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9.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10.xml" ContentType="application/vnd.openxmlformats-officedocument.drawingml.chartshapes+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4.xml" ContentType="application/vnd.openxmlformats-officedocument.drawingml.chart+xml"/>
  <Override PartName="/xl/theme/themeOverride3.xml" ContentType="application/vnd.openxmlformats-officedocument.themeOverride+xml"/>
  <Override PartName="/xl/charts/chart15.xml" ContentType="application/vnd.openxmlformats-officedocument.drawingml.chart+xml"/>
  <Override PartName="/xl/theme/themeOverride4.xml" ContentType="application/vnd.openxmlformats-officedocument.themeOverride+xml"/>
  <Override PartName="/xl/charts/chart16.xml" ContentType="application/vnd.openxmlformats-officedocument.drawingml.chart+xml"/>
  <Override PartName="/xl/theme/themeOverride5.xml" ContentType="application/vnd.openxmlformats-officedocument.themeOverride+xml"/>
  <Override PartName="/xl/drawings/drawing16.xml" ContentType="application/vnd.openxmlformats-officedocument.drawing+xml"/>
  <Override PartName="/xl/charts/chart17.xml" ContentType="application/vnd.openxmlformats-officedocument.drawingml.chart+xml"/>
  <Override PartName="/xl/theme/themeOverride6.xml" ContentType="application/vnd.openxmlformats-officedocument.themeOverride+xml"/>
  <Override PartName="/xl/charts/chart18.xml" ContentType="application/vnd.openxmlformats-officedocument.drawingml.chart+xml"/>
  <Override PartName="/xl/theme/themeOverride7.xml" ContentType="application/vnd.openxmlformats-officedocument.themeOverride+xml"/>
  <Override PartName="/xl/drawings/drawing17.xml" ContentType="application/vnd.openxmlformats-officedocument.drawing+xml"/>
  <Override PartName="/xl/charts/chart19.xml" ContentType="application/vnd.openxmlformats-officedocument.drawingml.chart+xml"/>
  <Override PartName="/xl/drawings/drawing1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theme/themeOverride8.xml" ContentType="application/vnd.openxmlformats-officedocument.themeOverride+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xml"/>
  <Override PartName="/xl/charts/chart25.xml" ContentType="application/vnd.openxmlformats-officedocument.drawingml.chart+xml"/>
  <Override PartName="/xl/theme/themeOverride9.xml" ContentType="application/vnd.openxmlformats-officedocument.themeOverride+xml"/>
  <Override PartName="/xl/charts/chart26.xml" ContentType="application/vnd.openxmlformats-officedocument.drawingml.chart+xml"/>
  <Override PartName="/xl/drawings/drawing21.xml" ContentType="application/vnd.openxmlformats-officedocument.drawing+xml"/>
  <Override PartName="/xl/charts/chart27.xml" ContentType="application/vnd.openxmlformats-officedocument.drawingml.chart+xml"/>
  <Override PartName="/xl/drawings/drawing22.xml" ContentType="application/vnd.openxmlformats-officedocument.drawing+xml"/>
  <Override PartName="/xl/charts/chart28.xml" ContentType="application/vnd.openxmlformats-officedocument.drawingml.chart+xml"/>
  <Override PartName="/xl/drawings/drawing23.xml" ContentType="application/vnd.openxmlformats-officedocument.drawing+xml"/>
  <Override PartName="/xl/charts/chart29.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2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3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0.xml" ContentType="application/vnd.openxmlformats-officedocument.drawing+xml"/>
  <Override PartName="/xl/charts/chart35.xml" ContentType="application/vnd.openxmlformats-officedocument.drawingml.chart+xml"/>
  <Override PartName="/xl/drawings/drawing31.xml" ContentType="application/vnd.openxmlformats-officedocument.drawing+xml"/>
  <Override PartName="/xl/charts/chart36.xml" ContentType="application/vnd.openxmlformats-officedocument.drawingml.chart+xml"/>
  <Override PartName="/xl/drawings/drawing32.xml" ContentType="application/vnd.openxmlformats-officedocument.drawingml.chartshapes+xml"/>
  <Override PartName="/xl/charts/chart3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8.xml" ContentType="application/vnd.openxmlformats-officedocument.drawingml.chart+xml"/>
  <Override PartName="/xl/drawings/drawing35.xml" ContentType="application/vnd.openxmlformats-officedocument.drawingml.chartshapes+xml"/>
  <Override PartName="/xl/charts/chart39.xml" ContentType="application/vnd.openxmlformats-officedocument.drawingml.chart+xml"/>
  <Override PartName="/xl/drawings/drawing36.xml" ContentType="application/vnd.openxmlformats-officedocument.drawing+xml"/>
  <Override PartName="/xl/charts/chart4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9.xml" ContentType="application/vnd.openxmlformats-officedocument.drawing+xml"/>
  <Override PartName="/xl/charts/chart43.xml" ContentType="application/vnd.openxmlformats-officedocument.drawingml.chart+xml"/>
  <Override PartName="/xl/drawings/drawing40.xml" ContentType="application/vnd.openxmlformats-officedocument.drawing+xml"/>
  <Override PartName="/xl/charts/chart44.xml" ContentType="application/vnd.openxmlformats-officedocument.drawingml.chart+xml"/>
  <Override PartName="/xl/drawings/drawing41.xml" ContentType="application/vnd.openxmlformats-officedocument.drawing+xml"/>
  <Override PartName="/xl/charts/chart45.xml" ContentType="application/vnd.openxmlformats-officedocument.drawingml.chart+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mc:AlternateContent xmlns:mc="http://schemas.openxmlformats.org/markup-compatibility/2006">
    <mc:Choice Requires="x15">
      <x15ac:absPath xmlns:x15ac="http://schemas.microsoft.com/office/spreadsheetml/2010/11/ac" url="F:\SGPRO\DNRS\SISTEMA FINANCIERO\BOLETIN DIFUSIÓN\"/>
    </mc:Choice>
  </mc:AlternateContent>
  <xr:revisionPtr revIDLastSave="0" documentId="13_ncr:1_{807C7E9C-6459-4473-80E3-133CED6BC292}" xr6:coauthVersionLast="47" xr6:coauthVersionMax="47" xr10:uidLastSave="{00000000-0000-0000-0000-000000000000}"/>
  <bookViews>
    <workbookView xWindow="-120" yWindow="-120" windowWidth="38640" windowHeight="15720" tabRatio="708" xr2:uid="{00000000-000D-0000-FFFF-FFFF00000000}"/>
  </bookViews>
  <sheets>
    <sheet name="Presentación" sheetId="223" r:id="rId1"/>
    <sheet name="Contenido" sheetId="219" r:id="rId2"/>
    <sheet name="Objetivo" sheetId="222" r:id="rId3"/>
    <sheet name="2. IndicMone" sheetId="221" r:id="rId4"/>
    <sheet name="2.1" sheetId="214" r:id="rId5"/>
    <sheet name="2.2" sheetId="215" r:id="rId6"/>
    <sheet name="2.3" sheetId="216" r:id="rId7"/>
    <sheet name="2.4" sheetId="224" r:id="rId8"/>
    <sheet name="2.5" sheetId="218" r:id="rId9"/>
    <sheet name="3.1Indic_Finan_SFPr" sheetId="56" r:id="rId10"/>
    <sheet name="3.1.1" sheetId="103" r:id="rId11"/>
    <sheet name="3.1.2" sheetId="104" r:id="rId12"/>
    <sheet name="3.1.3" sheetId="105" r:id="rId13"/>
    <sheet name="3.1.4" sheetId="106" r:id="rId14"/>
    <sheet name="3.1.5" sheetId="107" r:id="rId15"/>
    <sheet name="3.1.6" sheetId="108" r:id="rId16"/>
    <sheet name="3.1.7" sheetId="109" r:id="rId17"/>
    <sheet name="3.1.8" sheetId="110" r:id="rId18"/>
    <sheet name="3.1.9" sheetId="111" r:id="rId19"/>
    <sheet name="3.1.10" sheetId="112" r:id="rId20"/>
    <sheet name="3.2 Indic_Fin_SFPu" sheetId="220" r:id="rId21"/>
    <sheet name="3.2.1 " sheetId="202" r:id="rId22"/>
    <sheet name="3.2.2" sheetId="203" r:id="rId23"/>
    <sheet name="3.2.3" sheetId="204" r:id="rId24"/>
    <sheet name="3.2.4a" sheetId="205" r:id="rId25"/>
    <sheet name="3.2.4b" sheetId="206" r:id="rId26"/>
    <sheet name="3.2.5" sheetId="207" r:id="rId27"/>
    <sheet name="3.2.6" sheetId="208" r:id="rId28"/>
    <sheet name="3.2.7 " sheetId="209" r:id="rId29"/>
    <sheet name="3.2.8 " sheetId="210" r:id="rId30"/>
    <sheet name="3.2.9" sheetId="211" r:id="rId31"/>
    <sheet name="3.2.10" sheetId="212" r:id="rId32"/>
    <sheet name="3.2.11" sheetId="213" r:id="rId33"/>
    <sheet name="4Abreviaturas" sheetId="58"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IPr1817" localSheetId="3">#REF!</definedName>
    <definedName name="_IPr1817" localSheetId="20">#REF!</definedName>
    <definedName name="_IPr1817" localSheetId="2">#REF!</definedName>
    <definedName name="_IPr1817" localSheetId="0">#REF!</definedName>
    <definedName name="_IPr1817">#REF!</definedName>
    <definedName name="_Order1" hidden="1">255</definedName>
    <definedName name="A_3" localSheetId="3">[1]INDICES!#REF!</definedName>
    <definedName name="A_3" localSheetId="20">[1]INDICES!#REF!</definedName>
    <definedName name="A_3" localSheetId="2">[1]INDICES!#REF!</definedName>
    <definedName name="A_3" localSheetId="0">[1]INDICES!#REF!</definedName>
    <definedName name="A_3">[1]INDICES!#REF!</definedName>
    <definedName name="A_impresión_IM" localSheetId="3">#REF!</definedName>
    <definedName name="A_impresión_IM" localSheetId="20">#REF!</definedName>
    <definedName name="A_impresión_IM" localSheetId="2">#REF!</definedName>
    <definedName name="A_impresión_IM" localSheetId="0">#REF!</definedName>
    <definedName name="A_impresión_IM">#REF!</definedName>
    <definedName name="A_IMPRESIÚN_IM" localSheetId="3">[1]INDICES!#REF!</definedName>
    <definedName name="A_IMPRESIÚN_IM" localSheetId="20">[1]INDICES!#REF!</definedName>
    <definedName name="A_IMPRESIÚN_IM" localSheetId="2">[1]INDICES!#REF!</definedName>
    <definedName name="A_IMPRESIÚN_IM" localSheetId="0">[1]INDICES!#REF!</definedName>
    <definedName name="A_IMPRESIÚN_IM">[1]INDICES!#REF!</definedName>
    <definedName name="AA" localSheetId="3">#REF!</definedName>
    <definedName name="AA" localSheetId="20">#REF!</definedName>
    <definedName name="AA" localSheetId="2">#REF!</definedName>
    <definedName name="AA" localSheetId="0">#REF!</definedName>
    <definedName name="AA">#REF!</definedName>
    <definedName name="aaa" localSheetId="3">#REF!</definedName>
    <definedName name="aaa" localSheetId="20">#REF!</definedName>
    <definedName name="aaa" localSheetId="2">#REF!</definedName>
    <definedName name="aaa" localSheetId="0">#REF!</definedName>
    <definedName name="aaa">#REF!</definedName>
    <definedName name="aaaaa" localSheetId="3">'[2]2.-Tasas Nacional'!#REF!</definedName>
    <definedName name="aaaaa" localSheetId="20">'[2]2.-Tasas Nacional'!#REF!</definedName>
    <definedName name="aaaaa" localSheetId="2">'[2]2.-Tasas Nacional'!#REF!</definedName>
    <definedName name="aaaaa" localSheetId="0">'[2]2.-Tasas Nacional'!#REF!</definedName>
    <definedName name="aaaaa">'[2]2.-Tasas Nacional'!#REF!</definedName>
    <definedName name="aaaaaa" localSheetId="3">'[2]2.-Tasas Nacional'!#REF!</definedName>
    <definedName name="aaaaaa" localSheetId="20">'[2]2.-Tasas Nacional'!#REF!</definedName>
    <definedName name="aaaaaa" localSheetId="2">'[2]2.-Tasas Nacional'!#REF!</definedName>
    <definedName name="aaaaaa" localSheetId="0">'[2]2.-Tasas Nacional'!#REF!</definedName>
    <definedName name="aaaaaa">'[2]2.-Tasas Nacional'!#REF!</definedName>
    <definedName name="af" localSheetId="3">#REF!</definedName>
    <definedName name="af" localSheetId="20">#REF!</definedName>
    <definedName name="af" localSheetId="2">#REF!</definedName>
    <definedName name="af" localSheetId="0">#REF!</definedName>
    <definedName name="af">#REF!</definedName>
    <definedName name="AI" localSheetId="3">#REF!</definedName>
    <definedName name="AI" localSheetId="20">#REF!</definedName>
    <definedName name="AI" localSheetId="2">#REF!</definedName>
    <definedName name="AI" localSheetId="0">#REF!</definedName>
    <definedName name="AI">#REF!</definedName>
    <definedName name="AK" localSheetId="3">#REF!</definedName>
    <definedName name="AK" localSheetId="20">#REF!</definedName>
    <definedName name="AK" localSheetId="2">#REF!</definedName>
    <definedName name="AK" localSheetId="0">#REF!</definedName>
    <definedName name="AK">#REF!</definedName>
    <definedName name="BCA">#N/A</definedName>
    <definedName name="BCA_GDP">#N/A</definedName>
    <definedName name="BE">#N/A</definedName>
    <definedName name="BEAI">#N/A</definedName>
    <definedName name="BEAIB">#N/A</definedName>
    <definedName name="BEAIG">#N/A</definedName>
    <definedName name="BEAP">#N/A</definedName>
    <definedName name="BEAPB">#N/A</definedName>
    <definedName name="BEAPG">#N/A</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G">#N/A</definedName>
    <definedName name="BFLG_D">#N/A</definedName>
    <definedName name="BFLG_DF">#N/A</definedName>
    <definedName name="BFRA">#N/A</definedName>
    <definedName name="BI">#N/A</definedName>
    <definedName name="BK">#N/A</definedName>
    <definedName name="BKF">#N/A</definedName>
    <definedName name="BMG">[3]Q6!$E$28:$AH$28</definedName>
    <definedName name="BMII">#N/A</definedName>
    <definedName name="BMIIB">#N/A</definedName>
    <definedName name="BMIIG">#N/A</definedName>
    <definedName name="BORRADO1" localSheetId="3">[4]DESPACHOS!#REF!,[4]DESPACHOS!#REF!,[4]DESPACHOS!$C$5:$AZ$34,[4]DESPACHOS!$C$45:$AZ$74,[4]DESPACHOS!$C$85:$AZ$114,[4]DESPACHOS!$C$125:$AZ$154</definedName>
    <definedName name="BORRADO1" localSheetId="20">[4]DESPACHOS!#REF!,[4]DESPACHOS!#REF!,[4]DESPACHOS!$C$5:$AZ$34,[4]DESPACHOS!$C$45:$AZ$74,[4]DESPACHOS!$C$85:$AZ$114,[4]DESPACHOS!$C$125:$AZ$154</definedName>
    <definedName name="BORRADO1" localSheetId="2">[4]DESPACHOS!#REF!,[4]DESPACHOS!#REF!,[4]DESPACHOS!$C$5:$AZ$34,[4]DESPACHOS!$C$45:$AZ$74,[4]DESPACHOS!$C$85:$AZ$114,[4]DESPACHOS!$C$125:$AZ$154</definedName>
    <definedName name="BORRADO1" localSheetId="0">[4]DESPACHOS!#REF!,[4]DESPACHOS!#REF!,[4]DESPACHOS!$C$5:$AZ$34,[4]DESPACHOS!$C$45:$AZ$74,[4]DESPACHOS!$C$85:$AZ$114,[4]DESPACHOS!$C$125:$AZ$154</definedName>
    <definedName name="BORRADO1">[4]DESPACHOS!#REF!,[4]DESPACHOS!#REF!,[4]DESPACHOS!$C$5:$AZ$34,[4]DESPACHOS!$C$45:$AZ$74,[4]DESPACHOS!$C$85:$AZ$114,[4]DESPACHOS!$C$125:$AZ$154</definedName>
    <definedName name="BORRADO2" localSheetId="3">[4]DESPACHOS!$C$165:$AZ$194,[4]DESPACHOS!$C$205:$AZ$234,[4]DESPACHOS!$C$245:$AZ$274,[4]DESPACHOS!$C$285:$AZ$314,[4]DESPACHOS!#REF!,[4]DESPACHOS!#REF!</definedName>
    <definedName name="BORRADO2" localSheetId="20">[4]DESPACHOS!$C$165:$AZ$194,[4]DESPACHOS!$C$205:$AZ$234,[4]DESPACHOS!$C$245:$AZ$274,[4]DESPACHOS!$C$285:$AZ$314,[4]DESPACHOS!#REF!,[4]DESPACHOS!#REF!</definedName>
    <definedName name="BORRADO2" localSheetId="2">[4]DESPACHOS!$C$165:$AZ$194,[4]DESPACHOS!$C$205:$AZ$234,[4]DESPACHOS!$C$245:$AZ$274,[4]DESPACHOS!$C$285:$AZ$314,[4]DESPACHOS!#REF!,[4]DESPACHOS!#REF!</definedName>
    <definedName name="BORRADO2" localSheetId="0">[4]DESPACHOS!$C$165:$AZ$194,[4]DESPACHOS!$C$205:$AZ$234,[4]DESPACHOS!$C$245:$AZ$274,[4]DESPACHOS!$C$285:$AZ$314,[4]DESPACHOS!#REF!,[4]DESPACHOS!#REF!</definedName>
    <definedName name="BORRADO2">[4]DESPACHOS!$C$165:$AZ$194,[4]DESPACHOS!$C$205:$AZ$234,[4]DESPACHOS!$C$245:$AZ$274,[4]DESPACHOS!$C$285:$AZ$314,[4]DESPACHOS!#REF!,[4]DESPACHOS!#REF!</definedName>
    <definedName name="BORRADO3" localSheetId="3">[4]DESPACHOS!#REF!,[4]DESPACHOS!#REF!,[4]DESPACHOS!#REF!,[4]DESPACHOS!#REF!,[4]DESPACHOS!#REF!,[4]DESPACHOS!#REF!</definedName>
    <definedName name="BORRADO3" localSheetId="20">[4]DESPACHOS!#REF!,[4]DESPACHOS!#REF!,[4]DESPACHOS!#REF!,[4]DESPACHOS!#REF!,[4]DESPACHOS!#REF!,[4]DESPACHOS!#REF!</definedName>
    <definedName name="BORRADO3" localSheetId="2">[4]DESPACHOS!#REF!,[4]DESPACHOS!#REF!,[4]DESPACHOS!#REF!,[4]DESPACHOS!#REF!,[4]DESPACHOS!#REF!,[4]DESPACHOS!#REF!</definedName>
    <definedName name="BORRADO3" localSheetId="0">[4]DESPACHOS!#REF!,[4]DESPACHOS!#REF!,[4]DESPACHOS!#REF!,[4]DESPACHOS!#REF!,[4]DESPACHOS!#REF!,[4]DESPACHOS!#REF!</definedName>
    <definedName name="BORRADO3">[4]DESPACHOS!#REF!,[4]DESPACHOS!#REF!,[4]DESPACHOS!#REF!,[4]DESPACHOS!#REF!,[4]DESPACHOS!#REF!,[4]DESPACHOS!#REF!</definedName>
    <definedName name="BORRADO4" localSheetId="3">[4]DESPACHOS!#REF!,[4]DESPACHOS!#REF!,[4]DESPACHOS!#REF!,[4]DESPACHOS!#REF!,[4]DESPACHOS!#REF!,[4]DESPACHOS!#REF!,[4]DESPACHOS!#REF!</definedName>
    <definedName name="BORRADO4" localSheetId="20">[4]DESPACHOS!#REF!,[4]DESPACHOS!#REF!,[4]DESPACHOS!#REF!,[4]DESPACHOS!#REF!,[4]DESPACHOS!#REF!,[4]DESPACHOS!#REF!,[4]DESPACHOS!#REF!</definedName>
    <definedName name="BORRADO4" localSheetId="2">[4]DESPACHOS!#REF!,[4]DESPACHOS!#REF!,[4]DESPACHOS!#REF!,[4]DESPACHOS!#REF!,[4]DESPACHOS!#REF!,[4]DESPACHOS!#REF!,[4]DESPACHOS!#REF!</definedName>
    <definedName name="BORRADO4" localSheetId="0">[4]DESPACHOS!#REF!,[4]DESPACHOS!#REF!,[4]DESPACHOS!#REF!,[4]DESPACHOS!#REF!,[4]DESPACHOS!#REF!,[4]DESPACHOS!#REF!,[4]DESPACHOS!#REF!</definedName>
    <definedName name="BORRADO4">[4]DESPACHOS!#REF!,[4]DESPACHOS!#REF!,[4]DESPACHOS!#REF!,[4]DESPACHOS!#REF!,[4]DESPACHOS!#REF!,[4]DESPACHOS!#REF!,[4]DESPACHOS!#REF!</definedName>
    <definedName name="BXG">[3]Q6!$E$26:$AH$26</definedName>
    <definedName name="calcNGS_NGDP">#N/A</definedName>
    <definedName name="CO10CP431" localSheetId="3">#REF!</definedName>
    <definedName name="CO10CP431" localSheetId="20">#REF!</definedName>
    <definedName name="CO10CP431" localSheetId="2">#REF!</definedName>
    <definedName name="CO10CP431" localSheetId="0">#REF!</definedName>
    <definedName name="CO10CP431">#REF!</definedName>
    <definedName name="_xlnm.Criteria" localSheetId="3">#REF!</definedName>
    <definedName name="_xlnm.Criteria" localSheetId="20">#REF!</definedName>
    <definedName name="_xlnm.Criteria" localSheetId="2">#REF!</definedName>
    <definedName name="_xlnm.Criteria" localSheetId="0">#REF!</definedName>
    <definedName name="_xlnm.Criteria">#REF!</definedName>
    <definedName name="DABproj">#N/A</definedName>
    <definedName name="DAGproj">#N/A</definedName>
    <definedName name="DAproj">#N/A</definedName>
    <definedName name="DASD">#N/A</definedName>
    <definedName name="DASDB">#N/A</definedName>
    <definedName name="DASDG">#N/A</definedName>
    <definedName name="deuda">[5]ramas!$A$1:$L$29</definedName>
    <definedName name="DGproj">#N/A</definedName>
    <definedName name="Dproj">#N/A</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WSDWDS" localSheetId="3">#REF!</definedName>
    <definedName name="DWSDWDS" localSheetId="20">#REF!</definedName>
    <definedName name="DWSDWDS" localSheetId="2">#REF!</definedName>
    <definedName name="DWSDWDS" localSheetId="0">#REF!</definedName>
    <definedName name="DWSDWDS">#REF!</definedName>
    <definedName name="E" localSheetId="3">#REF!</definedName>
    <definedName name="E" localSheetId="20">#REF!</definedName>
    <definedName name="E" localSheetId="2">#REF!</definedName>
    <definedName name="E" localSheetId="0">#REF!</definedName>
    <definedName name="E">#REF!</definedName>
    <definedName name="ENDA">#N/A</definedName>
    <definedName name="ERE" localSheetId="3">#REF!</definedName>
    <definedName name="ERE" localSheetId="20">#REF!</definedName>
    <definedName name="ERE" localSheetId="2">#REF!</definedName>
    <definedName name="ERE" localSheetId="0">#REF!</definedName>
    <definedName name="ERE">#REF!</definedName>
    <definedName name="fdf" localSheetId="3">[4]DESPACHOS!#REF!,[4]DESPACHOS!#REF!,[4]DESPACHOS!#REF!,[4]DESPACHOS!#REF!,[4]DESPACHOS!#REF!,[4]DESPACHOS!#REF!</definedName>
    <definedName name="fdf" localSheetId="20">[4]DESPACHOS!#REF!,[4]DESPACHOS!#REF!,[4]DESPACHOS!#REF!,[4]DESPACHOS!#REF!,[4]DESPACHOS!#REF!,[4]DESPACHOS!#REF!</definedName>
    <definedName name="fdf" localSheetId="2">[4]DESPACHOS!#REF!,[4]DESPACHOS!#REF!,[4]DESPACHOS!#REF!,[4]DESPACHOS!#REF!,[4]DESPACHOS!#REF!,[4]DESPACHOS!#REF!</definedName>
    <definedName name="fdf" localSheetId="0">[4]DESPACHOS!#REF!,[4]DESPACHOS!#REF!,[4]DESPACHOS!#REF!,[4]DESPACHOS!#REF!,[4]DESPACHOS!#REF!,[4]DESPACHOS!#REF!</definedName>
    <definedName name="fdf">[4]DESPACHOS!#REF!,[4]DESPACHOS!#REF!,[4]DESPACHOS!#REF!,[4]DESPACHOS!#REF!,[4]DESPACHOS!#REF!,[4]DESPACHOS!#REF!</definedName>
    <definedName name="Fin_Lateral" localSheetId="0">'[6]CI_Tv (65-2007K)'!$D$123</definedName>
    <definedName name="Fin_Lateral">'[7]CI_Tv (65-2007K)'!$D$123</definedName>
    <definedName name="Fin_Registro" localSheetId="0">'[6]CI_Tv (65-2007K)'!$AW$123</definedName>
    <definedName name="Fin_Registro">'[7]CI_Tv (65-2007K)'!$AW$123</definedName>
    <definedName name="Fin_Superior" localSheetId="0">'[6]CI_Tv (65-2007K)'!$AW$6</definedName>
    <definedName name="Fin_Superior">'[7]CI_Tv (65-2007K)'!$AW$6</definedName>
    <definedName name="GCB_NGDP">#N/A</definedName>
    <definedName name="GGB_NGDP">#N/A</definedName>
    <definedName name="grafico">[8]Embalses!$P$1:$Y$66</definedName>
    <definedName name="grafo1" localSheetId="3">#REF!</definedName>
    <definedName name="grafo1" localSheetId="20">#REF!</definedName>
    <definedName name="grafo1" localSheetId="2">#REF!</definedName>
    <definedName name="grafo1" localSheetId="0">#REF!</definedName>
    <definedName name="grafo1">#REF!</definedName>
    <definedName name="grafo2" localSheetId="3">#REF!</definedName>
    <definedName name="grafo2" localSheetId="20">#REF!</definedName>
    <definedName name="grafo2" localSheetId="2">#REF!</definedName>
    <definedName name="grafo2" localSheetId="0">#REF!</definedName>
    <definedName name="grafo2">#REF!</definedName>
    <definedName name="HTML_Description" hidden="1">""</definedName>
    <definedName name="HTML_Email" hidden="1">"freyes@uio.bce.fin.ec"</definedName>
    <definedName name="HTML_Header" hidden="1">""</definedName>
    <definedName name="HTML_LastUpdate" hidden="1">"07/12/2000"</definedName>
    <definedName name="HTML_LineAfter" hidden="1">FALSE</definedName>
    <definedName name="HTML_LineBefore" hidden="1">FALSE</definedName>
    <definedName name="HTML_Name" hidden="1">"Francisco Reyes O."</definedName>
    <definedName name="HTML_OBDlg2" hidden="1">TRUE</definedName>
    <definedName name="HTML_OBDlg4" hidden="1">TRUE</definedName>
    <definedName name="HTML_OS" hidden="1">0</definedName>
    <definedName name="HTML_PathFile" hidden="1">"D:\Freyes2000\Reten00\rley7900.htm"</definedName>
    <definedName name="HTML_Title" hidden="1">"Banco Central del Ecuador"</definedName>
    <definedName name="HTML1_1" hidden="1">"'[RETEA107.xls]RESUMEN 14,50'!$A$1:$E$26"</definedName>
    <definedName name="HTML1_10" hidden="1">"freyes@mail1.bce.fin.ec"</definedName>
    <definedName name="HTML1_11" hidden="1">1</definedName>
    <definedName name="HTML1_12" hidden="1">"C:\INTERNET\RETENC\retea107.htm"</definedName>
    <definedName name="HTML1_2" hidden="1">1</definedName>
    <definedName name="HTML1_3" hidden="1">"Banco Central del Ecuador"</definedName>
    <definedName name="HTML1_4" hidden="1">""</definedName>
    <definedName name="HTML1_5" hidden="1">""</definedName>
    <definedName name="HTML1_6" hidden="1">-4146</definedName>
    <definedName name="HTML1_7" hidden="1">-4146</definedName>
    <definedName name="HTML1_8" hidden="1">"19/05/97"</definedName>
    <definedName name="HTML1_9" hidden="1">"Francisco Reyes O."</definedName>
    <definedName name="HTML10_1" hidden="1">"'[rley7999.xls]RESUMEN 99'!$A$1:$C$16"</definedName>
    <definedName name="HTML10_10" hidden="1">"freyes@uio.bce.fin.ec"</definedName>
    <definedName name="HTML10_11" hidden="1">1</definedName>
    <definedName name="HTML10_12" hidden="1">"C:\RETEN99\rley7999.htm"</definedName>
    <definedName name="HTML10_2" hidden="1">1</definedName>
    <definedName name="HTML10_3" hidden="1">"Banco Central del Ecuador"</definedName>
    <definedName name="HTML10_4" hidden="1">""</definedName>
    <definedName name="HTML10_5" hidden="1">""</definedName>
    <definedName name="HTML10_6" hidden="1">-4146</definedName>
    <definedName name="HTML10_7" hidden="1">-4146</definedName>
    <definedName name="HTML10_8" hidden="1">"29/06/99"</definedName>
    <definedName name="HTML10_9" hidden="1">"Francisco Reyes O."</definedName>
    <definedName name="HTML11_1" hidden="1">"'[rley7999.xls]RESUMEN 99'!$A$1:$C$17"</definedName>
    <definedName name="HTML11_10" hidden="1">"freyes@uio.bce.fin.ec"</definedName>
    <definedName name="HTML11_11" hidden="1">1</definedName>
    <definedName name="HTML11_12" hidden="1">"C:\RETEN99\rley7999.htm"</definedName>
    <definedName name="HTML11_2" hidden="1">1</definedName>
    <definedName name="HTML11_3" hidden="1">"Banco Central del Ecuador"</definedName>
    <definedName name="HTML11_4" hidden="1">""</definedName>
    <definedName name="HTML11_5" hidden="1">""</definedName>
    <definedName name="HTML11_6" hidden="1">-4146</definedName>
    <definedName name="HTML11_7" hidden="1">-4146</definedName>
    <definedName name="HTML11_8" hidden="1">"02/08/99"</definedName>
    <definedName name="HTML11_9" hidden="1">"Francisco Reyes O."</definedName>
    <definedName name="HTML12_1" hidden="1">"'[rley7999.xls]RESUMEN 99'!$A$1:$C$18"</definedName>
    <definedName name="HTML12_10" hidden="1">"freyes@uio.bce.fin.ec"</definedName>
    <definedName name="HTML12_11" hidden="1">1</definedName>
    <definedName name="HTML12_12" hidden="1">"C:\RETEN99\rley7999.htm"</definedName>
    <definedName name="HTML12_2" hidden="1">1</definedName>
    <definedName name="HTML12_3" hidden="1">"Banco Cenral del Ecuador"</definedName>
    <definedName name="HTML12_4" hidden="1">""</definedName>
    <definedName name="HTML12_5" hidden="1">""</definedName>
    <definedName name="HTML12_6" hidden="1">-4146</definedName>
    <definedName name="HTML12_7" hidden="1">-4146</definedName>
    <definedName name="HTML12_8" hidden="1">"16/08/99"</definedName>
    <definedName name="HTML12_9" hidden="1">"Francisco Reyes O."</definedName>
    <definedName name="HTML13_1" hidden="1">"'[RLEY7999.XLS]RESUMEN 99'!$A$1:$C$19"</definedName>
    <definedName name="HTML13_10" hidden="1">"freyes@uio.bce.fin.ec"</definedName>
    <definedName name="HTML13_11" hidden="1">1</definedName>
    <definedName name="HTML13_12" hidden="1">"C:\FREYES\RETEN99\rley7999.htm"</definedName>
    <definedName name="HTML13_2" hidden="1">1</definedName>
    <definedName name="HTML13_3" hidden="1">"Banco Central del Ecuador"</definedName>
    <definedName name="HTML13_4" hidden="1">""</definedName>
    <definedName name="HTML13_5" hidden="1">""</definedName>
    <definedName name="HTML13_6" hidden="1">-4146</definedName>
    <definedName name="HTML13_7" hidden="1">-4146</definedName>
    <definedName name="HTML13_8" hidden="1">"22/09/99"</definedName>
    <definedName name="HTML13_9" hidden="1">"Francisco Reyes O."</definedName>
    <definedName name="HTML14_1" hidden="1">"'[RLEY7999.XLS]RESUMEN 99'!$A$1:$C$20"</definedName>
    <definedName name="HTML14_10" hidden="1">"freyes@uio.bce.fin.ec"</definedName>
    <definedName name="HTML14_11" hidden="1">1</definedName>
    <definedName name="HTML14_12" hidden="1">"C:\FREYES\RETEN99\rley7999.htm"</definedName>
    <definedName name="HTML14_2" hidden="1">1</definedName>
    <definedName name="HTML14_3" hidden="1">"Banco Central del Ecuador"</definedName>
    <definedName name="HTML14_4" hidden="1">""</definedName>
    <definedName name="HTML14_5" hidden="1">""</definedName>
    <definedName name="HTML14_6" hidden="1">-4146</definedName>
    <definedName name="HTML14_7" hidden="1">-4146</definedName>
    <definedName name="HTML14_8" hidden="1">"29/10/99"</definedName>
    <definedName name="HTML14_9" hidden="1">"Francisco Reyes O."</definedName>
    <definedName name="HTML15_1" hidden="1">"'[RLEY7999.XLS]RESUMEN 99'!$A$1:$C$21"</definedName>
    <definedName name="HTML15_10" hidden="1">"freyes@uio.bce.fin.ec"</definedName>
    <definedName name="HTML15_11" hidden="1">1</definedName>
    <definedName name="HTML15_12" hidden="1">"C:\FREYES\RETEN99\Rley7999.htm"</definedName>
    <definedName name="HTML15_2" hidden="1">1</definedName>
    <definedName name="HTML15_3" hidden="1">"Banco Central del Ecuador"</definedName>
    <definedName name="HTML15_4" hidden="1">""</definedName>
    <definedName name="HTML15_5" hidden="1">""</definedName>
    <definedName name="HTML15_6" hidden="1">-4146</definedName>
    <definedName name="HTML15_7" hidden="1">-4146</definedName>
    <definedName name="HTML15_8" hidden="1">"5/11/99"</definedName>
    <definedName name="HTML15_9" hidden="1">"Francisco Reyes O"</definedName>
    <definedName name="HTML16_1" hidden="1">"'[RLEY7999.XLS]RESUMEN 99'!$A$1:$D$22"</definedName>
    <definedName name="HTML16_10" hidden="1">"freyes@uio.bce.fin.ec"</definedName>
    <definedName name="HTML16_11" hidden="1">1</definedName>
    <definedName name="HTML16_12" hidden="1">"C:\FREYES\RETEN99\Rley7999.htm"</definedName>
    <definedName name="HTML16_2" hidden="1">1</definedName>
    <definedName name="HTML16_3" hidden="1">"Banco Central del Ecuador"</definedName>
    <definedName name="HTML16_4" hidden="1">""</definedName>
    <definedName name="HTML16_5" hidden="1">""</definedName>
    <definedName name="HTML16_6" hidden="1">-4146</definedName>
    <definedName name="HTML16_7" hidden="1">-4146</definedName>
    <definedName name="HTML16_8" hidden="1">"26/11/99"</definedName>
    <definedName name="HTML16_9" hidden="1">"Francisco Reyes O."</definedName>
    <definedName name="HTML17_1" hidden="1">"'[RLEY7999.XLS]RESUMEN 99'!$A$1:$C$22"</definedName>
    <definedName name="HTML17_10" hidden="1">"freyes@uio.bce.fin.ec"</definedName>
    <definedName name="HTML17_11" hidden="1">1</definedName>
    <definedName name="HTML17_12" hidden="1">"C:\FREYES\RETEN99\Rley7999.htm"</definedName>
    <definedName name="HTML17_2" hidden="1">1</definedName>
    <definedName name="HTML17_3" hidden="1">"Banco Central del Ecuador"</definedName>
    <definedName name="HTML17_4" hidden="1">""</definedName>
    <definedName name="HTML17_5" hidden="1">""</definedName>
    <definedName name="HTML17_6" hidden="1">-4146</definedName>
    <definedName name="HTML17_7" hidden="1">-4146</definedName>
    <definedName name="HTML17_8" hidden="1">"1/12/99"</definedName>
    <definedName name="HTML17_9" hidden="1">"Francisco Reyes"</definedName>
    <definedName name="HTML18_1" hidden="1">"'[RLEY7999.XLS]RESUMEN 99'!$A$1:$C$23"</definedName>
    <definedName name="HTML18_10" hidden="1">"freyes@uio.bce.fin.ec"</definedName>
    <definedName name="HTML18_11" hidden="1">1</definedName>
    <definedName name="HTML18_12" hidden="1">"C:\FREYES\RETEN99\Rley7999.htm"</definedName>
    <definedName name="HTML18_2" hidden="1">1</definedName>
    <definedName name="HTML18_3" hidden="1">"Banco Central del Ecuador"</definedName>
    <definedName name="HTML18_4" hidden="1">""</definedName>
    <definedName name="HTML18_5" hidden="1">""</definedName>
    <definedName name="HTML18_6" hidden="1">-4146</definedName>
    <definedName name="HTML18_7" hidden="1">-4146</definedName>
    <definedName name="HTML18_8" hidden="1">"6/12/99"</definedName>
    <definedName name="HTML18_9" hidden="1">"Francisco Reyes O"</definedName>
    <definedName name="HTML19_1" hidden="1">"'[RLEY7999.XLS]RESUMEN 99'!$A$1:$D$23"</definedName>
    <definedName name="HTML19_10" hidden="1">"freyes@uio.bce.fin.ec"</definedName>
    <definedName name="HTML19_11" hidden="1">1</definedName>
    <definedName name="HTML19_12" hidden="1">"C:\FREYES\RETEN99\Rley7999.htm"</definedName>
    <definedName name="HTML19_2" hidden="1">1</definedName>
    <definedName name="HTML19_3" hidden="1">"Banco Central del Ecuador"</definedName>
    <definedName name="HTML19_4" hidden="1">""</definedName>
    <definedName name="HTML19_5" hidden="1">""</definedName>
    <definedName name="HTML19_6" hidden="1">-4146</definedName>
    <definedName name="HTML19_7" hidden="1">-4146</definedName>
    <definedName name="HTML19_8" hidden="1">"7/12/99"</definedName>
    <definedName name="HTML19_9" hidden="1">"Francisco Reyes O."</definedName>
    <definedName name="HTML2_1" hidden="1">"'[RETEA107.xls]RESUMEN 14,50'!$A$1:$C$25"</definedName>
    <definedName name="HTML2_10" hidden="1">"freyes@mail1.bce.fin.ec"</definedName>
    <definedName name="HTML2_11" hidden="1">1</definedName>
    <definedName name="HTML2_12" hidden="1">"C:\INTERNET\RETENC\retea107.htm"</definedName>
    <definedName name="HTML2_2" hidden="1">1</definedName>
    <definedName name="HTML2_3" hidden="1">"Banco Central del Ecuador"</definedName>
    <definedName name="HTML2_4" hidden="1">""</definedName>
    <definedName name="HTML2_5" hidden="1">""</definedName>
    <definedName name="HTML2_6" hidden="1">-4146</definedName>
    <definedName name="HTML2_7" hidden="1">-4146</definedName>
    <definedName name="HTML2_8" hidden="1">"03/06/97"</definedName>
    <definedName name="HTML2_9" hidden="1">"Francisco Reyes O."</definedName>
    <definedName name="HTML20_1" hidden="1">"'[Rley7900 (FEP).xls]RESUMEN '!$A$1:$C$32"</definedName>
    <definedName name="HTML20_10" hidden="1">"jluzuriaga@uio.bce.fin.ec"</definedName>
    <definedName name="HTML20_11" hidden="1">1</definedName>
    <definedName name="HTML20_12" hidden="1">"F:\USERS\JLUZURIA\Hidrocarburos\Cuentas\Rley7900.htm"</definedName>
    <definedName name="HTML20_2" hidden="1">1</definedName>
    <definedName name="HTML20_3" hidden="1">"Banco Central del Ecuador"</definedName>
    <definedName name="HTML20_4" hidden="1">""</definedName>
    <definedName name="HTML20_5" hidden="1">""</definedName>
    <definedName name="HTML20_6" hidden="1">-4146</definedName>
    <definedName name="HTML20_7" hidden="1">-4146</definedName>
    <definedName name="HTML20_8" hidden="1">"29/12/2000"</definedName>
    <definedName name="HTML20_9" hidden="1">"José Luzuriaga Erazo"</definedName>
    <definedName name="HTML21_1" hidden="1">"'[Rley7901 (FEP).xls]RESUMEN '!$A$1:$B$24"</definedName>
    <definedName name="HTML21_10" hidden="1">"jluzuriaga@uio.bce.fin.ec"</definedName>
    <definedName name="HTML21_11" hidden="1">1</definedName>
    <definedName name="HTML21_12" hidden="1">"F:\USERS\JLUZURIA\Hidrocarburos-2001\Cuentas\Rley7901.htm"</definedName>
    <definedName name="HTML21_2" hidden="1">1</definedName>
    <definedName name="HTML21_3" hidden="1">"Banco Central del Ecuador"</definedName>
    <definedName name="HTML21_4" hidden="1">""</definedName>
    <definedName name="HTML21_5" hidden="1">""</definedName>
    <definedName name="HTML21_6" hidden="1">-4146</definedName>
    <definedName name="HTML21_7" hidden="1">-4146</definedName>
    <definedName name="HTML21_8" hidden="1">"02/03/2001"</definedName>
    <definedName name="HTML21_9" hidden="1">"José Luzuriaga Erazo"</definedName>
    <definedName name="HTML3_1" hidden="1">"'[RETEA107.xls]RESUMEN 14,50'!$A$1:$E$27"</definedName>
    <definedName name="HTML3_10" hidden="1">"freyes@mail1.bce.fin.ec"</definedName>
    <definedName name="HTML3_11" hidden="1">1</definedName>
    <definedName name="HTML3_12" hidden="1">"C:\INTERNET\RETENC\retea107.htm"</definedName>
    <definedName name="HTML3_2" hidden="1">1</definedName>
    <definedName name="HTML3_3" hidden="1">"Banco Central del Ecuador"</definedName>
    <definedName name="HTML3_4" hidden="1">""</definedName>
    <definedName name="HTML3_5" hidden="1">""</definedName>
    <definedName name="HTML3_6" hidden="1">-4146</definedName>
    <definedName name="HTML3_7" hidden="1">-4146</definedName>
    <definedName name="HTML3_8" hidden="1">"25/06/97"</definedName>
    <definedName name="HTML3_9" hidden="1">"Francisco Reyes O."</definedName>
    <definedName name="HTML4_1" hidden="1">"'[RETEA107.xls]RESUMEN 14,50'!$A$1:$C$29"</definedName>
    <definedName name="HTML4_10" hidden="1">"freyes@mail1.bce.fin.ec"</definedName>
    <definedName name="HTML4_11" hidden="1">1</definedName>
    <definedName name="HTML4_12" hidden="1">"C:\INTERNET\RETENC\retea107.htm"</definedName>
    <definedName name="HTML4_2" hidden="1">1</definedName>
    <definedName name="HTML4_3" hidden="1">"Banco Central del Ecuador"</definedName>
    <definedName name="HTML4_4" hidden="1">""</definedName>
    <definedName name="HTML4_5" hidden="1">""</definedName>
    <definedName name="HTML4_6" hidden="1">-4146</definedName>
    <definedName name="HTML4_7" hidden="1">-4146</definedName>
    <definedName name="HTML4_8" hidden="1">"09/07/97"</definedName>
    <definedName name="HTML4_9" hidden="1">"Francisco Reyes O."</definedName>
    <definedName name="HTML5_1" hidden="1">"'[RET1079798.xls]CREDITOS  98'!$A$1:$K$72"</definedName>
    <definedName name="HTML5_10" hidden="1">"parmas @ uio.bce.fin.ec"</definedName>
    <definedName name="HTML5_11" hidden="1">1</definedName>
    <definedName name="HTML5_12" hidden="1">"C:\RETENC\MyHTML.htm"</definedName>
    <definedName name="HTML5_2" hidden="1">1</definedName>
    <definedName name="HTML5_3" hidden="1">"RET1079798"</definedName>
    <definedName name="HTML5_4" hidden="1">""</definedName>
    <definedName name="HTML5_5" hidden="1">""</definedName>
    <definedName name="HTML5_6" hidden="1">-4146</definedName>
    <definedName name="HTML5_7" hidden="1">-4146</definedName>
    <definedName name="HTML5_8" hidden="1">"23/07/98"</definedName>
    <definedName name="HTML5_9" hidden="1">"Patricia Armas Almeida"</definedName>
    <definedName name="HTML6_1" hidden="1">"'[RET1079798.xls]RESUMEN 98'!$A$1:$C$27"</definedName>
    <definedName name="HTML6_10" hidden="1">"parmas @uio.bce.fin.ec"</definedName>
    <definedName name="HTML6_11" hidden="1">1</definedName>
    <definedName name="HTML6_12" hidden="1">"C:\INTERNET\RET1079798.xls.htm"</definedName>
    <definedName name="HTML6_2" hidden="1">1</definedName>
    <definedName name="HTML6_3" hidden="1">"RET1079798"</definedName>
    <definedName name="HTML6_4" hidden="1">""</definedName>
    <definedName name="HTML6_5" hidden="1">""</definedName>
    <definedName name="HTML6_6" hidden="1">-4146</definedName>
    <definedName name="HTML6_7" hidden="1">-4146</definedName>
    <definedName name="HTML6_8" hidden="1">"29/07/98"</definedName>
    <definedName name="HTML6_9" hidden="1">"Patricia Armas Almeida"</definedName>
    <definedName name="HTML7_1" hidden="1">"'[RET107979899.xls]RESUMEN 99'!$A$1:$C$19"</definedName>
    <definedName name="HTML7_10" hidden="1">"parmas @ uio.bce.fin.ec"</definedName>
    <definedName name="HTML7_11" hidden="1">1</definedName>
    <definedName name="HTML7_12" hidden="1">"C:\INTERNET\RETENC\ret107979899.htm"</definedName>
    <definedName name="HTML7_2" hidden="1">1</definedName>
    <definedName name="HTML7_3" hidden="1">"Banco Central del Ecuador"</definedName>
    <definedName name="HTML7_4" hidden="1">""</definedName>
    <definedName name="HTML7_5" hidden="1">""</definedName>
    <definedName name="HTML7_6" hidden="1">-4146</definedName>
    <definedName name="HTML7_7" hidden="1">-4146</definedName>
    <definedName name="HTML7_8" hidden="1">"18/02/99"</definedName>
    <definedName name="HTML7_9" hidden="1">"Patricia Armas Almeida"</definedName>
    <definedName name="HTML8_1" hidden="1">"'[RETA107.xls]RESUMEN 99'!$A$1:$C$17"</definedName>
    <definedName name="HTML8_10" hidden="1">"parmas @ uio.bce.fin.ec"</definedName>
    <definedName name="HTML8_11" hidden="1">1</definedName>
    <definedName name="HTML8_12" hidden="1">"C:\RETENC\RET107.htm"</definedName>
    <definedName name="HTML8_2" hidden="1">1</definedName>
    <definedName name="HTML8_3" hidden="1">"Banco Central del Ecuador"</definedName>
    <definedName name="HTML8_4" hidden="1">""</definedName>
    <definedName name="HTML8_5" hidden="1">""</definedName>
    <definedName name="HTML8_6" hidden="1">-4146</definedName>
    <definedName name="HTML8_7" hidden="1">-4146</definedName>
    <definedName name="HTML8_8" hidden="1">"18/03/99"</definedName>
    <definedName name="HTML8_9" hidden="1">"Patricia Armas Almeida"</definedName>
    <definedName name="HTML9_1" hidden="1">"'[RETL79.xls]RESUMEN 99'!$A$1:$C$21"</definedName>
    <definedName name="HTML9_10" hidden="1">"parmas @ uio.bce.fin.ec"</definedName>
    <definedName name="HTML9_11" hidden="1">1</definedName>
    <definedName name="HTML9_12" hidden="1">"C:\INTERNET\RETENC\RETL79.htm"</definedName>
    <definedName name="HTML9_2" hidden="1">1</definedName>
    <definedName name="HTML9_3" hidden="1">"Banco Central del Ecuador"</definedName>
    <definedName name="HTML9_4" hidden="1">""</definedName>
    <definedName name="HTML9_5" hidden="1">""</definedName>
    <definedName name="HTML9_6" hidden="1">-4146</definedName>
    <definedName name="HTML9_7" hidden="1">-4146</definedName>
    <definedName name="HTML9_8" hidden="1">"20/04/99"</definedName>
    <definedName name="HTML9_9" hidden="1">"Patricia Armas Almeida"</definedName>
    <definedName name="HTMLCount" hidden="1">21</definedName>
    <definedName name="ihih" localSheetId="3">[4]DESPACHOS!#REF!,[4]DESPACHOS!#REF!,[4]DESPACHOS!#REF!,[4]DESPACHOS!#REF!,[4]DESPACHOS!#REF!,[4]DESPACHOS!#REF!</definedName>
    <definedName name="ihih" localSheetId="20">[4]DESPACHOS!#REF!,[4]DESPACHOS!#REF!,[4]DESPACHOS!#REF!,[4]DESPACHOS!#REF!,[4]DESPACHOS!#REF!,[4]DESPACHOS!#REF!</definedName>
    <definedName name="ihih" localSheetId="2">[4]DESPACHOS!#REF!,[4]DESPACHOS!#REF!,[4]DESPACHOS!#REF!,[4]DESPACHOS!#REF!,[4]DESPACHOS!#REF!,[4]DESPACHOS!#REF!</definedName>
    <definedName name="ihih" localSheetId="0">[4]DESPACHOS!#REF!,[4]DESPACHOS!#REF!,[4]DESPACHOS!#REF!,[4]DESPACHOS!#REF!,[4]DESPACHOS!#REF!,[4]DESPACHOS!#REF!</definedName>
    <definedName name="ihih">[4]DESPACHOS!#REF!,[4]DESPACHOS!#REF!,[4]DESPACHOS!#REF!,[4]DESPACHOS!#REF!,[4]DESPACHOS!#REF!,[4]DESPACHOS!#REF!</definedName>
    <definedName name="indicadores" localSheetId="3">'[2]2.-Tasas Nacional'!#REF!</definedName>
    <definedName name="indicadores" localSheetId="20">'[2]2.-Tasas Nacional'!#REF!</definedName>
    <definedName name="indicadores" localSheetId="2">'[2]2.-Tasas Nacional'!#REF!</definedName>
    <definedName name="indicadores" localSheetId="0">'[2]2.-Tasas Nacional'!#REF!</definedName>
    <definedName name="indicadores">'[2]2.-Tasas Nacional'!#REF!</definedName>
    <definedName name="Ini_Lateral" localSheetId="0">'[6]CI_Tv (65-2007K)'!$D$8</definedName>
    <definedName name="Ini_Lateral">'[7]CI_Tv (65-2007K)'!$D$8</definedName>
    <definedName name="Ini_Registro" localSheetId="0">'[6]CI_Tv (65-2007K)'!$E$8</definedName>
    <definedName name="Ini_Registro">'[7]CI_Tv (65-2007K)'!$E$8</definedName>
    <definedName name="Ini_Superior" localSheetId="0">'[6]CI_Tv (65-2007K)'!$E$6</definedName>
    <definedName name="Ini_Superior">'[7]CI_Tv (65-2007K)'!$E$6</definedName>
    <definedName name="j" localSheetId="3">[4]DESPACHOS!#REF!,[4]DESPACHOS!#REF!,[4]DESPACHOS!$C$5:$AZ$34,[4]DESPACHOS!$C$45:$AZ$74,[4]DESPACHOS!$C$85:$AZ$114,[4]DESPACHOS!$C$125:$AZ$154</definedName>
    <definedName name="j" localSheetId="20">[4]DESPACHOS!#REF!,[4]DESPACHOS!#REF!,[4]DESPACHOS!$C$5:$AZ$34,[4]DESPACHOS!$C$45:$AZ$74,[4]DESPACHOS!$C$85:$AZ$114,[4]DESPACHOS!$C$125:$AZ$154</definedName>
    <definedName name="j" localSheetId="2">[4]DESPACHOS!#REF!,[4]DESPACHOS!#REF!,[4]DESPACHOS!$C$5:$AZ$34,[4]DESPACHOS!$C$45:$AZ$74,[4]DESPACHOS!$C$85:$AZ$114,[4]DESPACHOS!$C$125:$AZ$154</definedName>
    <definedName name="j" localSheetId="0">[4]DESPACHOS!#REF!,[4]DESPACHOS!#REF!,[4]DESPACHOS!$C$5:$AZ$34,[4]DESPACHOS!$C$45:$AZ$74,[4]DESPACHOS!$C$85:$AZ$114,[4]DESPACHOS!$C$125:$AZ$154</definedName>
    <definedName name="j">[4]DESPACHOS!#REF!,[4]DESPACHOS!#REF!,[4]DESPACHOS!$C$5:$AZ$34,[4]DESPACHOS!$C$45:$AZ$74,[4]DESPACHOS!$C$85:$AZ$114,[4]DESPACHOS!$C$125:$AZ$154</definedName>
    <definedName name="LUR">#N/A</definedName>
    <definedName name="mal" localSheetId="3">#REF!</definedName>
    <definedName name="mal" localSheetId="20">#REF!</definedName>
    <definedName name="mal" localSheetId="2">#REF!</definedName>
    <definedName name="mal" localSheetId="0">#REF!</definedName>
    <definedName name="mal">#REF!</definedName>
    <definedName name="MCV">#N/A</definedName>
    <definedName name="MCV_B">#N/A</definedName>
    <definedName name="MCV_D">#N/A</definedName>
    <definedName name="MCV_N">#N/A</definedName>
    <definedName name="MCV_T">#N/A</definedName>
    <definedName name="meeses" localSheetId="3">'[2]2.-Tasas Nacional'!#REF!</definedName>
    <definedName name="meeses" localSheetId="20">'[2]2.-Tasas Nacional'!#REF!</definedName>
    <definedName name="meeses" localSheetId="2">'[2]2.-Tasas Nacional'!#REF!</definedName>
    <definedName name="meeses" localSheetId="0">'[2]2.-Tasas Nacional'!#REF!</definedName>
    <definedName name="meeses">'[2]2.-Tasas Nacional'!#REF!</definedName>
    <definedName name="meses" localSheetId="3">'[2]2.-Tasas Nacional'!#REF!</definedName>
    <definedName name="meses" localSheetId="20">'[2]2.-Tasas Nacional'!#REF!</definedName>
    <definedName name="meses" localSheetId="2">'[2]2.-Tasas Nacional'!#REF!</definedName>
    <definedName name="meses" localSheetId="0">'[2]2.-Tasas Nacional'!#REF!</definedName>
    <definedName name="meses">'[2]2.-Tasas Nacional'!#REF!</definedName>
    <definedName name="NCG">#N/A</definedName>
    <definedName name="NCG_R">#N/A</definedName>
    <definedName name="NCP">#N/A</definedName>
    <definedName name="NCP_R">#N/A</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X">#N/A</definedName>
    <definedName name="NX_R">#N/A</definedName>
    <definedName name="NXG_RG">#N/A</definedName>
    <definedName name="otro" localSheetId="3" hidden="1">{"página1",#N/A,FALSE,"pib";"página2",#N/A,FALSE,"pib";"página3",#N/A,FALSE,"oferuti";"página4",#N/A,FALSE,"pibrama";"página5",#N/A,FALSE,"pibrama";"página6",#N/A,FALSE,"pibrama"}</definedName>
    <definedName name="otro" localSheetId="7" hidden="1">{"página1",#N/A,FALSE,"pib";"página2",#N/A,FALSE,"pib";"página3",#N/A,FALSE,"oferuti";"página4",#N/A,FALSE,"pibrama";"página5",#N/A,FALSE,"pibrama";"página6",#N/A,FALSE,"pibrama"}</definedName>
    <definedName name="otro" localSheetId="20" hidden="1">{"página1",#N/A,FALSE,"pib";"página2",#N/A,FALSE,"pib";"página3",#N/A,FALSE,"oferuti";"página4",#N/A,FALSE,"pibrama";"página5",#N/A,FALSE,"pibrama";"página6",#N/A,FALSE,"pibrama"}</definedName>
    <definedName name="otro" localSheetId="2" hidden="1">{"página1",#N/A,FALSE,"pib";"página2",#N/A,FALSE,"pib";"página3",#N/A,FALSE,"oferuti";"página4",#N/A,FALSE,"pibrama";"página5",#N/A,FALSE,"pibrama";"página6",#N/A,FALSE,"pibrama"}</definedName>
    <definedName name="otro" localSheetId="0" hidden="1">{"página1",#N/A,FALSE,"pib";"página2",#N/A,FALSE,"pib";"página3",#N/A,FALSE,"oferuti";"página4",#N/A,FALSE,"pibrama";"página5",#N/A,FALSE,"pibrama";"página6",#N/A,FALSE,"pibrama"}</definedName>
    <definedName name="otro" hidden="1">{"página1",#N/A,FALSE,"pib";"página2",#N/A,FALSE,"pib";"página3",#N/A,FALSE,"oferuti";"página4",#N/A,FALSE,"pibrama";"página5",#N/A,FALSE,"pibrama";"página6",#N/A,FALSE,"pibrama"}</definedName>
    <definedName name="PCPIG">#N/A</definedName>
    <definedName name="PPPWGT">#N/A</definedName>
    <definedName name="PRUEBA" localSheetId="3" hidden="1">{"página1",#N/A,FALSE,"pib";"página2",#N/A,FALSE,"pib";"página3",#N/A,FALSE,"oferuti";"página4",#N/A,FALSE,"pibrama";"página5",#N/A,FALSE,"pibrama";"página6",#N/A,FALSE,"pibrama"}</definedName>
    <definedName name="PRUEBA" localSheetId="7" hidden="1">{"página1",#N/A,FALSE,"pib";"página2",#N/A,FALSE,"pib";"página3",#N/A,FALSE,"oferuti";"página4",#N/A,FALSE,"pibrama";"página5",#N/A,FALSE,"pibrama";"página6",#N/A,FALSE,"pibrama"}</definedName>
    <definedName name="PRUEBA" localSheetId="20" hidden="1">{"página1",#N/A,FALSE,"pib";"página2",#N/A,FALSE,"pib";"página3",#N/A,FALSE,"oferuti";"página4",#N/A,FALSE,"pibrama";"página5",#N/A,FALSE,"pibrama";"página6",#N/A,FALSE,"pibrama"}</definedName>
    <definedName name="PRUEBA" localSheetId="2" hidden="1">{"página1",#N/A,FALSE,"pib";"página2",#N/A,FALSE,"pib";"página3",#N/A,FALSE,"oferuti";"página4",#N/A,FALSE,"pibrama";"página5",#N/A,FALSE,"pibrama";"página6",#N/A,FALSE,"pibrama"}</definedName>
    <definedName name="PRUEBA" localSheetId="0" hidden="1">{"página1",#N/A,FALSE,"pib";"página2",#N/A,FALSE,"pib";"página3",#N/A,FALSE,"oferuti";"página4",#N/A,FALSE,"pibrama";"página5",#N/A,FALSE,"pibrama";"página6",#N/A,FALSE,"pibrama"}</definedName>
    <definedName name="PRUEBA" hidden="1">{"página1",#N/A,FALSE,"pib";"página2",#N/A,FALSE,"pib";"página3",#N/A,FALSE,"oferuti";"página4",#N/A,FALSE,"pibrama";"página5",#N/A,FALSE,"pibrama";"página6",#N/A,FALSE,"pibrama"}</definedName>
    <definedName name="q">[1]INDICES!#REF!</definedName>
    <definedName name="SDDS" localSheetId="3">#REF!</definedName>
    <definedName name="SDDS" localSheetId="20">#REF!</definedName>
    <definedName name="SDDS" localSheetId="2">#REF!</definedName>
    <definedName name="SDDS" localSheetId="0">#REF!</definedName>
    <definedName name="SDDS">#REF!</definedName>
    <definedName name="TABLA" localSheetId="3">#REF!</definedName>
    <definedName name="TABLA" localSheetId="20">#REF!</definedName>
    <definedName name="TABLA" localSheetId="2">#REF!</definedName>
    <definedName name="TABLA" localSheetId="0">#REF!</definedName>
    <definedName name="TABLA">#REF!</definedName>
    <definedName name="Table__47">[9]RED47!$A$1:$I$53</definedName>
    <definedName name="Titulo" localSheetId="0">'[6]CI_Tv (65-2007K)'!$A$2</definedName>
    <definedName name="Titulo">'[7]CI_Tv (65-2007K)'!$A$2</definedName>
    <definedName name="TRIM4" localSheetId="3" hidden="1">{"página1",#N/A,FALSE,"pib";"página2",#N/A,FALSE,"pib";"página3",#N/A,FALSE,"oferuti";"página4",#N/A,FALSE,"pibrama";"página5",#N/A,FALSE,"pibrama";"página6",#N/A,FALSE,"pibrama"}</definedName>
    <definedName name="TRIM4" localSheetId="7" hidden="1">{"página1",#N/A,FALSE,"pib";"página2",#N/A,FALSE,"pib";"página3",#N/A,FALSE,"oferuti";"página4",#N/A,FALSE,"pibrama";"página5",#N/A,FALSE,"pibrama";"página6",#N/A,FALSE,"pibrama"}</definedName>
    <definedName name="TRIM4" localSheetId="20" hidden="1">{"página1",#N/A,FALSE,"pib";"página2",#N/A,FALSE,"pib";"página3",#N/A,FALSE,"oferuti";"página4",#N/A,FALSE,"pibrama";"página5",#N/A,FALSE,"pibrama";"página6",#N/A,FALSE,"pibrama"}</definedName>
    <definedName name="TRIM4" localSheetId="2" hidden="1">{"página1",#N/A,FALSE,"pib";"página2",#N/A,FALSE,"pib";"página3",#N/A,FALSE,"oferuti";"página4",#N/A,FALSE,"pibrama";"página5",#N/A,FALSE,"pibrama";"página6",#N/A,FALSE,"pibrama"}</definedName>
    <definedName name="TRIM4" localSheetId="0" hidden="1">{"página1",#N/A,FALSE,"pib";"página2",#N/A,FALSE,"pib";"página3",#N/A,FALSE,"oferuti";"página4",#N/A,FALSE,"pibrama";"página5",#N/A,FALSE,"pibrama";"página6",#N/A,FALSE,"pibrama"}</definedName>
    <definedName name="TRIM4" hidden="1">{"página1",#N/A,FALSE,"pib";"página2",#N/A,FALSE,"pib";"página3",#N/A,FALSE,"oferuti";"página4",#N/A,FALSE,"pibrama";"página5",#N/A,FALSE,"pibrama";"página6",#N/A,FALSE,"pibrama"}</definedName>
    <definedName name="TXG_D">#N/A</definedName>
    <definedName name="TXGO">#N/A</definedName>
    <definedName name="w" localSheetId="3">#REF!</definedName>
    <definedName name="w" localSheetId="20">#REF!</definedName>
    <definedName name="w" localSheetId="2">#REF!</definedName>
    <definedName name="w" localSheetId="0">#REF!</definedName>
    <definedName name="w">#REF!</definedName>
    <definedName name="wrn.datos." localSheetId="3" hidden="1">{"página1",#N/A,FALSE,"pib";"página2",#N/A,FALSE,"pib";"página3",#N/A,FALSE,"oferuti";"página4",#N/A,FALSE,"pibrama";"página5",#N/A,FALSE,"pibrama";"página6",#N/A,FALSE,"pibrama"}</definedName>
    <definedName name="wrn.datos." localSheetId="7" hidden="1">{"página1",#N/A,FALSE,"pib";"página2",#N/A,FALSE,"pib";"página3",#N/A,FALSE,"oferuti";"página4",#N/A,FALSE,"pibrama";"página5",#N/A,FALSE,"pibrama";"página6",#N/A,FALSE,"pibrama"}</definedName>
    <definedName name="wrn.datos." localSheetId="20" hidden="1">{"página1",#N/A,FALSE,"pib";"página2",#N/A,FALSE,"pib";"página3",#N/A,FALSE,"oferuti";"página4",#N/A,FALSE,"pibrama";"página5",#N/A,FALSE,"pibrama";"página6",#N/A,FALSE,"pibrama"}</definedName>
    <definedName name="wrn.datos." localSheetId="2" hidden="1">{"página1",#N/A,FALSE,"pib";"página2",#N/A,FALSE,"pib";"página3",#N/A,FALSE,"oferuti";"página4",#N/A,FALSE,"pibrama";"página5",#N/A,FALSE,"pibrama";"página6",#N/A,FALSE,"pibrama"}</definedName>
    <definedName name="wrn.datos." localSheetId="0" hidden="1">{"página1",#N/A,FALSE,"pib";"página2",#N/A,FALSE,"pib";"página3",#N/A,FALSE,"oferuti";"página4",#N/A,FALSE,"pibrama";"página5",#N/A,FALSE,"pibrama";"página6",#N/A,FALSE,"pibrama"}</definedName>
    <definedName name="wrn.datos." hidden="1">{"página1",#N/A,FALSE,"pib";"página2",#N/A,FALSE,"pib";"página3",#N/A,FALSE,"oferuti";"página4",#N/A,FALSE,"pibrama";"página5",#N/A,FALSE,"pibrama";"página6",#N/A,FALSE,"pibrama"}</definedName>
    <definedName name="wz">'[10]025002005'!$BS$46:$BU$46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4" i="218" l="1"/>
  <c r="D314" i="218" l="1"/>
  <c r="AE167" i="224"/>
  <c r="AD167" i="224"/>
  <c r="AC167" i="224"/>
  <c r="AB167" i="224"/>
  <c r="AD166" i="224"/>
  <c r="AE166" i="224" s="1"/>
  <c r="AC166" i="224"/>
  <c r="AB166" i="224"/>
  <c r="AD165" i="224"/>
  <c r="AE165" i="224" s="1"/>
  <c r="AC165" i="224"/>
  <c r="AB165" i="224"/>
  <c r="AE164" i="224"/>
  <c r="AD164" i="224"/>
  <c r="AC164" i="224"/>
  <c r="AB164" i="224"/>
  <c r="Z167" i="224"/>
  <c r="Z166" i="224"/>
  <c r="Z165" i="224"/>
  <c r="Z164" i="224"/>
  <c r="U167" i="224"/>
  <c r="U166" i="224"/>
  <c r="U165" i="224"/>
  <c r="U164" i="224"/>
  <c r="P167" i="224"/>
  <c r="P166" i="224"/>
  <c r="P165" i="224"/>
  <c r="P164" i="224"/>
  <c r="K167" i="224"/>
  <c r="K166" i="224"/>
  <c r="K165" i="224"/>
  <c r="K164" i="224"/>
  <c r="F167" i="224"/>
  <c r="F166" i="224"/>
  <c r="F165" i="224"/>
  <c r="F164" i="224"/>
  <c r="H294" i="202" l="1"/>
  <c r="H293" i="202"/>
  <c r="H292" i="202"/>
  <c r="H291" i="202"/>
  <c r="H290" i="202"/>
  <c r="G294" i="202"/>
  <c r="G293" i="202"/>
  <c r="G292" i="202"/>
  <c r="G291" i="202"/>
  <c r="G290" i="202"/>
  <c r="F294" i="202"/>
  <c r="F293" i="202"/>
  <c r="F292" i="202"/>
  <c r="F291" i="202"/>
  <c r="F290" i="202"/>
  <c r="T297" i="103" l="1"/>
  <c r="T296" i="103"/>
  <c r="T295" i="103"/>
  <c r="T294" i="103"/>
  <c r="T293" i="103"/>
  <c r="T292" i="103"/>
  <c r="Q297" i="103"/>
  <c r="Q296" i="103"/>
  <c r="Q295" i="103"/>
  <c r="Q294" i="103"/>
  <c r="Q293" i="103"/>
  <c r="Q292" i="103"/>
  <c r="P297" i="103"/>
  <c r="P296" i="103"/>
  <c r="P295" i="103"/>
  <c r="P294" i="103"/>
  <c r="P293" i="103"/>
  <c r="P292" i="103"/>
  <c r="L297" i="103"/>
  <c r="L296" i="103"/>
  <c r="L295" i="103"/>
  <c r="L294" i="103"/>
  <c r="L293" i="103"/>
  <c r="L292" i="103"/>
  <c r="AE13" i="104"/>
  <c r="Z292" i="103"/>
  <c r="AJ284" i="104" l="1"/>
  <c r="AI284" i="104"/>
  <c r="AP284" i="104" s="1"/>
  <c r="AH284" i="104"/>
  <c r="AO284" i="104" s="1"/>
  <c r="AG284" i="104"/>
  <c r="AF284" i="104"/>
  <c r="AE284" i="104"/>
  <c r="AL284" i="104" s="1"/>
  <c r="F313" i="218" l="1"/>
  <c r="D313" i="218" l="1"/>
  <c r="AJ283" i="104" l="1"/>
  <c r="AI283" i="104"/>
  <c r="AH283" i="104"/>
  <c r="AG283" i="104"/>
  <c r="AF283" i="104"/>
  <c r="AE283" i="104"/>
  <c r="AD163" i="224" l="1"/>
  <c r="AC163" i="224"/>
  <c r="AB163" i="224"/>
  <c r="AD162" i="224"/>
  <c r="AC162" i="224"/>
  <c r="AB162" i="224"/>
  <c r="AD161" i="224"/>
  <c r="AC161" i="224"/>
  <c r="AB161" i="224"/>
  <c r="Z163" i="224"/>
  <c r="Z162" i="224"/>
  <c r="Z161" i="224"/>
  <c r="U163" i="224"/>
  <c r="U162" i="224"/>
  <c r="U161" i="224"/>
  <c r="P163" i="224"/>
  <c r="P162" i="224"/>
  <c r="P161" i="224"/>
  <c r="K163" i="224"/>
  <c r="K162" i="224"/>
  <c r="K161" i="224"/>
  <c r="F163" i="224"/>
  <c r="F162" i="224"/>
  <c r="F161" i="224"/>
  <c r="AE161" i="224" l="1"/>
  <c r="AE162" i="224"/>
  <c r="AE163" i="224"/>
  <c r="F312" i="218"/>
  <c r="D312" i="218" l="1"/>
  <c r="AJ282" i="104" l="1"/>
  <c r="AI282" i="104"/>
  <c r="AH282" i="104"/>
  <c r="AG282" i="104"/>
  <c r="AF282" i="104"/>
  <c r="AE282" i="104"/>
  <c r="AD160" i="224" l="1"/>
  <c r="AC160" i="224"/>
  <c r="AB160" i="224"/>
  <c r="AD159" i="224"/>
  <c r="AC159" i="224"/>
  <c r="AB159" i="224"/>
  <c r="AD158" i="224"/>
  <c r="AC158" i="224"/>
  <c r="AB158" i="224"/>
  <c r="AD157" i="224"/>
  <c r="AC157" i="224"/>
  <c r="AB157" i="224"/>
  <c r="AD156" i="224"/>
  <c r="AC156" i="224"/>
  <c r="AB156" i="224"/>
  <c r="AD155" i="224"/>
  <c r="AC155" i="224"/>
  <c r="AB155" i="224"/>
  <c r="Z160" i="224"/>
  <c r="Z159" i="224"/>
  <c r="Z158" i="224"/>
  <c r="Z157" i="224"/>
  <c r="Z156" i="224"/>
  <c r="Z155" i="224"/>
  <c r="U160" i="224"/>
  <c r="U159" i="224"/>
  <c r="U158" i="224"/>
  <c r="U157" i="224"/>
  <c r="U156" i="224"/>
  <c r="U155" i="224"/>
  <c r="P160" i="224"/>
  <c r="P159" i="224"/>
  <c r="P158" i="224"/>
  <c r="P157" i="224"/>
  <c r="P156" i="224"/>
  <c r="P155" i="224"/>
  <c r="K160" i="224"/>
  <c r="K159" i="224"/>
  <c r="K158" i="224"/>
  <c r="K157" i="224"/>
  <c r="K156" i="224"/>
  <c r="K155" i="224"/>
  <c r="F160" i="224"/>
  <c r="F159" i="224"/>
  <c r="F158" i="224"/>
  <c r="F157" i="224"/>
  <c r="F156" i="224"/>
  <c r="F155" i="224"/>
  <c r="AE158" i="224" l="1"/>
  <c r="AE157" i="224"/>
  <c r="AE159" i="224"/>
  <c r="AE156" i="224"/>
  <c r="AE160" i="224"/>
  <c r="AE155" i="224"/>
  <c r="F311" i="218"/>
  <c r="D311" i="218" l="1"/>
  <c r="AD154" i="224"/>
  <c r="AC154" i="224"/>
  <c r="AB154" i="224"/>
  <c r="AD153" i="224"/>
  <c r="AC153" i="224"/>
  <c r="AB153" i="224"/>
  <c r="AD152" i="224"/>
  <c r="AC152" i="224"/>
  <c r="AB152" i="224"/>
  <c r="AD151" i="224"/>
  <c r="AC151" i="224"/>
  <c r="AB151" i="224"/>
  <c r="Z154" i="224"/>
  <c r="Z153" i="224"/>
  <c r="Z152" i="224"/>
  <c r="Z151" i="224"/>
  <c r="U154" i="224"/>
  <c r="U153" i="224"/>
  <c r="U152" i="224"/>
  <c r="U151" i="224"/>
  <c r="P154" i="224"/>
  <c r="P153" i="224"/>
  <c r="P152" i="224"/>
  <c r="P151" i="224"/>
  <c r="K154" i="224"/>
  <c r="K153" i="224"/>
  <c r="K152" i="224"/>
  <c r="K151" i="224"/>
  <c r="F154" i="224"/>
  <c r="F153" i="224"/>
  <c r="F152" i="224"/>
  <c r="F151" i="224"/>
  <c r="AE154" i="224" l="1"/>
  <c r="AE152" i="224"/>
  <c r="AE153" i="224"/>
  <c r="AE151" i="224"/>
  <c r="AJ281" i="104"/>
  <c r="AI281" i="104"/>
  <c r="AH281" i="104"/>
  <c r="AG281" i="104"/>
  <c r="AF281" i="104"/>
  <c r="AE281" i="104"/>
  <c r="F310" i="218" l="1"/>
  <c r="D310" i="218" l="1"/>
  <c r="AD150" i="224"/>
  <c r="AC150" i="224"/>
  <c r="AB150" i="224"/>
  <c r="AD149" i="224"/>
  <c r="AC149" i="224"/>
  <c r="AB149" i="224"/>
  <c r="Z150" i="224"/>
  <c r="Z149" i="224"/>
  <c r="U150" i="224"/>
  <c r="U149" i="224"/>
  <c r="P150" i="224"/>
  <c r="P149" i="224"/>
  <c r="K150" i="224"/>
  <c r="K149" i="224"/>
  <c r="F150" i="224"/>
  <c r="F149" i="224"/>
  <c r="AE149" i="224" l="1"/>
  <c r="AE150" i="224"/>
  <c r="AJ280" i="104"/>
  <c r="AI280" i="104"/>
  <c r="AH280" i="104"/>
  <c r="AG280" i="104"/>
  <c r="AF280" i="104"/>
  <c r="AE280" i="104"/>
  <c r="F309" i="218" l="1"/>
  <c r="D309" i="218" l="1"/>
  <c r="AJ279" i="104" l="1"/>
  <c r="AI279" i="104"/>
  <c r="AH279" i="104"/>
  <c r="AG279" i="104"/>
  <c r="AF279" i="104"/>
  <c r="AE279" i="104"/>
  <c r="AD148" i="224"/>
  <c r="AC148" i="224"/>
  <c r="AB148" i="224"/>
  <c r="AD147" i="224"/>
  <c r="AC147" i="224"/>
  <c r="AB147" i="224"/>
  <c r="AD146" i="224"/>
  <c r="AC146" i="224"/>
  <c r="AB146" i="224"/>
  <c r="AD145" i="224"/>
  <c r="AC145" i="224"/>
  <c r="AB145" i="224"/>
  <c r="AD144" i="224"/>
  <c r="AC144" i="224"/>
  <c r="AB144" i="224"/>
  <c r="Z148" i="224"/>
  <c r="Z147" i="224"/>
  <c r="Z146" i="224"/>
  <c r="Z145" i="224"/>
  <c r="Z144" i="224"/>
  <c r="U148" i="224"/>
  <c r="U147" i="224"/>
  <c r="U146" i="224"/>
  <c r="U145" i="224"/>
  <c r="U144" i="224"/>
  <c r="P148" i="224"/>
  <c r="P147" i="224"/>
  <c r="P146" i="224"/>
  <c r="P145" i="224"/>
  <c r="P144" i="224"/>
  <c r="K148" i="224"/>
  <c r="K147" i="224"/>
  <c r="K146" i="224"/>
  <c r="K145" i="224"/>
  <c r="K144" i="224"/>
  <c r="F148" i="224"/>
  <c r="F147" i="224"/>
  <c r="F146" i="224"/>
  <c r="F145" i="224"/>
  <c r="F144" i="224"/>
  <c r="AE147" i="224" l="1"/>
  <c r="AE144" i="224"/>
  <c r="AE145" i="224"/>
  <c r="AE146" i="224"/>
  <c r="AE148" i="224"/>
  <c r="F308" i="218" l="1"/>
  <c r="D308" i="218" l="1"/>
  <c r="AJ278" i="104" l="1"/>
  <c r="AI278" i="104"/>
  <c r="AH278" i="104"/>
  <c r="AG278" i="104"/>
  <c r="AF278" i="104"/>
  <c r="AE278" i="104"/>
  <c r="AD143" i="224" l="1"/>
  <c r="AC143" i="224"/>
  <c r="AB143" i="224"/>
  <c r="AD142" i="224"/>
  <c r="AC142" i="224"/>
  <c r="AB142" i="224"/>
  <c r="AD141" i="224"/>
  <c r="AC141" i="224"/>
  <c r="AB141" i="224"/>
  <c r="AD140" i="224"/>
  <c r="AC140" i="224"/>
  <c r="AB140" i="224"/>
  <c r="AD139" i="224"/>
  <c r="AC139" i="224"/>
  <c r="AB139" i="224"/>
  <c r="AD138" i="224"/>
  <c r="AC138" i="224"/>
  <c r="AB138" i="224"/>
  <c r="Z143" i="224"/>
  <c r="Z142" i="224"/>
  <c r="Z141" i="224"/>
  <c r="Z140" i="224"/>
  <c r="Z139" i="224"/>
  <c r="Z138" i="224"/>
  <c r="U143" i="224"/>
  <c r="U142" i="224"/>
  <c r="U141" i="224"/>
  <c r="U140" i="224"/>
  <c r="U139" i="224"/>
  <c r="U138" i="224"/>
  <c r="P143" i="224"/>
  <c r="P142" i="224"/>
  <c r="P141" i="224"/>
  <c r="P140" i="224"/>
  <c r="P139" i="224"/>
  <c r="P138" i="224"/>
  <c r="K143" i="224"/>
  <c r="K142" i="224"/>
  <c r="K141" i="224"/>
  <c r="K140" i="224"/>
  <c r="K139" i="224"/>
  <c r="K138" i="224"/>
  <c r="F143" i="224"/>
  <c r="F142" i="224"/>
  <c r="F141" i="224"/>
  <c r="F140" i="224"/>
  <c r="F139" i="224"/>
  <c r="F138" i="224"/>
  <c r="AE138" i="224" l="1"/>
  <c r="AE139" i="224"/>
  <c r="AE142" i="224"/>
  <c r="AE140" i="224"/>
  <c r="AE141" i="224"/>
  <c r="AE143" i="224"/>
  <c r="AD137" i="224"/>
  <c r="AC137" i="224"/>
  <c r="AB137" i="224"/>
  <c r="AD136" i="224"/>
  <c r="AC136" i="224"/>
  <c r="AB136" i="224"/>
  <c r="AD135" i="224"/>
  <c r="AC135" i="224"/>
  <c r="AB135" i="224"/>
  <c r="AD134" i="224"/>
  <c r="AC134" i="224"/>
  <c r="AB134" i="224"/>
  <c r="AD133" i="224"/>
  <c r="AC133" i="224"/>
  <c r="AB133" i="224"/>
  <c r="Z137" i="224"/>
  <c r="Z136" i="224"/>
  <c r="Z135" i="224"/>
  <c r="Z134" i="224"/>
  <c r="Z133" i="224"/>
  <c r="U137" i="224"/>
  <c r="U136" i="224"/>
  <c r="U135" i="224"/>
  <c r="U134" i="224"/>
  <c r="U133" i="224"/>
  <c r="P137" i="224"/>
  <c r="P136" i="224"/>
  <c r="P135" i="224"/>
  <c r="P134" i="224"/>
  <c r="P133" i="224"/>
  <c r="K137" i="224"/>
  <c r="K136" i="224"/>
  <c r="K135" i="224"/>
  <c r="K134" i="224"/>
  <c r="K133" i="224"/>
  <c r="F137" i="224"/>
  <c r="F136" i="224"/>
  <c r="F135" i="224"/>
  <c r="F134" i="224"/>
  <c r="F133" i="224"/>
  <c r="AE135" i="224" l="1"/>
  <c r="AE136" i="224"/>
  <c r="AE133" i="224"/>
  <c r="AE137" i="224"/>
  <c r="AE134" i="224"/>
  <c r="F307" i="218"/>
  <c r="D307" i="218" l="1"/>
  <c r="AE163" i="104" l="1"/>
  <c r="AF163" i="104"/>
  <c r="AG163" i="104"/>
  <c r="AH163" i="104"/>
  <c r="AI163" i="104"/>
  <c r="AJ163" i="104"/>
  <c r="AJ277" i="104" l="1"/>
  <c r="AI277" i="104"/>
  <c r="AH277" i="104"/>
  <c r="AG277" i="104"/>
  <c r="AF277" i="104"/>
  <c r="AE277" i="104"/>
  <c r="F306" i="218" l="1"/>
  <c r="D306" i="218" l="1"/>
  <c r="AJ276" i="104" l="1"/>
  <c r="AI276" i="104"/>
  <c r="AH276" i="104"/>
  <c r="AG276" i="104"/>
  <c r="AF276" i="104"/>
  <c r="AE276" i="104"/>
  <c r="AD132" i="224" l="1"/>
  <c r="AC132" i="224"/>
  <c r="AB132" i="224"/>
  <c r="AD131" i="224"/>
  <c r="AC131" i="224"/>
  <c r="AB131" i="224"/>
  <c r="AD130" i="224"/>
  <c r="AC130" i="224"/>
  <c r="AB130" i="224"/>
  <c r="AD129" i="224"/>
  <c r="AC129" i="224"/>
  <c r="AB129" i="224"/>
  <c r="Z132" i="224"/>
  <c r="Z131" i="224"/>
  <c r="Z130" i="224"/>
  <c r="Z129" i="224"/>
  <c r="U132" i="224"/>
  <c r="U131" i="224"/>
  <c r="U130" i="224"/>
  <c r="U129" i="224"/>
  <c r="P132" i="224"/>
  <c r="P131" i="224"/>
  <c r="P130" i="224"/>
  <c r="P129" i="224"/>
  <c r="K132" i="224"/>
  <c r="K131" i="224"/>
  <c r="K130" i="224"/>
  <c r="K129" i="224"/>
  <c r="F132" i="224"/>
  <c r="F131" i="224"/>
  <c r="F130" i="224"/>
  <c r="F129" i="224"/>
  <c r="AE129" i="224" l="1"/>
  <c r="AE131" i="224"/>
  <c r="AE130" i="224"/>
  <c r="AE132" i="224"/>
  <c r="F305" i="218"/>
  <c r="D305" i="218" l="1"/>
  <c r="AD128" i="224"/>
  <c r="AC128" i="224"/>
  <c r="AB128" i="224"/>
  <c r="Z128" i="224"/>
  <c r="U128" i="224"/>
  <c r="P128" i="224"/>
  <c r="K128" i="224"/>
  <c r="F128" i="224"/>
  <c r="AD127" i="224"/>
  <c r="AC127" i="224"/>
  <c r="AB127" i="224"/>
  <c r="Z127" i="224"/>
  <c r="U127" i="224"/>
  <c r="P127" i="224"/>
  <c r="K127" i="224"/>
  <c r="F127" i="224"/>
  <c r="AD126" i="224"/>
  <c r="AC126" i="224"/>
  <c r="AB126" i="224"/>
  <c r="Z126" i="224"/>
  <c r="U126" i="224"/>
  <c r="P126" i="224"/>
  <c r="K126" i="224"/>
  <c r="F126" i="224"/>
  <c r="AD125" i="224"/>
  <c r="AC125" i="224"/>
  <c r="AB125" i="224"/>
  <c r="Z125" i="224"/>
  <c r="U125" i="224"/>
  <c r="P125" i="224"/>
  <c r="K125" i="224"/>
  <c r="F125" i="224"/>
  <c r="AD124" i="224"/>
  <c r="AC124" i="224"/>
  <c r="AB124" i="224"/>
  <c r="Z124" i="224"/>
  <c r="U124" i="224"/>
  <c r="P124" i="224"/>
  <c r="K124" i="224"/>
  <c r="F124" i="224"/>
  <c r="AD123" i="224"/>
  <c r="AC123" i="224"/>
  <c r="AB123" i="224"/>
  <c r="Z123" i="224"/>
  <c r="U123" i="224"/>
  <c r="P123" i="224"/>
  <c r="K123" i="224"/>
  <c r="F123" i="224"/>
  <c r="AD122" i="224"/>
  <c r="AC122" i="224"/>
  <c r="AB122" i="224"/>
  <c r="Z122" i="224"/>
  <c r="U122" i="224"/>
  <c r="P122" i="224"/>
  <c r="K122" i="224"/>
  <c r="F122" i="224"/>
  <c r="AD121" i="224"/>
  <c r="AC121" i="224"/>
  <c r="AB121" i="224"/>
  <c r="Z121" i="224"/>
  <c r="U121" i="224"/>
  <c r="P121" i="224"/>
  <c r="K121" i="224"/>
  <c r="F121" i="224"/>
  <c r="AD120" i="224"/>
  <c r="AC120" i="224"/>
  <c r="AB120" i="224"/>
  <c r="Z120" i="224"/>
  <c r="U120" i="224"/>
  <c r="P120" i="224"/>
  <c r="K120" i="224"/>
  <c r="F120" i="224"/>
  <c r="AD119" i="224"/>
  <c r="AC119" i="224"/>
  <c r="AB119" i="224"/>
  <c r="Z119" i="224"/>
  <c r="U119" i="224"/>
  <c r="P119" i="224"/>
  <c r="K119" i="224"/>
  <c r="F119" i="224"/>
  <c r="AD118" i="224"/>
  <c r="AC118" i="224"/>
  <c r="AB118" i="224"/>
  <c r="Z118" i="224"/>
  <c r="U118" i="224"/>
  <c r="P118" i="224"/>
  <c r="K118" i="224"/>
  <c r="F118" i="224"/>
  <c r="AD117" i="224"/>
  <c r="AC117" i="224"/>
  <c r="AB117" i="224"/>
  <c r="Z117" i="224"/>
  <c r="U117" i="224"/>
  <c r="P117" i="224"/>
  <c r="K117" i="224"/>
  <c r="F117" i="224"/>
  <c r="AD116" i="224"/>
  <c r="AC116" i="224"/>
  <c r="AB116" i="224"/>
  <c r="Z116" i="224"/>
  <c r="U116" i="224"/>
  <c r="P116" i="224"/>
  <c r="K116" i="224"/>
  <c r="F116" i="224"/>
  <c r="AD115" i="224"/>
  <c r="AC115" i="224"/>
  <c r="AB115" i="224"/>
  <c r="Z115" i="224"/>
  <c r="U115" i="224"/>
  <c r="P115" i="224"/>
  <c r="K115" i="224"/>
  <c r="F115" i="224"/>
  <c r="AD114" i="224"/>
  <c r="AC114" i="224"/>
  <c r="AB114" i="224"/>
  <c r="Z114" i="224"/>
  <c r="U114" i="224"/>
  <c r="P114" i="224"/>
  <c r="K114" i="224"/>
  <c r="F114" i="224"/>
  <c r="AD113" i="224"/>
  <c r="AC113" i="224"/>
  <c r="AB113" i="224"/>
  <c r="Z113" i="224"/>
  <c r="U113" i="224"/>
  <c r="P113" i="224"/>
  <c r="K113" i="224"/>
  <c r="F113" i="224"/>
  <c r="AD112" i="224"/>
  <c r="AC112" i="224"/>
  <c r="AB112" i="224"/>
  <c r="Z112" i="224"/>
  <c r="U112" i="224"/>
  <c r="P112" i="224"/>
  <c r="K112" i="224"/>
  <c r="F112" i="224"/>
  <c r="AD111" i="224"/>
  <c r="AC111" i="224"/>
  <c r="AB111" i="224"/>
  <c r="Z111" i="224"/>
  <c r="U111" i="224"/>
  <c r="P111" i="224"/>
  <c r="K111" i="224"/>
  <c r="F111" i="224"/>
  <c r="AD110" i="224"/>
  <c r="AC110" i="224"/>
  <c r="AB110" i="224"/>
  <c r="Z110" i="224"/>
  <c r="U110" i="224"/>
  <c r="P110" i="224"/>
  <c r="K110" i="224"/>
  <c r="F110" i="224"/>
  <c r="AD109" i="224"/>
  <c r="AC109" i="224"/>
  <c r="AB109" i="224"/>
  <c r="Z109" i="224"/>
  <c r="U109" i="224"/>
  <c r="P109" i="224"/>
  <c r="K109" i="224"/>
  <c r="F109" i="224"/>
  <c r="AD108" i="224"/>
  <c r="AC108" i="224"/>
  <c r="AB108" i="224"/>
  <c r="Z108" i="224"/>
  <c r="U108" i="224"/>
  <c r="P108" i="224"/>
  <c r="K108" i="224"/>
  <c r="F108" i="224"/>
  <c r="AD107" i="224"/>
  <c r="AC107" i="224"/>
  <c r="AB107" i="224"/>
  <c r="Z107" i="224"/>
  <c r="U107" i="224"/>
  <c r="P107" i="224"/>
  <c r="K107" i="224"/>
  <c r="F107" i="224"/>
  <c r="AD106" i="224"/>
  <c r="AC106" i="224"/>
  <c r="AB106" i="224"/>
  <c r="Z106" i="224"/>
  <c r="U106" i="224"/>
  <c r="P106" i="224"/>
  <c r="K106" i="224"/>
  <c r="F106" i="224"/>
  <c r="AD105" i="224"/>
  <c r="AC105" i="224"/>
  <c r="AB105" i="224"/>
  <c r="Z105" i="224"/>
  <c r="U105" i="224"/>
  <c r="P105" i="224"/>
  <c r="K105" i="224"/>
  <c r="F105" i="224"/>
  <c r="AD104" i="224"/>
  <c r="AC104" i="224"/>
  <c r="AB104" i="224"/>
  <c r="Z104" i="224"/>
  <c r="U104" i="224"/>
  <c r="P104" i="224"/>
  <c r="K104" i="224"/>
  <c r="F104" i="224"/>
  <c r="AD103" i="224"/>
  <c r="AC103" i="224"/>
  <c r="AB103" i="224"/>
  <c r="Z103" i="224"/>
  <c r="U103" i="224"/>
  <c r="P103" i="224"/>
  <c r="K103" i="224"/>
  <c r="F103" i="224"/>
  <c r="AD102" i="224"/>
  <c r="AC102" i="224"/>
  <c r="AB102" i="224"/>
  <c r="Z102" i="224"/>
  <c r="U102" i="224"/>
  <c r="P102" i="224"/>
  <c r="K102" i="224"/>
  <c r="F102" i="224"/>
  <c r="AD101" i="224"/>
  <c r="AC101" i="224"/>
  <c r="AB101" i="224"/>
  <c r="Z101" i="224"/>
  <c r="U101" i="224"/>
  <c r="P101" i="224"/>
  <c r="K101" i="224"/>
  <c r="F101" i="224"/>
  <c r="AD100" i="224"/>
  <c r="AC100" i="224"/>
  <c r="AB100" i="224"/>
  <c r="Z100" i="224"/>
  <c r="U100" i="224"/>
  <c r="P100" i="224"/>
  <c r="K100" i="224"/>
  <c r="F100" i="224"/>
  <c r="AD99" i="224"/>
  <c r="AC99" i="224"/>
  <c r="AB99" i="224"/>
  <c r="Z99" i="224"/>
  <c r="U99" i="224"/>
  <c r="P99" i="224"/>
  <c r="K99" i="224"/>
  <c r="F99" i="224"/>
  <c r="AD98" i="224"/>
  <c r="AC98" i="224"/>
  <c r="AB98" i="224"/>
  <c r="Z98" i="224"/>
  <c r="U98" i="224"/>
  <c r="P98" i="224"/>
  <c r="K98" i="224"/>
  <c r="F98" i="224"/>
  <c r="AD97" i="224"/>
  <c r="AC97" i="224"/>
  <c r="AB97" i="224"/>
  <c r="Z97" i="224"/>
  <c r="U97" i="224"/>
  <c r="P97" i="224"/>
  <c r="K97" i="224"/>
  <c r="F97" i="224"/>
  <c r="AD96" i="224"/>
  <c r="AC96" i="224"/>
  <c r="AB96" i="224"/>
  <c r="Z96" i="224"/>
  <c r="U96" i="224"/>
  <c r="P96" i="224"/>
  <c r="K96" i="224"/>
  <c r="F96" i="224"/>
  <c r="AD95" i="224"/>
  <c r="AC95" i="224"/>
  <c r="AB95" i="224"/>
  <c r="Z95" i="224"/>
  <c r="U95" i="224"/>
  <c r="P95" i="224"/>
  <c r="K95" i="224"/>
  <c r="F95" i="224"/>
  <c r="AD94" i="224"/>
  <c r="AC94" i="224"/>
  <c r="AB94" i="224"/>
  <c r="Z94" i="224"/>
  <c r="U94" i="224"/>
  <c r="P94" i="224"/>
  <c r="K94" i="224"/>
  <c r="F94" i="224"/>
  <c r="AD93" i="224"/>
  <c r="AC93" i="224"/>
  <c r="AB93" i="224"/>
  <c r="Z93" i="224"/>
  <c r="U93" i="224"/>
  <c r="P93" i="224"/>
  <c r="K93" i="224"/>
  <c r="F93" i="224"/>
  <c r="AD92" i="224"/>
  <c r="AC92" i="224"/>
  <c r="AB92" i="224"/>
  <c r="Z92" i="224"/>
  <c r="U92" i="224"/>
  <c r="P92" i="224"/>
  <c r="K92" i="224"/>
  <c r="F92" i="224"/>
  <c r="AD91" i="224"/>
  <c r="AC91" i="224"/>
  <c r="AB91" i="224"/>
  <c r="Z91" i="224"/>
  <c r="U91" i="224"/>
  <c r="P91" i="224"/>
  <c r="K91" i="224"/>
  <c r="F91" i="224"/>
  <c r="AD90" i="224"/>
  <c r="AC90" i="224"/>
  <c r="AB90" i="224"/>
  <c r="Z90" i="224"/>
  <c r="U90" i="224"/>
  <c r="P90" i="224"/>
  <c r="K90" i="224"/>
  <c r="F90" i="224"/>
  <c r="AD89" i="224"/>
  <c r="AC89" i="224"/>
  <c r="AB89" i="224"/>
  <c r="Z89" i="224"/>
  <c r="U89" i="224"/>
  <c r="P89" i="224"/>
  <c r="K89" i="224"/>
  <c r="F89" i="224"/>
  <c r="AD88" i="224"/>
  <c r="AC88" i="224"/>
  <c r="AB88" i="224"/>
  <c r="Z88" i="224"/>
  <c r="U88" i="224"/>
  <c r="P88" i="224"/>
  <c r="K88" i="224"/>
  <c r="F88" i="224"/>
  <c r="AD87" i="224"/>
  <c r="AC87" i="224"/>
  <c r="AB87" i="224"/>
  <c r="Z87" i="224"/>
  <c r="U87" i="224"/>
  <c r="P87" i="224"/>
  <c r="K87" i="224"/>
  <c r="F87" i="224"/>
  <c r="AD86" i="224"/>
  <c r="AC86" i="224"/>
  <c r="AB86" i="224"/>
  <c r="Z86" i="224"/>
  <c r="U86" i="224"/>
  <c r="P86" i="224"/>
  <c r="K86" i="224"/>
  <c r="F86" i="224"/>
  <c r="AD85" i="224"/>
  <c r="AC85" i="224"/>
  <c r="AB85" i="224"/>
  <c r="Z85" i="224"/>
  <c r="U85" i="224"/>
  <c r="P85" i="224"/>
  <c r="K85" i="224"/>
  <c r="F85" i="224"/>
  <c r="AD84" i="224"/>
  <c r="AC84" i="224"/>
  <c r="AB84" i="224"/>
  <c r="Z84" i="224"/>
  <c r="U84" i="224"/>
  <c r="P84" i="224"/>
  <c r="K84" i="224"/>
  <c r="F84" i="224"/>
  <c r="AD83" i="224"/>
  <c r="AC83" i="224"/>
  <c r="AB83" i="224"/>
  <c r="Z83" i="224"/>
  <c r="U83" i="224"/>
  <c r="P83" i="224"/>
  <c r="K83" i="224"/>
  <c r="F83" i="224"/>
  <c r="AD82" i="224"/>
  <c r="AC82" i="224"/>
  <c r="AB82" i="224"/>
  <c r="Z82" i="224"/>
  <c r="U82" i="224"/>
  <c r="P82" i="224"/>
  <c r="K82" i="224"/>
  <c r="F82" i="224"/>
  <c r="AD81" i="224"/>
  <c r="AC81" i="224"/>
  <c r="AB81" i="224"/>
  <c r="Z81" i="224"/>
  <c r="U81" i="224"/>
  <c r="P81" i="224"/>
  <c r="K81" i="224"/>
  <c r="F81" i="224"/>
  <c r="AD80" i="224"/>
  <c r="AC80" i="224"/>
  <c r="AB80" i="224"/>
  <c r="Z80" i="224"/>
  <c r="U80" i="224"/>
  <c r="P80" i="224"/>
  <c r="K80" i="224"/>
  <c r="F80" i="224"/>
  <c r="AD79" i="224"/>
  <c r="AC79" i="224"/>
  <c r="AB79" i="224"/>
  <c r="Z79" i="224"/>
  <c r="U79" i="224"/>
  <c r="P79" i="224"/>
  <c r="K79" i="224"/>
  <c r="F79" i="224"/>
  <c r="AD78" i="224"/>
  <c r="AC78" i="224"/>
  <c r="AB78" i="224"/>
  <c r="Z78" i="224"/>
  <c r="U78" i="224"/>
  <c r="P78" i="224"/>
  <c r="K78" i="224"/>
  <c r="F78" i="224"/>
  <c r="AD77" i="224"/>
  <c r="AC77" i="224"/>
  <c r="AB77" i="224"/>
  <c r="Z77" i="224"/>
  <c r="U77" i="224"/>
  <c r="P77" i="224"/>
  <c r="K77" i="224"/>
  <c r="F77" i="224"/>
  <c r="AD76" i="224"/>
  <c r="AC76" i="224"/>
  <c r="AB76" i="224"/>
  <c r="Z76" i="224"/>
  <c r="U76" i="224"/>
  <c r="P76" i="224"/>
  <c r="K76" i="224"/>
  <c r="F76" i="224"/>
  <c r="AD75" i="224"/>
  <c r="AC75" i="224"/>
  <c r="AB75" i="224"/>
  <c r="Z75" i="224"/>
  <c r="U75" i="224"/>
  <c r="P75" i="224"/>
  <c r="K75" i="224"/>
  <c r="F75" i="224"/>
  <c r="AD74" i="224"/>
  <c r="AC74" i="224"/>
  <c r="AB74" i="224"/>
  <c r="Z74" i="224"/>
  <c r="U74" i="224"/>
  <c r="P74" i="224"/>
  <c r="K74" i="224"/>
  <c r="F74" i="224"/>
  <c r="AD73" i="224"/>
  <c r="AC73" i="224"/>
  <c r="AB73" i="224"/>
  <c r="Z73" i="224"/>
  <c r="U73" i="224"/>
  <c r="P73" i="224"/>
  <c r="K73" i="224"/>
  <c r="F73" i="224"/>
  <c r="AD72" i="224"/>
  <c r="AC72" i="224"/>
  <c r="AB72" i="224"/>
  <c r="Z72" i="224"/>
  <c r="U72" i="224"/>
  <c r="P72" i="224"/>
  <c r="K72" i="224"/>
  <c r="F72" i="224"/>
  <c r="AD71" i="224"/>
  <c r="AC71" i="224"/>
  <c r="AB71" i="224"/>
  <c r="Z71" i="224"/>
  <c r="U71" i="224"/>
  <c r="P71" i="224"/>
  <c r="K71" i="224"/>
  <c r="F71" i="224"/>
  <c r="AD70" i="224"/>
  <c r="AC70" i="224"/>
  <c r="AB70" i="224"/>
  <c r="Z70" i="224"/>
  <c r="U70" i="224"/>
  <c r="P70" i="224"/>
  <c r="K70" i="224"/>
  <c r="F70" i="224"/>
  <c r="AD69" i="224"/>
  <c r="AC69" i="224"/>
  <c r="AB69" i="224"/>
  <c r="Z69" i="224"/>
  <c r="U69" i="224"/>
  <c r="P69" i="224"/>
  <c r="K69" i="224"/>
  <c r="F69" i="224"/>
  <c r="AD68" i="224"/>
  <c r="AC68" i="224"/>
  <c r="AB68" i="224"/>
  <c r="Z68" i="224"/>
  <c r="U68" i="224"/>
  <c r="P68" i="224"/>
  <c r="K68" i="224"/>
  <c r="F68" i="224"/>
  <c r="AD67" i="224"/>
  <c r="AC67" i="224"/>
  <c r="AB67" i="224"/>
  <c r="Z67" i="224"/>
  <c r="U67" i="224"/>
  <c r="P67" i="224"/>
  <c r="K67" i="224"/>
  <c r="F67" i="224"/>
  <c r="AD66" i="224"/>
  <c r="AC66" i="224"/>
  <c r="AB66" i="224"/>
  <c r="Z66" i="224"/>
  <c r="U66" i="224"/>
  <c r="P66" i="224"/>
  <c r="K66" i="224"/>
  <c r="F66" i="224"/>
  <c r="AD65" i="224"/>
  <c r="AC65" i="224"/>
  <c r="AB65" i="224"/>
  <c r="Z65" i="224"/>
  <c r="U65" i="224"/>
  <c r="P65" i="224"/>
  <c r="K65" i="224"/>
  <c r="F65" i="224"/>
  <c r="AD64" i="224"/>
  <c r="AC64" i="224"/>
  <c r="AB64" i="224"/>
  <c r="U64" i="224"/>
  <c r="P64" i="224"/>
  <c r="K64" i="224"/>
  <c r="F64" i="224"/>
  <c r="AD63" i="224"/>
  <c r="AC63" i="224"/>
  <c r="AB63" i="224"/>
  <c r="U63" i="224"/>
  <c r="P63" i="224"/>
  <c r="K63" i="224"/>
  <c r="F63" i="224"/>
  <c r="AD62" i="224"/>
  <c r="AC62" i="224"/>
  <c r="AB62" i="224"/>
  <c r="U62" i="224"/>
  <c r="P62" i="224"/>
  <c r="K62" i="224"/>
  <c r="F62" i="224"/>
  <c r="AD61" i="224"/>
  <c r="AC61" i="224"/>
  <c r="AB61" i="224"/>
  <c r="U61" i="224"/>
  <c r="P61" i="224"/>
  <c r="K61" i="224"/>
  <c r="F61" i="224"/>
  <c r="AD60" i="224"/>
  <c r="AC60" i="224"/>
  <c r="AB60" i="224"/>
  <c r="U60" i="224"/>
  <c r="P60" i="224"/>
  <c r="K60" i="224"/>
  <c r="F60" i="224"/>
  <c r="AD59" i="224"/>
  <c r="AC59" i="224"/>
  <c r="AB59" i="224"/>
  <c r="U59" i="224"/>
  <c r="P59" i="224"/>
  <c r="K59" i="224"/>
  <c r="F59" i="224"/>
  <c r="AD58" i="224"/>
  <c r="AC58" i="224"/>
  <c r="AB58" i="224"/>
  <c r="U58" i="224"/>
  <c r="P58" i="224"/>
  <c r="K58" i="224"/>
  <c r="F58" i="224"/>
  <c r="AC57" i="224"/>
  <c r="AE57" i="224" s="1"/>
  <c r="AB57" i="224"/>
  <c r="U57" i="224"/>
  <c r="P57" i="224"/>
  <c r="K57" i="224"/>
  <c r="F57" i="224"/>
  <c r="AC56" i="224"/>
  <c r="AE56" i="224" s="1"/>
  <c r="AB56" i="224"/>
  <c r="U56" i="224"/>
  <c r="P56" i="224"/>
  <c r="K56" i="224"/>
  <c r="F56" i="224"/>
  <c r="AC55" i="224"/>
  <c r="AE55" i="224" s="1"/>
  <c r="AB55" i="224"/>
  <c r="U55" i="224"/>
  <c r="P55" i="224"/>
  <c r="K55" i="224"/>
  <c r="F55" i="224"/>
  <c r="AC54" i="224"/>
  <c r="AE54" i="224" s="1"/>
  <c r="AB54" i="224"/>
  <c r="U54" i="224"/>
  <c r="P54" i="224"/>
  <c r="K54" i="224"/>
  <c r="F54" i="224"/>
  <c r="AC53" i="224"/>
  <c r="AE53" i="224" s="1"/>
  <c r="AB53" i="224"/>
  <c r="U53" i="224"/>
  <c r="P53" i="224"/>
  <c r="K53" i="224"/>
  <c r="F53" i="224"/>
  <c r="AC52" i="224"/>
  <c r="AE52" i="224" s="1"/>
  <c r="AB52" i="224"/>
  <c r="U52" i="224"/>
  <c r="P52" i="224"/>
  <c r="K52" i="224"/>
  <c r="F52" i="224"/>
  <c r="AC51" i="224"/>
  <c r="AE51" i="224" s="1"/>
  <c r="AB51" i="224"/>
  <c r="U51" i="224"/>
  <c r="P51" i="224"/>
  <c r="K51" i="224"/>
  <c r="F51" i="224"/>
  <c r="AC50" i="224"/>
  <c r="AE50" i="224" s="1"/>
  <c r="AB50" i="224"/>
  <c r="U50" i="224"/>
  <c r="P50" i="224"/>
  <c r="K50" i="224"/>
  <c r="F50" i="224"/>
  <c r="AC49" i="224"/>
  <c r="AE49" i="224" s="1"/>
  <c r="AB49" i="224"/>
  <c r="U49" i="224"/>
  <c r="P49" i="224"/>
  <c r="K49" i="224"/>
  <c r="F49" i="224"/>
  <c r="AC48" i="224"/>
  <c r="AE48" i="224" s="1"/>
  <c r="AB48" i="224"/>
  <c r="U48" i="224"/>
  <c r="P48" i="224"/>
  <c r="K48" i="224"/>
  <c r="F48" i="224"/>
  <c r="AC47" i="224"/>
  <c r="AE47" i="224" s="1"/>
  <c r="AB47" i="224"/>
  <c r="U47" i="224"/>
  <c r="P47" i="224"/>
  <c r="K47" i="224"/>
  <c r="F47" i="224"/>
  <c r="AC46" i="224"/>
  <c r="AE46" i="224" s="1"/>
  <c r="AB46" i="224"/>
  <c r="U46" i="224"/>
  <c r="P46" i="224"/>
  <c r="K46" i="224"/>
  <c r="F46" i="224"/>
  <c r="AC45" i="224"/>
  <c r="AE45" i="224" s="1"/>
  <c r="AB45" i="224"/>
  <c r="U45" i="224"/>
  <c r="P45" i="224"/>
  <c r="K45" i="224"/>
  <c r="F45" i="224"/>
  <c r="AC44" i="224"/>
  <c r="AE44" i="224" s="1"/>
  <c r="AB44" i="224"/>
  <c r="U44" i="224"/>
  <c r="P44" i="224"/>
  <c r="K44" i="224"/>
  <c r="F44" i="224"/>
  <c r="AC43" i="224"/>
  <c r="AE43" i="224" s="1"/>
  <c r="AB43" i="224"/>
  <c r="U43" i="224"/>
  <c r="P43" i="224"/>
  <c r="K43" i="224"/>
  <c r="F43" i="224"/>
  <c r="AC42" i="224"/>
  <c r="AE42" i="224" s="1"/>
  <c r="AB42" i="224"/>
  <c r="U42" i="224"/>
  <c r="P42" i="224"/>
  <c r="K42" i="224"/>
  <c r="F42" i="224"/>
  <c r="AC41" i="224"/>
  <c r="AE41" i="224" s="1"/>
  <c r="AB41" i="224"/>
  <c r="U41" i="224"/>
  <c r="P41" i="224"/>
  <c r="K41" i="224"/>
  <c r="F41" i="224"/>
  <c r="AC40" i="224"/>
  <c r="AE40" i="224" s="1"/>
  <c r="AB40" i="224"/>
  <c r="U40" i="224"/>
  <c r="P40" i="224"/>
  <c r="K40" i="224"/>
  <c r="F40" i="224"/>
  <c r="AC39" i="224"/>
  <c r="AE39" i="224" s="1"/>
  <c r="AB39" i="224"/>
  <c r="U39" i="224"/>
  <c r="P39" i="224"/>
  <c r="K39" i="224"/>
  <c r="F39" i="224"/>
  <c r="AC38" i="224"/>
  <c r="AE38" i="224" s="1"/>
  <c r="AB38" i="224"/>
  <c r="U38" i="224"/>
  <c r="P38" i="224"/>
  <c r="K38" i="224"/>
  <c r="F38" i="224"/>
  <c r="AC37" i="224"/>
  <c r="AE37" i="224" s="1"/>
  <c r="AB37" i="224"/>
  <c r="U37" i="224"/>
  <c r="P37" i="224"/>
  <c r="K37" i="224"/>
  <c r="F37" i="224"/>
  <c r="AC36" i="224"/>
  <c r="AE36" i="224" s="1"/>
  <c r="AB36" i="224"/>
  <c r="U36" i="224"/>
  <c r="P36" i="224"/>
  <c r="K36" i="224"/>
  <c r="F36" i="224"/>
  <c r="AC35" i="224"/>
  <c r="AE35" i="224" s="1"/>
  <c r="AB35" i="224"/>
  <c r="U35" i="224"/>
  <c r="P35" i="224"/>
  <c r="K35" i="224"/>
  <c r="F35" i="224"/>
  <c r="AC34" i="224"/>
  <c r="AE34" i="224" s="1"/>
  <c r="AB34" i="224"/>
  <c r="U34" i="224"/>
  <c r="P34" i="224"/>
  <c r="K34" i="224"/>
  <c r="F34" i="224"/>
  <c r="AC33" i="224"/>
  <c r="AE33" i="224" s="1"/>
  <c r="AB33" i="224"/>
  <c r="U33" i="224"/>
  <c r="P33" i="224"/>
  <c r="K33" i="224"/>
  <c r="F33" i="224"/>
  <c r="AC32" i="224"/>
  <c r="AE32" i="224" s="1"/>
  <c r="AB32" i="224"/>
  <c r="U32" i="224"/>
  <c r="P32" i="224"/>
  <c r="K32" i="224"/>
  <c r="F32" i="224"/>
  <c r="AC31" i="224"/>
  <c r="AE31" i="224" s="1"/>
  <c r="AB31" i="224"/>
  <c r="U31" i="224"/>
  <c r="P31" i="224"/>
  <c r="K31" i="224"/>
  <c r="F31" i="224"/>
  <c r="AC30" i="224"/>
  <c r="AE30" i="224" s="1"/>
  <c r="AB30" i="224"/>
  <c r="U30" i="224"/>
  <c r="P30" i="224"/>
  <c r="K30" i="224"/>
  <c r="F30" i="224"/>
  <c r="AC29" i="224"/>
  <c r="AE29" i="224" s="1"/>
  <c r="AB29" i="224"/>
  <c r="U29" i="224"/>
  <c r="P29" i="224"/>
  <c r="K29" i="224"/>
  <c r="F29" i="224"/>
  <c r="AC28" i="224"/>
  <c r="AE28" i="224" s="1"/>
  <c r="AB28" i="224"/>
  <c r="U28" i="224"/>
  <c r="P28" i="224"/>
  <c r="K28" i="224"/>
  <c r="F28" i="224"/>
  <c r="AC27" i="224"/>
  <c r="AE27" i="224" s="1"/>
  <c r="AB27" i="224"/>
  <c r="U27" i="224"/>
  <c r="P27" i="224"/>
  <c r="K27" i="224"/>
  <c r="F27" i="224"/>
  <c r="AC26" i="224"/>
  <c r="AE26" i="224" s="1"/>
  <c r="AB26" i="224"/>
  <c r="U26" i="224"/>
  <c r="P26" i="224"/>
  <c r="K26" i="224"/>
  <c r="F26" i="224"/>
  <c r="AC25" i="224"/>
  <c r="AE25" i="224" s="1"/>
  <c r="AB25" i="224"/>
  <c r="U25" i="224"/>
  <c r="P25" i="224"/>
  <c r="K25" i="224"/>
  <c r="F25" i="224"/>
  <c r="AC24" i="224"/>
  <c r="AE24" i="224" s="1"/>
  <c r="AB24" i="224"/>
  <c r="U24" i="224"/>
  <c r="P24" i="224"/>
  <c r="K24" i="224"/>
  <c r="F24" i="224"/>
  <c r="AC23" i="224"/>
  <c r="AE23" i="224" s="1"/>
  <c r="AB23" i="224"/>
  <c r="U23" i="224"/>
  <c r="P23" i="224"/>
  <c r="K23" i="224"/>
  <c r="F23" i="224"/>
  <c r="AC22" i="224"/>
  <c r="AE22" i="224" s="1"/>
  <c r="AB22" i="224"/>
  <c r="U22" i="224"/>
  <c r="P22" i="224"/>
  <c r="K22" i="224"/>
  <c r="F22" i="224"/>
  <c r="AC21" i="224"/>
  <c r="AE21" i="224" s="1"/>
  <c r="AB21" i="224"/>
  <c r="U21" i="224"/>
  <c r="P21" i="224"/>
  <c r="K21" i="224"/>
  <c r="F21" i="224"/>
  <c r="AC20" i="224"/>
  <c r="AE20" i="224" s="1"/>
  <c r="AB20" i="224"/>
  <c r="U20" i="224"/>
  <c r="P20" i="224"/>
  <c r="K20" i="224"/>
  <c r="F20" i="224"/>
  <c r="AC19" i="224"/>
  <c r="AE19" i="224" s="1"/>
  <c r="AB19" i="224"/>
  <c r="U19" i="224"/>
  <c r="P19" i="224"/>
  <c r="K19" i="224"/>
  <c r="F19" i="224"/>
  <c r="AC18" i="224"/>
  <c r="AE18" i="224" s="1"/>
  <c r="AB18" i="224"/>
  <c r="U18" i="224"/>
  <c r="P18" i="224"/>
  <c r="K18" i="224"/>
  <c r="F18" i="224"/>
  <c r="AC17" i="224"/>
  <c r="AE17" i="224" s="1"/>
  <c r="AB17" i="224"/>
  <c r="U17" i="224"/>
  <c r="P17" i="224"/>
  <c r="K17" i="224"/>
  <c r="F17" i="224"/>
  <c r="AC16" i="224"/>
  <c r="AE16" i="224" s="1"/>
  <c r="AB16" i="224"/>
  <c r="U16" i="224"/>
  <c r="P16" i="224"/>
  <c r="K16" i="224"/>
  <c r="F16" i="224"/>
  <c r="AC15" i="224"/>
  <c r="AE15" i="224" s="1"/>
  <c r="AB15" i="224"/>
  <c r="U15" i="224"/>
  <c r="P15" i="224"/>
  <c r="K15" i="224"/>
  <c r="F15" i="224"/>
  <c r="AC14" i="224"/>
  <c r="AE14" i="224" s="1"/>
  <c r="AB14" i="224"/>
  <c r="U14" i="224"/>
  <c r="P14" i="224"/>
  <c r="K14" i="224"/>
  <c r="F14" i="224"/>
  <c r="AC13" i="224"/>
  <c r="AE13" i="224" s="1"/>
  <c r="AB13" i="224"/>
  <c r="U13" i="224"/>
  <c r="P13" i="224"/>
  <c r="K13" i="224"/>
  <c r="F13" i="224"/>
  <c r="AE86" i="224" l="1"/>
  <c r="AE110" i="224"/>
  <c r="AE113" i="224"/>
  <c r="AE118" i="224"/>
  <c r="AE97" i="224"/>
  <c r="AE115" i="224"/>
  <c r="AE70" i="224"/>
  <c r="AE81" i="224"/>
  <c r="AE99" i="224"/>
  <c r="AE89" i="224"/>
  <c r="AE85" i="224"/>
  <c r="AE59" i="224"/>
  <c r="AE94" i="224"/>
  <c r="AE76" i="224"/>
  <c r="AE100" i="224"/>
  <c r="AE127" i="224"/>
  <c r="AE69" i="224"/>
  <c r="AE88" i="224"/>
  <c r="AE126" i="224"/>
  <c r="AE78" i="224"/>
  <c r="AE90" i="224"/>
  <c r="AE108" i="224"/>
  <c r="AE68" i="224"/>
  <c r="AE74" i="224"/>
  <c r="AE92" i="224"/>
  <c r="AE62" i="224"/>
  <c r="AE116" i="224"/>
  <c r="AE67" i="224"/>
  <c r="AE73" i="224"/>
  <c r="AE119" i="224"/>
  <c r="AE122" i="224"/>
  <c r="AE125" i="224"/>
  <c r="AE63" i="224"/>
  <c r="AE72" i="224"/>
  <c r="AE84" i="224"/>
  <c r="AE93" i="224"/>
  <c r="AE58" i="224"/>
  <c r="AE96" i="224"/>
  <c r="AE102" i="224"/>
  <c r="AE120" i="224"/>
  <c r="AE98" i="224"/>
  <c r="AE103" i="224"/>
  <c r="AE112" i="224"/>
  <c r="AE117" i="224"/>
  <c r="AE121" i="224"/>
  <c r="AE123" i="224"/>
  <c r="AE80" i="224"/>
  <c r="AE65" i="224"/>
  <c r="AE82" i="224"/>
  <c r="AE71" i="224"/>
  <c r="AE75" i="224"/>
  <c r="AE104" i="224"/>
  <c r="AE106" i="224"/>
  <c r="AE61" i="224"/>
  <c r="AE77" i="224"/>
  <c r="AE109" i="224"/>
  <c r="AE111" i="224"/>
  <c r="AE79" i="224"/>
  <c r="AE83" i="224"/>
  <c r="AE114" i="224"/>
  <c r="AE87" i="224"/>
  <c r="AE91" i="224"/>
  <c r="AE124" i="224"/>
  <c r="AE60" i="224"/>
  <c r="AE64" i="224"/>
  <c r="AE66" i="224"/>
  <c r="AE95" i="224"/>
  <c r="AE128" i="224"/>
  <c r="AE101" i="224"/>
  <c r="AE105" i="224"/>
  <c r="AE107" i="224"/>
  <c r="AJ275" i="104" l="1"/>
  <c r="AI275" i="104"/>
  <c r="AH275" i="104"/>
  <c r="AG275" i="104"/>
  <c r="AF275" i="104"/>
  <c r="AE275" i="104"/>
  <c r="F304" i="218" l="1"/>
  <c r="D304" i="218" l="1"/>
  <c r="AJ274" i="104" l="1"/>
  <c r="AI274" i="104"/>
  <c r="AH274" i="104"/>
  <c r="AG274" i="104"/>
  <c r="AF274" i="104"/>
  <c r="AE274" i="104"/>
  <c r="F303" i="218" l="1"/>
  <c r="D303" i="218" l="1"/>
  <c r="AJ273" i="104" l="1"/>
  <c r="AI273" i="104"/>
  <c r="AH273" i="104"/>
  <c r="AG273" i="104"/>
  <c r="AF273" i="104"/>
  <c r="AE273" i="104"/>
  <c r="F302" i="218" l="1"/>
  <c r="D302" i="218" l="1"/>
  <c r="AF272" i="104" l="1"/>
  <c r="AG272" i="104"/>
  <c r="AN284" i="104" s="1"/>
  <c r="AH272" i="104"/>
  <c r="AI272" i="104"/>
  <c r="AJ272" i="104"/>
  <c r="AQ284" i="104" s="1"/>
  <c r="AE272" i="104"/>
  <c r="F301" i="218" l="1"/>
  <c r="D301" i="218"/>
  <c r="AE271" i="104" l="1"/>
  <c r="AL283" i="104" s="1"/>
  <c r="AJ271" i="104"/>
  <c r="AQ283" i="104" s="1"/>
  <c r="AI271" i="104"/>
  <c r="AP283" i="104" s="1"/>
  <c r="AH271" i="104"/>
  <c r="AO283" i="104" s="1"/>
  <c r="AG271" i="104"/>
  <c r="AN283" i="104" s="1"/>
  <c r="AF271" i="104"/>
  <c r="F300" i="218" l="1"/>
  <c r="D300" i="218" l="1"/>
  <c r="AE270" i="104" l="1"/>
  <c r="AL282" i="104" s="1"/>
  <c r="AF270" i="104"/>
  <c r="AG270" i="104"/>
  <c r="AN282" i="104" s="1"/>
  <c r="AH270" i="104"/>
  <c r="AO282" i="104" s="1"/>
  <c r="AI270" i="104"/>
  <c r="AP282" i="104" s="1"/>
  <c r="AJ270" i="104"/>
  <c r="AQ282" i="104" s="1"/>
  <c r="F299" i="218" l="1"/>
  <c r="D299" i="218"/>
  <c r="AJ269" i="104" l="1"/>
  <c r="AQ281" i="104" s="1"/>
  <c r="AJ268" i="104" l="1"/>
  <c r="AQ280" i="104" s="1"/>
  <c r="AI268" i="104"/>
  <c r="AP280" i="104" s="1"/>
  <c r="AH268" i="104"/>
  <c r="AO280" i="104" s="1"/>
  <c r="AG268" i="104"/>
  <c r="AN280" i="104" s="1"/>
  <c r="AF268" i="104"/>
  <c r="AE268" i="104"/>
  <c r="AL280" i="104" s="1"/>
  <c r="AJ267" i="104"/>
  <c r="AQ279" i="104" s="1"/>
  <c r="AI267" i="104"/>
  <c r="AP279" i="104" s="1"/>
  <c r="AH267" i="104"/>
  <c r="AO279" i="104" s="1"/>
  <c r="AG267" i="104"/>
  <c r="AN279" i="104" s="1"/>
  <c r="AF267" i="104"/>
  <c r="AE267" i="104"/>
  <c r="AL279" i="104" s="1"/>
  <c r="AJ266" i="104"/>
  <c r="AQ278" i="104" s="1"/>
  <c r="AI266" i="104"/>
  <c r="AP278" i="104" s="1"/>
  <c r="AH266" i="104"/>
  <c r="AO278" i="104" s="1"/>
  <c r="AG266" i="104"/>
  <c r="AN278" i="104" s="1"/>
  <c r="AF266" i="104"/>
  <c r="AE266" i="104"/>
  <c r="AL278" i="104" s="1"/>
  <c r="AJ265" i="104"/>
  <c r="AQ277" i="104" s="1"/>
  <c r="AI265" i="104"/>
  <c r="AP277" i="104" s="1"/>
  <c r="AH265" i="104"/>
  <c r="AO277" i="104" s="1"/>
  <c r="AG265" i="104"/>
  <c r="AN277" i="104" s="1"/>
  <c r="AF265" i="104"/>
  <c r="AE265" i="104"/>
  <c r="AL277" i="104" s="1"/>
  <c r="AJ264" i="104"/>
  <c r="AQ276" i="104" s="1"/>
  <c r="AI264" i="104"/>
  <c r="AP276" i="104" s="1"/>
  <c r="AH264" i="104"/>
  <c r="AO276" i="104" s="1"/>
  <c r="AG264" i="104"/>
  <c r="AN276" i="104" s="1"/>
  <c r="AF264" i="104"/>
  <c r="AE264" i="104"/>
  <c r="AL276" i="104" s="1"/>
  <c r="AJ263" i="104"/>
  <c r="AQ275" i="104" s="1"/>
  <c r="AI263" i="104"/>
  <c r="AP275" i="104" s="1"/>
  <c r="AH263" i="104"/>
  <c r="AO275" i="104" s="1"/>
  <c r="AG263" i="104"/>
  <c r="AN275" i="104" s="1"/>
  <c r="AF263" i="104"/>
  <c r="AE263" i="104"/>
  <c r="AL275" i="104" s="1"/>
  <c r="AJ262" i="104"/>
  <c r="AQ274" i="104" s="1"/>
  <c r="AI262" i="104"/>
  <c r="AP274" i="104" s="1"/>
  <c r="AH262" i="104"/>
  <c r="AO274" i="104" s="1"/>
  <c r="AG262" i="104"/>
  <c r="AN274" i="104" s="1"/>
  <c r="AF262" i="104"/>
  <c r="AE262" i="104"/>
  <c r="AL274" i="104" s="1"/>
  <c r="AJ261" i="104"/>
  <c r="AQ273" i="104" s="1"/>
  <c r="AI261" i="104"/>
  <c r="AP273" i="104" s="1"/>
  <c r="AH261" i="104"/>
  <c r="AO273" i="104" s="1"/>
  <c r="AG261" i="104"/>
  <c r="AN273" i="104" s="1"/>
  <c r="AF261" i="104"/>
  <c r="AE261" i="104"/>
  <c r="AL273" i="104" s="1"/>
  <c r="AJ260" i="104"/>
  <c r="AQ272" i="104" s="1"/>
  <c r="AI260" i="104"/>
  <c r="AP272" i="104" s="1"/>
  <c r="AH260" i="104"/>
  <c r="AO272" i="104" s="1"/>
  <c r="AG260" i="104"/>
  <c r="AN272" i="104" s="1"/>
  <c r="AF260" i="104"/>
  <c r="AE260" i="104"/>
  <c r="AL272" i="104" s="1"/>
  <c r="AJ259" i="104"/>
  <c r="AQ271" i="104" s="1"/>
  <c r="AI259" i="104"/>
  <c r="AP271" i="104" s="1"/>
  <c r="AH259" i="104"/>
  <c r="AO271" i="104" s="1"/>
  <c r="AG259" i="104"/>
  <c r="AN271" i="104" s="1"/>
  <c r="AF259" i="104"/>
  <c r="AE259" i="104"/>
  <c r="AL271" i="104" s="1"/>
  <c r="AJ258" i="104"/>
  <c r="AI258" i="104"/>
  <c r="AP270" i="104" s="1"/>
  <c r="AH258" i="104"/>
  <c r="AO270" i="104" s="1"/>
  <c r="AG258" i="104"/>
  <c r="AN270" i="104" s="1"/>
  <c r="AF258" i="104"/>
  <c r="AE258" i="104"/>
  <c r="AL270" i="104" s="1"/>
  <c r="AJ257" i="104"/>
  <c r="AI257" i="104"/>
  <c r="AH257" i="104"/>
  <c r="AG257" i="104"/>
  <c r="AF257" i="104"/>
  <c r="AE257" i="104"/>
  <c r="AJ256" i="104"/>
  <c r="AI256" i="104"/>
  <c r="AH256" i="104"/>
  <c r="AG256" i="104"/>
  <c r="AF256" i="104"/>
  <c r="AE256" i="104"/>
  <c r="AJ255" i="104"/>
  <c r="AI255" i="104"/>
  <c r="AH255" i="104"/>
  <c r="AG255" i="104"/>
  <c r="AF255" i="104"/>
  <c r="AE255" i="104"/>
  <c r="AJ254" i="104"/>
  <c r="AI254" i="104"/>
  <c r="AH254" i="104"/>
  <c r="AG254" i="104"/>
  <c r="AF254" i="104"/>
  <c r="AE254" i="104"/>
  <c r="AJ253" i="104"/>
  <c r="AI253" i="104"/>
  <c r="AH253" i="104"/>
  <c r="AG253" i="104"/>
  <c r="AF253" i="104"/>
  <c r="AE253" i="104"/>
  <c r="AJ252" i="104"/>
  <c r="AI252" i="104"/>
  <c r="AH252" i="104"/>
  <c r="AG252" i="104"/>
  <c r="AF252" i="104"/>
  <c r="AE252" i="104"/>
  <c r="AJ251" i="104"/>
  <c r="AI251" i="104"/>
  <c r="AH251" i="104"/>
  <c r="AG251" i="104"/>
  <c r="AF251" i="104"/>
  <c r="AE251" i="104"/>
  <c r="AJ250" i="104"/>
  <c r="AI250" i="104"/>
  <c r="AH250" i="104"/>
  <c r="AG250" i="104"/>
  <c r="AF250" i="104"/>
  <c r="AE250" i="104"/>
  <c r="AJ249" i="104"/>
  <c r="AI249" i="104"/>
  <c r="AH249" i="104"/>
  <c r="AG249" i="104"/>
  <c r="AF249" i="104"/>
  <c r="AE249" i="104"/>
  <c r="AJ248" i="104"/>
  <c r="AI248" i="104"/>
  <c r="AH248" i="104"/>
  <c r="AG248" i="104"/>
  <c r="AF248" i="104"/>
  <c r="AE248" i="104"/>
  <c r="AJ247" i="104"/>
  <c r="AI247" i="104"/>
  <c r="AH247" i="104"/>
  <c r="AG247" i="104"/>
  <c r="AF247" i="104"/>
  <c r="AE247" i="104"/>
  <c r="AJ246" i="104"/>
  <c r="AI246" i="104"/>
  <c r="AH246" i="104"/>
  <c r="AG246" i="104"/>
  <c r="AF246" i="104"/>
  <c r="AE246" i="104"/>
  <c r="AJ245" i="104"/>
  <c r="AI245" i="104"/>
  <c r="AH245" i="104"/>
  <c r="AG245" i="104"/>
  <c r="AF245" i="104"/>
  <c r="AE245" i="104"/>
  <c r="AJ244" i="104"/>
  <c r="AI244" i="104"/>
  <c r="AH244" i="104"/>
  <c r="AG244" i="104"/>
  <c r="AF244" i="104"/>
  <c r="AE244" i="104"/>
  <c r="AJ243" i="104"/>
  <c r="AI243" i="104"/>
  <c r="AH243" i="104"/>
  <c r="AO255" i="104" s="1"/>
  <c r="AG243" i="104"/>
  <c r="AF243" i="104"/>
  <c r="AE243" i="104"/>
  <c r="AJ242" i="104"/>
  <c r="AI242" i="104"/>
  <c r="AH242" i="104"/>
  <c r="AG242" i="104"/>
  <c r="AF242" i="104"/>
  <c r="AE242" i="104"/>
  <c r="AJ241" i="104"/>
  <c r="AI241" i="104"/>
  <c r="AH241" i="104"/>
  <c r="AG241" i="104"/>
  <c r="AF241" i="104"/>
  <c r="AE241" i="104"/>
  <c r="AJ240" i="104"/>
  <c r="AI240" i="104"/>
  <c r="AH240" i="104"/>
  <c r="AG240" i="104"/>
  <c r="AF240" i="104"/>
  <c r="AE240" i="104"/>
  <c r="AJ239" i="104"/>
  <c r="AI239" i="104"/>
  <c r="AH239" i="104"/>
  <c r="AG239" i="104"/>
  <c r="AF239" i="104"/>
  <c r="AE239" i="104"/>
  <c r="AJ238" i="104"/>
  <c r="AI238" i="104"/>
  <c r="AH238" i="104"/>
  <c r="AG238" i="104"/>
  <c r="AF238" i="104"/>
  <c r="AE238" i="104"/>
  <c r="AJ237" i="104"/>
  <c r="AI237" i="104"/>
  <c r="AH237" i="104"/>
  <c r="AG237" i="104"/>
  <c r="AF237" i="104"/>
  <c r="AE237" i="104"/>
  <c r="AJ236" i="104"/>
  <c r="AI236" i="104"/>
  <c r="AH236" i="104"/>
  <c r="AG236" i="104"/>
  <c r="AF236" i="104"/>
  <c r="AE236" i="104"/>
  <c r="AL248" i="104" s="1"/>
  <c r="AJ235" i="104"/>
  <c r="AI235" i="104"/>
  <c r="AH235" i="104"/>
  <c r="AG235" i="104"/>
  <c r="AF235" i="104"/>
  <c r="AE235" i="104"/>
  <c r="AJ234" i="104"/>
  <c r="AI234" i="104"/>
  <c r="AH234" i="104"/>
  <c r="AG234" i="104"/>
  <c r="AF234" i="104"/>
  <c r="AE234" i="104"/>
  <c r="AJ233" i="104"/>
  <c r="AI233" i="104"/>
  <c r="AH233" i="104"/>
  <c r="AO245" i="104" s="1"/>
  <c r="AG233" i="104"/>
  <c r="AF233" i="104"/>
  <c r="AE233" i="104"/>
  <c r="AJ232" i="104"/>
  <c r="AI232" i="104"/>
  <c r="AH232" i="104"/>
  <c r="AG232" i="104"/>
  <c r="AF232" i="104"/>
  <c r="AE232" i="104"/>
  <c r="AJ231" i="104"/>
  <c r="AI231" i="104"/>
  <c r="AH231" i="104"/>
  <c r="AG231" i="104"/>
  <c r="AF231" i="104"/>
  <c r="AE231" i="104"/>
  <c r="AJ230" i="104"/>
  <c r="AI230" i="104"/>
  <c r="AH230" i="104"/>
  <c r="AG230" i="104"/>
  <c r="AF230" i="104"/>
  <c r="AE230" i="104"/>
  <c r="AJ229" i="104"/>
  <c r="AI229" i="104"/>
  <c r="AH229" i="104"/>
  <c r="AG229" i="104"/>
  <c r="AF229" i="104"/>
  <c r="AE229" i="104"/>
  <c r="AJ228" i="104"/>
  <c r="AI228" i="104"/>
  <c r="AH228" i="104"/>
  <c r="AG228" i="104"/>
  <c r="AF228" i="104"/>
  <c r="AE228" i="104"/>
  <c r="AJ227" i="104"/>
  <c r="AI227" i="104"/>
  <c r="AH227" i="104"/>
  <c r="AG227" i="104"/>
  <c r="AF227" i="104"/>
  <c r="AE227" i="104"/>
  <c r="AJ226" i="104"/>
  <c r="AI226" i="104"/>
  <c r="AH226" i="104"/>
  <c r="AG226" i="104"/>
  <c r="AF226" i="104"/>
  <c r="AE226" i="104"/>
  <c r="AL238" i="104" s="1"/>
  <c r="AJ225" i="104"/>
  <c r="AI225" i="104"/>
  <c r="AH225" i="104"/>
  <c r="AG225" i="104"/>
  <c r="AF225" i="104"/>
  <c r="AE225" i="104"/>
  <c r="AJ224" i="104"/>
  <c r="AI224" i="104"/>
  <c r="AH224" i="104"/>
  <c r="AG224" i="104"/>
  <c r="AF224" i="104"/>
  <c r="AE224" i="104"/>
  <c r="AJ223" i="104"/>
  <c r="AI223" i="104"/>
  <c r="AH223" i="104"/>
  <c r="AO235" i="104" s="1"/>
  <c r="AG223" i="104"/>
  <c r="AF223" i="104"/>
  <c r="AE223" i="104"/>
  <c r="AJ222" i="104"/>
  <c r="AI222" i="104"/>
  <c r="AH222" i="104"/>
  <c r="AG222" i="104"/>
  <c r="AF222" i="104"/>
  <c r="AE222" i="104"/>
  <c r="AJ221" i="104"/>
  <c r="AI221" i="104"/>
  <c r="AH221" i="104"/>
  <c r="AG221" i="104"/>
  <c r="AF221" i="104"/>
  <c r="AE221" i="104"/>
  <c r="AJ220" i="104"/>
  <c r="AI220" i="104"/>
  <c r="AH220" i="104"/>
  <c r="AG220" i="104"/>
  <c r="AF220" i="104"/>
  <c r="AE220" i="104"/>
  <c r="AJ219" i="104"/>
  <c r="AI219" i="104"/>
  <c r="AH219" i="104"/>
  <c r="AG219" i="104"/>
  <c r="AF219" i="104"/>
  <c r="AE219" i="104"/>
  <c r="AJ218" i="104"/>
  <c r="AI218" i="104"/>
  <c r="AH218" i="104"/>
  <c r="AG218" i="104"/>
  <c r="AF218" i="104"/>
  <c r="AE218" i="104"/>
  <c r="AJ217" i="104"/>
  <c r="AI217" i="104"/>
  <c r="AH217" i="104"/>
  <c r="AG217" i="104"/>
  <c r="AF217" i="104"/>
  <c r="AE217" i="104"/>
  <c r="AJ216" i="104"/>
  <c r="AI216" i="104"/>
  <c r="AH216" i="104"/>
  <c r="AG216" i="104"/>
  <c r="AF216" i="104"/>
  <c r="AE216" i="104"/>
  <c r="AJ215" i="104"/>
  <c r="AI215" i="104"/>
  <c r="AH215" i="104"/>
  <c r="AG215" i="104"/>
  <c r="AF215" i="104"/>
  <c r="AE215" i="104"/>
  <c r="AJ214" i="104"/>
  <c r="AI214" i="104"/>
  <c r="AH214" i="104"/>
  <c r="AG214" i="104"/>
  <c r="AF214" i="104"/>
  <c r="AE214" i="104"/>
  <c r="AJ213" i="104"/>
  <c r="AI213" i="104"/>
  <c r="AH213" i="104"/>
  <c r="AG213" i="104"/>
  <c r="AF213" i="104"/>
  <c r="AE213" i="104"/>
  <c r="AJ212" i="104"/>
  <c r="AI212" i="104"/>
  <c r="AH212" i="104"/>
  <c r="AG212" i="104"/>
  <c r="AF212" i="104"/>
  <c r="AE212" i="104"/>
  <c r="AJ211" i="104"/>
  <c r="AI211" i="104"/>
  <c r="AH211" i="104"/>
  <c r="AG211" i="104"/>
  <c r="AF211" i="104"/>
  <c r="AE211" i="104"/>
  <c r="AJ210" i="104"/>
  <c r="AI210" i="104"/>
  <c r="AH210" i="104"/>
  <c r="AG210" i="104"/>
  <c r="AF210" i="104"/>
  <c r="AE210" i="104"/>
  <c r="AJ209" i="104"/>
  <c r="AI209" i="104"/>
  <c r="AH209" i="104"/>
  <c r="AG209" i="104"/>
  <c r="AF209" i="104"/>
  <c r="AE209" i="104"/>
  <c r="AJ208" i="104"/>
  <c r="AI208" i="104"/>
  <c r="AH208" i="104"/>
  <c r="AG208" i="104"/>
  <c r="AF208" i="104"/>
  <c r="AE208" i="104"/>
  <c r="AJ207" i="104"/>
  <c r="AI207" i="104"/>
  <c r="AH207" i="104"/>
  <c r="AG207" i="104"/>
  <c r="AF207" i="104"/>
  <c r="AE207" i="104"/>
  <c r="AJ206" i="104"/>
  <c r="AI206" i="104"/>
  <c r="AH206" i="104"/>
  <c r="AG206" i="104"/>
  <c r="AF206" i="104"/>
  <c r="AE206" i="104"/>
  <c r="AJ205" i="104"/>
  <c r="AI205" i="104"/>
  <c r="AH205" i="104"/>
  <c r="AG205" i="104"/>
  <c r="AF205" i="104"/>
  <c r="AE205" i="104"/>
  <c r="AJ204" i="104"/>
  <c r="AI204" i="104"/>
  <c r="AH204" i="104"/>
  <c r="AG204" i="104"/>
  <c r="AF204" i="104"/>
  <c r="AE204" i="104"/>
  <c r="AJ203" i="104"/>
  <c r="AI203" i="104"/>
  <c r="AH203" i="104"/>
  <c r="AG203" i="104"/>
  <c r="AF203" i="104"/>
  <c r="AE203" i="104"/>
  <c r="AJ202" i="104"/>
  <c r="AI202" i="104"/>
  <c r="AH202" i="104"/>
  <c r="AG202" i="104"/>
  <c r="AF202" i="104"/>
  <c r="AE202" i="104"/>
  <c r="AJ201" i="104"/>
  <c r="AI201" i="104"/>
  <c r="AH201" i="104"/>
  <c r="AG201" i="104"/>
  <c r="AF201" i="104"/>
  <c r="AE201" i="104"/>
  <c r="AJ200" i="104"/>
  <c r="AI200" i="104"/>
  <c r="AH200" i="104"/>
  <c r="AG200" i="104"/>
  <c r="AF200" i="104"/>
  <c r="AE200" i="104"/>
  <c r="AJ199" i="104"/>
  <c r="AI199" i="104"/>
  <c r="AH199" i="104"/>
  <c r="AG199" i="104"/>
  <c r="AN211" i="104" s="1"/>
  <c r="AF199" i="104"/>
  <c r="AE199" i="104"/>
  <c r="AJ198" i="104"/>
  <c r="AI198" i="104"/>
  <c r="AH198" i="104"/>
  <c r="AG198" i="104"/>
  <c r="AF198" i="104"/>
  <c r="AE198" i="104"/>
  <c r="AJ197" i="104"/>
  <c r="AI197" i="104"/>
  <c r="AH197" i="104"/>
  <c r="AG197" i="104"/>
  <c r="AF197" i="104"/>
  <c r="AE197" i="104"/>
  <c r="AJ196" i="104"/>
  <c r="AI196" i="104"/>
  <c r="AH196" i="104"/>
  <c r="AG196" i="104"/>
  <c r="AF196" i="104"/>
  <c r="AE196" i="104"/>
  <c r="AJ195" i="104"/>
  <c r="AI195" i="104"/>
  <c r="AH195" i="104"/>
  <c r="AG195" i="104"/>
  <c r="AF195" i="104"/>
  <c r="AE195" i="104"/>
  <c r="AJ194" i="104"/>
  <c r="AI194" i="104"/>
  <c r="AH194" i="104"/>
  <c r="AG194" i="104"/>
  <c r="AF194" i="104"/>
  <c r="AE194" i="104"/>
  <c r="AJ193" i="104"/>
  <c r="AI193" i="104"/>
  <c r="AH193" i="104"/>
  <c r="AG193" i="104"/>
  <c r="AF193" i="104"/>
  <c r="AE193" i="104"/>
  <c r="AJ192" i="104"/>
  <c r="AI192" i="104"/>
  <c r="AH192" i="104"/>
  <c r="AG192" i="104"/>
  <c r="AF192" i="104"/>
  <c r="AE192" i="104"/>
  <c r="AJ191" i="104"/>
  <c r="AI191" i="104"/>
  <c r="AH191" i="104"/>
  <c r="AG191" i="104"/>
  <c r="AF191" i="104"/>
  <c r="AE191" i="104"/>
  <c r="AJ190" i="104"/>
  <c r="AI190" i="104"/>
  <c r="AH190" i="104"/>
  <c r="AG190" i="104"/>
  <c r="AF190" i="104"/>
  <c r="AE190" i="104"/>
  <c r="AJ189" i="104"/>
  <c r="AI189" i="104"/>
  <c r="AH189" i="104"/>
  <c r="AG189" i="104"/>
  <c r="AF189" i="104"/>
  <c r="AE189" i="104"/>
  <c r="AJ188" i="104"/>
  <c r="AI188" i="104"/>
  <c r="AH188" i="104"/>
  <c r="AG188" i="104"/>
  <c r="AF188" i="104"/>
  <c r="AE188" i="104"/>
  <c r="AJ187" i="104"/>
  <c r="AI187" i="104"/>
  <c r="AH187" i="104"/>
  <c r="AG187" i="104"/>
  <c r="AF187" i="104"/>
  <c r="AE187" i="104"/>
  <c r="AJ186" i="104"/>
  <c r="AI186" i="104"/>
  <c r="AH186" i="104"/>
  <c r="AG186" i="104"/>
  <c r="AF186" i="104"/>
  <c r="AE186" i="104"/>
  <c r="AJ185" i="104"/>
  <c r="AI185" i="104"/>
  <c r="AH185" i="104"/>
  <c r="AG185" i="104"/>
  <c r="AF185" i="104"/>
  <c r="AE185" i="104"/>
  <c r="AJ184" i="104"/>
  <c r="AI184" i="104"/>
  <c r="AH184" i="104"/>
  <c r="AG184" i="104"/>
  <c r="AF184" i="104"/>
  <c r="AE184" i="104"/>
  <c r="AJ183" i="104"/>
  <c r="AI183" i="104"/>
  <c r="AH183" i="104"/>
  <c r="AG183" i="104"/>
  <c r="AN195" i="104" s="1"/>
  <c r="AF183" i="104"/>
  <c r="AE183" i="104"/>
  <c r="AJ182" i="104"/>
  <c r="AI182" i="104"/>
  <c r="AH182" i="104"/>
  <c r="AG182" i="104"/>
  <c r="AF182" i="104"/>
  <c r="AE182" i="104"/>
  <c r="AJ181" i="104"/>
  <c r="AI181" i="104"/>
  <c r="AH181" i="104"/>
  <c r="AG181" i="104"/>
  <c r="AF181" i="104"/>
  <c r="AE181" i="104"/>
  <c r="AJ180" i="104"/>
  <c r="AI180" i="104"/>
  <c r="AH180" i="104"/>
  <c r="AG180" i="104"/>
  <c r="AF180" i="104"/>
  <c r="AE180" i="104"/>
  <c r="AJ179" i="104"/>
  <c r="AI179" i="104"/>
  <c r="AH179" i="104"/>
  <c r="AG179" i="104"/>
  <c r="AF179" i="104"/>
  <c r="AE179" i="104"/>
  <c r="AL191" i="104" s="1"/>
  <c r="AJ178" i="104"/>
  <c r="AI178" i="104"/>
  <c r="AH178" i="104"/>
  <c r="AG178" i="104"/>
  <c r="AF178" i="104"/>
  <c r="AE178" i="104"/>
  <c r="AJ177" i="104"/>
  <c r="AI177" i="104"/>
  <c r="AH177" i="104"/>
  <c r="AG177" i="104"/>
  <c r="AF177" i="104"/>
  <c r="AE177" i="104"/>
  <c r="AJ176" i="104"/>
  <c r="AI176" i="104"/>
  <c r="AP188" i="104" s="1"/>
  <c r="AH176" i="104"/>
  <c r="AG176" i="104"/>
  <c r="AF176" i="104"/>
  <c r="AE176" i="104"/>
  <c r="AJ175" i="104"/>
  <c r="AI175" i="104"/>
  <c r="AH175" i="104"/>
  <c r="AG175" i="104"/>
  <c r="AF175" i="104"/>
  <c r="AE175" i="104"/>
  <c r="AJ174" i="104"/>
  <c r="AI174" i="104"/>
  <c r="AH174" i="104"/>
  <c r="AG174" i="104"/>
  <c r="AF174" i="104"/>
  <c r="AE174" i="104"/>
  <c r="AJ173" i="104"/>
  <c r="AI173" i="104"/>
  <c r="AH173" i="104"/>
  <c r="AG173" i="104"/>
  <c r="AN185" i="104" s="1"/>
  <c r="AF173" i="104"/>
  <c r="AE173" i="104"/>
  <c r="AJ172" i="104"/>
  <c r="AI172" i="104"/>
  <c r="AH172" i="104"/>
  <c r="AG172" i="104"/>
  <c r="AF172" i="104"/>
  <c r="AE172" i="104"/>
  <c r="F298" i="218"/>
  <c r="AL188" i="104" l="1"/>
  <c r="AQ217" i="104"/>
  <c r="AN254" i="104"/>
  <c r="AN187" i="104"/>
  <c r="AQ235" i="104"/>
  <c r="AQ245" i="104"/>
  <c r="AO252" i="104"/>
  <c r="AN219" i="104"/>
  <c r="AP232" i="104"/>
  <c r="AN239" i="104"/>
  <c r="AL193" i="104"/>
  <c r="AP229" i="104"/>
  <c r="AP249" i="104"/>
  <c r="AO236" i="104"/>
  <c r="AN213" i="104"/>
  <c r="AP236" i="104"/>
  <c r="AQ246" i="104"/>
  <c r="AP203" i="104"/>
  <c r="AQ203" i="104"/>
  <c r="AQ189" i="104"/>
  <c r="AP200" i="104"/>
  <c r="AL234" i="104"/>
  <c r="AL254" i="104"/>
  <c r="AQ200" i="104"/>
  <c r="AO257" i="104"/>
  <c r="AL242" i="104"/>
  <c r="AP252" i="104"/>
  <c r="AL229" i="104"/>
  <c r="AL245" i="104"/>
  <c r="AN258" i="104"/>
  <c r="AQ223" i="104"/>
  <c r="AP245" i="104"/>
  <c r="AO220" i="104"/>
  <c r="AP205" i="104"/>
  <c r="AN244" i="104"/>
  <c r="AP238" i="104"/>
  <c r="AP213" i="104"/>
  <c r="AL190" i="104"/>
  <c r="AN191" i="104"/>
  <c r="AL194" i="104"/>
  <c r="AQ213" i="104"/>
  <c r="AN232" i="104"/>
  <c r="AP197" i="104"/>
  <c r="AQ185" i="104"/>
  <c r="AM190" i="104"/>
  <c r="AM194" i="104"/>
  <c r="AQ204" i="104"/>
  <c r="AP208" i="104"/>
  <c r="AQ229" i="104"/>
  <c r="AL205" i="104"/>
  <c r="AN223" i="104"/>
  <c r="AO248" i="104"/>
  <c r="AQ249" i="104"/>
  <c r="AN197" i="104"/>
  <c r="AL200" i="104"/>
  <c r="AL241" i="104"/>
  <c r="AP243" i="104"/>
  <c r="AQ198" i="104"/>
  <c r="AQ214" i="104"/>
  <c r="AP222" i="104"/>
  <c r="AP214" i="104"/>
  <c r="AN217" i="104"/>
  <c r="AP218" i="104"/>
  <c r="AL232" i="104"/>
  <c r="AQ239" i="104"/>
  <c r="AQ265" i="104"/>
  <c r="AN208" i="104"/>
  <c r="AL184" i="104"/>
  <c r="AM195" i="104"/>
  <c r="AQ197" i="104"/>
  <c r="AL201" i="104"/>
  <c r="AN202" i="104"/>
  <c r="AP220" i="104"/>
  <c r="AL240" i="104"/>
  <c r="AN241" i="104"/>
  <c r="AQ243" i="104"/>
  <c r="AN252" i="104"/>
  <c r="AQ258" i="104"/>
  <c r="AQ270" i="104"/>
  <c r="AO261" i="104"/>
  <c r="AO265" i="104"/>
  <c r="AQ266" i="104"/>
  <c r="AL189" i="104"/>
  <c r="AN190" i="104"/>
  <c r="AN194" i="104"/>
  <c r="AO217" i="104"/>
  <c r="AL221" i="104"/>
  <c r="AN222" i="104"/>
  <c r="AQ224" i="104"/>
  <c r="AO227" i="104"/>
  <c r="AQ228" i="104"/>
  <c r="AN236" i="104"/>
  <c r="AQ238" i="104"/>
  <c r="AO241" i="104"/>
  <c r="AP242" i="104"/>
  <c r="AL250" i="104"/>
  <c r="AN251" i="104"/>
  <c r="AP261" i="104"/>
  <c r="AN268" i="104"/>
  <c r="AL207" i="104"/>
  <c r="AM189" i="104"/>
  <c r="AQ196" i="104"/>
  <c r="AL199" i="104"/>
  <c r="AL210" i="104"/>
  <c r="AL225" i="104"/>
  <c r="AP227" i="104"/>
  <c r="AN230" i="104"/>
  <c r="AP231" i="104"/>
  <c r="AN235" i="104"/>
  <c r="AP241" i="104"/>
  <c r="AQ242" i="104"/>
  <c r="AO246" i="104"/>
  <c r="AQ247" i="104"/>
  <c r="AO251" i="104"/>
  <c r="AQ257" i="104"/>
  <c r="AQ261" i="104"/>
  <c r="AN189" i="104"/>
  <c r="AL192" i="104"/>
  <c r="AN193" i="104"/>
  <c r="AL197" i="104"/>
  <c r="AO223" i="104"/>
  <c r="AQ212" i="104"/>
  <c r="AO216" i="104"/>
  <c r="AO226" i="104"/>
  <c r="AP248" i="104"/>
  <c r="AQ241" i="104"/>
  <c r="AN250" i="104"/>
  <c r="AM185" i="104"/>
  <c r="AP184" i="104"/>
  <c r="AM187" i="104"/>
  <c r="AN188" i="104"/>
  <c r="AQ194" i="104"/>
  <c r="AL203" i="104"/>
  <c r="AN210" i="104"/>
  <c r="AN215" i="104"/>
  <c r="AP216" i="104"/>
  <c r="AO232" i="104"/>
  <c r="AL224" i="104"/>
  <c r="AN225" i="104"/>
  <c r="AP226" i="104"/>
  <c r="AO244" i="104"/>
  <c r="AO250" i="104"/>
  <c r="AQ188" i="104"/>
  <c r="AQ192" i="104"/>
  <c r="AQ201" i="104"/>
  <c r="AP233" i="104"/>
  <c r="AL223" i="104"/>
  <c r="AQ226" i="104"/>
  <c r="AO239" i="104"/>
  <c r="AL247" i="104"/>
  <c r="AN248" i="104"/>
  <c r="AQ251" i="104"/>
  <c r="AO254" i="104"/>
  <c r="AL257" i="104"/>
  <c r="AP263" i="104"/>
  <c r="AL265" i="104"/>
  <c r="AN266" i="104"/>
  <c r="AP267" i="104"/>
  <c r="AM191" i="104"/>
  <c r="AQ193" i="104"/>
  <c r="AL202" i="104"/>
  <c r="AN203" i="104"/>
  <c r="AP204" i="104"/>
  <c r="AQ206" i="104"/>
  <c r="AN209" i="104"/>
  <c r="AL227" i="104"/>
  <c r="AN228" i="104"/>
  <c r="AL231" i="104"/>
  <c r="AN238" i="104"/>
  <c r="AP254" i="104"/>
  <c r="AQ255" i="104"/>
  <c r="AL261" i="104"/>
  <c r="AL264" i="104"/>
  <c r="AP207" i="104"/>
  <c r="AQ259" i="104"/>
  <c r="AQ184" i="104"/>
  <c r="AQ186" i="104"/>
  <c r="AM192" i="104"/>
  <c r="AP194" i="104"/>
  <c r="AP196" i="104"/>
  <c r="AP198" i="104"/>
  <c r="AQ211" i="104"/>
  <c r="AN204" i="104"/>
  <c r="AP217" i="104"/>
  <c r="AP206" i="104"/>
  <c r="AQ207" i="104"/>
  <c r="AQ208" i="104"/>
  <c r="AP212" i="104"/>
  <c r="AN218" i="104"/>
  <c r="AP219" i="104"/>
  <c r="AQ220" i="104"/>
  <c r="AQ221" i="104"/>
  <c r="AO228" i="104"/>
  <c r="AO230" i="104"/>
  <c r="AQ231" i="104"/>
  <c r="AQ233" i="104"/>
  <c r="AL237" i="104"/>
  <c r="AO242" i="104"/>
  <c r="AN255" i="104"/>
  <c r="AP244" i="104"/>
  <c r="AP246" i="104"/>
  <c r="AN253" i="104"/>
  <c r="AP258" i="104"/>
  <c r="AL260" i="104"/>
  <c r="AN261" i="104"/>
  <c r="AO262" i="104"/>
  <c r="AQ263" i="104"/>
  <c r="AO266" i="104"/>
  <c r="AQ267" i="104"/>
  <c r="AP186" i="104"/>
  <c r="AP211" i="104"/>
  <c r="AL222" i="104"/>
  <c r="AL239" i="104"/>
  <c r="AN262" i="104"/>
  <c r="AP192" i="104"/>
  <c r="AP195" i="104"/>
  <c r="AP185" i="104"/>
  <c r="AL187" i="104"/>
  <c r="AN192" i="104"/>
  <c r="AP193" i="104"/>
  <c r="AL209" i="104"/>
  <c r="AL215" i="104"/>
  <c r="AO218" i="104"/>
  <c r="AP228" i="104"/>
  <c r="AP230" i="104"/>
  <c r="AO238" i="104"/>
  <c r="AN240" i="104"/>
  <c r="AQ244" i="104"/>
  <c r="AO253" i="104"/>
  <c r="AQ254" i="104"/>
  <c r="AP255" i="104"/>
  <c r="AQ256" i="104"/>
  <c r="AP262" i="104"/>
  <c r="AN265" i="104"/>
  <c r="AP266" i="104"/>
  <c r="AL268" i="104"/>
  <c r="AL259" i="104"/>
  <c r="AL186" i="104"/>
  <c r="AQ195" i="104"/>
  <c r="AN200" i="104"/>
  <c r="AL226" i="104"/>
  <c r="AN234" i="104"/>
  <c r="AN242" i="104"/>
  <c r="AP251" i="104"/>
  <c r="AL263" i="104"/>
  <c r="AN264" i="104"/>
  <c r="AL185" i="104"/>
  <c r="AM184" i="104"/>
  <c r="AM186" i="104"/>
  <c r="AQ190" i="104"/>
  <c r="AL208" i="104"/>
  <c r="AL198" i="104"/>
  <c r="AN201" i="104"/>
  <c r="AP202" i="104"/>
  <c r="AL206" i="104"/>
  <c r="AQ210" i="104"/>
  <c r="AL212" i="104"/>
  <c r="AO215" i="104"/>
  <c r="AQ216" i="104"/>
  <c r="AO222" i="104"/>
  <c r="AN224" i="104"/>
  <c r="AP225" i="104"/>
  <c r="AQ227" i="104"/>
  <c r="AN233" i="104"/>
  <c r="AO234" i="104"/>
  <c r="AP235" i="104"/>
  <c r="AQ240" i="104"/>
  <c r="AL244" i="104"/>
  <c r="AL258" i="104"/>
  <c r="AN247" i="104"/>
  <c r="AO249" i="104"/>
  <c r="AP250" i="104"/>
  <c r="AL256" i="104"/>
  <c r="AN257" i="104"/>
  <c r="AN259" i="104"/>
  <c r="AP260" i="104"/>
  <c r="AO264" i="104"/>
  <c r="AN237" i="104"/>
  <c r="AQ230" i="104"/>
  <c r="AP239" i="104"/>
  <c r="AN249" i="104"/>
  <c r="AO260" i="104"/>
  <c r="AM188" i="104"/>
  <c r="AN184" i="104"/>
  <c r="AN186" i="104"/>
  <c r="AP187" i="104"/>
  <c r="AP189" i="104"/>
  <c r="AN207" i="104"/>
  <c r="AP209" i="104"/>
  <c r="AO225" i="104"/>
  <c r="AN226" i="104"/>
  <c r="AP215" i="104"/>
  <c r="AN220" i="104"/>
  <c r="AN221" i="104"/>
  <c r="AP223" i="104"/>
  <c r="AQ225" i="104"/>
  <c r="AL228" i="104"/>
  <c r="AN231" i="104"/>
  <c r="AO233" i="104"/>
  <c r="AP234" i="104"/>
  <c r="AQ237" i="104"/>
  <c r="AN245" i="104"/>
  <c r="AO247" i="104"/>
  <c r="AQ248" i="104"/>
  <c r="AQ252" i="104"/>
  <c r="AL255" i="104"/>
  <c r="AO258" i="104"/>
  <c r="AO259" i="104"/>
  <c r="AQ260" i="104"/>
  <c r="AL262" i="104"/>
  <c r="AN263" i="104"/>
  <c r="AP264" i="104"/>
  <c r="AL266" i="104"/>
  <c r="AN267" i="104"/>
  <c r="AO229" i="104"/>
  <c r="AN260" i="104"/>
  <c r="AP190" i="104"/>
  <c r="AO237" i="104"/>
  <c r="AQ187" i="104"/>
  <c r="AP191" i="104"/>
  <c r="AM193" i="104"/>
  <c r="AL195" i="104"/>
  <c r="AN196" i="104"/>
  <c r="AN198" i="104"/>
  <c r="AP201" i="104"/>
  <c r="AL216" i="104"/>
  <c r="AN206" i="104"/>
  <c r="AO219" i="104"/>
  <c r="AQ209" i="104"/>
  <c r="AL211" i="104"/>
  <c r="AN212" i="104"/>
  <c r="AQ215" i="104"/>
  <c r="AO221" i="104"/>
  <c r="AQ222" i="104"/>
  <c r="AP224" i="104"/>
  <c r="AN229" i="104"/>
  <c r="AO231" i="104"/>
  <c r="AQ232" i="104"/>
  <c r="AQ236" i="104"/>
  <c r="AL243" i="104"/>
  <c r="AP247" i="104"/>
  <c r="AL253" i="104"/>
  <c r="AN256" i="104"/>
  <c r="AP257" i="104"/>
  <c r="AP259" i="104"/>
  <c r="AO263" i="104"/>
  <c r="AQ264" i="104"/>
  <c r="AO267" i="104"/>
  <c r="AQ268" i="104"/>
  <c r="AO268" i="104"/>
  <c r="AP268" i="104"/>
  <c r="AQ262" i="104"/>
  <c r="AP265" i="104"/>
  <c r="AL213" i="104"/>
  <c r="AN216" i="104"/>
  <c r="AL219" i="104"/>
  <c r="AL235" i="104"/>
  <c r="AL251" i="104"/>
  <c r="AL267" i="104"/>
  <c r="AQ191" i="104"/>
  <c r="AQ205" i="104"/>
  <c r="AN205" i="104"/>
  <c r="AP210" i="104"/>
  <c r="AQ219" i="104"/>
  <c r="AN199" i="104"/>
  <c r="AQ202" i="104"/>
  <c r="AL218" i="104"/>
  <c r="AL196" i="104"/>
  <c r="AP199" i="104"/>
  <c r="AL204" i="104"/>
  <c r="AQ199" i="104"/>
  <c r="AQ218" i="104"/>
  <c r="AP221" i="104"/>
  <c r="AO224" i="104"/>
  <c r="AN227" i="104"/>
  <c r="AL230" i="104"/>
  <c r="AQ234" i="104"/>
  <c r="AP237" i="104"/>
  <c r="AO240" i="104"/>
  <c r="AN243" i="104"/>
  <c r="AL246" i="104"/>
  <c r="AQ250" i="104"/>
  <c r="AP253" i="104"/>
  <c r="AO256" i="104"/>
  <c r="AL214" i="104"/>
  <c r="AL217" i="104"/>
  <c r="AL233" i="104"/>
  <c r="AP240" i="104"/>
  <c r="AO243" i="104"/>
  <c r="AN246" i="104"/>
  <c r="AL249" i="104"/>
  <c r="AQ253" i="104"/>
  <c r="AP256" i="104"/>
  <c r="AN214" i="104"/>
  <c r="AL220" i="104"/>
  <c r="AL236" i="104"/>
  <c r="AL252" i="104"/>
  <c r="D298" i="218"/>
  <c r="AJ171" i="104" l="1"/>
  <c r="AI171" i="104"/>
  <c r="AH171" i="104"/>
  <c r="AG171" i="104"/>
  <c r="AF171" i="104"/>
  <c r="AE171" i="104"/>
  <c r="F297" i="218"/>
  <c r="D297" i="218" l="1"/>
  <c r="AE269" i="104" l="1"/>
  <c r="AL281" i="104" s="1"/>
  <c r="AF269" i="104"/>
  <c r="AG269" i="104"/>
  <c r="AN281" i="104" s="1"/>
  <c r="AH269" i="104"/>
  <c r="AO281" i="104" s="1"/>
  <c r="AI269" i="104"/>
  <c r="AP281" i="104" s="1"/>
  <c r="AE14" i="104" l="1"/>
  <c r="AF14" i="104"/>
  <c r="AG14" i="104"/>
  <c r="AH14" i="104"/>
  <c r="AI14" i="104"/>
  <c r="AJ14" i="104"/>
  <c r="AE15" i="104"/>
  <c r="AF15" i="104"/>
  <c r="AG15" i="104"/>
  <c r="AH15" i="104"/>
  <c r="AI15" i="104"/>
  <c r="AJ15" i="104"/>
  <c r="AE16" i="104"/>
  <c r="AF16" i="104"/>
  <c r="AG16" i="104"/>
  <c r="AH16" i="104"/>
  <c r="AI16" i="104"/>
  <c r="AJ16" i="104"/>
  <c r="AE17" i="104"/>
  <c r="AF17" i="104"/>
  <c r="AG17" i="104"/>
  <c r="AH17" i="104"/>
  <c r="AI17" i="104"/>
  <c r="AJ17" i="104"/>
  <c r="AE18" i="104"/>
  <c r="AF18" i="104"/>
  <c r="AG18" i="104"/>
  <c r="AH18" i="104"/>
  <c r="AI18" i="104"/>
  <c r="AJ18" i="104"/>
  <c r="AE19" i="104"/>
  <c r="AF19" i="104"/>
  <c r="AG19" i="104"/>
  <c r="AH19" i="104"/>
  <c r="AI19" i="104"/>
  <c r="AJ19" i="104"/>
  <c r="AE20" i="104"/>
  <c r="AF20" i="104"/>
  <c r="AG20" i="104"/>
  <c r="AH20" i="104"/>
  <c r="AI20" i="104"/>
  <c r="AJ20" i="104"/>
  <c r="AE21" i="104"/>
  <c r="AF21" i="104"/>
  <c r="AG21" i="104"/>
  <c r="AH21" i="104"/>
  <c r="AI21" i="104"/>
  <c r="AJ21" i="104"/>
  <c r="AE22" i="104"/>
  <c r="AF22" i="104"/>
  <c r="AG22" i="104"/>
  <c r="AH22" i="104"/>
  <c r="AI22" i="104"/>
  <c r="AJ22" i="104"/>
  <c r="AE23" i="104"/>
  <c r="AF23" i="104"/>
  <c r="AG23" i="104"/>
  <c r="AH23" i="104"/>
  <c r="AI23" i="104"/>
  <c r="AJ23" i="104"/>
  <c r="AE24" i="104"/>
  <c r="AF24" i="104"/>
  <c r="AG24" i="104"/>
  <c r="AH24" i="104"/>
  <c r="AI24" i="104"/>
  <c r="AJ24" i="104"/>
  <c r="AE25" i="104"/>
  <c r="AF25" i="104"/>
  <c r="AG25" i="104"/>
  <c r="AH25" i="104"/>
  <c r="AI25" i="104"/>
  <c r="AJ25" i="104"/>
  <c r="AE26" i="104"/>
  <c r="AF26" i="104"/>
  <c r="AG26" i="104"/>
  <c r="AH26" i="104"/>
  <c r="AI26" i="104"/>
  <c r="AJ26" i="104"/>
  <c r="AE27" i="104"/>
  <c r="AF27" i="104"/>
  <c r="AG27" i="104"/>
  <c r="AH27" i="104"/>
  <c r="AI27" i="104"/>
  <c r="AJ27" i="104"/>
  <c r="AE28" i="104"/>
  <c r="AF28" i="104"/>
  <c r="AG28" i="104"/>
  <c r="AH28" i="104"/>
  <c r="AI28" i="104"/>
  <c r="AJ28" i="104"/>
  <c r="AE29" i="104"/>
  <c r="AF29" i="104"/>
  <c r="AG29" i="104"/>
  <c r="AH29" i="104"/>
  <c r="AI29" i="104"/>
  <c r="AJ29" i="104"/>
  <c r="AE30" i="104"/>
  <c r="AF30" i="104"/>
  <c r="AG30" i="104"/>
  <c r="AH30" i="104"/>
  <c r="AI30" i="104"/>
  <c r="AJ30" i="104"/>
  <c r="AE31" i="104"/>
  <c r="AF31" i="104"/>
  <c r="AG31" i="104"/>
  <c r="AH31" i="104"/>
  <c r="AI31" i="104"/>
  <c r="AJ31" i="104"/>
  <c r="AE32" i="104"/>
  <c r="AF32" i="104"/>
  <c r="AG32" i="104"/>
  <c r="AH32" i="104"/>
  <c r="AI32" i="104"/>
  <c r="AJ32" i="104"/>
  <c r="AE33" i="104"/>
  <c r="AF33" i="104"/>
  <c r="AG33" i="104"/>
  <c r="AH33" i="104"/>
  <c r="AI33" i="104"/>
  <c r="AJ33" i="104"/>
  <c r="AE34" i="104"/>
  <c r="AF34" i="104"/>
  <c r="AG34" i="104"/>
  <c r="AH34" i="104"/>
  <c r="AI34" i="104"/>
  <c r="AJ34" i="104"/>
  <c r="AE35" i="104"/>
  <c r="AF35" i="104"/>
  <c r="AG35" i="104"/>
  <c r="AH35" i="104"/>
  <c r="AI35" i="104"/>
  <c r="AJ35" i="104"/>
  <c r="AE36" i="104"/>
  <c r="AF36" i="104"/>
  <c r="AG36" i="104"/>
  <c r="AH36" i="104"/>
  <c r="AI36" i="104"/>
  <c r="AJ36" i="104"/>
  <c r="AE37" i="104"/>
  <c r="AF37" i="104"/>
  <c r="AM37" i="104" s="1"/>
  <c r="AG37" i="104"/>
  <c r="AH37" i="104"/>
  <c r="AI37" i="104"/>
  <c r="AJ37" i="104"/>
  <c r="AE38" i="104"/>
  <c r="AF38" i="104"/>
  <c r="AG38" i="104"/>
  <c r="AH38" i="104"/>
  <c r="AI38" i="104"/>
  <c r="AJ38" i="104"/>
  <c r="AE39" i="104"/>
  <c r="AF39" i="104"/>
  <c r="AG39" i="104"/>
  <c r="AH39" i="104"/>
  <c r="AI39" i="104"/>
  <c r="AJ39" i="104"/>
  <c r="AQ39" i="104" s="1"/>
  <c r="AE40" i="104"/>
  <c r="AF40" i="104"/>
  <c r="AG40" i="104"/>
  <c r="AH40" i="104"/>
  <c r="AI40" i="104"/>
  <c r="AJ40" i="104"/>
  <c r="AE41" i="104"/>
  <c r="AF41" i="104"/>
  <c r="AG41" i="104"/>
  <c r="AH41" i="104"/>
  <c r="AI41" i="104"/>
  <c r="AJ41" i="104"/>
  <c r="AE42" i="104"/>
  <c r="AF42" i="104"/>
  <c r="AG42" i="104"/>
  <c r="AH42" i="104"/>
  <c r="AI42" i="104"/>
  <c r="AJ42" i="104"/>
  <c r="AE43" i="104"/>
  <c r="AF43" i="104"/>
  <c r="AG43" i="104"/>
  <c r="AH43" i="104"/>
  <c r="AI43" i="104"/>
  <c r="AJ43" i="104"/>
  <c r="AE44" i="104"/>
  <c r="AF44" i="104"/>
  <c r="AG44" i="104"/>
  <c r="AH44" i="104"/>
  <c r="AI44" i="104"/>
  <c r="AJ44" i="104"/>
  <c r="AE45" i="104"/>
  <c r="AF45" i="104"/>
  <c r="AG45" i="104"/>
  <c r="AH45" i="104"/>
  <c r="AI45" i="104"/>
  <c r="AJ45" i="104"/>
  <c r="AE46" i="104"/>
  <c r="AF46" i="104"/>
  <c r="AG46" i="104"/>
  <c r="AH46" i="104"/>
  <c r="AI46" i="104"/>
  <c r="AJ46" i="104"/>
  <c r="AE47" i="104"/>
  <c r="AF47" i="104"/>
  <c r="AG47" i="104"/>
  <c r="AH47" i="104"/>
  <c r="AI47" i="104"/>
  <c r="AJ47" i="104"/>
  <c r="AE48" i="104"/>
  <c r="AF48" i="104"/>
  <c r="AG48" i="104"/>
  <c r="AH48" i="104"/>
  <c r="AI48" i="104"/>
  <c r="AJ48" i="104"/>
  <c r="AE49" i="104"/>
  <c r="AF49" i="104"/>
  <c r="AG49" i="104"/>
  <c r="AH49" i="104"/>
  <c r="AI49" i="104"/>
  <c r="AJ49" i="104"/>
  <c r="AE50" i="104"/>
  <c r="AL50" i="104" s="1"/>
  <c r="AF50" i="104"/>
  <c r="AG50" i="104"/>
  <c r="AH50" i="104"/>
  <c r="AI50" i="104"/>
  <c r="AJ50" i="104"/>
  <c r="AE51" i="104"/>
  <c r="AF51" i="104"/>
  <c r="AG51" i="104"/>
  <c r="AH51" i="104"/>
  <c r="AI51" i="104"/>
  <c r="AJ51" i="104"/>
  <c r="AE52" i="104"/>
  <c r="AF52" i="104"/>
  <c r="AG52" i="104"/>
  <c r="AH52" i="104"/>
  <c r="AI52" i="104"/>
  <c r="AJ52" i="104"/>
  <c r="AE53" i="104"/>
  <c r="AF53" i="104"/>
  <c r="AM53" i="104" s="1"/>
  <c r="AG53" i="104"/>
  <c r="AH53" i="104"/>
  <c r="AI53" i="104"/>
  <c r="AJ53" i="104"/>
  <c r="AE54" i="104"/>
  <c r="AF54" i="104"/>
  <c r="AG54" i="104"/>
  <c r="AH54" i="104"/>
  <c r="AI54" i="104"/>
  <c r="AJ54" i="104"/>
  <c r="AE55" i="104"/>
  <c r="AF55" i="104"/>
  <c r="AG55" i="104"/>
  <c r="AH55" i="104"/>
  <c r="AI55" i="104"/>
  <c r="AJ55" i="104"/>
  <c r="AE56" i="104"/>
  <c r="AF56" i="104"/>
  <c r="AM56" i="104" s="1"/>
  <c r="AG56" i="104"/>
  <c r="AH56" i="104"/>
  <c r="AI56" i="104"/>
  <c r="AJ56" i="104"/>
  <c r="AE57" i="104"/>
  <c r="AL57" i="104" s="1"/>
  <c r="AF57" i="104"/>
  <c r="AG57" i="104"/>
  <c r="AH57" i="104"/>
  <c r="AI57" i="104"/>
  <c r="AJ57" i="104"/>
  <c r="AE58" i="104"/>
  <c r="AF58" i="104"/>
  <c r="AG58" i="104"/>
  <c r="AH58" i="104"/>
  <c r="AI58" i="104"/>
  <c r="AJ58" i="104"/>
  <c r="AE59" i="104"/>
  <c r="AF59" i="104"/>
  <c r="AG59" i="104"/>
  <c r="AH59" i="104"/>
  <c r="AI59" i="104"/>
  <c r="AP59" i="104" s="1"/>
  <c r="AJ59" i="104"/>
  <c r="AE60" i="104"/>
  <c r="AF60" i="104"/>
  <c r="AG60" i="104"/>
  <c r="AH60" i="104"/>
  <c r="AI60" i="104"/>
  <c r="AJ60" i="104"/>
  <c r="AE61" i="104"/>
  <c r="AF61" i="104"/>
  <c r="AG61" i="104"/>
  <c r="AH61" i="104"/>
  <c r="AI61" i="104"/>
  <c r="AJ61" i="104"/>
  <c r="AE62" i="104"/>
  <c r="AF62" i="104"/>
  <c r="AG62" i="104"/>
  <c r="AH62" i="104"/>
  <c r="AI62" i="104"/>
  <c r="AJ62" i="104"/>
  <c r="AE63" i="104"/>
  <c r="AF63" i="104"/>
  <c r="AG63" i="104"/>
  <c r="AH63" i="104"/>
  <c r="AI63" i="104"/>
  <c r="AJ63" i="104"/>
  <c r="AE64" i="104"/>
  <c r="AF64" i="104"/>
  <c r="AG64" i="104"/>
  <c r="AH64" i="104"/>
  <c r="AI64" i="104"/>
  <c r="AJ64" i="104"/>
  <c r="AE65" i="104"/>
  <c r="AF65" i="104"/>
  <c r="AG65" i="104"/>
  <c r="AH65" i="104"/>
  <c r="AI65" i="104"/>
  <c r="AJ65" i="104"/>
  <c r="AE66" i="104"/>
  <c r="AF66" i="104"/>
  <c r="AG66" i="104"/>
  <c r="AH66" i="104"/>
  <c r="AI66" i="104"/>
  <c r="AJ66" i="104"/>
  <c r="AQ66" i="104" s="1"/>
  <c r="AE67" i="104"/>
  <c r="AF67" i="104"/>
  <c r="AG67" i="104"/>
  <c r="AH67" i="104"/>
  <c r="AI67" i="104"/>
  <c r="AJ67" i="104"/>
  <c r="AE68" i="104"/>
  <c r="AF68" i="104"/>
  <c r="AG68" i="104"/>
  <c r="AH68" i="104"/>
  <c r="AI68" i="104"/>
  <c r="AJ68" i="104"/>
  <c r="AE69" i="104"/>
  <c r="AF69" i="104"/>
  <c r="AG69" i="104"/>
  <c r="AH69" i="104"/>
  <c r="AI69" i="104"/>
  <c r="AJ69" i="104"/>
  <c r="AE70" i="104"/>
  <c r="AF70" i="104"/>
  <c r="AM70" i="104" s="1"/>
  <c r="AG70" i="104"/>
  <c r="AH70" i="104"/>
  <c r="AI70" i="104"/>
  <c r="AJ70" i="104"/>
  <c r="AE71" i="104"/>
  <c r="AF71" i="104"/>
  <c r="AG71" i="104"/>
  <c r="AH71" i="104"/>
  <c r="AI71" i="104"/>
  <c r="AJ71" i="104"/>
  <c r="AE72" i="104"/>
  <c r="AF72" i="104"/>
  <c r="AG72" i="104"/>
  <c r="AH72" i="104"/>
  <c r="AI72" i="104"/>
  <c r="AJ72" i="104"/>
  <c r="AQ72" i="104" s="1"/>
  <c r="AE73" i="104"/>
  <c r="AL73" i="104" s="1"/>
  <c r="AF73" i="104"/>
  <c r="AG73" i="104"/>
  <c r="AH73" i="104"/>
  <c r="AI73" i="104"/>
  <c r="AJ73" i="104"/>
  <c r="AE74" i="104"/>
  <c r="AF74" i="104"/>
  <c r="AG74" i="104"/>
  <c r="AH74" i="104"/>
  <c r="AI74" i="104"/>
  <c r="AJ74" i="104"/>
  <c r="AE75" i="104"/>
  <c r="AF75" i="104"/>
  <c r="AG75" i="104"/>
  <c r="AH75" i="104"/>
  <c r="AI75" i="104"/>
  <c r="AJ75" i="104"/>
  <c r="AE76" i="104"/>
  <c r="AF76" i="104"/>
  <c r="AG76" i="104"/>
  <c r="AH76" i="104"/>
  <c r="AI76" i="104"/>
  <c r="AJ76" i="104"/>
  <c r="AE77" i="104"/>
  <c r="AF77" i="104"/>
  <c r="AM77" i="104" s="1"/>
  <c r="AG77" i="104"/>
  <c r="AH77" i="104"/>
  <c r="AI77" i="104"/>
  <c r="AJ77" i="104"/>
  <c r="AE78" i="104"/>
  <c r="AF78" i="104"/>
  <c r="AG78" i="104"/>
  <c r="AH78" i="104"/>
  <c r="AI78" i="104"/>
  <c r="AJ78" i="104"/>
  <c r="AE79" i="104"/>
  <c r="AF79" i="104"/>
  <c r="AG79" i="104"/>
  <c r="AH79" i="104"/>
  <c r="AI79" i="104"/>
  <c r="AJ79" i="104"/>
  <c r="AQ79" i="104" s="1"/>
  <c r="AE80" i="104"/>
  <c r="AF80" i="104"/>
  <c r="AG80" i="104"/>
  <c r="AH80" i="104"/>
  <c r="AI80" i="104"/>
  <c r="AJ80" i="104"/>
  <c r="AE81" i="104"/>
  <c r="AF81" i="104"/>
  <c r="AG81" i="104"/>
  <c r="AH81" i="104"/>
  <c r="AI81" i="104"/>
  <c r="AJ81" i="104"/>
  <c r="AE82" i="104"/>
  <c r="AF82" i="104"/>
  <c r="AG82" i="104"/>
  <c r="AH82" i="104"/>
  <c r="AI82" i="104"/>
  <c r="AJ82" i="104"/>
  <c r="AQ82" i="104" s="1"/>
  <c r="AE83" i="104"/>
  <c r="AF83" i="104"/>
  <c r="AG83" i="104"/>
  <c r="AH83" i="104"/>
  <c r="AI83" i="104"/>
  <c r="AP83" i="104" s="1"/>
  <c r="AJ83" i="104"/>
  <c r="AE84" i="104"/>
  <c r="AF84" i="104"/>
  <c r="AG84" i="104"/>
  <c r="AH84" i="104"/>
  <c r="AI84" i="104"/>
  <c r="AJ84" i="104"/>
  <c r="AE85" i="104"/>
  <c r="AF85" i="104"/>
  <c r="AG85" i="104"/>
  <c r="AH85" i="104"/>
  <c r="AI85" i="104"/>
  <c r="AJ85" i="104"/>
  <c r="AE86" i="104"/>
  <c r="AF86" i="104"/>
  <c r="AM86" i="104" s="1"/>
  <c r="AG86" i="104"/>
  <c r="AN86" i="104" s="1"/>
  <c r="AH86" i="104"/>
  <c r="AI86" i="104"/>
  <c r="AJ86" i="104"/>
  <c r="AE87" i="104"/>
  <c r="AF87" i="104"/>
  <c r="AG87" i="104"/>
  <c r="AH87" i="104"/>
  <c r="AI87" i="104"/>
  <c r="AJ87" i="104"/>
  <c r="AE88" i="104"/>
  <c r="AF88" i="104"/>
  <c r="AG88" i="104"/>
  <c r="AH88" i="104"/>
  <c r="AI88" i="104"/>
  <c r="AJ88" i="104"/>
  <c r="AE89" i="104"/>
  <c r="AF89" i="104"/>
  <c r="AG89" i="104"/>
  <c r="AH89" i="104"/>
  <c r="AI89" i="104"/>
  <c r="AJ89" i="104"/>
  <c r="AE90" i="104"/>
  <c r="AF90" i="104"/>
  <c r="AG90" i="104"/>
  <c r="AH90" i="104"/>
  <c r="AI90" i="104"/>
  <c r="AJ90" i="104"/>
  <c r="AE91" i="104"/>
  <c r="AF91" i="104"/>
  <c r="AG91" i="104"/>
  <c r="AH91" i="104"/>
  <c r="AI91" i="104"/>
  <c r="AJ91" i="104"/>
  <c r="AE92" i="104"/>
  <c r="AF92" i="104"/>
  <c r="AG92" i="104"/>
  <c r="AH92" i="104"/>
  <c r="AI92" i="104"/>
  <c r="AJ92" i="104"/>
  <c r="AE93" i="104"/>
  <c r="AF93" i="104"/>
  <c r="AG93" i="104"/>
  <c r="AH93" i="104"/>
  <c r="AI93" i="104"/>
  <c r="AJ93" i="104"/>
  <c r="AE94" i="104"/>
  <c r="AF94" i="104"/>
  <c r="AG94" i="104"/>
  <c r="AH94" i="104"/>
  <c r="AI94" i="104"/>
  <c r="AJ94" i="104"/>
  <c r="AE95" i="104"/>
  <c r="AF95" i="104"/>
  <c r="AG95" i="104"/>
  <c r="AH95" i="104"/>
  <c r="AI95" i="104"/>
  <c r="AJ95" i="104"/>
  <c r="AE96" i="104"/>
  <c r="AF96" i="104"/>
  <c r="AM96" i="104" s="1"/>
  <c r="AG96" i="104"/>
  <c r="AH96" i="104"/>
  <c r="AI96" i="104"/>
  <c r="AJ96" i="104"/>
  <c r="AQ96" i="104" s="1"/>
  <c r="AE97" i="104"/>
  <c r="AL97" i="104" s="1"/>
  <c r="AF97" i="104"/>
  <c r="AG97" i="104"/>
  <c r="AH97" i="104"/>
  <c r="AI97" i="104"/>
  <c r="AJ97" i="104"/>
  <c r="AE98" i="104"/>
  <c r="AF98" i="104"/>
  <c r="AG98" i="104"/>
  <c r="AH98" i="104"/>
  <c r="AI98" i="104"/>
  <c r="AJ98" i="104"/>
  <c r="AE99" i="104"/>
  <c r="AF99" i="104"/>
  <c r="AG99" i="104"/>
  <c r="AH99" i="104"/>
  <c r="AI99" i="104"/>
  <c r="AP99" i="104" s="1"/>
  <c r="AJ99" i="104"/>
  <c r="AE100" i="104"/>
  <c r="AF100" i="104"/>
  <c r="AG100" i="104"/>
  <c r="AH100" i="104"/>
  <c r="AI100" i="104"/>
  <c r="AJ100" i="104"/>
  <c r="AE101" i="104"/>
  <c r="AF101" i="104"/>
  <c r="AG101" i="104"/>
  <c r="AH101" i="104"/>
  <c r="AI101" i="104"/>
  <c r="AJ101" i="104"/>
  <c r="AE102" i="104"/>
  <c r="AF102" i="104"/>
  <c r="AG102" i="104"/>
  <c r="AH102" i="104"/>
  <c r="AI102" i="104"/>
  <c r="AJ102" i="104"/>
  <c r="AE103" i="104"/>
  <c r="AF103" i="104"/>
  <c r="AG103" i="104"/>
  <c r="AN103" i="104" s="1"/>
  <c r="AH103" i="104"/>
  <c r="AI103" i="104"/>
  <c r="AJ103" i="104"/>
  <c r="AE104" i="104"/>
  <c r="AF104" i="104"/>
  <c r="AG104" i="104"/>
  <c r="AH104" i="104"/>
  <c r="AI104" i="104"/>
  <c r="AJ104" i="104"/>
  <c r="AE105" i="104"/>
  <c r="AF105" i="104"/>
  <c r="AG105" i="104"/>
  <c r="AH105" i="104"/>
  <c r="AI105" i="104"/>
  <c r="AJ105" i="104"/>
  <c r="AE106" i="104"/>
  <c r="AF106" i="104"/>
  <c r="AG106" i="104"/>
  <c r="AH106" i="104"/>
  <c r="AI106" i="104"/>
  <c r="AJ106" i="104"/>
  <c r="AQ106" i="104" s="1"/>
  <c r="AE107" i="104"/>
  <c r="AF107" i="104"/>
  <c r="AM107" i="104" s="1"/>
  <c r="AG107" i="104"/>
  <c r="AH107" i="104"/>
  <c r="AI107" i="104"/>
  <c r="AJ107" i="104"/>
  <c r="AE108" i="104"/>
  <c r="AF108" i="104"/>
  <c r="AG108" i="104"/>
  <c r="AH108" i="104"/>
  <c r="AI108" i="104"/>
  <c r="AJ108" i="104"/>
  <c r="AE109" i="104"/>
  <c r="AF109" i="104"/>
  <c r="AG109" i="104"/>
  <c r="AH109" i="104"/>
  <c r="AI109" i="104"/>
  <c r="AJ109" i="104"/>
  <c r="AQ109" i="104" s="1"/>
  <c r="AE110" i="104"/>
  <c r="AL110" i="104" s="1"/>
  <c r="AF110" i="104"/>
  <c r="AG110" i="104"/>
  <c r="AN110" i="104" s="1"/>
  <c r="AH110" i="104"/>
  <c r="AI110" i="104"/>
  <c r="AJ110" i="104"/>
  <c r="AE111" i="104"/>
  <c r="AF111" i="104"/>
  <c r="AG111" i="104"/>
  <c r="AH111" i="104"/>
  <c r="AI111" i="104"/>
  <c r="AJ111" i="104"/>
  <c r="AE112" i="104"/>
  <c r="AF112" i="104"/>
  <c r="AG112" i="104"/>
  <c r="AH112" i="104"/>
  <c r="AI112" i="104"/>
  <c r="AJ112" i="104"/>
  <c r="AE113" i="104"/>
  <c r="AL113" i="104" s="1"/>
  <c r="AF113" i="104"/>
  <c r="AG113" i="104"/>
  <c r="AH113" i="104"/>
  <c r="AI113" i="104"/>
  <c r="AJ113" i="104"/>
  <c r="AE114" i="104"/>
  <c r="AF114" i="104"/>
  <c r="AG114" i="104"/>
  <c r="AH114" i="104"/>
  <c r="AI114" i="104"/>
  <c r="AJ114" i="104"/>
  <c r="AE115" i="104"/>
  <c r="AF115" i="104"/>
  <c r="AG115" i="104"/>
  <c r="AH115" i="104"/>
  <c r="AI115" i="104"/>
  <c r="AJ115" i="104"/>
  <c r="AE116" i="104"/>
  <c r="AF116" i="104"/>
  <c r="AG116" i="104"/>
  <c r="AH116" i="104"/>
  <c r="AI116" i="104"/>
  <c r="AJ116" i="104"/>
  <c r="AE117" i="104"/>
  <c r="AF117" i="104"/>
  <c r="AG117" i="104"/>
  <c r="AH117" i="104"/>
  <c r="AI117" i="104"/>
  <c r="AJ117" i="104"/>
  <c r="AE118" i="104"/>
  <c r="AF118" i="104"/>
  <c r="AG118" i="104"/>
  <c r="AH118" i="104"/>
  <c r="AI118" i="104"/>
  <c r="AJ118" i="104"/>
  <c r="AE119" i="104"/>
  <c r="AF119" i="104"/>
  <c r="AG119" i="104"/>
  <c r="AH119" i="104"/>
  <c r="AI119" i="104"/>
  <c r="AJ119" i="104"/>
  <c r="AQ119" i="104" s="1"/>
  <c r="AE120" i="104"/>
  <c r="AF120" i="104"/>
  <c r="AG120" i="104"/>
  <c r="AH120" i="104"/>
  <c r="AI120" i="104"/>
  <c r="AJ120" i="104"/>
  <c r="AE121" i="104"/>
  <c r="AF121" i="104"/>
  <c r="AG121" i="104"/>
  <c r="AH121" i="104"/>
  <c r="AI121" i="104"/>
  <c r="AJ121" i="104"/>
  <c r="AE122" i="104"/>
  <c r="AF122" i="104"/>
  <c r="AG122" i="104"/>
  <c r="AH122" i="104"/>
  <c r="AI122" i="104"/>
  <c r="AJ122" i="104"/>
  <c r="AQ122" i="104" s="1"/>
  <c r="AE123" i="104"/>
  <c r="AF123" i="104"/>
  <c r="AG123" i="104"/>
  <c r="AH123" i="104"/>
  <c r="AI123" i="104"/>
  <c r="AJ123" i="104"/>
  <c r="AE124" i="104"/>
  <c r="AF124" i="104"/>
  <c r="AG124" i="104"/>
  <c r="AH124" i="104"/>
  <c r="AI124" i="104"/>
  <c r="AJ124" i="104"/>
  <c r="AE125" i="104"/>
  <c r="AF125" i="104"/>
  <c r="AG125" i="104"/>
  <c r="AH125" i="104"/>
  <c r="AI125" i="104"/>
  <c r="AJ125" i="104"/>
  <c r="AE126" i="104"/>
  <c r="AL126" i="104" s="1"/>
  <c r="AF126" i="104"/>
  <c r="AM126" i="104" s="1"/>
  <c r="AG126" i="104"/>
  <c r="AN126" i="104" s="1"/>
  <c r="AH126" i="104"/>
  <c r="AI126" i="104"/>
  <c r="AJ126" i="104"/>
  <c r="AE127" i="104"/>
  <c r="AF127" i="104"/>
  <c r="AG127" i="104"/>
  <c r="AH127" i="104"/>
  <c r="AI127" i="104"/>
  <c r="AJ127" i="104"/>
  <c r="AE128" i="104"/>
  <c r="AF128" i="104"/>
  <c r="AG128" i="104"/>
  <c r="AH128" i="104"/>
  <c r="AI128" i="104"/>
  <c r="AJ128" i="104"/>
  <c r="AE129" i="104"/>
  <c r="AF129" i="104"/>
  <c r="AG129" i="104"/>
  <c r="AH129" i="104"/>
  <c r="AI129" i="104"/>
  <c r="AJ129" i="104"/>
  <c r="AE130" i="104"/>
  <c r="AF130" i="104"/>
  <c r="AG130" i="104"/>
  <c r="AH130" i="104"/>
  <c r="AI130" i="104"/>
  <c r="AJ130" i="104"/>
  <c r="AE131" i="104"/>
  <c r="AF131" i="104"/>
  <c r="AG131" i="104"/>
  <c r="AH131" i="104"/>
  <c r="AI131" i="104"/>
  <c r="AJ131" i="104"/>
  <c r="AE132" i="104"/>
  <c r="AF132" i="104"/>
  <c r="AG132" i="104"/>
  <c r="AH132" i="104"/>
  <c r="AI132" i="104"/>
  <c r="AJ132" i="104"/>
  <c r="AE133" i="104"/>
  <c r="AF133" i="104"/>
  <c r="AM133" i="104" s="1"/>
  <c r="AG133" i="104"/>
  <c r="AH133" i="104"/>
  <c r="AI133" i="104"/>
  <c r="AJ133" i="104"/>
  <c r="AE134" i="104"/>
  <c r="AF134" i="104"/>
  <c r="AG134" i="104"/>
  <c r="AH134" i="104"/>
  <c r="AI134" i="104"/>
  <c r="AJ134" i="104"/>
  <c r="AE135" i="104"/>
  <c r="AF135" i="104"/>
  <c r="AG135" i="104"/>
  <c r="AH135" i="104"/>
  <c r="AI135" i="104"/>
  <c r="AJ135" i="104"/>
  <c r="AE136" i="104"/>
  <c r="AF136" i="104"/>
  <c r="AM136" i="104" s="1"/>
  <c r="AG136" i="104"/>
  <c r="AH136" i="104"/>
  <c r="AI136" i="104"/>
  <c r="AJ136" i="104"/>
  <c r="AQ136" i="104" s="1"/>
  <c r="AE137" i="104"/>
  <c r="AF137" i="104"/>
  <c r="AG137" i="104"/>
  <c r="AH137" i="104"/>
  <c r="AI137" i="104"/>
  <c r="AJ137" i="104"/>
  <c r="AE138" i="104"/>
  <c r="AF138" i="104"/>
  <c r="AG138" i="104"/>
  <c r="AH138" i="104"/>
  <c r="AI138" i="104"/>
  <c r="AJ138" i="104"/>
  <c r="AE139" i="104"/>
  <c r="AF139" i="104"/>
  <c r="AG139" i="104"/>
  <c r="AH139" i="104"/>
  <c r="AI139" i="104"/>
  <c r="AP139" i="104" s="1"/>
  <c r="AJ139" i="104"/>
  <c r="AE140" i="104"/>
  <c r="AF140" i="104"/>
  <c r="AG140" i="104"/>
  <c r="AH140" i="104"/>
  <c r="AI140" i="104"/>
  <c r="AJ140" i="104"/>
  <c r="AE141" i="104"/>
  <c r="AF141" i="104"/>
  <c r="AG141" i="104"/>
  <c r="AH141" i="104"/>
  <c r="AI141" i="104"/>
  <c r="AJ141" i="104"/>
  <c r="AE142" i="104"/>
  <c r="AF142" i="104"/>
  <c r="AG142" i="104"/>
  <c r="AH142" i="104"/>
  <c r="AI142" i="104"/>
  <c r="AJ142" i="104"/>
  <c r="AE143" i="104"/>
  <c r="AF143" i="104"/>
  <c r="AG143" i="104"/>
  <c r="AH143" i="104"/>
  <c r="AI143" i="104"/>
  <c r="AJ143" i="104"/>
  <c r="AE144" i="104"/>
  <c r="AF144" i="104"/>
  <c r="AG144" i="104"/>
  <c r="AH144" i="104"/>
  <c r="AI144" i="104"/>
  <c r="AJ144" i="104"/>
  <c r="AE145" i="104"/>
  <c r="AF145" i="104"/>
  <c r="AG145" i="104"/>
  <c r="AH145" i="104"/>
  <c r="AI145" i="104"/>
  <c r="AJ145" i="104"/>
  <c r="AE146" i="104"/>
  <c r="AF146" i="104"/>
  <c r="AG146" i="104"/>
  <c r="AH146" i="104"/>
  <c r="AI146" i="104"/>
  <c r="AJ146" i="104"/>
  <c r="AQ146" i="104" s="1"/>
  <c r="AE147" i="104"/>
  <c r="AF147" i="104"/>
  <c r="AM147" i="104" s="1"/>
  <c r="AG147" i="104"/>
  <c r="AH147" i="104"/>
  <c r="AI147" i="104"/>
  <c r="AJ147" i="104"/>
  <c r="AE148" i="104"/>
  <c r="AF148" i="104"/>
  <c r="AG148" i="104"/>
  <c r="AH148" i="104"/>
  <c r="AI148" i="104"/>
  <c r="AJ148" i="104"/>
  <c r="AE149" i="104"/>
  <c r="AF149" i="104"/>
  <c r="AG149" i="104"/>
  <c r="AH149" i="104"/>
  <c r="AI149" i="104"/>
  <c r="AJ149" i="104"/>
  <c r="AE150" i="104"/>
  <c r="AF150" i="104"/>
  <c r="AM150" i="104" s="1"/>
  <c r="AG150" i="104"/>
  <c r="AN150" i="104" s="1"/>
  <c r="AH150" i="104"/>
  <c r="AI150" i="104"/>
  <c r="AJ150" i="104"/>
  <c r="AE151" i="104"/>
  <c r="AL163" i="104" s="1"/>
  <c r="AF151" i="104"/>
  <c r="AM163" i="104" s="1"/>
  <c r="AG151" i="104"/>
  <c r="AN163" i="104" s="1"/>
  <c r="AH151" i="104"/>
  <c r="AI151" i="104"/>
  <c r="AP163" i="104" s="1"/>
  <c r="AJ151" i="104"/>
  <c r="AQ163" i="104" s="1"/>
  <c r="AE152" i="104"/>
  <c r="AF152" i="104"/>
  <c r="AG152" i="104"/>
  <c r="AH152" i="104"/>
  <c r="AI152" i="104"/>
  <c r="AJ152" i="104"/>
  <c r="AQ152" i="104" s="1"/>
  <c r="AE153" i="104"/>
  <c r="AL153" i="104" s="1"/>
  <c r="AF153" i="104"/>
  <c r="AG153" i="104"/>
  <c r="AH153" i="104"/>
  <c r="AI153" i="104"/>
  <c r="AJ153" i="104"/>
  <c r="AE154" i="104"/>
  <c r="AF154" i="104"/>
  <c r="AG154" i="104"/>
  <c r="AH154" i="104"/>
  <c r="AI154" i="104"/>
  <c r="AJ154" i="104"/>
  <c r="AE155" i="104"/>
  <c r="AF155" i="104"/>
  <c r="AG155" i="104"/>
  <c r="AH155" i="104"/>
  <c r="AI155" i="104"/>
  <c r="AJ155" i="104"/>
  <c r="AE156" i="104"/>
  <c r="AF156" i="104"/>
  <c r="AG156" i="104"/>
  <c r="AH156" i="104"/>
  <c r="AI156" i="104"/>
  <c r="AJ156" i="104"/>
  <c r="AE157" i="104"/>
  <c r="AF157" i="104"/>
  <c r="AG157" i="104"/>
  <c r="AH157" i="104"/>
  <c r="AI157" i="104"/>
  <c r="AJ157" i="104"/>
  <c r="AE158" i="104"/>
  <c r="AL172" i="104" s="1"/>
  <c r="AF158" i="104"/>
  <c r="AM172" i="104" s="1"/>
  <c r="AG158" i="104"/>
  <c r="AH158" i="104"/>
  <c r="AI158" i="104"/>
  <c r="AP172" i="104" s="1"/>
  <c r="AJ158" i="104"/>
  <c r="AQ172" i="104" s="1"/>
  <c r="AE159" i="104"/>
  <c r="AL173" i="104" s="1"/>
  <c r="AF159" i="104"/>
  <c r="AM173" i="104" s="1"/>
  <c r="AG159" i="104"/>
  <c r="AN173" i="104" s="1"/>
  <c r="AH159" i="104"/>
  <c r="AI159" i="104"/>
  <c r="AP173" i="104" s="1"/>
  <c r="AJ159" i="104"/>
  <c r="AQ173" i="104" s="1"/>
  <c r="AE160" i="104"/>
  <c r="AL174" i="104" s="1"/>
  <c r="AF160" i="104"/>
  <c r="AM174" i="104" s="1"/>
  <c r="AG160" i="104"/>
  <c r="AN174" i="104" s="1"/>
  <c r="AH160" i="104"/>
  <c r="AI160" i="104"/>
  <c r="AP174" i="104" s="1"/>
  <c r="AJ160" i="104"/>
  <c r="AQ174" i="104" s="1"/>
  <c r="AE161" i="104"/>
  <c r="AL175" i="104" s="1"/>
  <c r="AF161" i="104"/>
  <c r="AM175" i="104" s="1"/>
  <c r="AG161" i="104"/>
  <c r="AN175" i="104" s="1"/>
  <c r="AH161" i="104"/>
  <c r="AI161" i="104"/>
  <c r="AP175" i="104" s="1"/>
  <c r="AJ161" i="104"/>
  <c r="AQ175" i="104" s="1"/>
  <c r="AE162" i="104"/>
  <c r="AL176" i="104" s="1"/>
  <c r="AF162" i="104"/>
  <c r="AM176" i="104" s="1"/>
  <c r="AG162" i="104"/>
  <c r="AN176" i="104" s="1"/>
  <c r="AH162" i="104"/>
  <c r="AI162" i="104"/>
  <c r="AP176" i="104" s="1"/>
  <c r="AJ162" i="104"/>
  <c r="AQ176" i="104" s="1"/>
  <c r="AL177" i="104"/>
  <c r="AM177" i="104"/>
  <c r="AN177" i="104"/>
  <c r="AP177" i="104"/>
  <c r="AQ177" i="104"/>
  <c r="AE164" i="104"/>
  <c r="AL178" i="104" s="1"/>
  <c r="AF164" i="104"/>
  <c r="AM178" i="104" s="1"/>
  <c r="AG164" i="104"/>
  <c r="AN178" i="104" s="1"/>
  <c r="AH164" i="104"/>
  <c r="AI164" i="104"/>
  <c r="AP178" i="104" s="1"/>
  <c r="AJ164" i="104"/>
  <c r="AQ178" i="104" s="1"/>
  <c r="AE165" i="104"/>
  <c r="AL179" i="104" s="1"/>
  <c r="AF165" i="104"/>
  <c r="AM179" i="104" s="1"/>
  <c r="AG165" i="104"/>
  <c r="AN179" i="104" s="1"/>
  <c r="AH165" i="104"/>
  <c r="AI165" i="104"/>
  <c r="AP179" i="104" s="1"/>
  <c r="AJ165" i="104"/>
  <c r="AQ179" i="104" s="1"/>
  <c r="AE166" i="104"/>
  <c r="AL180" i="104" s="1"/>
  <c r="AF166" i="104"/>
  <c r="AM180" i="104" s="1"/>
  <c r="AG166" i="104"/>
  <c r="AN180" i="104" s="1"/>
  <c r="AH166" i="104"/>
  <c r="AI166" i="104"/>
  <c r="AP180" i="104" s="1"/>
  <c r="AJ166" i="104"/>
  <c r="AQ180" i="104" s="1"/>
  <c r="AE167" i="104"/>
  <c r="AL181" i="104" s="1"/>
  <c r="AF167" i="104"/>
  <c r="AM181" i="104" s="1"/>
  <c r="AG167" i="104"/>
  <c r="AN181" i="104" s="1"/>
  <c r="AH167" i="104"/>
  <c r="AI167" i="104"/>
  <c r="AP181" i="104" s="1"/>
  <c r="AJ167" i="104"/>
  <c r="AQ181" i="104" s="1"/>
  <c r="AE168" i="104"/>
  <c r="AL182" i="104" s="1"/>
  <c r="AF168" i="104"/>
  <c r="AM182" i="104" s="1"/>
  <c r="AG168" i="104"/>
  <c r="AN182" i="104" s="1"/>
  <c r="AH168" i="104"/>
  <c r="AI168" i="104"/>
  <c r="AP182" i="104" s="1"/>
  <c r="AJ168" i="104"/>
  <c r="AQ182" i="104" s="1"/>
  <c r="AE169" i="104"/>
  <c r="AF169" i="104"/>
  <c r="AG169" i="104"/>
  <c r="AH169" i="104"/>
  <c r="AI169" i="104"/>
  <c r="AJ169" i="104"/>
  <c r="AE170" i="104"/>
  <c r="AL183" i="104" s="1"/>
  <c r="AF170" i="104"/>
  <c r="AM183" i="104" s="1"/>
  <c r="AG170" i="104"/>
  <c r="AN183" i="104" s="1"/>
  <c r="AH170" i="104"/>
  <c r="AI170" i="104"/>
  <c r="AP183" i="104" s="1"/>
  <c r="AJ170" i="104"/>
  <c r="AF13" i="104"/>
  <c r="AG13" i="104"/>
  <c r="AH13" i="104"/>
  <c r="AI13" i="104"/>
  <c r="AJ13" i="104"/>
  <c r="AQ133" i="104" l="1"/>
  <c r="AP123" i="104"/>
  <c r="AQ112" i="104"/>
  <c r="AP154" i="104"/>
  <c r="AP144" i="104"/>
  <c r="AN141" i="104"/>
  <c r="AN131" i="104"/>
  <c r="AQ135" i="104"/>
  <c r="AP155" i="104"/>
  <c r="AN142" i="104"/>
  <c r="AL129" i="104"/>
  <c r="AN102" i="104"/>
  <c r="AL89" i="104"/>
  <c r="AP75" i="104"/>
  <c r="AN62" i="104"/>
  <c r="AL49" i="104"/>
  <c r="AM149" i="104"/>
  <c r="AM152" i="104"/>
  <c r="AM142" i="104"/>
  <c r="AQ128" i="104"/>
  <c r="AM102" i="104"/>
  <c r="AM109" i="104"/>
  <c r="AN155" i="104"/>
  <c r="AL152" i="104"/>
  <c r="AL142" i="104"/>
  <c r="AP138" i="104"/>
  <c r="AN135" i="104"/>
  <c r="AP128" i="104"/>
  <c r="AN125" i="104"/>
  <c r="AL122" i="104"/>
  <c r="AN115" i="104"/>
  <c r="AL112" i="104"/>
  <c r="AP108" i="104"/>
  <c r="AL102" i="104"/>
  <c r="AP98" i="104"/>
  <c r="AN95" i="104"/>
  <c r="AP88" i="104"/>
  <c r="AN85" i="104"/>
  <c r="AL82" i="104"/>
  <c r="AN75" i="104"/>
  <c r="AL72" i="104"/>
  <c r="AP68" i="104"/>
  <c r="AQ151" i="104"/>
  <c r="AQ111" i="104"/>
  <c r="AM85" i="104"/>
  <c r="AQ71" i="104"/>
  <c r="AQ31" i="104"/>
  <c r="AL145" i="104"/>
  <c r="AP131" i="104"/>
  <c r="AN118" i="104"/>
  <c r="AL105" i="104"/>
  <c r="AN78" i="104"/>
  <c r="AL65" i="104"/>
  <c r="AP51" i="104"/>
  <c r="AM139" i="104"/>
  <c r="AQ154" i="104"/>
  <c r="AQ144" i="104"/>
  <c r="AM128" i="104"/>
  <c r="AM118" i="104"/>
  <c r="AQ114" i="104"/>
  <c r="AM88" i="104"/>
  <c r="AM78" i="104"/>
  <c r="AQ74" i="104"/>
  <c r="AQ64" i="104"/>
  <c r="AQ34" i="104"/>
  <c r="AL128" i="104"/>
  <c r="AP124" i="104"/>
  <c r="AL118" i="104"/>
  <c r="AP114" i="104"/>
  <c r="AN111" i="104"/>
  <c r="AP104" i="104"/>
  <c r="AL98" i="104"/>
  <c r="AN91" i="104"/>
  <c r="AL88" i="104"/>
  <c r="AP84" i="104"/>
  <c r="AP74" i="104"/>
  <c r="AN71" i="104"/>
  <c r="AP64" i="104"/>
  <c r="AN61" i="104"/>
  <c r="AL58" i="104"/>
  <c r="AN51" i="104"/>
  <c r="AL48" i="104"/>
  <c r="AP44" i="104"/>
  <c r="AL38" i="104"/>
  <c r="AP34" i="104"/>
  <c r="AN31" i="104"/>
  <c r="AM29" i="104"/>
  <c r="AQ127" i="104"/>
  <c r="AQ87" i="104"/>
  <c r="AQ47" i="104"/>
  <c r="AQ125" i="104"/>
  <c r="AQ55" i="104"/>
  <c r="AP107" i="104"/>
  <c r="AQ95" i="104"/>
  <c r="AQ90" i="104"/>
  <c r="AN127" i="104"/>
  <c r="AL54" i="104"/>
  <c r="AN47" i="104"/>
  <c r="AL34" i="104"/>
  <c r="AN156" i="104"/>
  <c r="AP153" i="104"/>
  <c r="AN148" i="104"/>
  <c r="AP145" i="104"/>
  <c r="AL143" i="104"/>
  <c r="AN140" i="104"/>
  <c r="AL135" i="104"/>
  <c r="AN132" i="104"/>
  <c r="AP129" i="104"/>
  <c r="AL119" i="104"/>
  <c r="AN116" i="104"/>
  <c r="AP113" i="104"/>
  <c r="AN108" i="104"/>
  <c r="AP105" i="104"/>
  <c r="AL103" i="104"/>
  <c r="AP97" i="104"/>
  <c r="AL95" i="104"/>
  <c r="AP89" i="104"/>
  <c r="AL87" i="104"/>
  <c r="AL79" i="104"/>
  <c r="AN76" i="104"/>
  <c r="AN68" i="104"/>
  <c r="AL63" i="104"/>
  <c r="AL55" i="104"/>
  <c r="AP49" i="104"/>
  <c r="AL47" i="104"/>
  <c r="AP41" i="104"/>
  <c r="AL39" i="104"/>
  <c r="AN36" i="104"/>
  <c r="AN28" i="104"/>
  <c r="AN46" i="104"/>
  <c r="AP43" i="104"/>
  <c r="AL41" i="104"/>
  <c r="AN38" i="104"/>
  <c r="AP35" i="104"/>
  <c r="AL33" i="104"/>
  <c r="AN30" i="104"/>
  <c r="AQ149" i="104"/>
  <c r="AP81" i="104"/>
  <c r="AQ42" i="104"/>
  <c r="AM48" i="104"/>
  <c r="AM123" i="104"/>
  <c r="AQ170" i="104"/>
  <c r="AQ183" i="104"/>
  <c r="AN101" i="104"/>
  <c r="AN171" i="104"/>
  <c r="AN172" i="104"/>
  <c r="AL155" i="104"/>
  <c r="AN152" i="104"/>
  <c r="AP149" i="104"/>
  <c r="AL147" i="104"/>
  <c r="AP141" i="104"/>
  <c r="AL139" i="104"/>
  <c r="AN136" i="104"/>
  <c r="AN128" i="104"/>
  <c r="AP125" i="104"/>
  <c r="AL123" i="104"/>
  <c r="AP109" i="104"/>
  <c r="AL107" i="104"/>
  <c r="AP101" i="104"/>
  <c r="AL99" i="104"/>
  <c r="AN96" i="104"/>
  <c r="AP93" i="104"/>
  <c r="AN88" i="104"/>
  <c r="AP85" i="104"/>
  <c r="AL83" i="104"/>
  <c r="AL75" i="104"/>
  <c r="AP69" i="104"/>
  <c r="AL67" i="104"/>
  <c r="AP61" i="104"/>
  <c r="AL59" i="104"/>
  <c r="AN56" i="104"/>
  <c r="AN48" i="104"/>
  <c r="AL43" i="104"/>
  <c r="AN170" i="104"/>
  <c r="AL157" i="104"/>
  <c r="AP151" i="104"/>
  <c r="AP143" i="104"/>
  <c r="AP135" i="104"/>
  <c r="AN130" i="104"/>
  <c r="AN122" i="104"/>
  <c r="AL117" i="104"/>
  <c r="AP111" i="104"/>
  <c r="AL149" i="104"/>
  <c r="AN146" i="104"/>
  <c r="AN138" i="104"/>
  <c r="AL133" i="104"/>
  <c r="AL125" i="104"/>
  <c r="AP119" i="104"/>
  <c r="AM170" i="104"/>
  <c r="AQ156" i="104"/>
  <c r="AM154" i="104"/>
  <c r="AM146" i="104"/>
  <c r="AM138" i="104"/>
  <c r="AQ132" i="104"/>
  <c r="AM130" i="104"/>
  <c r="AQ124" i="104"/>
  <c r="AQ108" i="104"/>
  <c r="AM106" i="104"/>
  <c r="AQ92" i="104"/>
  <c r="AM90" i="104"/>
  <c r="AQ84" i="104"/>
  <c r="AQ76" i="104"/>
  <c r="AM66" i="104"/>
  <c r="AM58" i="104"/>
  <c r="AQ52" i="104"/>
  <c r="AM50" i="104"/>
  <c r="AQ44" i="104"/>
  <c r="AM26" i="104"/>
  <c r="AL170" i="104"/>
  <c r="AN143" i="104"/>
  <c r="AN151" i="104"/>
  <c r="AP148" i="104"/>
  <c r="AL138" i="104"/>
  <c r="AQ153" i="104"/>
  <c r="AQ145" i="104"/>
  <c r="AQ129" i="104"/>
  <c r="AQ121" i="104"/>
  <c r="AM119" i="104"/>
  <c r="AM103" i="104"/>
  <c r="AQ97" i="104"/>
  <c r="AM87" i="104"/>
  <c r="AM79" i="104"/>
  <c r="AQ73" i="104"/>
  <c r="AQ65" i="104"/>
  <c r="AQ57" i="104"/>
  <c r="AM47" i="104"/>
  <c r="AM156" i="104"/>
  <c r="AM148" i="104"/>
  <c r="AQ142" i="104"/>
  <c r="AQ134" i="104"/>
  <c r="AQ126" i="104"/>
  <c r="AQ118" i="104"/>
  <c r="AM116" i="104"/>
  <c r="AM108" i="104"/>
  <c r="AQ102" i="104"/>
  <c r="AL148" i="104"/>
  <c r="AN145" i="104"/>
  <c r="AP134" i="104"/>
  <c r="AN121" i="104"/>
  <c r="AP118" i="104"/>
  <c r="AL108" i="104"/>
  <c r="AL78" i="104"/>
  <c r="AM167" i="104"/>
  <c r="AN160" i="104"/>
  <c r="AM168" i="104"/>
  <c r="AQ166" i="104"/>
  <c r="AQ162" i="104"/>
  <c r="AQ158" i="104"/>
  <c r="AQ171" i="104"/>
  <c r="AQ165" i="104"/>
  <c r="AN165" i="104"/>
  <c r="AN168" i="104"/>
  <c r="AQ167" i="104"/>
  <c r="AM165" i="104"/>
  <c r="AQ159" i="104"/>
  <c r="AP165" i="104"/>
  <c r="AL159" i="104"/>
  <c r="AL168" i="104"/>
  <c r="AN161" i="104"/>
  <c r="AP158" i="104"/>
  <c r="AP171" i="104"/>
  <c r="AP159" i="104"/>
  <c r="AM159" i="104"/>
  <c r="AL167" i="104"/>
  <c r="AP161" i="104"/>
  <c r="AL160" i="104"/>
  <c r="AQ25" i="104"/>
  <c r="AL165" i="104"/>
  <c r="AN162" i="104"/>
  <c r="AQ168" i="104"/>
  <c r="AM166" i="104"/>
  <c r="AQ164" i="104"/>
  <c r="AM162" i="104"/>
  <c r="AM158" i="104"/>
  <c r="AM171" i="104"/>
  <c r="AP169" i="104"/>
  <c r="AP168" i="104"/>
  <c r="AP164" i="104"/>
  <c r="AL162" i="104"/>
  <c r="AL158" i="104"/>
  <c r="AL171" i="104"/>
  <c r="AL109" i="104"/>
  <c r="AN106" i="104"/>
  <c r="AN98" i="104"/>
  <c r="AP95" i="104"/>
  <c r="AL93" i="104"/>
  <c r="AN90" i="104"/>
  <c r="AL85" i="104"/>
  <c r="AN82" i="104"/>
  <c r="AP79" i="104"/>
  <c r="AL77" i="104"/>
  <c r="AP71" i="104"/>
  <c r="AL69" i="104"/>
  <c r="AN66" i="104"/>
  <c r="AP63" i="104"/>
  <c r="AN58" i="104"/>
  <c r="AP55" i="104"/>
  <c r="AL53" i="104"/>
  <c r="AN50" i="104"/>
  <c r="AL45" i="104"/>
  <c r="AN42" i="104"/>
  <c r="AP39" i="104"/>
  <c r="AL37" i="104"/>
  <c r="AP31" i="104"/>
  <c r="AN26" i="104"/>
  <c r="AQ94" i="104"/>
  <c r="AQ86" i="104"/>
  <c r="AQ78" i="104"/>
  <c r="AM76" i="104"/>
  <c r="AM68" i="104"/>
  <c r="AQ62" i="104"/>
  <c r="AQ54" i="104"/>
  <c r="AM36" i="104"/>
  <c r="AM28" i="104"/>
  <c r="AN105" i="104"/>
  <c r="AP94" i="104"/>
  <c r="AL92" i="104"/>
  <c r="AN81" i="104"/>
  <c r="AP78" i="104"/>
  <c r="AL68" i="104"/>
  <c r="AN65" i="104"/>
  <c r="AP54" i="104"/>
  <c r="AN41" i="104"/>
  <c r="AL28" i="104"/>
  <c r="AM169" i="104"/>
  <c r="AQ155" i="104"/>
  <c r="AM153" i="104"/>
  <c r="AQ147" i="104"/>
  <c r="AQ139" i="104"/>
  <c r="AQ131" i="104"/>
  <c r="AM129" i="104"/>
  <c r="AQ115" i="104"/>
  <c r="AM113" i="104"/>
  <c r="AQ107" i="104"/>
  <c r="AQ99" i="104"/>
  <c r="AQ91" i="104"/>
  <c r="AQ75" i="104"/>
  <c r="AM73" i="104"/>
  <c r="AQ67" i="104"/>
  <c r="AM65" i="104"/>
  <c r="AQ59" i="104"/>
  <c r="AQ51" i="104"/>
  <c r="AQ35" i="104"/>
  <c r="AQ27" i="104"/>
  <c r="AL169" i="104"/>
  <c r="AN166" i="104"/>
  <c r="AN158" i="104"/>
  <c r="AM46" i="104"/>
  <c r="AM38" i="104"/>
  <c r="AQ32" i="104"/>
  <c r="AM30" i="104"/>
  <c r="AQ93" i="104"/>
  <c r="AM91" i="104"/>
  <c r="AQ85" i="104"/>
  <c r="AM83" i="104"/>
  <c r="AM59" i="104"/>
  <c r="AQ53" i="104"/>
  <c r="AQ45" i="104"/>
  <c r="AM43" i="104"/>
  <c r="AM35" i="104"/>
  <c r="AQ29" i="104"/>
  <c r="AL35" i="104"/>
  <c r="AP29" i="104"/>
  <c r="AP127" i="104"/>
  <c r="AL25" i="104"/>
  <c r="AN34" i="104"/>
  <c r="AQ160" i="104"/>
  <c r="AM134" i="104"/>
  <c r="AQ100" i="104"/>
  <c r="AM94" i="104"/>
  <c r="AQ80" i="104"/>
  <c r="AM74" i="104"/>
  <c r="AM54" i="104"/>
  <c r="AM34" i="104"/>
  <c r="AN269" i="104"/>
  <c r="AN159" i="104"/>
  <c r="AM127" i="104"/>
  <c r="AQ113" i="104"/>
  <c r="AM67" i="104"/>
  <c r="AQ33" i="104"/>
  <c r="AM27" i="104"/>
  <c r="AL269" i="104"/>
  <c r="AP25" i="104"/>
  <c r="AQ150" i="104"/>
  <c r="AQ110" i="104"/>
  <c r="AQ70" i="104"/>
  <c r="AQ30" i="104"/>
  <c r="AQ269" i="104"/>
  <c r="AL144" i="104"/>
  <c r="AO269" i="104"/>
  <c r="AM157" i="104"/>
  <c r="AM137" i="104"/>
  <c r="AM117" i="104"/>
  <c r="AM57" i="104"/>
  <c r="AP269" i="104"/>
  <c r="AQ148" i="104"/>
  <c r="AN167" i="104"/>
  <c r="AL164" i="104"/>
  <c r="AL134" i="104"/>
  <c r="AL114" i="104"/>
  <c r="AN107" i="104"/>
  <c r="AL94" i="104"/>
  <c r="AN87" i="104"/>
  <c r="AL74" i="104"/>
  <c r="AN67" i="104"/>
  <c r="AM97" i="104"/>
  <c r="AP47" i="104"/>
  <c r="AQ143" i="104"/>
  <c r="AQ123" i="104"/>
  <c r="AQ103" i="104"/>
  <c r="AQ83" i="104"/>
  <c r="AQ63" i="104"/>
  <c r="AQ43" i="104"/>
  <c r="AQ138" i="104"/>
  <c r="AP115" i="104"/>
  <c r="AN83" i="104"/>
  <c r="AN63" i="104"/>
  <c r="AN43" i="104"/>
  <c r="AL30" i="104"/>
  <c r="AM114" i="104"/>
  <c r="AM95" i="104"/>
  <c r="AM45" i="104"/>
  <c r="AN154" i="104"/>
  <c r="AL91" i="104"/>
  <c r="AL66" i="104"/>
  <c r="AL130" i="104"/>
  <c r="AL70" i="104"/>
  <c r="AM105" i="104"/>
  <c r="AM75" i="104"/>
  <c r="AQ61" i="104"/>
  <c r="AM42" i="104"/>
  <c r="AL90" i="104"/>
  <c r="AQ101" i="104"/>
  <c r="AQ89" i="104"/>
  <c r="AM115" i="104"/>
  <c r="AL140" i="104"/>
  <c r="AM145" i="104"/>
  <c r="AL166" i="104"/>
  <c r="AL156" i="104"/>
  <c r="AL146" i="104"/>
  <c r="AN139" i="104"/>
  <c r="AL136" i="104"/>
  <c r="AN119" i="104"/>
  <c r="AL106" i="104"/>
  <c r="AN99" i="104"/>
  <c r="AL86" i="104"/>
  <c r="AN79" i="104"/>
  <c r="AN59" i="104"/>
  <c r="AL46" i="104"/>
  <c r="AN39" i="104"/>
  <c r="AM63" i="104"/>
  <c r="AM25" i="104"/>
  <c r="AL150" i="104"/>
  <c r="AN123" i="104"/>
  <c r="AM155" i="104"/>
  <c r="AQ81" i="104"/>
  <c r="AM161" i="104"/>
  <c r="AQ117" i="104"/>
  <c r="AM111" i="104"/>
  <c r="AM101" i="104"/>
  <c r="AM81" i="104"/>
  <c r="AQ77" i="104"/>
  <c r="AM61" i="104"/>
  <c r="AM51" i="104"/>
  <c r="AQ37" i="104"/>
  <c r="AM31" i="104"/>
  <c r="AL62" i="104"/>
  <c r="AP58" i="104"/>
  <c r="AN55" i="104"/>
  <c r="AL52" i="104"/>
  <c r="AP48" i="104"/>
  <c r="AN45" i="104"/>
  <c r="AL42" i="104"/>
  <c r="AP38" i="104"/>
  <c r="AN35" i="104"/>
  <c r="AL32" i="104"/>
  <c r="AP28" i="104"/>
  <c r="AN25" i="104"/>
  <c r="AP133" i="104"/>
  <c r="AL127" i="104"/>
  <c r="AP103" i="104"/>
  <c r="AQ116" i="104"/>
  <c r="AM110" i="104"/>
  <c r="AM122" i="104"/>
  <c r="AL51" i="104"/>
  <c r="AP167" i="104"/>
  <c r="AN164" i="104"/>
  <c r="AL161" i="104"/>
  <c r="AP157" i="104"/>
  <c r="AL151" i="104"/>
  <c r="AP147" i="104"/>
  <c r="AN144" i="104"/>
  <c r="AL141" i="104"/>
  <c r="AP137" i="104"/>
  <c r="AN134" i="104"/>
  <c r="AL131" i="104"/>
  <c r="AN124" i="104"/>
  <c r="AL121" i="104"/>
  <c r="AP117" i="104"/>
  <c r="AN114" i="104"/>
  <c r="AL111" i="104"/>
  <c r="AN104" i="104"/>
  <c r="AL101" i="104"/>
  <c r="AN94" i="104"/>
  <c r="AP87" i="104"/>
  <c r="AN84" i="104"/>
  <c r="AL81" i="104"/>
  <c r="AP77" i="104"/>
  <c r="AN74" i="104"/>
  <c r="AL71" i="104"/>
  <c r="AP67" i="104"/>
  <c r="AN64" i="104"/>
  <c r="AL61" i="104"/>
  <c r="AP57" i="104"/>
  <c r="AN54" i="104"/>
  <c r="AN44" i="104"/>
  <c r="AP37" i="104"/>
  <c r="AL31" i="104"/>
  <c r="AP27" i="104"/>
  <c r="AM143" i="104"/>
  <c r="AM164" i="104"/>
  <c r="AM144" i="104"/>
  <c r="AM124" i="104"/>
  <c r="AM104" i="104"/>
  <c r="AM84" i="104"/>
  <c r="AM64" i="104"/>
  <c r="AM44" i="104"/>
  <c r="AQ169" i="104"/>
  <c r="AQ137" i="104"/>
  <c r="AM121" i="104"/>
  <c r="AL115" i="104"/>
  <c r="AM71" i="104"/>
  <c r="AQ49" i="104"/>
  <c r="AP121" i="104"/>
  <c r="AL132" i="104"/>
  <c r="AM49" i="104"/>
  <c r="AQ41" i="104"/>
  <c r="AL154" i="104"/>
  <c r="AQ120" i="104"/>
  <c r="AM41" i="104"/>
  <c r="AM33" i="104"/>
  <c r="AN147" i="104"/>
  <c r="AL137" i="104"/>
  <c r="AN120" i="104"/>
  <c r="AP160" i="104"/>
  <c r="AP140" i="104"/>
  <c r="AP130" i="104"/>
  <c r="AL124" i="104"/>
  <c r="AP120" i="104"/>
  <c r="AN117" i="104"/>
  <c r="AP110" i="104"/>
  <c r="AL104" i="104"/>
  <c r="AP100" i="104"/>
  <c r="AN97" i="104"/>
  <c r="AP90" i="104"/>
  <c r="AL84" i="104"/>
  <c r="AP80" i="104"/>
  <c r="AN77" i="104"/>
  <c r="AP70" i="104"/>
  <c r="AL64" i="104"/>
  <c r="AP60" i="104"/>
  <c r="AN57" i="104"/>
  <c r="AP50" i="104"/>
  <c r="AL44" i="104"/>
  <c r="AP40" i="104"/>
  <c r="AN37" i="104"/>
  <c r="AP30" i="104"/>
  <c r="AN27" i="104"/>
  <c r="AM131" i="104"/>
  <c r="AM55" i="104"/>
  <c r="AP170" i="104"/>
  <c r="AN157" i="104"/>
  <c r="AN137" i="104"/>
  <c r="AQ157" i="104"/>
  <c r="AQ141" i="104"/>
  <c r="AM89" i="104"/>
  <c r="AP150" i="104"/>
  <c r="AN100" i="104"/>
  <c r="AN80" i="104"/>
  <c r="AP73" i="104"/>
  <c r="AN60" i="104"/>
  <c r="AP53" i="104"/>
  <c r="AN40" i="104"/>
  <c r="AP33" i="104"/>
  <c r="AL27" i="104"/>
  <c r="AQ130" i="104"/>
  <c r="AM125" i="104"/>
  <c r="AQ69" i="104"/>
  <c r="AM39" i="104"/>
  <c r="AM160" i="104"/>
  <c r="AM140" i="104"/>
  <c r="AM120" i="104"/>
  <c r="AM100" i="104"/>
  <c r="AM80" i="104"/>
  <c r="AM60" i="104"/>
  <c r="AQ56" i="104"/>
  <c r="AQ46" i="104"/>
  <c r="AM40" i="104"/>
  <c r="AQ36" i="104"/>
  <c r="AQ26" i="104"/>
  <c r="AM141" i="104"/>
  <c r="AQ88" i="104"/>
  <c r="AM82" i="104"/>
  <c r="AM69" i="104"/>
  <c r="AM62" i="104"/>
  <c r="AP166" i="104"/>
  <c r="AP156" i="104"/>
  <c r="AN153" i="104"/>
  <c r="AP146" i="104"/>
  <c r="AP136" i="104"/>
  <c r="AN133" i="104"/>
  <c r="AP126" i="104"/>
  <c r="AL120" i="104"/>
  <c r="AP116" i="104"/>
  <c r="AN113" i="104"/>
  <c r="AP106" i="104"/>
  <c r="AL100" i="104"/>
  <c r="AP96" i="104"/>
  <c r="AN93" i="104"/>
  <c r="AP86" i="104"/>
  <c r="AL80" i="104"/>
  <c r="AP76" i="104"/>
  <c r="AN73" i="104"/>
  <c r="AP66" i="104"/>
  <c r="AL60" i="104"/>
  <c r="AP56" i="104"/>
  <c r="AN53" i="104"/>
  <c r="AP46" i="104"/>
  <c r="AL40" i="104"/>
  <c r="AP36" i="104"/>
  <c r="AN33" i="104"/>
  <c r="AP26" i="104"/>
  <c r="AM151" i="104"/>
  <c r="AQ140" i="104"/>
  <c r="AM135" i="104"/>
  <c r="AQ68" i="104"/>
  <c r="AQ161" i="104"/>
  <c r="AQ105" i="104"/>
  <c r="AM99" i="104"/>
  <c r="AN70" i="104"/>
  <c r="AN169" i="104"/>
  <c r="AP162" i="104"/>
  <c r="AP152" i="104"/>
  <c r="AN149" i="104"/>
  <c r="AP142" i="104"/>
  <c r="AP132" i="104"/>
  <c r="AN129" i="104"/>
  <c r="AP122" i="104"/>
  <c r="AL116" i="104"/>
  <c r="AP112" i="104"/>
  <c r="AN109" i="104"/>
  <c r="AP102" i="104"/>
  <c r="AL96" i="104"/>
  <c r="AP92" i="104"/>
  <c r="AN89" i="104"/>
  <c r="AP82" i="104"/>
  <c r="AL76" i="104"/>
  <c r="AP72" i="104"/>
  <c r="AN69" i="104"/>
  <c r="AP62" i="104"/>
  <c r="AL56" i="104"/>
  <c r="AP52" i="104"/>
  <c r="AN49" i="104"/>
  <c r="AP42" i="104"/>
  <c r="AL36" i="104"/>
  <c r="AP32" i="104"/>
  <c r="AN29" i="104"/>
  <c r="AL26" i="104"/>
  <c r="AM93" i="104"/>
  <c r="AQ98" i="104"/>
  <c r="AN112" i="104"/>
  <c r="AN92" i="104"/>
  <c r="AN72" i="104"/>
  <c r="AP65" i="104"/>
  <c r="AN52" i="104"/>
  <c r="AP45" i="104"/>
  <c r="AN32" i="104"/>
  <c r="AL29" i="104"/>
  <c r="AM132" i="104"/>
  <c r="AM112" i="104"/>
  <c r="AM92" i="104"/>
  <c r="AM72" i="104"/>
  <c r="AQ58" i="104"/>
  <c r="AM52" i="104"/>
  <c r="AQ48" i="104"/>
  <c r="AQ60" i="104"/>
  <c r="AQ38" i="104"/>
  <c r="AQ50" i="104"/>
  <c r="AM32" i="104"/>
  <c r="AQ28" i="104"/>
  <c r="AQ40" i="104"/>
  <c r="AQ104" i="104"/>
  <c r="AM98" i="104"/>
  <c r="AP91" i="104"/>
  <c r="F296" i="218"/>
  <c r="D296" i="218" l="1"/>
  <c r="F295" i="218" l="1"/>
  <c r="D295" i="218" l="1"/>
  <c r="F294" i="218" l="1"/>
  <c r="D294" i="218" l="1"/>
  <c r="F293" i="218" l="1"/>
  <c r="D293" i="218" l="1"/>
  <c r="F292" i="218" l="1"/>
  <c r="D292" i="218" l="1"/>
  <c r="F291" i="218" l="1"/>
  <c r="D291" i="218"/>
  <c r="F290" i="218" l="1"/>
  <c r="D290" i="218"/>
  <c r="F289" i="218" l="1"/>
  <c r="D289" i="218"/>
  <c r="F288" i="218"/>
  <c r="D288" i="218"/>
  <c r="F287" i="218"/>
  <c r="D287" i="218"/>
  <c r="F286" i="218"/>
  <c r="D286" i="218"/>
  <c r="F285" i="218"/>
  <c r="D285" i="218"/>
  <c r="F284" i="218"/>
  <c r="D284" i="218"/>
  <c r="F283" i="218"/>
  <c r="D283" i="218"/>
  <c r="F282" i="218"/>
  <c r="D282" i="218"/>
  <c r="F281" i="218"/>
  <c r="D281" i="218"/>
  <c r="F280" i="218"/>
  <c r="D280" i="218"/>
  <c r="F279" i="218"/>
  <c r="D279" i="218"/>
  <c r="F278" i="218"/>
  <c r="D278" i="218"/>
  <c r="F277" i="218"/>
  <c r="D277" i="218"/>
  <c r="F276" i="218"/>
  <c r="D276" i="218"/>
  <c r="F275" i="218"/>
  <c r="D275" i="218"/>
  <c r="F274" i="218"/>
  <c r="D274" i="218"/>
  <c r="F273" i="218"/>
  <c r="D273" i="218"/>
  <c r="F272" i="218"/>
  <c r="D272" i="218"/>
  <c r="F271" i="218"/>
  <c r="D271" i="218"/>
  <c r="F270" i="218"/>
  <c r="D270" i="218"/>
  <c r="F269" i="218"/>
  <c r="D269" i="218"/>
  <c r="F268" i="218"/>
  <c r="D268" i="218"/>
  <c r="F267" i="218"/>
  <c r="D267" i="218"/>
  <c r="F266" i="218"/>
  <c r="D266" i="218"/>
  <c r="F265" i="218"/>
  <c r="D265" i="218"/>
  <c r="F264" i="218"/>
  <c r="D264" i="218"/>
  <c r="F263" i="218"/>
  <c r="D263" i="218"/>
  <c r="F262" i="218"/>
  <c r="D262" i="218"/>
  <c r="F261" i="218"/>
  <c r="D261" i="218"/>
  <c r="F260" i="218"/>
  <c r="D260" i="218"/>
  <c r="F259" i="218"/>
  <c r="D259" i="218"/>
  <c r="F258" i="218"/>
  <c r="D258" i="218"/>
  <c r="F257" i="218"/>
  <c r="D257" i="218"/>
  <c r="F256" i="218"/>
  <c r="D256" i="218"/>
  <c r="F255" i="218"/>
  <c r="D255" i="218"/>
  <c r="F254" i="218"/>
  <c r="D254" i="218"/>
  <c r="F253" i="218"/>
  <c r="D253" i="218"/>
  <c r="F252" i="218"/>
  <c r="D252" i="218"/>
  <c r="F251" i="218"/>
  <c r="D251" i="218"/>
  <c r="F250" i="218"/>
  <c r="D250" i="218"/>
  <c r="F249" i="218"/>
  <c r="D249" i="218"/>
  <c r="F248" i="218"/>
  <c r="D248" i="218"/>
  <c r="F247" i="218"/>
  <c r="D247" i="218"/>
  <c r="F246" i="218"/>
  <c r="D246" i="218"/>
  <c r="F245" i="218"/>
  <c r="D245" i="218"/>
  <c r="F244" i="218"/>
  <c r="D244" i="218"/>
  <c r="F243" i="218"/>
  <c r="D243" i="218"/>
  <c r="F242" i="218"/>
  <c r="D242" i="218"/>
  <c r="F241" i="218"/>
  <c r="D241" i="218"/>
  <c r="F240" i="218"/>
  <c r="D240" i="218"/>
  <c r="F239" i="218"/>
  <c r="D239" i="218"/>
  <c r="F238" i="218"/>
  <c r="D238" i="218"/>
  <c r="F237" i="218"/>
  <c r="D237" i="218"/>
  <c r="F236" i="218"/>
  <c r="D236" i="218"/>
  <c r="F235" i="218"/>
  <c r="D235" i="218"/>
  <c r="F234" i="218"/>
  <c r="D234" i="218"/>
  <c r="F233" i="218"/>
  <c r="D233" i="218"/>
  <c r="F232" i="218"/>
  <c r="D232" i="218"/>
  <c r="F231" i="218"/>
  <c r="D231" i="218"/>
  <c r="F230" i="218"/>
  <c r="D230" i="218"/>
  <c r="F229" i="218"/>
  <c r="D229" i="218"/>
  <c r="F228" i="218"/>
  <c r="D228" i="218"/>
  <c r="F227" i="218"/>
  <c r="D227" i="218"/>
  <c r="F226" i="218"/>
  <c r="D226" i="218"/>
  <c r="F225" i="218"/>
  <c r="D225" i="218"/>
  <c r="F224" i="218"/>
  <c r="D224" i="218"/>
  <c r="F223" i="218"/>
  <c r="D223" i="218"/>
  <c r="F222" i="218"/>
  <c r="D222" i="218"/>
  <c r="F221" i="218"/>
  <c r="D221" i="218"/>
  <c r="F220" i="218"/>
  <c r="D220" i="218"/>
  <c r="F219" i="218"/>
  <c r="D219" i="218"/>
  <c r="F218" i="218"/>
  <c r="D218" i="218"/>
  <c r="F217" i="218"/>
  <c r="D217" i="218"/>
  <c r="F216" i="218"/>
  <c r="D216" i="218"/>
  <c r="F215" i="218"/>
  <c r="D215" i="218"/>
  <c r="F214" i="218"/>
  <c r="D214" i="218"/>
  <c r="F213" i="218"/>
  <c r="D213" i="218"/>
  <c r="F212" i="218"/>
  <c r="D212" i="218"/>
  <c r="F211" i="218"/>
  <c r="D211" i="218"/>
  <c r="F210" i="218"/>
  <c r="D210" i="218"/>
  <c r="F209" i="218"/>
  <c r="D209" i="218"/>
  <c r="F208" i="218"/>
  <c r="D208" i="218"/>
  <c r="F207" i="218"/>
  <c r="D207" i="218"/>
  <c r="F206" i="218"/>
  <c r="D206" i="218"/>
  <c r="F205" i="218"/>
  <c r="D205" i="218"/>
  <c r="F204" i="218"/>
  <c r="D204" i="218"/>
  <c r="F203" i="218"/>
  <c r="D203" i="218"/>
  <c r="F202" i="218"/>
  <c r="D202" i="218"/>
  <c r="F201" i="218"/>
  <c r="D201" i="218"/>
  <c r="F200" i="218"/>
  <c r="D200" i="218"/>
  <c r="F199" i="218"/>
  <c r="D199" i="218"/>
  <c r="F198" i="218"/>
  <c r="D198" i="218"/>
  <c r="F197" i="218"/>
  <c r="D197" i="218"/>
  <c r="F196" i="218"/>
  <c r="D196" i="218"/>
  <c r="F195" i="218"/>
  <c r="D195" i="218"/>
  <c r="F194" i="218"/>
  <c r="D194" i="218"/>
  <c r="F193" i="218"/>
  <c r="D193" i="218"/>
  <c r="F192" i="218"/>
  <c r="D192" i="218"/>
  <c r="F191" i="218"/>
  <c r="D191" i="218"/>
  <c r="F190" i="218"/>
  <c r="D190" i="218"/>
  <c r="F189" i="218"/>
  <c r="D189" i="218"/>
  <c r="F188" i="218"/>
  <c r="D188" i="218"/>
  <c r="F187" i="218"/>
  <c r="D187" i="218"/>
  <c r="F186" i="218"/>
  <c r="D186" i="218"/>
  <c r="F185" i="218"/>
  <c r="D185" i="218"/>
  <c r="F184" i="218"/>
  <c r="D184" i="218"/>
  <c r="F183" i="218"/>
  <c r="D183" i="218"/>
  <c r="F182" i="218"/>
  <c r="D182" i="218"/>
  <c r="F181" i="218"/>
  <c r="D181" i="218"/>
  <c r="F180" i="218"/>
  <c r="D180" i="218"/>
  <c r="F179" i="218"/>
  <c r="D179" i="218"/>
  <c r="F178" i="218"/>
  <c r="D178" i="218"/>
  <c r="F177" i="218"/>
  <c r="D177" i="218"/>
  <c r="F176" i="218"/>
  <c r="D176" i="218"/>
  <c r="F175" i="218"/>
  <c r="D175" i="218"/>
  <c r="F174" i="218"/>
  <c r="D174" i="218"/>
  <c r="F173" i="218"/>
  <c r="D173" i="218"/>
  <c r="F172" i="218"/>
  <c r="D172" i="218"/>
  <c r="F171" i="218"/>
  <c r="D171" i="218"/>
  <c r="F170" i="218"/>
  <c r="D170" i="218"/>
  <c r="F169" i="218"/>
  <c r="D169" i="218"/>
  <c r="F168" i="218"/>
  <c r="D168" i="218"/>
  <c r="F167" i="218"/>
  <c r="D167" i="218"/>
  <c r="F166" i="218"/>
  <c r="D166" i="218"/>
  <c r="F165" i="218"/>
  <c r="D165" i="218"/>
  <c r="F164" i="218"/>
  <c r="D164" i="218"/>
  <c r="F163" i="218"/>
  <c r="D163" i="218"/>
  <c r="F162" i="218"/>
  <c r="D162" i="218"/>
  <c r="F161" i="218"/>
  <c r="D161" i="218"/>
  <c r="F160" i="218"/>
  <c r="D160" i="218"/>
  <c r="F159" i="218"/>
  <c r="D159" i="218"/>
  <c r="F158" i="218"/>
  <c r="D158" i="218"/>
  <c r="F157" i="218"/>
  <c r="D157" i="218"/>
  <c r="F156" i="218"/>
  <c r="D156" i="218"/>
  <c r="F155" i="218"/>
  <c r="D155" i="218"/>
  <c r="F154" i="218"/>
  <c r="D154" i="218"/>
  <c r="F153" i="218"/>
  <c r="D153" i="218"/>
  <c r="F152" i="218"/>
  <c r="D152" i="218"/>
  <c r="F151" i="218"/>
  <c r="D151" i="218"/>
  <c r="F150" i="218"/>
  <c r="D150" i="218"/>
  <c r="F149" i="218"/>
  <c r="D149" i="218"/>
  <c r="F148" i="218"/>
  <c r="D148" i="218"/>
  <c r="F147" i="218"/>
  <c r="D147" i="218"/>
  <c r="F146" i="218"/>
  <c r="D146" i="218"/>
  <c r="F145" i="218"/>
  <c r="D145" i="218"/>
  <c r="F144" i="218"/>
  <c r="D144" i="218"/>
  <c r="F143" i="218"/>
  <c r="D143" i="218"/>
  <c r="F142" i="218"/>
  <c r="D142" i="218"/>
  <c r="F141" i="218"/>
  <c r="D141" i="218"/>
  <c r="F140" i="218"/>
  <c r="D140" i="218"/>
  <c r="F139" i="218"/>
  <c r="D139" i="218"/>
  <c r="F138" i="218"/>
  <c r="D138" i="218"/>
  <c r="F137" i="218"/>
  <c r="D137" i="218"/>
  <c r="F136" i="218"/>
  <c r="D136" i="218"/>
  <c r="F135" i="218"/>
  <c r="D135" i="218"/>
  <c r="F134" i="218"/>
  <c r="D134" i="218"/>
  <c r="F133" i="218"/>
  <c r="D133" i="218"/>
  <c r="F132" i="218"/>
  <c r="D132" i="218"/>
  <c r="F131" i="218"/>
  <c r="D131" i="218"/>
  <c r="F130" i="218"/>
  <c r="D130" i="218"/>
  <c r="F129" i="218"/>
  <c r="D129" i="218"/>
  <c r="F128" i="218"/>
  <c r="D128" i="218"/>
  <c r="F127" i="218"/>
  <c r="D127" i="218"/>
  <c r="F126" i="218"/>
  <c r="D126" i="218"/>
  <c r="F125" i="218"/>
  <c r="D125" i="218"/>
  <c r="F124" i="218"/>
  <c r="D124" i="218"/>
  <c r="F123" i="218"/>
  <c r="D123" i="218"/>
  <c r="F122" i="218"/>
  <c r="D122" i="218"/>
  <c r="F121" i="218"/>
  <c r="D121" i="218"/>
  <c r="F120" i="218"/>
  <c r="D120" i="218"/>
  <c r="F119" i="218"/>
  <c r="D119" i="218"/>
  <c r="F118" i="218"/>
  <c r="D118" i="218"/>
  <c r="F117" i="218"/>
  <c r="D117" i="218"/>
  <c r="F116" i="218"/>
  <c r="D116" i="218"/>
  <c r="F115" i="218"/>
  <c r="D115" i="218"/>
  <c r="F114" i="218"/>
  <c r="D114" i="218"/>
  <c r="F113" i="218"/>
  <c r="D113" i="218"/>
  <c r="F112" i="218"/>
  <c r="D112" i="218"/>
  <c r="F111" i="218"/>
  <c r="D111" i="218"/>
  <c r="F110" i="218"/>
  <c r="D110" i="218"/>
  <c r="F109" i="218"/>
  <c r="D109" i="218"/>
  <c r="F108" i="218"/>
  <c r="D108" i="218"/>
  <c r="F107" i="218"/>
  <c r="D107" i="218"/>
  <c r="F106" i="218"/>
  <c r="D106" i="218"/>
  <c r="F105" i="218"/>
  <c r="D105" i="218"/>
  <c r="F104" i="218"/>
  <c r="D104" i="218"/>
  <c r="F103" i="218"/>
  <c r="D103" i="218"/>
  <c r="F102" i="218"/>
  <c r="D102" i="218"/>
  <c r="F101" i="218"/>
  <c r="D101" i="218"/>
  <c r="F100" i="218"/>
  <c r="D100" i="218"/>
  <c r="F99" i="218"/>
  <c r="D99" i="218"/>
  <c r="F98" i="218"/>
  <c r="D98" i="218"/>
  <c r="F97" i="218"/>
  <c r="D97" i="218"/>
  <c r="F96" i="218"/>
  <c r="D96" i="218"/>
  <c r="F95" i="218"/>
  <c r="D95" i="218"/>
  <c r="F94" i="218"/>
  <c r="D94" i="218"/>
  <c r="F93" i="218"/>
  <c r="D93" i="218"/>
  <c r="F92" i="218"/>
  <c r="D92" i="218"/>
  <c r="F91" i="218"/>
  <c r="D91" i="218"/>
  <c r="F90" i="218"/>
  <c r="D90" i="218"/>
  <c r="F89" i="218"/>
  <c r="D89" i="218"/>
  <c r="F88" i="218"/>
  <c r="D88" i="218"/>
  <c r="F87" i="218"/>
  <c r="D87" i="218"/>
  <c r="F86" i="218"/>
  <c r="D86" i="218"/>
  <c r="F85" i="218"/>
  <c r="D85" i="218"/>
  <c r="F84" i="218"/>
  <c r="D84" i="218"/>
  <c r="F83" i="218"/>
  <c r="D83" i="218"/>
  <c r="F82" i="218"/>
  <c r="D82" i="218"/>
  <c r="F81" i="218"/>
  <c r="D81" i="218"/>
  <c r="F80" i="218"/>
  <c r="D80" i="218"/>
  <c r="F79" i="218"/>
  <c r="D79" i="218"/>
  <c r="F78" i="218"/>
  <c r="D78" i="218"/>
  <c r="F77" i="218"/>
  <c r="D77" i="218"/>
  <c r="F76" i="218"/>
  <c r="D76" i="218"/>
  <c r="F75" i="218"/>
  <c r="D75" i="218"/>
  <c r="F74" i="218"/>
  <c r="D74" i="218"/>
  <c r="F73" i="218"/>
  <c r="D73" i="218"/>
  <c r="F72" i="218"/>
  <c r="D72" i="218"/>
  <c r="F71" i="218"/>
  <c r="D71" i="218"/>
  <c r="F70" i="218"/>
  <c r="D70" i="218"/>
  <c r="F69" i="218"/>
  <c r="D69" i="218"/>
  <c r="F68" i="218"/>
  <c r="D68" i="218"/>
  <c r="F67" i="218"/>
  <c r="D67" i="218"/>
  <c r="F66" i="218"/>
  <c r="D66" i="218"/>
  <c r="F65" i="218"/>
  <c r="D65" i="218"/>
  <c r="F64" i="218"/>
  <c r="D64" i="218"/>
  <c r="F63" i="218"/>
  <c r="D63" i="218"/>
  <c r="F62" i="218"/>
  <c r="D62" i="218"/>
  <c r="F61" i="218"/>
  <c r="D61" i="218"/>
  <c r="F60" i="218"/>
  <c r="D60" i="218"/>
  <c r="F59" i="218"/>
  <c r="D59" i="218"/>
  <c r="F58" i="218"/>
  <c r="D58" i="218"/>
  <c r="F57" i="218"/>
  <c r="D57" i="218"/>
  <c r="F56" i="218"/>
  <c r="D56" i="218"/>
  <c r="F55" i="218"/>
  <c r="D55" i="218"/>
  <c r="F54" i="218"/>
  <c r="D54" i="218"/>
  <c r="F53" i="218"/>
  <c r="D53" i="218"/>
  <c r="F52" i="218"/>
  <c r="D52" i="218"/>
  <c r="F51" i="218"/>
  <c r="D51" i="218"/>
  <c r="F50" i="218"/>
  <c r="D50" i="218"/>
  <c r="F49" i="218"/>
  <c r="D49" i="218"/>
  <c r="F48" i="218"/>
  <c r="D48" i="218"/>
  <c r="F47" i="218"/>
  <c r="D47" i="218"/>
  <c r="F46" i="218"/>
  <c r="D46" i="218"/>
  <c r="F45" i="218"/>
  <c r="D45" i="218"/>
  <c r="F44" i="218"/>
  <c r="D44" i="218"/>
  <c r="F43" i="218"/>
  <c r="D43" i="218"/>
  <c r="F42" i="218"/>
  <c r="D42" i="218"/>
  <c r="F41" i="218"/>
  <c r="D41" i="218"/>
  <c r="F40" i="218"/>
  <c r="D40" i="218"/>
  <c r="F39" i="218"/>
  <c r="D39" i="218"/>
  <c r="F38" i="218"/>
  <c r="D38" i="218"/>
  <c r="F37" i="218"/>
  <c r="D37" i="218"/>
  <c r="F36" i="218"/>
  <c r="D36" i="218"/>
  <c r="F35" i="218"/>
  <c r="D35" i="218"/>
  <c r="F34" i="218"/>
  <c r="D34" i="218"/>
  <c r="F33" i="218"/>
  <c r="D33" i="218"/>
  <c r="F32" i="218"/>
  <c r="D32" i="218"/>
  <c r="F31" i="218"/>
  <c r="D31" i="218"/>
  <c r="F30" i="218"/>
  <c r="D30" i="218"/>
  <c r="F29" i="218"/>
  <c r="D29" i="218"/>
  <c r="F28" i="218"/>
  <c r="D28" i="218"/>
  <c r="F27" i="218"/>
  <c r="D27" i="218"/>
  <c r="F26" i="218"/>
  <c r="D26" i="218"/>
  <c r="F25" i="218"/>
  <c r="D25" i="218"/>
  <c r="G23" i="215"/>
  <c r="G22" i="215"/>
  <c r="G21" i="215"/>
  <c r="G20" i="215"/>
  <c r="G19" i="215"/>
  <c r="G18" i="215"/>
  <c r="G17" i="215"/>
  <c r="G16" i="215"/>
  <c r="G15" i="215"/>
  <c r="G14" i="215"/>
  <c r="G13" i="215"/>
  <c r="G12" i="215"/>
  <c r="C102" i="214"/>
  <c r="C78" i="214"/>
  <c r="V105" i="213" l="1"/>
  <c r="T105" i="213"/>
  <c r="S105" i="213"/>
  <c r="R105" i="213"/>
  <c r="G105" i="213"/>
  <c r="V104" i="213"/>
  <c r="T104" i="213"/>
  <c r="S104" i="213"/>
  <c r="R104" i="213"/>
  <c r="G104" i="213"/>
  <c r="I104" i="213" s="1"/>
  <c r="V103" i="213"/>
  <c r="T103" i="213"/>
  <c r="S103" i="213"/>
  <c r="R103" i="213"/>
  <c r="G103" i="213"/>
  <c r="I103" i="213" s="1"/>
  <c r="V102" i="213"/>
  <c r="T102" i="213"/>
  <c r="S102" i="213"/>
  <c r="R102" i="213"/>
  <c r="G102" i="213"/>
  <c r="V101" i="213"/>
  <c r="T101" i="213"/>
  <c r="S101" i="213"/>
  <c r="R101" i="213"/>
  <c r="G101" i="213"/>
  <c r="V100" i="213"/>
  <c r="T100" i="213"/>
  <c r="S100" i="213"/>
  <c r="R100" i="213"/>
  <c r="G100" i="213"/>
  <c r="I100" i="213" s="1"/>
  <c r="V99" i="213"/>
  <c r="T99" i="213"/>
  <c r="S99" i="213"/>
  <c r="R99" i="213"/>
  <c r="G99" i="213"/>
  <c r="V98" i="213"/>
  <c r="T98" i="213"/>
  <c r="S98" i="213"/>
  <c r="R98" i="213"/>
  <c r="G98" i="213"/>
  <c r="V97" i="213"/>
  <c r="T97" i="213"/>
  <c r="S97" i="213"/>
  <c r="R97" i="213"/>
  <c r="G97" i="213"/>
  <c r="V96" i="213"/>
  <c r="T96" i="213"/>
  <c r="S96" i="213"/>
  <c r="R96" i="213"/>
  <c r="G96" i="213"/>
  <c r="V95" i="213"/>
  <c r="T95" i="213"/>
  <c r="S95" i="213"/>
  <c r="R95" i="213"/>
  <c r="G95" i="213"/>
  <c r="V94" i="213"/>
  <c r="T94" i="213"/>
  <c r="R94" i="213"/>
  <c r="G94" i="213"/>
  <c r="I94" i="213" s="1"/>
  <c r="O94" i="213" s="1"/>
  <c r="V93" i="213"/>
  <c r="T93" i="213"/>
  <c r="R93" i="213"/>
  <c r="G93" i="213"/>
  <c r="I93" i="213" s="1"/>
  <c r="V92" i="213"/>
  <c r="G92" i="213"/>
  <c r="I92" i="213" s="1"/>
  <c r="O92" i="213" s="1"/>
  <c r="V91" i="213"/>
  <c r="T91" i="213"/>
  <c r="S91" i="213"/>
  <c r="R91" i="213"/>
  <c r="G91" i="213"/>
  <c r="V90" i="213"/>
  <c r="T90" i="213"/>
  <c r="S90" i="213"/>
  <c r="R90" i="213"/>
  <c r="G90" i="213"/>
  <c r="I90" i="213" s="1"/>
  <c r="V89" i="213"/>
  <c r="T89" i="213"/>
  <c r="S89" i="213"/>
  <c r="R89" i="213"/>
  <c r="G89" i="213"/>
  <c r="V88" i="213"/>
  <c r="T88" i="213"/>
  <c r="S88" i="213"/>
  <c r="R88" i="213"/>
  <c r="G88" i="213"/>
  <c r="V87" i="213"/>
  <c r="T87" i="213"/>
  <c r="S87" i="213"/>
  <c r="R87" i="213"/>
  <c r="G87" i="213"/>
  <c r="I87" i="213" s="1"/>
  <c r="M87" i="213" s="1"/>
  <c r="V86" i="213"/>
  <c r="T86" i="213"/>
  <c r="S86" i="213"/>
  <c r="R86" i="213"/>
  <c r="G86" i="213"/>
  <c r="I86" i="213" s="1"/>
  <c r="V85" i="213"/>
  <c r="T85" i="213"/>
  <c r="S85" i="213"/>
  <c r="R85" i="213"/>
  <c r="G85" i="213"/>
  <c r="V84" i="213"/>
  <c r="T84" i="213"/>
  <c r="S84" i="213"/>
  <c r="R84" i="213"/>
  <c r="G84" i="213"/>
  <c r="V83" i="213"/>
  <c r="T83" i="213"/>
  <c r="S83" i="213"/>
  <c r="R83" i="213"/>
  <c r="G83" i="213"/>
  <c r="I83" i="213" s="1"/>
  <c r="M83" i="213" s="1"/>
  <c r="V82" i="213"/>
  <c r="T82" i="213"/>
  <c r="S82" i="213"/>
  <c r="R82" i="213"/>
  <c r="G82" i="213"/>
  <c r="I82" i="213" s="1"/>
  <c r="V81" i="213"/>
  <c r="T81" i="213"/>
  <c r="S81" i="213"/>
  <c r="R81" i="213"/>
  <c r="G81" i="213"/>
  <c r="V80" i="213"/>
  <c r="T80" i="213"/>
  <c r="S80" i="213"/>
  <c r="R80" i="213"/>
  <c r="I80" i="213"/>
  <c r="L80" i="213" s="1"/>
  <c r="V79" i="213"/>
  <c r="T79" i="213"/>
  <c r="S79" i="213"/>
  <c r="R79" i="213"/>
  <c r="I79" i="213"/>
  <c r="L79" i="213" s="1"/>
  <c r="V78" i="213"/>
  <c r="T78" i="213"/>
  <c r="S78" i="213"/>
  <c r="R78" i="213"/>
  <c r="G78" i="213"/>
  <c r="V77" i="213"/>
  <c r="T77" i="213"/>
  <c r="S77" i="213"/>
  <c r="R77" i="213"/>
  <c r="G77" i="213"/>
  <c r="V76" i="213"/>
  <c r="T76" i="213"/>
  <c r="S76" i="213"/>
  <c r="R76" i="213"/>
  <c r="G76" i="213"/>
  <c r="V75" i="213"/>
  <c r="T75" i="213"/>
  <c r="S75" i="213"/>
  <c r="R75" i="213"/>
  <c r="G75" i="213"/>
  <c r="V74" i="213"/>
  <c r="T74" i="213"/>
  <c r="S74" i="213"/>
  <c r="R74" i="213"/>
  <c r="G74" i="213"/>
  <c r="V73" i="213"/>
  <c r="T73" i="213"/>
  <c r="S73" i="213"/>
  <c r="R73" i="213"/>
  <c r="G73" i="213"/>
  <c r="V72" i="213"/>
  <c r="T72" i="213"/>
  <c r="S72" i="213"/>
  <c r="R72" i="213"/>
  <c r="G72" i="213"/>
  <c r="I72" i="213" s="1"/>
  <c r="M72" i="213" s="1"/>
  <c r="V71" i="213"/>
  <c r="T71" i="213"/>
  <c r="S71" i="213"/>
  <c r="R71" i="213"/>
  <c r="G71" i="213"/>
  <c r="V70" i="213"/>
  <c r="T70" i="213"/>
  <c r="S70" i="213"/>
  <c r="R70" i="213"/>
  <c r="G70" i="213"/>
  <c r="V69" i="213"/>
  <c r="T69" i="213"/>
  <c r="S69" i="213"/>
  <c r="R69" i="213"/>
  <c r="G69" i="213"/>
  <c r="V68" i="213"/>
  <c r="T68" i="213"/>
  <c r="S68" i="213"/>
  <c r="R68" i="213"/>
  <c r="G68" i="213"/>
  <c r="U80" i="213" s="1"/>
  <c r="V67" i="213"/>
  <c r="T67" i="213"/>
  <c r="S67" i="213"/>
  <c r="R67" i="213"/>
  <c r="G67" i="213"/>
  <c r="U79" i="213" s="1"/>
  <c r="V66" i="213"/>
  <c r="T66" i="213"/>
  <c r="S66" i="213"/>
  <c r="R66" i="213"/>
  <c r="G66" i="213"/>
  <c r="V65" i="213"/>
  <c r="T65" i="213"/>
  <c r="S65" i="213"/>
  <c r="R65" i="213"/>
  <c r="G65" i="213"/>
  <c r="V64" i="213"/>
  <c r="T64" i="213"/>
  <c r="S64" i="213"/>
  <c r="R64" i="213"/>
  <c r="G64" i="213"/>
  <c r="I64" i="213" s="1"/>
  <c r="M64" i="213" s="1"/>
  <c r="V63" i="213"/>
  <c r="T63" i="213"/>
  <c r="S63" i="213"/>
  <c r="R63" i="213"/>
  <c r="G63" i="213"/>
  <c r="V62" i="213"/>
  <c r="T62" i="213"/>
  <c r="S62" i="213"/>
  <c r="R62" i="213"/>
  <c r="G62" i="213"/>
  <c r="V61" i="213"/>
  <c r="T61" i="213"/>
  <c r="S61" i="213"/>
  <c r="R61" i="213"/>
  <c r="G61" i="213"/>
  <c r="V60" i="213"/>
  <c r="T60" i="213"/>
  <c r="S60" i="213"/>
  <c r="R60" i="213"/>
  <c r="G60" i="213"/>
  <c r="V59" i="213"/>
  <c r="T59" i="213"/>
  <c r="S59" i="213"/>
  <c r="R59" i="213"/>
  <c r="G59" i="213"/>
  <c r="I59" i="213" s="1"/>
  <c r="V58" i="213"/>
  <c r="T58" i="213"/>
  <c r="S58" i="213"/>
  <c r="R58" i="213"/>
  <c r="G58" i="213"/>
  <c r="V57" i="213"/>
  <c r="T57" i="213"/>
  <c r="S57" i="213"/>
  <c r="R57" i="213"/>
  <c r="G57" i="213"/>
  <c r="V56" i="213"/>
  <c r="T56" i="213"/>
  <c r="S56" i="213"/>
  <c r="R56" i="213"/>
  <c r="G56" i="213"/>
  <c r="I56" i="213" s="1"/>
  <c r="V55" i="213"/>
  <c r="T55" i="213"/>
  <c r="S55" i="213"/>
  <c r="R55" i="213"/>
  <c r="G55" i="213"/>
  <c r="I55" i="213" s="1"/>
  <c r="V54" i="213"/>
  <c r="T54" i="213"/>
  <c r="S54" i="213"/>
  <c r="R54" i="213"/>
  <c r="G54" i="213"/>
  <c r="V53" i="213"/>
  <c r="T53" i="213"/>
  <c r="S53" i="213"/>
  <c r="R53" i="213"/>
  <c r="G53" i="213"/>
  <c r="I53" i="213" s="1"/>
  <c r="K53" i="213" s="1"/>
  <c r="V52" i="213"/>
  <c r="T52" i="213"/>
  <c r="S52" i="213"/>
  <c r="R52" i="213"/>
  <c r="G52" i="213"/>
  <c r="I52" i="213" s="1"/>
  <c r="V51" i="213"/>
  <c r="T51" i="213"/>
  <c r="S51" i="213"/>
  <c r="R51" i="213"/>
  <c r="G51" i="213"/>
  <c r="V50" i="213"/>
  <c r="T50" i="213"/>
  <c r="S50" i="213"/>
  <c r="R50" i="213"/>
  <c r="G50" i="213"/>
  <c r="V49" i="213"/>
  <c r="T49" i="213"/>
  <c r="S49" i="213"/>
  <c r="R49" i="213"/>
  <c r="G49" i="213"/>
  <c r="I49" i="213" s="1"/>
  <c r="V48" i="213"/>
  <c r="T48" i="213"/>
  <c r="S48" i="213"/>
  <c r="R48" i="213"/>
  <c r="G48" i="213"/>
  <c r="I48" i="213" s="1"/>
  <c r="K48" i="213" s="1"/>
  <c r="V47" i="213"/>
  <c r="T47" i="213"/>
  <c r="S47" i="213"/>
  <c r="R47" i="213"/>
  <c r="G47" i="213"/>
  <c r="V46" i="213"/>
  <c r="T46" i="213"/>
  <c r="S46" i="213"/>
  <c r="R46" i="213"/>
  <c r="G46" i="213"/>
  <c r="I46" i="213" s="1"/>
  <c r="V45" i="213"/>
  <c r="T45" i="213"/>
  <c r="S45" i="213"/>
  <c r="R45" i="213"/>
  <c r="G45" i="213"/>
  <c r="I45" i="213" s="1"/>
  <c r="V44" i="213"/>
  <c r="T44" i="213"/>
  <c r="S44" i="213"/>
  <c r="R44" i="213"/>
  <c r="G44" i="213"/>
  <c r="I44" i="213" s="1"/>
  <c r="V43" i="213"/>
  <c r="T43" i="213"/>
  <c r="S43" i="213"/>
  <c r="R43" i="213"/>
  <c r="G43" i="213"/>
  <c r="V42" i="213"/>
  <c r="T42" i="213"/>
  <c r="S42" i="213"/>
  <c r="R42" i="213"/>
  <c r="G42" i="213"/>
  <c r="I42" i="213" s="1"/>
  <c r="V41" i="213"/>
  <c r="T41" i="213"/>
  <c r="S41" i="213"/>
  <c r="R41" i="213"/>
  <c r="G41" i="213"/>
  <c r="I41" i="213" s="1"/>
  <c r="V40" i="213"/>
  <c r="T40" i="213"/>
  <c r="S40" i="213"/>
  <c r="R40" i="213"/>
  <c r="G40" i="213"/>
  <c r="I40" i="213" s="1"/>
  <c r="V39" i="213"/>
  <c r="T39" i="213"/>
  <c r="S39" i="213"/>
  <c r="R39" i="213"/>
  <c r="G39" i="213"/>
  <c r="V38" i="213"/>
  <c r="T38" i="213"/>
  <c r="S38" i="213"/>
  <c r="R38" i="213"/>
  <c r="G38" i="213"/>
  <c r="I38" i="213" s="1"/>
  <c r="O38" i="213" s="1"/>
  <c r="V37" i="213"/>
  <c r="T37" i="213"/>
  <c r="S37" i="213"/>
  <c r="R37" i="213"/>
  <c r="G37" i="213"/>
  <c r="I37" i="213" s="1"/>
  <c r="V36" i="213"/>
  <c r="T36" i="213"/>
  <c r="S36" i="213"/>
  <c r="R36" i="213"/>
  <c r="G36" i="213"/>
  <c r="I36" i="213" s="1"/>
  <c r="K36" i="213" s="1"/>
  <c r="V35" i="213"/>
  <c r="T35" i="213"/>
  <c r="S35" i="213"/>
  <c r="R35" i="213"/>
  <c r="G35" i="213"/>
  <c r="V34" i="213"/>
  <c r="T34" i="213"/>
  <c r="S34" i="213"/>
  <c r="R34" i="213"/>
  <c r="G34" i="213"/>
  <c r="T33" i="213"/>
  <c r="S33" i="213"/>
  <c r="R33" i="213"/>
  <c r="G33" i="213"/>
  <c r="I33" i="213" s="1"/>
  <c r="T32" i="213"/>
  <c r="S32" i="213"/>
  <c r="R32" i="213"/>
  <c r="G32" i="213"/>
  <c r="T31" i="213"/>
  <c r="S31" i="213"/>
  <c r="R31" i="213"/>
  <c r="G31" i="213"/>
  <c r="T30" i="213"/>
  <c r="S30" i="213"/>
  <c r="R30" i="213"/>
  <c r="G30" i="213"/>
  <c r="I30" i="213" s="1"/>
  <c r="K30" i="213" s="1"/>
  <c r="T29" i="213"/>
  <c r="S29" i="213"/>
  <c r="R29" i="213"/>
  <c r="G29" i="213"/>
  <c r="I29" i="213" s="1"/>
  <c r="O29" i="213" s="1"/>
  <c r="T28" i="213"/>
  <c r="S28" i="213"/>
  <c r="R28" i="213"/>
  <c r="G28" i="213"/>
  <c r="I28" i="213" s="1"/>
  <c r="T27" i="213"/>
  <c r="S27" i="213"/>
  <c r="R27" i="213"/>
  <c r="G27" i="213"/>
  <c r="I27" i="213" s="1"/>
  <c r="T26" i="213"/>
  <c r="S26" i="213"/>
  <c r="R26" i="213"/>
  <c r="G26" i="213"/>
  <c r="T25" i="213"/>
  <c r="S25" i="213"/>
  <c r="R25" i="213"/>
  <c r="G25" i="213"/>
  <c r="I25" i="213" s="1"/>
  <c r="L25" i="213" s="1"/>
  <c r="G24" i="213"/>
  <c r="I24" i="213" s="1"/>
  <c r="G23" i="213"/>
  <c r="I23" i="213" s="1"/>
  <c r="G22" i="213"/>
  <c r="I22" i="213" s="1"/>
  <c r="G21" i="213"/>
  <c r="I21" i="213" s="1"/>
  <c r="L21" i="213" s="1"/>
  <c r="G20" i="213"/>
  <c r="I20" i="213" s="1"/>
  <c r="G19" i="213"/>
  <c r="I19" i="213" s="1"/>
  <c r="G18" i="213"/>
  <c r="I18" i="213" s="1"/>
  <c r="G17" i="213"/>
  <c r="I17" i="213" s="1"/>
  <c r="L17" i="213" s="1"/>
  <c r="G16" i="213"/>
  <c r="I16" i="213" s="1"/>
  <c r="G15" i="213"/>
  <c r="I15" i="213" s="1"/>
  <c r="G14" i="213"/>
  <c r="I14" i="213" s="1"/>
  <c r="G13" i="213"/>
  <c r="I13" i="213" s="1"/>
  <c r="L13" i="213" s="1"/>
  <c r="F194" i="212"/>
  <c r="F193" i="212"/>
  <c r="F192" i="212"/>
  <c r="F191" i="212"/>
  <c r="F190" i="212"/>
  <c r="F189" i="212"/>
  <c r="F188" i="212"/>
  <c r="F187" i="212"/>
  <c r="F186" i="212"/>
  <c r="F185" i="212"/>
  <c r="F184" i="212"/>
  <c r="F183" i="212"/>
  <c r="F182" i="212"/>
  <c r="F181" i="212"/>
  <c r="F180" i="212"/>
  <c r="F179" i="212"/>
  <c r="F178" i="212"/>
  <c r="F177" i="212"/>
  <c r="F176" i="212"/>
  <c r="F175" i="212"/>
  <c r="F174" i="212"/>
  <c r="F173" i="212"/>
  <c r="F172" i="212"/>
  <c r="F171" i="212"/>
  <c r="F170" i="212"/>
  <c r="F169" i="212"/>
  <c r="F168" i="212"/>
  <c r="F167" i="212"/>
  <c r="F166" i="212"/>
  <c r="F165" i="212"/>
  <c r="F164" i="212"/>
  <c r="F163" i="212"/>
  <c r="F162" i="212"/>
  <c r="F161" i="212"/>
  <c r="F160" i="212"/>
  <c r="F159" i="212"/>
  <c r="F158" i="212"/>
  <c r="F157" i="212"/>
  <c r="F156" i="212"/>
  <c r="F155" i="212"/>
  <c r="F154" i="212"/>
  <c r="F153" i="212"/>
  <c r="F152" i="212"/>
  <c r="F151" i="212"/>
  <c r="F150" i="212"/>
  <c r="F149" i="212"/>
  <c r="F148" i="212"/>
  <c r="F147" i="212"/>
  <c r="F146" i="212"/>
  <c r="F145" i="212"/>
  <c r="F144" i="212"/>
  <c r="F143" i="212"/>
  <c r="F142" i="212"/>
  <c r="F141" i="212"/>
  <c r="F140" i="212"/>
  <c r="F139" i="212"/>
  <c r="F138" i="212"/>
  <c r="F137" i="212"/>
  <c r="F136" i="212"/>
  <c r="F135" i="212"/>
  <c r="F134" i="212"/>
  <c r="F133" i="212"/>
  <c r="F132" i="212"/>
  <c r="F131" i="212"/>
  <c r="F130" i="212"/>
  <c r="F129" i="212"/>
  <c r="F128" i="212"/>
  <c r="F127" i="212"/>
  <c r="F126" i="212"/>
  <c r="F125" i="212"/>
  <c r="F124" i="212"/>
  <c r="F123" i="212"/>
  <c r="F122" i="212"/>
  <c r="F121" i="212"/>
  <c r="F120" i="212"/>
  <c r="F119" i="212"/>
  <c r="F118" i="212"/>
  <c r="F117" i="212"/>
  <c r="F116" i="212"/>
  <c r="F115" i="212"/>
  <c r="F114" i="212"/>
  <c r="F113" i="212"/>
  <c r="F112" i="212"/>
  <c r="F111" i="212"/>
  <c r="F110" i="212"/>
  <c r="F109" i="212"/>
  <c r="F108" i="212"/>
  <c r="F107" i="212"/>
  <c r="F106" i="212"/>
  <c r="F105" i="212"/>
  <c r="F104" i="212"/>
  <c r="F103" i="212"/>
  <c r="F102" i="212"/>
  <c r="F101" i="212"/>
  <c r="F100" i="212"/>
  <c r="F99" i="212"/>
  <c r="F98" i="212"/>
  <c r="F97" i="212"/>
  <c r="F96" i="212"/>
  <c r="F95" i="212"/>
  <c r="F94" i="212"/>
  <c r="F93" i="212"/>
  <c r="F92" i="212"/>
  <c r="F91" i="212"/>
  <c r="F90" i="212"/>
  <c r="F89" i="212"/>
  <c r="F88" i="212"/>
  <c r="F87" i="212"/>
  <c r="F86" i="212"/>
  <c r="F85" i="212"/>
  <c r="F84" i="212"/>
  <c r="F83" i="212"/>
  <c r="F82" i="212"/>
  <c r="F81" i="212"/>
  <c r="F80" i="212"/>
  <c r="F79" i="212"/>
  <c r="F78" i="212"/>
  <c r="F77" i="212"/>
  <c r="F76" i="212"/>
  <c r="F75" i="212"/>
  <c r="F74" i="212"/>
  <c r="F73" i="212"/>
  <c r="F72" i="212"/>
  <c r="F71" i="212"/>
  <c r="F70" i="212"/>
  <c r="F69" i="212"/>
  <c r="F68" i="212"/>
  <c r="F67" i="212"/>
  <c r="F66" i="212"/>
  <c r="F65" i="212"/>
  <c r="F64" i="212"/>
  <c r="F63" i="212"/>
  <c r="F62" i="212"/>
  <c r="F61" i="212"/>
  <c r="F60" i="212"/>
  <c r="F59" i="212"/>
  <c r="F58" i="212"/>
  <c r="F57" i="212"/>
  <c r="F56" i="212"/>
  <c r="F55" i="212"/>
  <c r="F54" i="212"/>
  <c r="F53" i="212"/>
  <c r="F52" i="212"/>
  <c r="F51" i="212"/>
  <c r="F50" i="212"/>
  <c r="F49" i="212"/>
  <c r="F48" i="212"/>
  <c r="F47" i="212"/>
  <c r="F46" i="212"/>
  <c r="F45" i="212"/>
  <c r="F44" i="212"/>
  <c r="F43" i="212"/>
  <c r="F42" i="212"/>
  <c r="F41" i="212"/>
  <c r="F40" i="212"/>
  <c r="F39" i="212"/>
  <c r="F38" i="212"/>
  <c r="F37" i="212"/>
  <c r="F36" i="212"/>
  <c r="F35" i="212"/>
  <c r="F34" i="212"/>
  <c r="F33" i="212"/>
  <c r="F32" i="212"/>
  <c r="F31" i="212"/>
  <c r="F30" i="212"/>
  <c r="F29" i="212"/>
  <c r="F28" i="212"/>
  <c r="F27" i="212"/>
  <c r="F26" i="212"/>
  <c r="F25" i="212"/>
  <c r="F24" i="212"/>
  <c r="F23" i="212"/>
  <c r="F22" i="212"/>
  <c r="F21" i="212"/>
  <c r="F20" i="212"/>
  <c r="F19" i="212"/>
  <c r="F18" i="212"/>
  <c r="F17" i="212"/>
  <c r="F16" i="212"/>
  <c r="F15" i="212"/>
  <c r="F14" i="212"/>
  <c r="F13" i="212"/>
  <c r="F12" i="212"/>
  <c r="F195" i="210"/>
  <c r="F194" i="210"/>
  <c r="F193" i="210"/>
  <c r="F192" i="210"/>
  <c r="F191" i="210"/>
  <c r="F190" i="210"/>
  <c r="F189" i="210"/>
  <c r="F188" i="210"/>
  <c r="F187" i="210"/>
  <c r="F186" i="210"/>
  <c r="F185" i="210"/>
  <c r="F184" i="210"/>
  <c r="F183" i="210"/>
  <c r="F182" i="210"/>
  <c r="F181" i="210"/>
  <c r="F180" i="210"/>
  <c r="F179" i="210"/>
  <c r="F178" i="210"/>
  <c r="F177" i="210"/>
  <c r="F176" i="210"/>
  <c r="F175" i="210"/>
  <c r="F174" i="210"/>
  <c r="F173" i="210"/>
  <c r="F172" i="210"/>
  <c r="F171" i="210"/>
  <c r="F170" i="210"/>
  <c r="F169" i="210"/>
  <c r="F168" i="210"/>
  <c r="F167" i="210"/>
  <c r="F166" i="210"/>
  <c r="F165" i="210"/>
  <c r="F164" i="210"/>
  <c r="F163" i="210"/>
  <c r="F162" i="210"/>
  <c r="F161" i="210"/>
  <c r="F160" i="210"/>
  <c r="F159" i="210"/>
  <c r="F158" i="210"/>
  <c r="F157" i="210"/>
  <c r="F156" i="210"/>
  <c r="F155" i="210"/>
  <c r="F154" i="210"/>
  <c r="F153" i="210"/>
  <c r="F152" i="210"/>
  <c r="F151" i="210"/>
  <c r="F150" i="210"/>
  <c r="F149" i="210"/>
  <c r="F148" i="210"/>
  <c r="F147" i="210"/>
  <c r="F146" i="210"/>
  <c r="F145" i="210"/>
  <c r="F144" i="210"/>
  <c r="F143" i="210"/>
  <c r="F142" i="210"/>
  <c r="F141" i="210"/>
  <c r="F140" i="210"/>
  <c r="F139" i="210"/>
  <c r="F138" i="210"/>
  <c r="F137" i="210"/>
  <c r="F136" i="210"/>
  <c r="F135" i="210"/>
  <c r="F134" i="210"/>
  <c r="F133" i="210"/>
  <c r="F132" i="210"/>
  <c r="F131" i="210"/>
  <c r="F130" i="210"/>
  <c r="F129" i="210"/>
  <c r="F128" i="210"/>
  <c r="F127" i="210"/>
  <c r="F126" i="210"/>
  <c r="F125" i="210"/>
  <c r="F124" i="210"/>
  <c r="F123" i="210"/>
  <c r="F122" i="210"/>
  <c r="F121" i="210"/>
  <c r="F120" i="210"/>
  <c r="F119" i="210"/>
  <c r="F118" i="210"/>
  <c r="F117" i="210"/>
  <c r="F116" i="210"/>
  <c r="F115" i="210"/>
  <c r="F114" i="210"/>
  <c r="F113" i="210"/>
  <c r="F112" i="210"/>
  <c r="F111" i="210"/>
  <c r="F110" i="210"/>
  <c r="F109" i="210"/>
  <c r="F108" i="210"/>
  <c r="F107" i="210"/>
  <c r="F106" i="210"/>
  <c r="F105" i="210"/>
  <c r="F104" i="210"/>
  <c r="F103" i="210"/>
  <c r="F102" i="210"/>
  <c r="F101" i="210"/>
  <c r="F100" i="210"/>
  <c r="F99" i="210"/>
  <c r="F98" i="210"/>
  <c r="F97" i="210"/>
  <c r="F96" i="210"/>
  <c r="F95" i="210"/>
  <c r="F94" i="210"/>
  <c r="F93" i="210"/>
  <c r="F92" i="210"/>
  <c r="F91" i="210"/>
  <c r="F90" i="210"/>
  <c r="F89" i="210"/>
  <c r="F88" i="210"/>
  <c r="F87" i="210"/>
  <c r="F86" i="210"/>
  <c r="F85" i="210"/>
  <c r="F84" i="210"/>
  <c r="F83" i="210"/>
  <c r="F82" i="210"/>
  <c r="F81" i="210"/>
  <c r="F80" i="210"/>
  <c r="F79" i="210"/>
  <c r="F78" i="210"/>
  <c r="F77" i="210"/>
  <c r="F76" i="210"/>
  <c r="F75" i="210"/>
  <c r="F74" i="210"/>
  <c r="F73" i="210"/>
  <c r="F72" i="210"/>
  <c r="F71" i="210"/>
  <c r="F70" i="210"/>
  <c r="F69" i="210"/>
  <c r="F68" i="210"/>
  <c r="F67" i="210"/>
  <c r="F66" i="210"/>
  <c r="F65" i="210"/>
  <c r="F64" i="210"/>
  <c r="F63" i="210"/>
  <c r="F62" i="210"/>
  <c r="F61" i="210"/>
  <c r="F60" i="210"/>
  <c r="F59" i="210"/>
  <c r="F58" i="210"/>
  <c r="F57" i="210"/>
  <c r="F56" i="210"/>
  <c r="F55" i="210"/>
  <c r="F54" i="210"/>
  <c r="F53" i="210"/>
  <c r="F52" i="210"/>
  <c r="F51" i="210"/>
  <c r="F50" i="210"/>
  <c r="F49" i="210"/>
  <c r="F48" i="210"/>
  <c r="F47" i="210"/>
  <c r="F46" i="210"/>
  <c r="F45" i="210"/>
  <c r="F44" i="210"/>
  <c r="F43" i="210"/>
  <c r="F42" i="210"/>
  <c r="F41" i="210"/>
  <c r="F40" i="210"/>
  <c r="F39" i="210"/>
  <c r="F38" i="210"/>
  <c r="F37" i="210"/>
  <c r="F36" i="210"/>
  <c r="F35" i="210"/>
  <c r="F34" i="210"/>
  <c r="F33" i="210"/>
  <c r="F32" i="210"/>
  <c r="F31" i="210"/>
  <c r="F30" i="210"/>
  <c r="F29" i="210"/>
  <c r="F28" i="210"/>
  <c r="F27" i="210"/>
  <c r="F26" i="210"/>
  <c r="F25" i="210"/>
  <c r="F24" i="210"/>
  <c r="F23" i="210"/>
  <c r="F22" i="210"/>
  <c r="F21" i="210"/>
  <c r="F20" i="210"/>
  <c r="F19" i="210"/>
  <c r="F18" i="210"/>
  <c r="F17" i="210"/>
  <c r="F16" i="210"/>
  <c r="F15" i="210"/>
  <c r="F14" i="210"/>
  <c r="F13" i="210"/>
  <c r="G195" i="209"/>
  <c r="M195" i="209" s="1"/>
  <c r="G194" i="209"/>
  <c r="M194" i="209" s="1"/>
  <c r="G193" i="209"/>
  <c r="G192" i="209"/>
  <c r="G191" i="209"/>
  <c r="G190" i="209"/>
  <c r="M190" i="209" s="1"/>
  <c r="W190" i="209" s="1"/>
  <c r="G189" i="209"/>
  <c r="G188" i="209"/>
  <c r="M188" i="209" s="1"/>
  <c r="W188" i="209" s="1"/>
  <c r="G187" i="209"/>
  <c r="G186" i="209"/>
  <c r="M186" i="209" s="1"/>
  <c r="W186" i="209" s="1"/>
  <c r="G185" i="209"/>
  <c r="G184" i="209"/>
  <c r="G183" i="209"/>
  <c r="G182" i="209"/>
  <c r="G181" i="209"/>
  <c r="G180" i="209"/>
  <c r="M180" i="209" s="1"/>
  <c r="W180" i="209" s="1"/>
  <c r="G179" i="209"/>
  <c r="G178" i="209"/>
  <c r="M178" i="209" s="1"/>
  <c r="W178" i="209" s="1"/>
  <c r="G177" i="209"/>
  <c r="G176" i="209"/>
  <c r="M176" i="209" s="1"/>
  <c r="W176" i="209" s="1"/>
  <c r="G175" i="209"/>
  <c r="G174" i="209"/>
  <c r="M174" i="209" s="1"/>
  <c r="G173" i="209"/>
  <c r="G172" i="209"/>
  <c r="M172" i="209" s="1"/>
  <c r="G171" i="209"/>
  <c r="G170" i="209"/>
  <c r="M170" i="209" s="1"/>
  <c r="S170" i="209" s="1"/>
  <c r="G169" i="209"/>
  <c r="G168" i="209"/>
  <c r="M168" i="209" s="1"/>
  <c r="G167" i="209"/>
  <c r="G166" i="209"/>
  <c r="M166" i="209" s="1"/>
  <c r="G165" i="209"/>
  <c r="G164" i="209"/>
  <c r="M164" i="209" s="1"/>
  <c r="G163" i="209"/>
  <c r="G162" i="209"/>
  <c r="M162" i="209" s="1"/>
  <c r="G161" i="209"/>
  <c r="G160" i="209"/>
  <c r="M160" i="209" s="1"/>
  <c r="Q160" i="209" s="1"/>
  <c r="G159" i="209"/>
  <c r="G158" i="209"/>
  <c r="M158" i="209" s="1"/>
  <c r="S158" i="209" s="1"/>
  <c r="G157" i="209"/>
  <c r="G156" i="209"/>
  <c r="M156" i="209" s="1"/>
  <c r="P156" i="209" s="1"/>
  <c r="G155" i="209"/>
  <c r="G154" i="209"/>
  <c r="M154" i="209" s="1"/>
  <c r="G153" i="209"/>
  <c r="G152" i="209"/>
  <c r="M152" i="209" s="1"/>
  <c r="T152" i="209" s="1"/>
  <c r="G151" i="209"/>
  <c r="M151" i="209" s="1"/>
  <c r="G150" i="209"/>
  <c r="M150" i="209" s="1"/>
  <c r="T150" i="209" s="1"/>
  <c r="G149" i="209"/>
  <c r="M149" i="209" s="1"/>
  <c r="G148" i="209"/>
  <c r="M148" i="209" s="1"/>
  <c r="T148" i="209" s="1"/>
  <c r="G147" i="209"/>
  <c r="M147" i="209" s="1"/>
  <c r="G146" i="209"/>
  <c r="M146" i="209" s="1"/>
  <c r="T146" i="209" s="1"/>
  <c r="G145" i="209"/>
  <c r="M145" i="209" s="1"/>
  <c r="G144" i="209"/>
  <c r="M144" i="209" s="1"/>
  <c r="S144" i="209" s="1"/>
  <c r="G143" i="209"/>
  <c r="G142" i="209"/>
  <c r="M142" i="209" s="1"/>
  <c r="S142" i="209" s="1"/>
  <c r="G141" i="209"/>
  <c r="M141" i="209" s="1"/>
  <c r="G140" i="209"/>
  <c r="M140" i="209" s="1"/>
  <c r="U140" i="209" s="1"/>
  <c r="G139" i="209"/>
  <c r="M139" i="209" s="1"/>
  <c r="G138" i="209"/>
  <c r="G137" i="209"/>
  <c r="M137" i="209" s="1"/>
  <c r="O137" i="209" s="1"/>
  <c r="G136" i="209"/>
  <c r="G135" i="209"/>
  <c r="M135" i="209" s="1"/>
  <c r="W135" i="209" s="1"/>
  <c r="G134" i="209"/>
  <c r="M134" i="209" s="1"/>
  <c r="Q134" i="209" s="1"/>
  <c r="G133" i="209"/>
  <c r="M133" i="209" s="1"/>
  <c r="G132" i="209"/>
  <c r="M132" i="209" s="1"/>
  <c r="Q132" i="209" s="1"/>
  <c r="G131" i="209"/>
  <c r="M131" i="209" s="1"/>
  <c r="O131" i="209" s="1"/>
  <c r="G130" i="209"/>
  <c r="G129" i="209"/>
  <c r="M129" i="209" s="1"/>
  <c r="G128" i="209"/>
  <c r="M128" i="209" s="1"/>
  <c r="Q128" i="209" s="1"/>
  <c r="G127" i="209"/>
  <c r="M127" i="209" s="1"/>
  <c r="G126" i="209"/>
  <c r="M126" i="209" s="1"/>
  <c r="Q126" i="209" s="1"/>
  <c r="G125" i="209"/>
  <c r="M125" i="209" s="1"/>
  <c r="G124" i="209"/>
  <c r="G123" i="209"/>
  <c r="M123" i="209" s="1"/>
  <c r="O123" i="209" s="1"/>
  <c r="G122" i="209"/>
  <c r="G121" i="209"/>
  <c r="M121" i="209" s="1"/>
  <c r="W121" i="209" s="1"/>
  <c r="G120" i="209"/>
  <c r="G119" i="209"/>
  <c r="M119" i="209" s="1"/>
  <c r="G118" i="209"/>
  <c r="M118" i="209" s="1"/>
  <c r="Q118" i="209" s="1"/>
  <c r="G117" i="209"/>
  <c r="M117" i="209" s="1"/>
  <c r="O117" i="209" s="1"/>
  <c r="G116" i="209"/>
  <c r="M116" i="209" s="1"/>
  <c r="G115" i="209"/>
  <c r="M115" i="209" s="1"/>
  <c r="P115" i="209" s="1"/>
  <c r="G114" i="209"/>
  <c r="G113" i="209"/>
  <c r="M113" i="209" s="1"/>
  <c r="G112" i="209"/>
  <c r="M112" i="209" s="1"/>
  <c r="G111" i="209"/>
  <c r="M111" i="209" s="1"/>
  <c r="W111" i="209" s="1"/>
  <c r="G110" i="209"/>
  <c r="M110" i="209" s="1"/>
  <c r="S110" i="209" s="1"/>
  <c r="G109" i="209"/>
  <c r="M109" i="209" s="1"/>
  <c r="W109" i="209" s="1"/>
  <c r="G108" i="209"/>
  <c r="M108" i="209" s="1"/>
  <c r="G107" i="209"/>
  <c r="M107" i="209" s="1"/>
  <c r="G106" i="209"/>
  <c r="M106" i="209" s="1"/>
  <c r="G105" i="209"/>
  <c r="M105" i="209" s="1"/>
  <c r="G104" i="209"/>
  <c r="M104" i="209" s="1"/>
  <c r="G103" i="209"/>
  <c r="M103" i="209" s="1"/>
  <c r="W103" i="209" s="1"/>
  <c r="G102" i="209"/>
  <c r="G101" i="209"/>
  <c r="M101" i="209" s="1"/>
  <c r="V101" i="209" s="1"/>
  <c r="G100" i="209"/>
  <c r="G99" i="209"/>
  <c r="M99" i="209" s="1"/>
  <c r="V99" i="209" s="1"/>
  <c r="G98" i="209"/>
  <c r="M98" i="209" s="1"/>
  <c r="T98" i="209" s="1"/>
  <c r="G97" i="209"/>
  <c r="M97" i="209" s="1"/>
  <c r="V97" i="209" s="1"/>
  <c r="G96" i="209"/>
  <c r="G95" i="209"/>
  <c r="M95" i="209" s="1"/>
  <c r="V95" i="209" s="1"/>
  <c r="G94" i="209"/>
  <c r="M94" i="209" s="1"/>
  <c r="G93" i="209"/>
  <c r="M93" i="209" s="1"/>
  <c r="V93" i="209" s="1"/>
  <c r="G92" i="209"/>
  <c r="G91" i="209"/>
  <c r="M91" i="209" s="1"/>
  <c r="O91" i="209" s="1"/>
  <c r="G90" i="209"/>
  <c r="G89" i="209"/>
  <c r="M89" i="209" s="1"/>
  <c r="G88" i="209"/>
  <c r="G87" i="209"/>
  <c r="M87" i="209" s="1"/>
  <c r="G86" i="209"/>
  <c r="G85" i="209"/>
  <c r="M85" i="209" s="1"/>
  <c r="G84" i="209"/>
  <c r="G83" i="209"/>
  <c r="M83" i="209" s="1"/>
  <c r="W83" i="209" s="1"/>
  <c r="G82" i="209"/>
  <c r="G81" i="209"/>
  <c r="M81" i="209" s="1"/>
  <c r="W81" i="209" s="1"/>
  <c r="G80" i="209"/>
  <c r="G79" i="209"/>
  <c r="M79" i="209" s="1"/>
  <c r="W79" i="209" s="1"/>
  <c r="G78" i="209"/>
  <c r="G77" i="209"/>
  <c r="M77" i="209" s="1"/>
  <c r="O77" i="209" s="1"/>
  <c r="G76" i="209"/>
  <c r="G75" i="209"/>
  <c r="M75" i="209" s="1"/>
  <c r="O75" i="209" s="1"/>
  <c r="G74" i="209"/>
  <c r="G73" i="209"/>
  <c r="M73" i="209" s="1"/>
  <c r="G72" i="209"/>
  <c r="G71" i="209"/>
  <c r="M71" i="209" s="1"/>
  <c r="W71" i="209" s="1"/>
  <c r="G70" i="209"/>
  <c r="G69" i="209"/>
  <c r="M69" i="209" s="1"/>
  <c r="W69" i="209" s="1"/>
  <c r="G68" i="209"/>
  <c r="G67" i="209"/>
  <c r="M67" i="209" s="1"/>
  <c r="W67" i="209" s="1"/>
  <c r="G66" i="209"/>
  <c r="G65" i="209"/>
  <c r="M65" i="209" s="1"/>
  <c r="Q65" i="209" s="1"/>
  <c r="G64" i="209"/>
  <c r="M64" i="209" s="1"/>
  <c r="G63" i="209"/>
  <c r="M63" i="209" s="1"/>
  <c r="O63" i="209" s="1"/>
  <c r="G62" i="209"/>
  <c r="G61" i="209"/>
  <c r="M61" i="209" s="1"/>
  <c r="G60" i="209"/>
  <c r="M60" i="209" s="1"/>
  <c r="G59" i="209"/>
  <c r="M59" i="209" s="1"/>
  <c r="W59" i="209" s="1"/>
  <c r="G58" i="209"/>
  <c r="G57" i="209"/>
  <c r="M57" i="209" s="1"/>
  <c r="G56" i="209"/>
  <c r="M56" i="209" s="1"/>
  <c r="G55" i="209"/>
  <c r="M55" i="209" s="1"/>
  <c r="G54" i="209"/>
  <c r="M54" i="209" s="1"/>
  <c r="G53" i="209"/>
  <c r="M53" i="209" s="1"/>
  <c r="W53" i="209" s="1"/>
  <c r="G52" i="209"/>
  <c r="G51" i="209"/>
  <c r="M51" i="209" s="1"/>
  <c r="G50" i="209"/>
  <c r="G49" i="209"/>
  <c r="G48" i="209"/>
  <c r="G47" i="209"/>
  <c r="G46" i="209"/>
  <c r="G45" i="209"/>
  <c r="M45" i="209" s="1"/>
  <c r="G44" i="209"/>
  <c r="G43" i="209"/>
  <c r="M43" i="209" s="1"/>
  <c r="G42" i="209"/>
  <c r="G41" i="209"/>
  <c r="M41" i="209" s="1"/>
  <c r="G40" i="209"/>
  <c r="G39" i="209"/>
  <c r="G38" i="209"/>
  <c r="G37" i="209"/>
  <c r="G36" i="209"/>
  <c r="G35" i="209"/>
  <c r="G34" i="209"/>
  <c r="G33" i="209"/>
  <c r="G32" i="209"/>
  <c r="G31" i="209"/>
  <c r="G30" i="209"/>
  <c r="G29" i="209"/>
  <c r="M29" i="209" s="1"/>
  <c r="G28" i="209"/>
  <c r="G27" i="209"/>
  <c r="M27" i="209" s="1"/>
  <c r="Q27" i="209" s="1"/>
  <c r="G26" i="209"/>
  <c r="G25" i="209"/>
  <c r="G24" i="209"/>
  <c r="G23" i="209"/>
  <c r="G22" i="209"/>
  <c r="G21" i="209"/>
  <c r="G20" i="209"/>
  <c r="G19" i="209"/>
  <c r="G18" i="209"/>
  <c r="G17" i="209"/>
  <c r="G16" i="209"/>
  <c r="G15" i="209"/>
  <c r="G14" i="209"/>
  <c r="G13" i="209"/>
  <c r="M13" i="209" s="1"/>
  <c r="H194" i="208"/>
  <c r="E194" i="208"/>
  <c r="H193" i="208"/>
  <c r="E193" i="208"/>
  <c r="H192" i="208"/>
  <c r="E192" i="208"/>
  <c r="H191" i="208"/>
  <c r="E191" i="208"/>
  <c r="H190" i="208"/>
  <c r="E190" i="208"/>
  <c r="H189" i="208"/>
  <c r="E189" i="208"/>
  <c r="H188" i="208"/>
  <c r="E188" i="208"/>
  <c r="H187" i="208"/>
  <c r="E187" i="208"/>
  <c r="H186" i="208"/>
  <c r="E186" i="208"/>
  <c r="H185" i="208"/>
  <c r="E185" i="208"/>
  <c r="H184" i="208"/>
  <c r="E184" i="208"/>
  <c r="H183" i="208"/>
  <c r="E183" i="208"/>
  <c r="H182" i="208"/>
  <c r="E182" i="208"/>
  <c r="H181" i="208"/>
  <c r="E181" i="208"/>
  <c r="H180" i="208"/>
  <c r="E180" i="208"/>
  <c r="H179" i="208"/>
  <c r="E179" i="208"/>
  <c r="H178" i="208"/>
  <c r="E178" i="208"/>
  <c r="H177" i="208"/>
  <c r="E177" i="208"/>
  <c r="H176" i="208"/>
  <c r="E176" i="208"/>
  <c r="H175" i="208"/>
  <c r="E175" i="208"/>
  <c r="H174" i="208"/>
  <c r="E174" i="208"/>
  <c r="H173" i="208"/>
  <c r="E173" i="208"/>
  <c r="H172" i="208"/>
  <c r="E172" i="208"/>
  <c r="H171" i="208"/>
  <c r="E171" i="208"/>
  <c r="H170" i="208"/>
  <c r="E170" i="208"/>
  <c r="H169" i="208"/>
  <c r="E169" i="208"/>
  <c r="H168" i="208"/>
  <c r="E168" i="208"/>
  <c r="H167" i="208"/>
  <c r="E167" i="208"/>
  <c r="H166" i="208"/>
  <c r="E166" i="208"/>
  <c r="H165" i="208"/>
  <c r="E165" i="208"/>
  <c r="H164" i="208"/>
  <c r="E164" i="208"/>
  <c r="H163" i="208"/>
  <c r="E163" i="208"/>
  <c r="H162" i="208"/>
  <c r="E162" i="208"/>
  <c r="H161" i="208"/>
  <c r="E161" i="208"/>
  <c r="H160" i="208"/>
  <c r="E160" i="208"/>
  <c r="H159" i="208"/>
  <c r="E159" i="208"/>
  <c r="H158" i="208"/>
  <c r="E158" i="208"/>
  <c r="H157" i="208"/>
  <c r="E157" i="208"/>
  <c r="H156" i="208"/>
  <c r="E156" i="208"/>
  <c r="H155" i="208"/>
  <c r="E155" i="208"/>
  <c r="H154" i="208"/>
  <c r="E154" i="208"/>
  <c r="H153" i="208"/>
  <c r="E153" i="208"/>
  <c r="H152" i="208"/>
  <c r="E152" i="208"/>
  <c r="H151" i="208"/>
  <c r="E151" i="208"/>
  <c r="H150" i="208"/>
  <c r="E150" i="208"/>
  <c r="H149" i="208"/>
  <c r="E149" i="208"/>
  <c r="H148" i="208"/>
  <c r="E148" i="208"/>
  <c r="H147" i="208"/>
  <c r="E147" i="208"/>
  <c r="H146" i="208"/>
  <c r="E146" i="208"/>
  <c r="H145" i="208"/>
  <c r="E145" i="208"/>
  <c r="H144" i="208"/>
  <c r="E144" i="208"/>
  <c r="H143" i="208"/>
  <c r="E143" i="208"/>
  <c r="H142" i="208"/>
  <c r="E142" i="208"/>
  <c r="H141" i="208"/>
  <c r="E141" i="208"/>
  <c r="H140" i="208"/>
  <c r="E140" i="208"/>
  <c r="H139" i="208"/>
  <c r="E139" i="208"/>
  <c r="H138" i="208"/>
  <c r="E138" i="208"/>
  <c r="H137" i="208"/>
  <c r="E137" i="208"/>
  <c r="H136" i="208"/>
  <c r="E136" i="208"/>
  <c r="H135" i="208"/>
  <c r="E135" i="208"/>
  <c r="H134" i="208"/>
  <c r="E134" i="208"/>
  <c r="H133" i="208"/>
  <c r="E133" i="208"/>
  <c r="H132" i="208"/>
  <c r="E132" i="208"/>
  <c r="H131" i="208"/>
  <c r="E131" i="208"/>
  <c r="H130" i="208"/>
  <c r="E130" i="208"/>
  <c r="H129" i="208"/>
  <c r="E129" i="208"/>
  <c r="H128" i="208"/>
  <c r="E128" i="208"/>
  <c r="H127" i="208"/>
  <c r="E127" i="208"/>
  <c r="H126" i="208"/>
  <c r="E126" i="208"/>
  <c r="H125" i="208"/>
  <c r="E125" i="208"/>
  <c r="H124" i="208"/>
  <c r="E124" i="208"/>
  <c r="H123" i="208"/>
  <c r="E123" i="208"/>
  <c r="H122" i="208"/>
  <c r="E122" i="208"/>
  <c r="H121" i="208"/>
  <c r="E121" i="208"/>
  <c r="H120" i="208"/>
  <c r="E120" i="208"/>
  <c r="H119" i="208"/>
  <c r="E119" i="208"/>
  <c r="H118" i="208"/>
  <c r="E118" i="208"/>
  <c r="H117" i="208"/>
  <c r="E117" i="208"/>
  <c r="H116" i="208"/>
  <c r="E116" i="208"/>
  <c r="H115" i="208"/>
  <c r="E115" i="208"/>
  <c r="H114" i="208"/>
  <c r="E114" i="208"/>
  <c r="H113" i="208"/>
  <c r="E113" i="208"/>
  <c r="H112" i="208"/>
  <c r="E112" i="208"/>
  <c r="H111" i="208"/>
  <c r="E111" i="208"/>
  <c r="H110" i="208"/>
  <c r="E110" i="208"/>
  <c r="H109" i="208"/>
  <c r="E109" i="208"/>
  <c r="H108" i="208"/>
  <c r="E108" i="208"/>
  <c r="H107" i="208"/>
  <c r="E107" i="208"/>
  <c r="H106" i="208"/>
  <c r="E106" i="208"/>
  <c r="H105" i="208"/>
  <c r="E105" i="208"/>
  <c r="H104" i="208"/>
  <c r="E104" i="208"/>
  <c r="H103" i="208"/>
  <c r="E103" i="208"/>
  <c r="H102" i="208"/>
  <c r="E102" i="208"/>
  <c r="H101" i="208"/>
  <c r="E101" i="208"/>
  <c r="H100" i="208"/>
  <c r="E100" i="208"/>
  <c r="H99" i="208"/>
  <c r="E99" i="208"/>
  <c r="H98" i="208"/>
  <c r="E98" i="208"/>
  <c r="H97" i="208"/>
  <c r="E97" i="208"/>
  <c r="H96" i="208"/>
  <c r="E96" i="208"/>
  <c r="H95" i="208"/>
  <c r="E95" i="208"/>
  <c r="H94" i="208"/>
  <c r="E94" i="208"/>
  <c r="H93" i="208"/>
  <c r="E93" i="208"/>
  <c r="H92" i="208"/>
  <c r="E92" i="208"/>
  <c r="H91" i="208"/>
  <c r="E91" i="208"/>
  <c r="H90" i="208"/>
  <c r="E90" i="208"/>
  <c r="H89" i="208"/>
  <c r="E89" i="208"/>
  <c r="H88" i="208"/>
  <c r="E88" i="208"/>
  <c r="H87" i="208"/>
  <c r="E87" i="208"/>
  <c r="H86" i="208"/>
  <c r="E86" i="208"/>
  <c r="H85" i="208"/>
  <c r="E85" i="208"/>
  <c r="H84" i="208"/>
  <c r="E84" i="208"/>
  <c r="H83" i="208"/>
  <c r="E83" i="208"/>
  <c r="H82" i="208"/>
  <c r="E82" i="208"/>
  <c r="H81" i="208"/>
  <c r="E81" i="208"/>
  <c r="H80" i="208"/>
  <c r="E80" i="208"/>
  <c r="H79" i="208"/>
  <c r="E79" i="208"/>
  <c r="H78" i="208"/>
  <c r="E78" i="208"/>
  <c r="H77" i="208"/>
  <c r="E77" i="208"/>
  <c r="H76" i="208"/>
  <c r="E76" i="208"/>
  <c r="H75" i="208"/>
  <c r="E75" i="208"/>
  <c r="H74" i="208"/>
  <c r="E74" i="208"/>
  <c r="H73" i="208"/>
  <c r="E73" i="208"/>
  <c r="H72" i="208"/>
  <c r="E72" i="208"/>
  <c r="H71" i="208"/>
  <c r="E71" i="208"/>
  <c r="H70" i="208"/>
  <c r="E70" i="208"/>
  <c r="H69" i="208"/>
  <c r="E69" i="208"/>
  <c r="H68" i="208"/>
  <c r="E68" i="208"/>
  <c r="H67" i="208"/>
  <c r="E67" i="208"/>
  <c r="H66" i="208"/>
  <c r="E66" i="208"/>
  <c r="H65" i="208"/>
  <c r="E65" i="208"/>
  <c r="H64" i="208"/>
  <c r="E64" i="208"/>
  <c r="H63" i="208"/>
  <c r="E63" i="208"/>
  <c r="H62" i="208"/>
  <c r="E62" i="208"/>
  <c r="H61" i="208"/>
  <c r="E61" i="208"/>
  <c r="H60" i="208"/>
  <c r="E60" i="208"/>
  <c r="H59" i="208"/>
  <c r="E59" i="208"/>
  <c r="H58" i="208"/>
  <c r="E58" i="208"/>
  <c r="H57" i="208"/>
  <c r="E57" i="208"/>
  <c r="H56" i="208"/>
  <c r="E56" i="208"/>
  <c r="H55" i="208"/>
  <c r="E55" i="208"/>
  <c r="H54" i="208"/>
  <c r="E54" i="208"/>
  <c r="H53" i="208"/>
  <c r="E53" i="208"/>
  <c r="H52" i="208"/>
  <c r="E52" i="208"/>
  <c r="H51" i="208"/>
  <c r="E51" i="208"/>
  <c r="H50" i="208"/>
  <c r="E50" i="208"/>
  <c r="H49" i="208"/>
  <c r="E49" i="208"/>
  <c r="H48" i="208"/>
  <c r="E48" i="208"/>
  <c r="H47" i="208"/>
  <c r="E47" i="208"/>
  <c r="H46" i="208"/>
  <c r="E46" i="208"/>
  <c r="H45" i="208"/>
  <c r="E45" i="208"/>
  <c r="H44" i="208"/>
  <c r="E44" i="208"/>
  <c r="H43" i="208"/>
  <c r="E43" i="208"/>
  <c r="H42" i="208"/>
  <c r="E42" i="208"/>
  <c r="H41" i="208"/>
  <c r="E41" i="208"/>
  <c r="H40" i="208"/>
  <c r="E40" i="208"/>
  <c r="H39" i="208"/>
  <c r="E39" i="208"/>
  <c r="H38" i="208"/>
  <c r="E38" i="208"/>
  <c r="H37" i="208"/>
  <c r="E37" i="208"/>
  <c r="H36" i="208"/>
  <c r="E36" i="208"/>
  <c r="H35" i="208"/>
  <c r="E35" i="208"/>
  <c r="H34" i="208"/>
  <c r="E34" i="208"/>
  <c r="H33" i="208"/>
  <c r="E33" i="208"/>
  <c r="H32" i="208"/>
  <c r="E32" i="208"/>
  <c r="H31" i="208"/>
  <c r="E31" i="208"/>
  <c r="H30" i="208"/>
  <c r="E30" i="208"/>
  <c r="H29" i="208"/>
  <c r="E29" i="208"/>
  <c r="H28" i="208"/>
  <c r="E28" i="208"/>
  <c r="H27" i="208"/>
  <c r="E27" i="208"/>
  <c r="H26" i="208"/>
  <c r="E26" i="208"/>
  <c r="H25" i="208"/>
  <c r="E25" i="208"/>
  <c r="H24" i="208"/>
  <c r="E24" i="208"/>
  <c r="AK195" i="206"/>
  <c r="AD195" i="206"/>
  <c r="W195" i="206"/>
  <c r="P195" i="206"/>
  <c r="I195" i="206"/>
  <c r="AK194" i="206"/>
  <c r="AD194" i="206"/>
  <c r="W194" i="206"/>
  <c r="P194" i="206"/>
  <c r="I194" i="206"/>
  <c r="AK193" i="206"/>
  <c r="AD193" i="206"/>
  <c r="W193" i="206"/>
  <c r="P193" i="206"/>
  <c r="I193" i="206"/>
  <c r="AK192" i="206"/>
  <c r="AD192" i="206"/>
  <c r="W192" i="206"/>
  <c r="P192" i="206"/>
  <c r="I192" i="206"/>
  <c r="AK191" i="206"/>
  <c r="AD191" i="206"/>
  <c r="W191" i="206"/>
  <c r="P191" i="206"/>
  <c r="I191" i="206"/>
  <c r="AK190" i="206"/>
  <c r="AD190" i="206"/>
  <c r="W190" i="206"/>
  <c r="P190" i="206"/>
  <c r="I190" i="206"/>
  <c r="AK189" i="206"/>
  <c r="AD189" i="206"/>
  <c r="W189" i="206"/>
  <c r="P189" i="206"/>
  <c r="I189" i="206"/>
  <c r="AK188" i="206"/>
  <c r="AD188" i="206"/>
  <c r="W188" i="206"/>
  <c r="P188" i="206"/>
  <c r="I188" i="206"/>
  <c r="AK187" i="206"/>
  <c r="W187" i="206"/>
  <c r="P187" i="206"/>
  <c r="I187" i="206"/>
  <c r="AK186" i="206"/>
  <c r="W186" i="206"/>
  <c r="P186" i="206"/>
  <c r="I186" i="206"/>
  <c r="AK185" i="206"/>
  <c r="W185" i="206"/>
  <c r="P185" i="206"/>
  <c r="I185" i="206"/>
  <c r="AK184" i="206"/>
  <c r="W184" i="206"/>
  <c r="P184" i="206"/>
  <c r="I184" i="206"/>
  <c r="AK183" i="206"/>
  <c r="W183" i="206"/>
  <c r="P183" i="206"/>
  <c r="I183" i="206"/>
  <c r="AK182" i="206"/>
  <c r="W182" i="206"/>
  <c r="P182" i="206"/>
  <c r="I182" i="206"/>
  <c r="AK181" i="206"/>
  <c r="W181" i="206"/>
  <c r="P181" i="206"/>
  <c r="I181" i="206"/>
  <c r="AK180" i="206"/>
  <c r="W180" i="206"/>
  <c r="P180" i="206"/>
  <c r="I180" i="206"/>
  <c r="AK179" i="206"/>
  <c r="W179" i="206"/>
  <c r="P179" i="206"/>
  <c r="I179" i="206"/>
  <c r="AK178" i="206"/>
  <c r="W178" i="206"/>
  <c r="P178" i="206"/>
  <c r="I178" i="206"/>
  <c r="AK177" i="206"/>
  <c r="W177" i="206"/>
  <c r="P177" i="206"/>
  <c r="I177" i="206"/>
  <c r="AK176" i="206"/>
  <c r="W176" i="206"/>
  <c r="P176" i="206"/>
  <c r="I176" i="206"/>
  <c r="AK175" i="206"/>
  <c r="W175" i="206"/>
  <c r="P175" i="206"/>
  <c r="I175" i="206"/>
  <c r="AK174" i="206"/>
  <c r="W174" i="206"/>
  <c r="P174" i="206"/>
  <c r="I174" i="206"/>
  <c r="AK173" i="206"/>
  <c r="W173" i="206"/>
  <c r="P173" i="206"/>
  <c r="I173" i="206"/>
  <c r="AK172" i="206"/>
  <c r="W172" i="206"/>
  <c r="P172" i="206"/>
  <c r="I172" i="206"/>
  <c r="AK171" i="206"/>
  <c r="W171" i="206"/>
  <c r="P171" i="206"/>
  <c r="I171" i="206"/>
  <c r="AK170" i="206"/>
  <c r="W170" i="206"/>
  <c r="P170" i="206"/>
  <c r="I170" i="206"/>
  <c r="AK169" i="206"/>
  <c r="W169" i="206"/>
  <c r="P169" i="206"/>
  <c r="I169" i="206"/>
  <c r="AK168" i="206"/>
  <c r="W168" i="206"/>
  <c r="P168" i="206"/>
  <c r="I168" i="206"/>
  <c r="AK167" i="206"/>
  <c r="W167" i="206"/>
  <c r="P167" i="206"/>
  <c r="I167" i="206"/>
  <c r="AK166" i="206"/>
  <c r="W166" i="206"/>
  <c r="P166" i="206"/>
  <c r="I166" i="206"/>
  <c r="AK165" i="206"/>
  <c r="W165" i="206"/>
  <c r="P165" i="206"/>
  <c r="I165" i="206"/>
  <c r="AK164" i="206"/>
  <c r="W164" i="206"/>
  <c r="P164" i="206"/>
  <c r="I164" i="206"/>
  <c r="AK163" i="206"/>
  <c r="W163" i="206"/>
  <c r="P163" i="206"/>
  <c r="I163" i="206"/>
  <c r="AK162" i="206"/>
  <c r="W162" i="206"/>
  <c r="P162" i="206"/>
  <c r="I162" i="206"/>
  <c r="AK161" i="206"/>
  <c r="W161" i="206"/>
  <c r="P161" i="206"/>
  <c r="I161" i="206"/>
  <c r="AK160" i="206"/>
  <c r="W160" i="206"/>
  <c r="P160" i="206"/>
  <c r="I160" i="206"/>
  <c r="AK159" i="206"/>
  <c r="W159" i="206"/>
  <c r="P159" i="206"/>
  <c r="I159" i="206"/>
  <c r="AK158" i="206"/>
  <c r="W158" i="206"/>
  <c r="P158" i="206"/>
  <c r="I158" i="206"/>
  <c r="AK157" i="206"/>
  <c r="W157" i="206"/>
  <c r="P157" i="206"/>
  <c r="I157" i="206"/>
  <c r="AK156" i="206"/>
  <c r="W156" i="206"/>
  <c r="P156" i="206"/>
  <c r="I156" i="206"/>
  <c r="AK155" i="206"/>
  <c r="W155" i="206"/>
  <c r="P155" i="206"/>
  <c r="I155" i="206"/>
  <c r="AK154" i="206"/>
  <c r="W154" i="206"/>
  <c r="P154" i="206"/>
  <c r="I154" i="206"/>
  <c r="AK153" i="206"/>
  <c r="W153" i="206"/>
  <c r="P153" i="206"/>
  <c r="I153" i="206"/>
  <c r="AK152" i="206"/>
  <c r="W152" i="206"/>
  <c r="P152" i="206"/>
  <c r="I152" i="206"/>
  <c r="AK151" i="206"/>
  <c r="W151" i="206"/>
  <c r="P151" i="206"/>
  <c r="I151" i="206"/>
  <c r="AK150" i="206"/>
  <c r="W150" i="206"/>
  <c r="P150" i="206"/>
  <c r="I150" i="206"/>
  <c r="AK149" i="206"/>
  <c r="W149" i="206"/>
  <c r="P149" i="206"/>
  <c r="I149" i="206"/>
  <c r="AK148" i="206"/>
  <c r="W148" i="206"/>
  <c r="P148" i="206"/>
  <c r="I148" i="206"/>
  <c r="AK147" i="206"/>
  <c r="W147" i="206"/>
  <c r="P147" i="206"/>
  <c r="I147" i="206"/>
  <c r="AK146" i="206"/>
  <c r="W146" i="206"/>
  <c r="P146" i="206"/>
  <c r="I146" i="206"/>
  <c r="AK145" i="206"/>
  <c r="W145" i="206"/>
  <c r="P145" i="206"/>
  <c r="I145" i="206"/>
  <c r="AK144" i="206"/>
  <c r="W144" i="206"/>
  <c r="P144" i="206"/>
  <c r="I144" i="206"/>
  <c r="AK143" i="206"/>
  <c r="W143" i="206"/>
  <c r="P143" i="206"/>
  <c r="I143" i="206"/>
  <c r="AK142" i="206"/>
  <c r="W142" i="206"/>
  <c r="P142" i="206"/>
  <c r="I142" i="206"/>
  <c r="AK141" i="206"/>
  <c r="W141" i="206"/>
  <c r="P141" i="206"/>
  <c r="I141" i="206"/>
  <c r="AK140" i="206"/>
  <c r="W140" i="206"/>
  <c r="P140" i="206"/>
  <c r="I140" i="206"/>
  <c r="AK139" i="206"/>
  <c r="W139" i="206"/>
  <c r="P139" i="206"/>
  <c r="I139" i="206"/>
  <c r="AK138" i="206"/>
  <c r="W138" i="206"/>
  <c r="P138" i="206"/>
  <c r="I138" i="206"/>
  <c r="AK137" i="206"/>
  <c r="W137" i="206"/>
  <c r="P137" i="206"/>
  <c r="I137" i="206"/>
  <c r="AK136" i="206"/>
  <c r="W136" i="206"/>
  <c r="P136" i="206"/>
  <c r="I136" i="206"/>
  <c r="AK135" i="206"/>
  <c r="W135" i="206"/>
  <c r="P135" i="206"/>
  <c r="I135" i="206"/>
  <c r="AK134" i="206"/>
  <c r="W134" i="206"/>
  <c r="P134" i="206"/>
  <c r="I134" i="206"/>
  <c r="AK133" i="206"/>
  <c r="W133" i="206"/>
  <c r="P133" i="206"/>
  <c r="I133" i="206"/>
  <c r="AK132" i="206"/>
  <c r="W132" i="206"/>
  <c r="P132" i="206"/>
  <c r="I132" i="206"/>
  <c r="AK131" i="206"/>
  <c r="W131" i="206"/>
  <c r="P131" i="206"/>
  <c r="I131" i="206"/>
  <c r="AK130" i="206"/>
  <c r="W130" i="206"/>
  <c r="P130" i="206"/>
  <c r="I130" i="206"/>
  <c r="AK129" i="206"/>
  <c r="W129" i="206"/>
  <c r="P129" i="206"/>
  <c r="I129" i="206"/>
  <c r="AK128" i="206"/>
  <c r="W128" i="206"/>
  <c r="P128" i="206"/>
  <c r="I128" i="206"/>
  <c r="AK127" i="206"/>
  <c r="W127" i="206"/>
  <c r="P127" i="206"/>
  <c r="I127" i="206"/>
  <c r="AK126" i="206"/>
  <c r="W126" i="206"/>
  <c r="P126" i="206"/>
  <c r="I126" i="206"/>
  <c r="AK125" i="206"/>
  <c r="W125" i="206"/>
  <c r="P125" i="206"/>
  <c r="I125" i="206"/>
  <c r="AK124" i="206"/>
  <c r="W124" i="206"/>
  <c r="P124" i="206"/>
  <c r="I124" i="206"/>
  <c r="AK123" i="206"/>
  <c r="W123" i="206"/>
  <c r="P123" i="206"/>
  <c r="I123" i="206"/>
  <c r="AK122" i="206"/>
  <c r="W122" i="206"/>
  <c r="P122" i="206"/>
  <c r="I122" i="206"/>
  <c r="AK121" i="206"/>
  <c r="W121" i="206"/>
  <c r="P121" i="206"/>
  <c r="I121" i="206"/>
  <c r="AK120" i="206"/>
  <c r="W120" i="206"/>
  <c r="P120" i="206"/>
  <c r="I120" i="206"/>
  <c r="AK119" i="206"/>
  <c r="W119" i="206"/>
  <c r="P119" i="206"/>
  <c r="I119" i="206"/>
  <c r="AK118" i="206"/>
  <c r="W118" i="206"/>
  <c r="P118" i="206"/>
  <c r="I118" i="206"/>
  <c r="AK117" i="206"/>
  <c r="W117" i="206"/>
  <c r="P117" i="206"/>
  <c r="I117" i="206"/>
  <c r="AK116" i="206"/>
  <c r="W116" i="206"/>
  <c r="P116" i="206"/>
  <c r="I116" i="206"/>
  <c r="AK115" i="206"/>
  <c r="W115" i="206"/>
  <c r="P115" i="206"/>
  <c r="I115" i="206"/>
  <c r="AK114" i="206"/>
  <c r="W114" i="206"/>
  <c r="P114" i="206"/>
  <c r="I114" i="206"/>
  <c r="AK113" i="206"/>
  <c r="W113" i="206"/>
  <c r="P113" i="206"/>
  <c r="I113" i="206"/>
  <c r="AK112" i="206"/>
  <c r="W112" i="206"/>
  <c r="P112" i="206"/>
  <c r="I112" i="206"/>
  <c r="AK111" i="206"/>
  <c r="W111" i="206"/>
  <c r="P111" i="206"/>
  <c r="I111" i="206"/>
  <c r="AK110" i="206"/>
  <c r="W110" i="206"/>
  <c r="P110" i="206"/>
  <c r="I110" i="206"/>
  <c r="AK109" i="206"/>
  <c r="W109" i="206"/>
  <c r="P109" i="206"/>
  <c r="I109" i="206"/>
  <c r="AK108" i="206"/>
  <c r="W108" i="206"/>
  <c r="P108" i="206"/>
  <c r="I108" i="206"/>
  <c r="AK107" i="206"/>
  <c r="W107" i="206"/>
  <c r="P107" i="206"/>
  <c r="I107" i="206"/>
  <c r="AK106" i="206"/>
  <c r="W106" i="206"/>
  <c r="P106" i="206"/>
  <c r="I106" i="206"/>
  <c r="AK105" i="206"/>
  <c r="W105" i="206"/>
  <c r="P105" i="206"/>
  <c r="I105" i="206"/>
  <c r="AK104" i="206"/>
  <c r="W104" i="206"/>
  <c r="P104" i="206"/>
  <c r="I104" i="206"/>
  <c r="AK103" i="206"/>
  <c r="W103" i="206"/>
  <c r="P103" i="206"/>
  <c r="I103" i="206"/>
  <c r="AK102" i="206"/>
  <c r="W102" i="206"/>
  <c r="P102" i="206"/>
  <c r="I102" i="206"/>
  <c r="AK101" i="206"/>
  <c r="W101" i="206"/>
  <c r="P101" i="206"/>
  <c r="I101" i="206"/>
  <c r="AK100" i="206"/>
  <c r="W100" i="206"/>
  <c r="P100" i="206"/>
  <c r="I100" i="206"/>
  <c r="AK99" i="206"/>
  <c r="W99" i="206"/>
  <c r="P99" i="206"/>
  <c r="I99" i="206"/>
  <c r="AK98" i="206"/>
  <c r="W98" i="206"/>
  <c r="P98" i="206"/>
  <c r="I98" i="206"/>
  <c r="AK97" i="206"/>
  <c r="W97" i="206"/>
  <c r="P97" i="206"/>
  <c r="I97" i="206"/>
  <c r="AK96" i="206"/>
  <c r="W96" i="206"/>
  <c r="P96" i="206"/>
  <c r="I96" i="206"/>
  <c r="AK95" i="206"/>
  <c r="W95" i="206"/>
  <c r="P95" i="206"/>
  <c r="I95" i="206"/>
  <c r="AK94" i="206"/>
  <c r="W94" i="206"/>
  <c r="P94" i="206"/>
  <c r="I94" i="206"/>
  <c r="AK93" i="206"/>
  <c r="W93" i="206"/>
  <c r="P93" i="206"/>
  <c r="I93" i="206"/>
  <c r="AK92" i="206"/>
  <c r="W92" i="206"/>
  <c r="P92" i="206"/>
  <c r="I92" i="206"/>
  <c r="AK91" i="206"/>
  <c r="W91" i="206"/>
  <c r="P91" i="206"/>
  <c r="I91" i="206"/>
  <c r="AK90" i="206"/>
  <c r="W90" i="206"/>
  <c r="P90" i="206"/>
  <c r="I90" i="206"/>
  <c r="AK89" i="206"/>
  <c r="W89" i="206"/>
  <c r="P89" i="206"/>
  <c r="I89" i="206"/>
  <c r="AK88" i="206"/>
  <c r="W88" i="206"/>
  <c r="P88" i="206"/>
  <c r="I88" i="206"/>
  <c r="AK87" i="206"/>
  <c r="W87" i="206"/>
  <c r="P87" i="206"/>
  <c r="I87" i="206"/>
  <c r="AK86" i="206"/>
  <c r="W86" i="206"/>
  <c r="P86" i="206"/>
  <c r="I86" i="206"/>
  <c r="AK85" i="206"/>
  <c r="W85" i="206"/>
  <c r="P85" i="206"/>
  <c r="I85" i="206"/>
  <c r="AK84" i="206"/>
  <c r="W84" i="206"/>
  <c r="P84" i="206"/>
  <c r="I84" i="206"/>
  <c r="AK83" i="206"/>
  <c r="W83" i="206"/>
  <c r="P83" i="206"/>
  <c r="I83" i="206"/>
  <c r="AK82" i="206"/>
  <c r="W82" i="206"/>
  <c r="P82" i="206"/>
  <c r="I82" i="206"/>
  <c r="AK81" i="206"/>
  <c r="W81" i="206"/>
  <c r="P81" i="206"/>
  <c r="I81" i="206"/>
  <c r="AK80" i="206"/>
  <c r="W80" i="206"/>
  <c r="P80" i="206"/>
  <c r="I80" i="206"/>
  <c r="AK79" i="206"/>
  <c r="W79" i="206"/>
  <c r="P79" i="206"/>
  <c r="I79" i="206"/>
  <c r="AK78" i="206"/>
  <c r="W78" i="206"/>
  <c r="P78" i="206"/>
  <c r="I78" i="206"/>
  <c r="AK77" i="206"/>
  <c r="W77" i="206"/>
  <c r="P77" i="206"/>
  <c r="I77" i="206"/>
  <c r="AK76" i="206"/>
  <c r="W76" i="206"/>
  <c r="P76" i="206"/>
  <c r="I76" i="206"/>
  <c r="AK75" i="206"/>
  <c r="W75" i="206"/>
  <c r="P75" i="206"/>
  <c r="I75" i="206"/>
  <c r="AK74" i="206"/>
  <c r="W74" i="206"/>
  <c r="P74" i="206"/>
  <c r="I74" i="206"/>
  <c r="AK73" i="206"/>
  <c r="W73" i="206"/>
  <c r="P73" i="206"/>
  <c r="I73" i="206"/>
  <c r="AK72" i="206"/>
  <c r="W72" i="206"/>
  <c r="P72" i="206"/>
  <c r="I72" i="206"/>
  <c r="AK71" i="206"/>
  <c r="W71" i="206"/>
  <c r="P71" i="206"/>
  <c r="I71" i="206"/>
  <c r="AK70" i="206"/>
  <c r="W70" i="206"/>
  <c r="P70" i="206"/>
  <c r="I70" i="206"/>
  <c r="AK69" i="206"/>
  <c r="W69" i="206"/>
  <c r="P69" i="206"/>
  <c r="I69" i="206"/>
  <c r="AK68" i="206"/>
  <c r="W68" i="206"/>
  <c r="P68" i="206"/>
  <c r="I68" i="206"/>
  <c r="AK67" i="206"/>
  <c r="W67" i="206"/>
  <c r="P67" i="206"/>
  <c r="I67" i="206"/>
  <c r="AK66" i="206"/>
  <c r="W66" i="206"/>
  <c r="P66" i="206"/>
  <c r="I66" i="206"/>
  <c r="AK65" i="206"/>
  <c r="W65" i="206"/>
  <c r="P65" i="206"/>
  <c r="I65" i="206"/>
  <c r="AK64" i="206"/>
  <c r="W64" i="206"/>
  <c r="P64" i="206"/>
  <c r="I64" i="206"/>
  <c r="AK63" i="206"/>
  <c r="W63" i="206"/>
  <c r="P63" i="206"/>
  <c r="I63" i="206"/>
  <c r="AK62" i="206"/>
  <c r="W62" i="206"/>
  <c r="P62" i="206"/>
  <c r="I62" i="206"/>
  <c r="AK61" i="206"/>
  <c r="W61" i="206"/>
  <c r="P61" i="206"/>
  <c r="I61" i="206"/>
  <c r="AK60" i="206"/>
  <c r="W60" i="206"/>
  <c r="P60" i="206"/>
  <c r="I60" i="206"/>
  <c r="AK59" i="206"/>
  <c r="W59" i="206"/>
  <c r="P59" i="206"/>
  <c r="I59" i="206"/>
  <c r="AK58" i="206"/>
  <c r="W58" i="206"/>
  <c r="P58" i="206"/>
  <c r="I58" i="206"/>
  <c r="AK57" i="206"/>
  <c r="W57" i="206"/>
  <c r="P57" i="206"/>
  <c r="I57" i="206"/>
  <c r="AK56" i="206"/>
  <c r="W56" i="206"/>
  <c r="P56" i="206"/>
  <c r="I56" i="206"/>
  <c r="AK55" i="206"/>
  <c r="W55" i="206"/>
  <c r="P55" i="206"/>
  <c r="I55" i="206"/>
  <c r="AK54" i="206"/>
  <c r="W54" i="206"/>
  <c r="P54" i="206"/>
  <c r="I54" i="206"/>
  <c r="AK53" i="206"/>
  <c r="W53" i="206"/>
  <c r="P53" i="206"/>
  <c r="I53" i="206"/>
  <c r="AK52" i="206"/>
  <c r="W52" i="206"/>
  <c r="P52" i="206"/>
  <c r="I52" i="206"/>
  <c r="AK51" i="206"/>
  <c r="W51" i="206"/>
  <c r="P51" i="206"/>
  <c r="I51" i="206"/>
  <c r="AK50" i="206"/>
  <c r="W50" i="206"/>
  <c r="P50" i="206"/>
  <c r="I50" i="206"/>
  <c r="AK49" i="206"/>
  <c r="W49" i="206"/>
  <c r="P49" i="206"/>
  <c r="I49" i="206"/>
  <c r="AK48" i="206"/>
  <c r="W48" i="206"/>
  <c r="P48" i="206"/>
  <c r="I48" i="206"/>
  <c r="AK47" i="206"/>
  <c r="W47" i="206"/>
  <c r="P47" i="206"/>
  <c r="I47" i="206"/>
  <c r="AK46" i="206"/>
  <c r="W46" i="206"/>
  <c r="P46" i="206"/>
  <c r="I46" i="206"/>
  <c r="AK45" i="206"/>
  <c r="W45" i="206"/>
  <c r="P45" i="206"/>
  <c r="I45" i="206"/>
  <c r="AK44" i="206"/>
  <c r="W44" i="206"/>
  <c r="P44" i="206"/>
  <c r="I44" i="206"/>
  <c r="AK43" i="206"/>
  <c r="W43" i="206"/>
  <c r="P43" i="206"/>
  <c r="I43" i="206"/>
  <c r="AK42" i="206"/>
  <c r="W42" i="206"/>
  <c r="P42" i="206"/>
  <c r="I42" i="206"/>
  <c r="AK41" i="206"/>
  <c r="W41" i="206"/>
  <c r="P41" i="206"/>
  <c r="I41" i="206"/>
  <c r="AK40" i="206"/>
  <c r="W40" i="206"/>
  <c r="P40" i="206"/>
  <c r="I40" i="206"/>
  <c r="AK39" i="206"/>
  <c r="W39" i="206"/>
  <c r="P39" i="206"/>
  <c r="I39" i="206"/>
  <c r="AK38" i="206"/>
  <c r="W38" i="206"/>
  <c r="P38" i="206"/>
  <c r="I38" i="206"/>
  <c r="AK37" i="206"/>
  <c r="W37" i="206"/>
  <c r="P37" i="206"/>
  <c r="I37" i="206"/>
  <c r="AK36" i="206"/>
  <c r="W36" i="206"/>
  <c r="P36" i="206"/>
  <c r="I36" i="206"/>
  <c r="AK35" i="206"/>
  <c r="W35" i="206"/>
  <c r="P35" i="206"/>
  <c r="I35" i="206"/>
  <c r="AK34" i="206"/>
  <c r="W34" i="206"/>
  <c r="P34" i="206"/>
  <c r="I34" i="206"/>
  <c r="AK33" i="206"/>
  <c r="W33" i="206"/>
  <c r="P33" i="206"/>
  <c r="I33" i="206"/>
  <c r="AK32" i="206"/>
  <c r="W32" i="206"/>
  <c r="P32" i="206"/>
  <c r="I32" i="206"/>
  <c r="AK31" i="206"/>
  <c r="W31" i="206"/>
  <c r="P31" i="206"/>
  <c r="I31" i="206"/>
  <c r="AK30" i="206"/>
  <c r="W30" i="206"/>
  <c r="P30" i="206"/>
  <c r="I30" i="206"/>
  <c r="AK29" i="206"/>
  <c r="W29" i="206"/>
  <c r="P29" i="206"/>
  <c r="I29" i="206"/>
  <c r="AK28" i="206"/>
  <c r="W28" i="206"/>
  <c r="P28" i="206"/>
  <c r="I28" i="206"/>
  <c r="AK27" i="206"/>
  <c r="W27" i="206"/>
  <c r="P27" i="206"/>
  <c r="I27" i="206"/>
  <c r="AK26" i="206"/>
  <c r="W26" i="206"/>
  <c r="P26" i="206"/>
  <c r="I26" i="206"/>
  <c r="AK25" i="206"/>
  <c r="W25" i="206"/>
  <c r="P25" i="206"/>
  <c r="I25" i="206"/>
  <c r="AK24" i="206"/>
  <c r="W24" i="206"/>
  <c r="P24" i="206"/>
  <c r="I24" i="206"/>
  <c r="AK23" i="206"/>
  <c r="W23" i="206"/>
  <c r="P23" i="206"/>
  <c r="I23" i="206"/>
  <c r="AK22" i="206"/>
  <c r="W22" i="206"/>
  <c r="P22" i="206"/>
  <c r="I22" i="206"/>
  <c r="AK21" i="206"/>
  <c r="W21" i="206"/>
  <c r="P21" i="206"/>
  <c r="I21" i="206"/>
  <c r="AK20" i="206"/>
  <c r="W20" i="206"/>
  <c r="P20" i="206"/>
  <c r="I20" i="206"/>
  <c r="AK19" i="206"/>
  <c r="W19" i="206"/>
  <c r="P19" i="206"/>
  <c r="I19" i="206"/>
  <c r="AK18" i="206"/>
  <c r="W18" i="206"/>
  <c r="P18" i="206"/>
  <c r="I18" i="206"/>
  <c r="AK17" i="206"/>
  <c r="W17" i="206"/>
  <c r="P17" i="206"/>
  <c r="I17" i="206"/>
  <c r="AK16" i="206"/>
  <c r="W16" i="206"/>
  <c r="P16" i="206"/>
  <c r="I16" i="206"/>
  <c r="AK15" i="206"/>
  <c r="W15" i="206"/>
  <c r="P15" i="206"/>
  <c r="I15" i="206"/>
  <c r="AK14" i="206"/>
  <c r="W14" i="206"/>
  <c r="P14" i="206"/>
  <c r="I14" i="206"/>
  <c r="AK13" i="206"/>
  <c r="W13" i="206"/>
  <c r="P13" i="206"/>
  <c r="I13" i="206"/>
  <c r="Q195" i="204"/>
  <c r="T195" i="204" s="1"/>
  <c r="E195" i="204"/>
  <c r="D195" i="204"/>
  <c r="Q194" i="204"/>
  <c r="S194" i="204" s="1"/>
  <c r="E194" i="204"/>
  <c r="D194" i="204"/>
  <c r="Q193" i="204"/>
  <c r="U193" i="204" s="1"/>
  <c r="E193" i="204"/>
  <c r="D193" i="204"/>
  <c r="Q192" i="204"/>
  <c r="U192" i="204" s="1"/>
  <c r="E192" i="204"/>
  <c r="D192" i="204"/>
  <c r="Q191" i="204"/>
  <c r="U191" i="204" s="1"/>
  <c r="E191" i="204"/>
  <c r="D191" i="204"/>
  <c r="Q190" i="204"/>
  <c r="E190" i="204"/>
  <c r="D190" i="204"/>
  <c r="Q189" i="204"/>
  <c r="W189" i="204" s="1"/>
  <c r="E189" i="204"/>
  <c r="D189" i="204"/>
  <c r="Q188" i="204"/>
  <c r="U188" i="204" s="1"/>
  <c r="E188" i="204"/>
  <c r="D188" i="204"/>
  <c r="Q187" i="204"/>
  <c r="E187" i="204"/>
  <c r="D187" i="204"/>
  <c r="Q186" i="204"/>
  <c r="S186" i="204" s="1"/>
  <c r="E186" i="204"/>
  <c r="D186" i="204"/>
  <c r="Q185" i="204"/>
  <c r="U185" i="204" s="1"/>
  <c r="E185" i="204"/>
  <c r="D185" i="204"/>
  <c r="Q184" i="204"/>
  <c r="U184" i="204" s="1"/>
  <c r="E184" i="204"/>
  <c r="D184" i="204"/>
  <c r="Q183" i="204"/>
  <c r="W183" i="204" s="1"/>
  <c r="E183" i="204"/>
  <c r="D183" i="204"/>
  <c r="Q182" i="204"/>
  <c r="S182" i="204" s="1"/>
  <c r="E182" i="204"/>
  <c r="D182" i="204"/>
  <c r="Q181" i="204"/>
  <c r="W181" i="204" s="1"/>
  <c r="E181" i="204"/>
  <c r="D181" i="204"/>
  <c r="Q180" i="204"/>
  <c r="U180" i="204" s="1"/>
  <c r="E180" i="204"/>
  <c r="D180" i="204"/>
  <c r="Q179" i="204"/>
  <c r="T179" i="204" s="1"/>
  <c r="E179" i="204"/>
  <c r="D179" i="204"/>
  <c r="Q178" i="204"/>
  <c r="S178" i="204" s="1"/>
  <c r="E178" i="204"/>
  <c r="D178" i="204"/>
  <c r="Q177" i="204"/>
  <c r="W177" i="204" s="1"/>
  <c r="E177" i="204"/>
  <c r="D177" i="204"/>
  <c r="Q176" i="204"/>
  <c r="U176" i="204" s="1"/>
  <c r="E176" i="204"/>
  <c r="D176" i="204"/>
  <c r="Q175" i="204"/>
  <c r="W175" i="204" s="1"/>
  <c r="E175" i="204"/>
  <c r="D175" i="204"/>
  <c r="Q174" i="204"/>
  <c r="U174" i="204" s="1"/>
  <c r="E174" i="204"/>
  <c r="D174" i="204"/>
  <c r="Q173" i="204"/>
  <c r="U173" i="204" s="1"/>
  <c r="E173" i="204"/>
  <c r="D173" i="204"/>
  <c r="Q172" i="204"/>
  <c r="W172" i="204" s="1"/>
  <c r="E172" i="204"/>
  <c r="D172" i="204"/>
  <c r="Q171" i="204"/>
  <c r="T171" i="204" s="1"/>
  <c r="E171" i="204"/>
  <c r="D171" i="204"/>
  <c r="Q170" i="204"/>
  <c r="S170" i="204" s="1"/>
  <c r="E170" i="204"/>
  <c r="D170" i="204"/>
  <c r="Q169" i="204"/>
  <c r="W169" i="204" s="1"/>
  <c r="E169" i="204"/>
  <c r="D169" i="204"/>
  <c r="Q168" i="204"/>
  <c r="U168" i="204" s="1"/>
  <c r="E168" i="204"/>
  <c r="D168" i="204"/>
  <c r="Q167" i="204"/>
  <c r="W167" i="204" s="1"/>
  <c r="E167" i="204"/>
  <c r="D167" i="204"/>
  <c r="Q166" i="204"/>
  <c r="U166" i="204" s="1"/>
  <c r="E166" i="204"/>
  <c r="D166" i="204"/>
  <c r="Q165" i="204"/>
  <c r="U165" i="204" s="1"/>
  <c r="E165" i="204"/>
  <c r="D165" i="204"/>
  <c r="Q164" i="204"/>
  <c r="T164" i="204" s="1"/>
  <c r="E164" i="204"/>
  <c r="D164" i="204"/>
  <c r="Q163" i="204"/>
  <c r="E163" i="204"/>
  <c r="D163" i="204"/>
  <c r="Q162" i="204"/>
  <c r="E162" i="204"/>
  <c r="D162" i="204"/>
  <c r="Q161" i="204"/>
  <c r="U161" i="204" s="1"/>
  <c r="E161" i="204"/>
  <c r="D161" i="204"/>
  <c r="Q160" i="204"/>
  <c r="U160" i="204" s="1"/>
  <c r="E160" i="204"/>
  <c r="D160" i="204"/>
  <c r="Q159" i="204"/>
  <c r="W159" i="204" s="1"/>
  <c r="E159" i="204"/>
  <c r="D159" i="204"/>
  <c r="Q158" i="204"/>
  <c r="E158" i="204"/>
  <c r="D158" i="204"/>
  <c r="Q157" i="204"/>
  <c r="E157" i="204"/>
  <c r="D157" i="204"/>
  <c r="Q156" i="204"/>
  <c r="V156" i="204" s="1"/>
  <c r="E156" i="204"/>
  <c r="D156" i="204"/>
  <c r="Q155" i="204"/>
  <c r="E155" i="204"/>
  <c r="D155" i="204"/>
  <c r="Q154" i="204"/>
  <c r="T154" i="204" s="1"/>
  <c r="E154" i="204"/>
  <c r="D154" i="204"/>
  <c r="Q153" i="204"/>
  <c r="W153" i="204" s="1"/>
  <c r="E153" i="204"/>
  <c r="D153" i="204"/>
  <c r="Q152" i="204"/>
  <c r="V152" i="204" s="1"/>
  <c r="E152" i="204"/>
  <c r="D152" i="204"/>
  <c r="Q151" i="204"/>
  <c r="S151" i="204" s="1"/>
  <c r="E151" i="204"/>
  <c r="D151" i="204"/>
  <c r="Q150" i="204"/>
  <c r="E150" i="204"/>
  <c r="D150" i="204"/>
  <c r="Q149" i="204"/>
  <c r="W149" i="204" s="1"/>
  <c r="E149" i="204"/>
  <c r="D149" i="204"/>
  <c r="Q148" i="204"/>
  <c r="U148" i="204" s="1"/>
  <c r="E148" i="204"/>
  <c r="D148" i="204"/>
  <c r="Q147" i="204"/>
  <c r="U147" i="204" s="1"/>
  <c r="E147" i="204"/>
  <c r="D147" i="204"/>
  <c r="Q146" i="204"/>
  <c r="T146" i="204" s="1"/>
  <c r="E146" i="204"/>
  <c r="D146" i="204"/>
  <c r="Q145" i="204"/>
  <c r="E145" i="204"/>
  <c r="D145" i="204"/>
  <c r="Q144" i="204"/>
  <c r="V144" i="204" s="1"/>
  <c r="E144" i="204"/>
  <c r="D144" i="204"/>
  <c r="Q143" i="204"/>
  <c r="S143" i="204" s="1"/>
  <c r="E143" i="204"/>
  <c r="D143" i="204"/>
  <c r="Q142" i="204"/>
  <c r="E142" i="204"/>
  <c r="D142" i="204"/>
  <c r="Q141" i="204"/>
  <c r="E141" i="204"/>
  <c r="D141" i="204"/>
  <c r="Q140" i="204"/>
  <c r="V140" i="204" s="1"/>
  <c r="E140" i="204"/>
  <c r="D140" i="204"/>
  <c r="Q139" i="204"/>
  <c r="W139" i="204" s="1"/>
  <c r="E139" i="204"/>
  <c r="D139" i="204"/>
  <c r="Q138" i="204"/>
  <c r="T138" i="204" s="1"/>
  <c r="E138" i="204"/>
  <c r="D138" i="204"/>
  <c r="Q137" i="204"/>
  <c r="W137" i="204" s="1"/>
  <c r="E137" i="204"/>
  <c r="D137" i="204"/>
  <c r="Q136" i="204"/>
  <c r="V136" i="204" s="1"/>
  <c r="E136" i="204"/>
  <c r="D136" i="204"/>
  <c r="Q135" i="204"/>
  <c r="S135" i="204" s="1"/>
  <c r="E135" i="204"/>
  <c r="D135" i="204"/>
  <c r="Q134" i="204"/>
  <c r="E134" i="204"/>
  <c r="D134" i="204"/>
  <c r="Q133" i="204"/>
  <c r="W133" i="204" s="1"/>
  <c r="E133" i="204"/>
  <c r="D133" i="204"/>
  <c r="Q132" i="204"/>
  <c r="V132" i="204" s="1"/>
  <c r="E132" i="204"/>
  <c r="D132" i="204"/>
  <c r="Q131" i="204"/>
  <c r="W131" i="204" s="1"/>
  <c r="E131" i="204"/>
  <c r="D131" i="204"/>
  <c r="Q130" i="204"/>
  <c r="T130" i="204" s="1"/>
  <c r="E130" i="204"/>
  <c r="D130" i="204"/>
  <c r="Q129" i="204"/>
  <c r="W129" i="204" s="1"/>
  <c r="E129" i="204"/>
  <c r="D129" i="204"/>
  <c r="Q128" i="204"/>
  <c r="V128" i="204" s="1"/>
  <c r="E128" i="204"/>
  <c r="D128" i="204"/>
  <c r="Q127" i="204"/>
  <c r="E127" i="204"/>
  <c r="D127" i="204"/>
  <c r="Q126" i="204"/>
  <c r="W126" i="204" s="1"/>
  <c r="E126" i="204"/>
  <c r="D126" i="204"/>
  <c r="Q125" i="204"/>
  <c r="W125" i="204" s="1"/>
  <c r="E125" i="204"/>
  <c r="D125" i="204"/>
  <c r="Q124" i="204"/>
  <c r="W124" i="204" s="1"/>
  <c r="E124" i="204"/>
  <c r="D124" i="204"/>
  <c r="Q123" i="204"/>
  <c r="W123" i="204" s="1"/>
  <c r="E123" i="204"/>
  <c r="D123" i="204"/>
  <c r="Q122" i="204"/>
  <c r="T122" i="204" s="1"/>
  <c r="E122" i="204"/>
  <c r="D122" i="204"/>
  <c r="Q121" i="204"/>
  <c r="W121" i="204" s="1"/>
  <c r="E121" i="204"/>
  <c r="D121" i="204"/>
  <c r="Q120" i="204"/>
  <c r="E120" i="204"/>
  <c r="D120" i="204"/>
  <c r="Q119" i="204"/>
  <c r="E119" i="204"/>
  <c r="D119" i="204"/>
  <c r="Q118" i="204"/>
  <c r="W118" i="204" s="1"/>
  <c r="E118" i="204"/>
  <c r="D118" i="204"/>
  <c r="Q117" i="204"/>
  <c r="W117" i="204" s="1"/>
  <c r="E117" i="204"/>
  <c r="D117" i="204"/>
  <c r="Q116" i="204"/>
  <c r="S116" i="204" s="1"/>
  <c r="E116" i="204"/>
  <c r="D116" i="204"/>
  <c r="Q115" i="204"/>
  <c r="W115" i="204" s="1"/>
  <c r="E115" i="204"/>
  <c r="D115" i="204"/>
  <c r="Q114" i="204"/>
  <c r="E114" i="204"/>
  <c r="D114" i="204"/>
  <c r="Q113" i="204"/>
  <c r="E113" i="204"/>
  <c r="D113" i="204"/>
  <c r="Q112" i="204"/>
  <c r="E112" i="204"/>
  <c r="D112" i="204"/>
  <c r="Q111" i="204"/>
  <c r="U111" i="204" s="1"/>
  <c r="E111" i="204"/>
  <c r="D111" i="204"/>
  <c r="Q110" i="204"/>
  <c r="V110" i="204" s="1"/>
  <c r="E110" i="204"/>
  <c r="D110" i="204"/>
  <c r="Q109" i="204"/>
  <c r="U109" i="204" s="1"/>
  <c r="E109" i="204"/>
  <c r="D109" i="204"/>
  <c r="Q108" i="204"/>
  <c r="U108" i="204" s="1"/>
  <c r="E108" i="204"/>
  <c r="D108" i="204"/>
  <c r="Q107" i="204"/>
  <c r="W107" i="204" s="1"/>
  <c r="E107" i="204"/>
  <c r="D107" i="204"/>
  <c r="Q106" i="204"/>
  <c r="S106" i="204" s="1"/>
  <c r="E106" i="204"/>
  <c r="D106" i="204"/>
  <c r="Q105" i="204"/>
  <c r="V105" i="204" s="1"/>
  <c r="E105" i="204"/>
  <c r="D105" i="204"/>
  <c r="Q104" i="204"/>
  <c r="S104" i="204" s="1"/>
  <c r="E104" i="204"/>
  <c r="D104" i="204"/>
  <c r="Q103" i="204"/>
  <c r="E103" i="204"/>
  <c r="D103" i="204"/>
  <c r="Q102" i="204"/>
  <c r="U102" i="204" s="1"/>
  <c r="E102" i="204"/>
  <c r="D102" i="204"/>
  <c r="Q101" i="204"/>
  <c r="U101" i="204" s="1"/>
  <c r="E101" i="204"/>
  <c r="D101" i="204"/>
  <c r="Q100" i="204"/>
  <c r="W100" i="204" s="1"/>
  <c r="E100" i="204"/>
  <c r="D100" i="204"/>
  <c r="Q99" i="204"/>
  <c r="T99" i="204" s="1"/>
  <c r="E99" i="204"/>
  <c r="D99" i="204"/>
  <c r="Q98" i="204"/>
  <c r="S98" i="204" s="1"/>
  <c r="E98" i="204"/>
  <c r="D98" i="204"/>
  <c r="Q97" i="204"/>
  <c r="V97" i="204" s="1"/>
  <c r="E97" i="204"/>
  <c r="D97" i="204"/>
  <c r="Q96" i="204"/>
  <c r="E96" i="204"/>
  <c r="D96" i="204"/>
  <c r="Q95" i="204"/>
  <c r="E95" i="204"/>
  <c r="D95" i="204"/>
  <c r="Q94" i="204"/>
  <c r="U94" i="204" s="1"/>
  <c r="E94" i="204"/>
  <c r="D94" i="204"/>
  <c r="Q93" i="204"/>
  <c r="W93" i="204" s="1"/>
  <c r="E93" i="204"/>
  <c r="D93" i="204"/>
  <c r="Q92" i="204"/>
  <c r="W92" i="204" s="1"/>
  <c r="E92" i="204"/>
  <c r="D92" i="204"/>
  <c r="Q91" i="204"/>
  <c r="T91" i="204" s="1"/>
  <c r="E91" i="204"/>
  <c r="D91" i="204"/>
  <c r="Q90" i="204"/>
  <c r="S90" i="204" s="1"/>
  <c r="E90" i="204"/>
  <c r="D90" i="204"/>
  <c r="Q89" i="204"/>
  <c r="E89" i="204"/>
  <c r="D89" i="204"/>
  <c r="Q88" i="204"/>
  <c r="S88" i="204" s="1"/>
  <c r="E88" i="204"/>
  <c r="D88" i="204"/>
  <c r="Q87" i="204"/>
  <c r="E87" i="204"/>
  <c r="D87" i="204"/>
  <c r="Q86" i="204"/>
  <c r="U86" i="204" s="1"/>
  <c r="E86" i="204"/>
  <c r="D86" i="204"/>
  <c r="Q85" i="204"/>
  <c r="E85" i="204"/>
  <c r="D85" i="204"/>
  <c r="Q84" i="204"/>
  <c r="W84" i="204" s="1"/>
  <c r="E84" i="204"/>
  <c r="D84" i="204"/>
  <c r="Q83" i="204"/>
  <c r="T83" i="204" s="1"/>
  <c r="E83" i="204"/>
  <c r="D83" i="204"/>
  <c r="Q82" i="204"/>
  <c r="E82" i="204"/>
  <c r="D82" i="204"/>
  <c r="Q81" i="204"/>
  <c r="V81" i="204" s="1"/>
  <c r="E81" i="204"/>
  <c r="D81" i="204"/>
  <c r="Q80" i="204"/>
  <c r="S80" i="204" s="1"/>
  <c r="E80" i="204"/>
  <c r="D80" i="204"/>
  <c r="Q79" i="204"/>
  <c r="E79" i="204"/>
  <c r="D79" i="204"/>
  <c r="Q78" i="204"/>
  <c r="U78" i="204" s="1"/>
  <c r="E78" i="204"/>
  <c r="D78" i="204"/>
  <c r="Q77" i="204"/>
  <c r="W77" i="204" s="1"/>
  <c r="E77" i="204"/>
  <c r="D77" i="204"/>
  <c r="Q76" i="204"/>
  <c r="W76" i="204" s="1"/>
  <c r="E76" i="204"/>
  <c r="D76" i="204"/>
  <c r="Q75" i="204"/>
  <c r="T75" i="204" s="1"/>
  <c r="E75" i="204"/>
  <c r="D75" i="204"/>
  <c r="Q74" i="204"/>
  <c r="E74" i="204"/>
  <c r="D74" i="204"/>
  <c r="Q73" i="204"/>
  <c r="V73" i="204" s="1"/>
  <c r="E73" i="204"/>
  <c r="D73" i="204"/>
  <c r="Q72" i="204"/>
  <c r="S72" i="204" s="1"/>
  <c r="E72" i="204"/>
  <c r="D72" i="204"/>
  <c r="Q71" i="204"/>
  <c r="S71" i="204" s="1"/>
  <c r="E71" i="204"/>
  <c r="D71" i="204"/>
  <c r="Q70" i="204"/>
  <c r="U70" i="204" s="1"/>
  <c r="E70" i="204"/>
  <c r="D70" i="204"/>
  <c r="Q69" i="204"/>
  <c r="W69" i="204" s="1"/>
  <c r="E69" i="204"/>
  <c r="D69" i="204"/>
  <c r="Q68" i="204"/>
  <c r="E68" i="204"/>
  <c r="D68" i="204"/>
  <c r="Q67" i="204"/>
  <c r="T67" i="204" s="1"/>
  <c r="E67" i="204"/>
  <c r="D67" i="204"/>
  <c r="Q66" i="204"/>
  <c r="S66" i="204" s="1"/>
  <c r="E66" i="204"/>
  <c r="D66" i="204"/>
  <c r="Q65" i="204"/>
  <c r="E65" i="204"/>
  <c r="D65" i="204"/>
  <c r="Q64" i="204"/>
  <c r="V64" i="204" s="1"/>
  <c r="E64" i="204"/>
  <c r="D64" i="204"/>
  <c r="Q63" i="204"/>
  <c r="S63" i="204" s="1"/>
  <c r="E63" i="204"/>
  <c r="D63" i="204"/>
  <c r="Q62" i="204"/>
  <c r="U62" i="204" s="1"/>
  <c r="E62" i="204"/>
  <c r="D62" i="204"/>
  <c r="Q61" i="204"/>
  <c r="E61" i="204"/>
  <c r="D61" i="204"/>
  <c r="Q60" i="204"/>
  <c r="E60" i="204"/>
  <c r="D60" i="204"/>
  <c r="Q59" i="204"/>
  <c r="T59" i="204" s="1"/>
  <c r="E59" i="204"/>
  <c r="D59" i="204"/>
  <c r="Q58" i="204"/>
  <c r="T58" i="204" s="1"/>
  <c r="E58" i="204"/>
  <c r="D58" i="204"/>
  <c r="Q57" i="204"/>
  <c r="V57" i="204" s="1"/>
  <c r="E57" i="204"/>
  <c r="D57" i="204"/>
  <c r="Q56" i="204"/>
  <c r="V56" i="204" s="1"/>
  <c r="E56" i="204"/>
  <c r="D56" i="204"/>
  <c r="Q55" i="204"/>
  <c r="E55" i="204"/>
  <c r="D55" i="204"/>
  <c r="Q54" i="204"/>
  <c r="U54" i="204" s="1"/>
  <c r="E54" i="204"/>
  <c r="D54" i="204"/>
  <c r="Q53" i="204"/>
  <c r="S53" i="204" s="1"/>
  <c r="E53" i="204"/>
  <c r="D53" i="204"/>
  <c r="Q52" i="204"/>
  <c r="E52" i="204"/>
  <c r="D52" i="204"/>
  <c r="Q51" i="204"/>
  <c r="T51" i="204" s="1"/>
  <c r="E51" i="204"/>
  <c r="D51" i="204"/>
  <c r="Q50" i="204"/>
  <c r="S50" i="204" s="1"/>
  <c r="E50" i="204"/>
  <c r="D50" i="204"/>
  <c r="Q49" i="204"/>
  <c r="V49" i="204" s="1"/>
  <c r="E49" i="204"/>
  <c r="D49" i="204"/>
  <c r="Q48" i="204"/>
  <c r="U48" i="204" s="1"/>
  <c r="E48" i="204"/>
  <c r="D48" i="204"/>
  <c r="Q47" i="204"/>
  <c r="W47" i="204" s="1"/>
  <c r="E47" i="204"/>
  <c r="D47" i="204"/>
  <c r="Q46" i="204"/>
  <c r="U46" i="204" s="1"/>
  <c r="E46" i="204"/>
  <c r="D46" i="204"/>
  <c r="Q45" i="204"/>
  <c r="W45" i="204" s="1"/>
  <c r="E45" i="204"/>
  <c r="D45" i="204"/>
  <c r="Q44" i="204"/>
  <c r="V44" i="204" s="1"/>
  <c r="E44" i="204"/>
  <c r="D44" i="204"/>
  <c r="Q43" i="204"/>
  <c r="T43" i="204" s="1"/>
  <c r="E43" i="204"/>
  <c r="D43" i="204"/>
  <c r="Q42" i="204"/>
  <c r="S42" i="204" s="1"/>
  <c r="E42" i="204"/>
  <c r="D42" i="204"/>
  <c r="Q41" i="204"/>
  <c r="V41" i="204" s="1"/>
  <c r="E41" i="204"/>
  <c r="D41" i="204"/>
  <c r="Q40" i="204"/>
  <c r="T40" i="204" s="1"/>
  <c r="E40" i="204"/>
  <c r="D40" i="204"/>
  <c r="Q39" i="204"/>
  <c r="S39" i="204" s="1"/>
  <c r="E39" i="204"/>
  <c r="D39" i="204"/>
  <c r="Q38" i="204"/>
  <c r="U38" i="204" s="1"/>
  <c r="E38" i="204"/>
  <c r="D38" i="204"/>
  <c r="Q37" i="204"/>
  <c r="W37" i="204" s="1"/>
  <c r="E37" i="204"/>
  <c r="D37" i="204"/>
  <c r="Q36" i="204"/>
  <c r="V36" i="204" s="1"/>
  <c r="E36" i="204"/>
  <c r="D36" i="204"/>
  <c r="Q35" i="204"/>
  <c r="T35" i="204" s="1"/>
  <c r="E35" i="204"/>
  <c r="D35" i="204"/>
  <c r="Q34" i="204"/>
  <c r="T34" i="204" s="1"/>
  <c r="E34" i="204"/>
  <c r="D34" i="204"/>
  <c r="Q33" i="204"/>
  <c r="E33" i="204"/>
  <c r="D33" i="204"/>
  <c r="Q32" i="204"/>
  <c r="V32" i="204" s="1"/>
  <c r="E32" i="204"/>
  <c r="D32" i="204"/>
  <c r="Q31" i="204"/>
  <c r="S31" i="204" s="1"/>
  <c r="E31" i="204"/>
  <c r="D31" i="204"/>
  <c r="Q30" i="204"/>
  <c r="U30" i="204" s="1"/>
  <c r="E30" i="204"/>
  <c r="D30" i="204"/>
  <c r="Q29" i="204"/>
  <c r="V29" i="204" s="1"/>
  <c r="E29" i="204"/>
  <c r="D29" i="204"/>
  <c r="Q28" i="204"/>
  <c r="E28" i="204"/>
  <c r="D28" i="204"/>
  <c r="Q27" i="204"/>
  <c r="W27" i="204" s="1"/>
  <c r="E27" i="204"/>
  <c r="D27" i="204"/>
  <c r="Q26" i="204"/>
  <c r="T26" i="204" s="1"/>
  <c r="E26" i="204"/>
  <c r="D26" i="204"/>
  <c r="Q25" i="204"/>
  <c r="V25" i="204" s="1"/>
  <c r="E25" i="204"/>
  <c r="D25" i="204"/>
  <c r="Q24" i="204"/>
  <c r="V24" i="204" s="1"/>
  <c r="E24" i="204"/>
  <c r="D24" i="204"/>
  <c r="Q23" i="204"/>
  <c r="W23" i="204" s="1"/>
  <c r="E23" i="204"/>
  <c r="D23" i="204"/>
  <c r="Q22" i="204"/>
  <c r="U22" i="204" s="1"/>
  <c r="E22" i="204"/>
  <c r="D22" i="204"/>
  <c r="Q21" i="204"/>
  <c r="S21" i="204" s="1"/>
  <c r="E21" i="204"/>
  <c r="D21" i="204"/>
  <c r="Q20" i="204"/>
  <c r="E20" i="204"/>
  <c r="D20" i="204"/>
  <c r="Q19" i="204"/>
  <c r="T19" i="204" s="1"/>
  <c r="E19" i="204"/>
  <c r="D19" i="204"/>
  <c r="Q18" i="204"/>
  <c r="T18" i="204" s="1"/>
  <c r="E18" i="204"/>
  <c r="D18" i="204"/>
  <c r="Q17" i="204"/>
  <c r="V17" i="204" s="1"/>
  <c r="E17" i="204"/>
  <c r="D17" i="204"/>
  <c r="Q16" i="204"/>
  <c r="V16" i="204" s="1"/>
  <c r="E16" i="204"/>
  <c r="D16" i="204"/>
  <c r="Q15" i="204"/>
  <c r="W15" i="204" s="1"/>
  <c r="E15" i="204"/>
  <c r="D15" i="204"/>
  <c r="Q14" i="204"/>
  <c r="U14" i="204" s="1"/>
  <c r="E14" i="204"/>
  <c r="D14" i="204"/>
  <c r="Q13" i="204"/>
  <c r="U13" i="204" s="1"/>
  <c r="E13" i="204"/>
  <c r="D13" i="204"/>
  <c r="J195" i="203"/>
  <c r="H195" i="203"/>
  <c r="E195" i="203"/>
  <c r="J194" i="203"/>
  <c r="H194" i="203"/>
  <c r="E194" i="203"/>
  <c r="J193" i="203"/>
  <c r="H193" i="203"/>
  <c r="E193" i="203"/>
  <c r="J192" i="203"/>
  <c r="H192" i="203"/>
  <c r="E192" i="203"/>
  <c r="J191" i="203"/>
  <c r="H191" i="203"/>
  <c r="E191" i="203"/>
  <c r="J190" i="203"/>
  <c r="H190" i="203"/>
  <c r="E190" i="203"/>
  <c r="J189" i="203"/>
  <c r="H189" i="203"/>
  <c r="E189" i="203"/>
  <c r="J188" i="203"/>
  <c r="H188" i="203"/>
  <c r="E188" i="203"/>
  <c r="J187" i="203"/>
  <c r="H187" i="203"/>
  <c r="E187" i="203"/>
  <c r="J186" i="203"/>
  <c r="H186" i="203"/>
  <c r="E186" i="203"/>
  <c r="J185" i="203"/>
  <c r="H185" i="203"/>
  <c r="E185" i="203"/>
  <c r="J184" i="203"/>
  <c r="H184" i="203"/>
  <c r="E184" i="203"/>
  <c r="J183" i="203"/>
  <c r="H183" i="203"/>
  <c r="E183" i="203"/>
  <c r="J182" i="203"/>
  <c r="H182" i="203"/>
  <c r="E182" i="203"/>
  <c r="J181" i="203"/>
  <c r="H181" i="203"/>
  <c r="E181" i="203"/>
  <c r="J180" i="203"/>
  <c r="H180" i="203"/>
  <c r="E180" i="203"/>
  <c r="J179" i="203"/>
  <c r="H179" i="203"/>
  <c r="E179" i="203"/>
  <c r="J178" i="203"/>
  <c r="H178" i="203"/>
  <c r="E178" i="203"/>
  <c r="J177" i="203"/>
  <c r="H177" i="203"/>
  <c r="E177" i="203"/>
  <c r="J176" i="203"/>
  <c r="H176" i="203"/>
  <c r="E176" i="203"/>
  <c r="J175" i="203"/>
  <c r="H175" i="203"/>
  <c r="E175" i="203"/>
  <c r="J174" i="203"/>
  <c r="H174" i="203"/>
  <c r="E174" i="203"/>
  <c r="J173" i="203"/>
  <c r="H173" i="203"/>
  <c r="E173" i="203"/>
  <c r="J172" i="203"/>
  <c r="H172" i="203"/>
  <c r="E172" i="203"/>
  <c r="J171" i="203"/>
  <c r="H171" i="203"/>
  <c r="E171" i="203"/>
  <c r="J170" i="203"/>
  <c r="H170" i="203"/>
  <c r="E170" i="203"/>
  <c r="J169" i="203"/>
  <c r="H169" i="203"/>
  <c r="E169" i="203"/>
  <c r="J168" i="203"/>
  <c r="H168" i="203"/>
  <c r="E168" i="203"/>
  <c r="J167" i="203"/>
  <c r="H167" i="203"/>
  <c r="E167" i="203"/>
  <c r="J166" i="203"/>
  <c r="H166" i="203"/>
  <c r="E166" i="203"/>
  <c r="J165" i="203"/>
  <c r="H165" i="203"/>
  <c r="E165" i="203"/>
  <c r="J164" i="203"/>
  <c r="H164" i="203"/>
  <c r="E164" i="203"/>
  <c r="J163" i="203"/>
  <c r="H163" i="203"/>
  <c r="E163" i="203"/>
  <c r="J162" i="203"/>
  <c r="H162" i="203"/>
  <c r="E162" i="203"/>
  <c r="J161" i="203"/>
  <c r="H161" i="203"/>
  <c r="E161" i="203"/>
  <c r="J160" i="203"/>
  <c r="H160" i="203"/>
  <c r="E160" i="203"/>
  <c r="J159" i="203"/>
  <c r="H159" i="203"/>
  <c r="E159" i="203"/>
  <c r="J158" i="203"/>
  <c r="H158" i="203"/>
  <c r="E158" i="203"/>
  <c r="J157" i="203"/>
  <c r="H157" i="203"/>
  <c r="E157" i="203"/>
  <c r="J156" i="203"/>
  <c r="H156" i="203"/>
  <c r="E156" i="203"/>
  <c r="J155" i="203"/>
  <c r="H155" i="203"/>
  <c r="E155" i="203"/>
  <c r="J154" i="203"/>
  <c r="H154" i="203"/>
  <c r="E154" i="203"/>
  <c r="J153" i="203"/>
  <c r="H153" i="203"/>
  <c r="E153" i="203"/>
  <c r="J152" i="203"/>
  <c r="H152" i="203"/>
  <c r="E152" i="203"/>
  <c r="J151" i="203"/>
  <c r="H151" i="203"/>
  <c r="E151" i="203"/>
  <c r="J150" i="203"/>
  <c r="H150" i="203"/>
  <c r="E150" i="203"/>
  <c r="J149" i="203"/>
  <c r="H149" i="203"/>
  <c r="E149" i="203"/>
  <c r="J148" i="203"/>
  <c r="H148" i="203"/>
  <c r="E148" i="203"/>
  <c r="J147" i="203"/>
  <c r="H147" i="203"/>
  <c r="E147" i="203"/>
  <c r="J146" i="203"/>
  <c r="H146" i="203"/>
  <c r="E146" i="203"/>
  <c r="J145" i="203"/>
  <c r="H145" i="203"/>
  <c r="E145" i="203"/>
  <c r="J144" i="203"/>
  <c r="H144" i="203"/>
  <c r="E144" i="203"/>
  <c r="J143" i="203"/>
  <c r="H143" i="203"/>
  <c r="E143" i="203"/>
  <c r="J142" i="203"/>
  <c r="H142" i="203"/>
  <c r="E142" i="203"/>
  <c r="J141" i="203"/>
  <c r="H141" i="203"/>
  <c r="E141" i="203"/>
  <c r="J140" i="203"/>
  <c r="H140" i="203"/>
  <c r="E140" i="203"/>
  <c r="J139" i="203"/>
  <c r="H139" i="203"/>
  <c r="E139" i="203"/>
  <c r="J138" i="203"/>
  <c r="H138" i="203"/>
  <c r="E138" i="203"/>
  <c r="J137" i="203"/>
  <c r="H137" i="203"/>
  <c r="E137" i="203"/>
  <c r="J136" i="203"/>
  <c r="H136" i="203"/>
  <c r="E136" i="203"/>
  <c r="J135" i="203"/>
  <c r="H135" i="203"/>
  <c r="E135" i="203"/>
  <c r="J134" i="203"/>
  <c r="H134" i="203"/>
  <c r="E134" i="203"/>
  <c r="J133" i="203"/>
  <c r="H133" i="203"/>
  <c r="E133" i="203"/>
  <c r="J132" i="203"/>
  <c r="H132" i="203"/>
  <c r="E132" i="203"/>
  <c r="J131" i="203"/>
  <c r="H131" i="203"/>
  <c r="E131" i="203"/>
  <c r="J130" i="203"/>
  <c r="H130" i="203"/>
  <c r="E130" i="203"/>
  <c r="J129" i="203"/>
  <c r="H129" i="203"/>
  <c r="E129" i="203"/>
  <c r="J128" i="203"/>
  <c r="H128" i="203"/>
  <c r="E128" i="203"/>
  <c r="J127" i="203"/>
  <c r="H127" i="203"/>
  <c r="E127" i="203"/>
  <c r="J126" i="203"/>
  <c r="H126" i="203"/>
  <c r="E126" i="203"/>
  <c r="J125" i="203"/>
  <c r="H125" i="203"/>
  <c r="E125" i="203"/>
  <c r="J124" i="203"/>
  <c r="H124" i="203"/>
  <c r="E124" i="203"/>
  <c r="J123" i="203"/>
  <c r="H123" i="203"/>
  <c r="E123" i="203"/>
  <c r="J122" i="203"/>
  <c r="H122" i="203"/>
  <c r="E122" i="203"/>
  <c r="J121" i="203"/>
  <c r="H121" i="203"/>
  <c r="E121" i="203"/>
  <c r="J120" i="203"/>
  <c r="H120" i="203"/>
  <c r="E120" i="203"/>
  <c r="J119" i="203"/>
  <c r="H119" i="203"/>
  <c r="E119" i="203"/>
  <c r="J118" i="203"/>
  <c r="H118" i="203"/>
  <c r="E118" i="203"/>
  <c r="J117" i="203"/>
  <c r="H117" i="203"/>
  <c r="E117" i="203"/>
  <c r="J116" i="203"/>
  <c r="H116" i="203"/>
  <c r="E116" i="203"/>
  <c r="J115" i="203"/>
  <c r="H115" i="203"/>
  <c r="E115" i="203"/>
  <c r="J114" i="203"/>
  <c r="H114" i="203"/>
  <c r="E114" i="203"/>
  <c r="J113" i="203"/>
  <c r="H113" i="203"/>
  <c r="E113" i="203"/>
  <c r="J112" i="203"/>
  <c r="H112" i="203"/>
  <c r="E112" i="203"/>
  <c r="J111" i="203"/>
  <c r="H111" i="203"/>
  <c r="E111" i="203"/>
  <c r="J110" i="203"/>
  <c r="H110" i="203"/>
  <c r="E110" i="203"/>
  <c r="J109" i="203"/>
  <c r="H109" i="203"/>
  <c r="E109" i="203"/>
  <c r="J108" i="203"/>
  <c r="H108" i="203"/>
  <c r="E108" i="203"/>
  <c r="J107" i="203"/>
  <c r="H107" i="203"/>
  <c r="E107" i="203"/>
  <c r="J106" i="203"/>
  <c r="H106" i="203"/>
  <c r="E106" i="203"/>
  <c r="J105" i="203"/>
  <c r="H105" i="203"/>
  <c r="E105" i="203"/>
  <c r="J104" i="203"/>
  <c r="H104" i="203"/>
  <c r="E104" i="203"/>
  <c r="J103" i="203"/>
  <c r="H103" i="203"/>
  <c r="E103" i="203"/>
  <c r="J102" i="203"/>
  <c r="H102" i="203"/>
  <c r="E102" i="203"/>
  <c r="J101" i="203"/>
  <c r="H101" i="203"/>
  <c r="E101" i="203"/>
  <c r="J100" i="203"/>
  <c r="H100" i="203"/>
  <c r="E100" i="203"/>
  <c r="J99" i="203"/>
  <c r="H99" i="203"/>
  <c r="E99" i="203"/>
  <c r="J98" i="203"/>
  <c r="H98" i="203"/>
  <c r="E98" i="203"/>
  <c r="J97" i="203"/>
  <c r="H97" i="203"/>
  <c r="E97" i="203"/>
  <c r="J96" i="203"/>
  <c r="H96" i="203"/>
  <c r="E96" i="203"/>
  <c r="J95" i="203"/>
  <c r="H95" i="203"/>
  <c r="E95" i="203"/>
  <c r="J94" i="203"/>
  <c r="H94" i="203"/>
  <c r="E94" i="203"/>
  <c r="J93" i="203"/>
  <c r="H93" i="203"/>
  <c r="E93" i="203"/>
  <c r="J92" i="203"/>
  <c r="H92" i="203"/>
  <c r="E92" i="203"/>
  <c r="J91" i="203"/>
  <c r="H91" i="203"/>
  <c r="E91" i="203"/>
  <c r="J90" i="203"/>
  <c r="H90" i="203"/>
  <c r="E90" i="203"/>
  <c r="J89" i="203"/>
  <c r="H89" i="203"/>
  <c r="E89" i="203"/>
  <c r="J88" i="203"/>
  <c r="H88" i="203"/>
  <c r="E88" i="203"/>
  <c r="J87" i="203"/>
  <c r="H87" i="203"/>
  <c r="E87" i="203"/>
  <c r="J86" i="203"/>
  <c r="H86" i="203"/>
  <c r="E86" i="203"/>
  <c r="J85" i="203"/>
  <c r="H85" i="203"/>
  <c r="E85" i="203"/>
  <c r="J84" i="203"/>
  <c r="H84" i="203"/>
  <c r="E84" i="203"/>
  <c r="J83" i="203"/>
  <c r="H83" i="203"/>
  <c r="E83" i="203"/>
  <c r="J82" i="203"/>
  <c r="H82" i="203"/>
  <c r="E82" i="203"/>
  <c r="J81" i="203"/>
  <c r="H81" i="203"/>
  <c r="E81" i="203"/>
  <c r="J80" i="203"/>
  <c r="H80" i="203"/>
  <c r="E80" i="203"/>
  <c r="J79" i="203"/>
  <c r="H79" i="203"/>
  <c r="E79" i="203"/>
  <c r="J78" i="203"/>
  <c r="H78" i="203"/>
  <c r="E78" i="203"/>
  <c r="J77" i="203"/>
  <c r="H77" i="203"/>
  <c r="E77" i="203"/>
  <c r="J76" i="203"/>
  <c r="H76" i="203"/>
  <c r="E76" i="203"/>
  <c r="J75" i="203"/>
  <c r="H75" i="203"/>
  <c r="E75" i="203"/>
  <c r="J74" i="203"/>
  <c r="H74" i="203"/>
  <c r="E74" i="203"/>
  <c r="J73" i="203"/>
  <c r="H73" i="203"/>
  <c r="E73" i="203"/>
  <c r="J72" i="203"/>
  <c r="H72" i="203"/>
  <c r="E72" i="203"/>
  <c r="J71" i="203"/>
  <c r="H71" i="203"/>
  <c r="E71" i="203"/>
  <c r="J70" i="203"/>
  <c r="H70" i="203"/>
  <c r="E70" i="203"/>
  <c r="J69" i="203"/>
  <c r="H69" i="203"/>
  <c r="E69" i="203"/>
  <c r="J68" i="203"/>
  <c r="H68" i="203"/>
  <c r="E68" i="203"/>
  <c r="J67" i="203"/>
  <c r="H67" i="203"/>
  <c r="E67" i="203"/>
  <c r="J66" i="203"/>
  <c r="H66" i="203"/>
  <c r="E66" i="203"/>
  <c r="J65" i="203"/>
  <c r="H65" i="203"/>
  <c r="E65" i="203"/>
  <c r="J64" i="203"/>
  <c r="H64" i="203"/>
  <c r="E64" i="203"/>
  <c r="J63" i="203"/>
  <c r="H63" i="203"/>
  <c r="E63" i="203"/>
  <c r="J62" i="203"/>
  <c r="H62" i="203"/>
  <c r="E62" i="203"/>
  <c r="J61" i="203"/>
  <c r="H61" i="203"/>
  <c r="E61" i="203"/>
  <c r="J60" i="203"/>
  <c r="H60" i="203"/>
  <c r="E60" i="203"/>
  <c r="J59" i="203"/>
  <c r="H59" i="203"/>
  <c r="E59" i="203"/>
  <c r="J58" i="203"/>
  <c r="H58" i="203"/>
  <c r="E58" i="203"/>
  <c r="J57" i="203"/>
  <c r="H57" i="203"/>
  <c r="E57" i="203"/>
  <c r="J56" i="203"/>
  <c r="H56" i="203"/>
  <c r="E56" i="203"/>
  <c r="J55" i="203"/>
  <c r="H55" i="203"/>
  <c r="E55" i="203"/>
  <c r="J54" i="203"/>
  <c r="H54" i="203"/>
  <c r="E54" i="203"/>
  <c r="J53" i="203"/>
  <c r="H53" i="203"/>
  <c r="E53" i="203"/>
  <c r="J52" i="203"/>
  <c r="H52" i="203"/>
  <c r="E52" i="203"/>
  <c r="J51" i="203"/>
  <c r="H51" i="203"/>
  <c r="E51" i="203"/>
  <c r="J50" i="203"/>
  <c r="H50" i="203"/>
  <c r="E50" i="203"/>
  <c r="J49" i="203"/>
  <c r="H49" i="203"/>
  <c r="E49" i="203"/>
  <c r="J48" i="203"/>
  <c r="H48" i="203"/>
  <c r="E48" i="203"/>
  <c r="J47" i="203"/>
  <c r="H47" i="203"/>
  <c r="E47" i="203"/>
  <c r="J46" i="203"/>
  <c r="H46" i="203"/>
  <c r="E46" i="203"/>
  <c r="J45" i="203"/>
  <c r="H45" i="203"/>
  <c r="E45" i="203"/>
  <c r="J44" i="203"/>
  <c r="H44" i="203"/>
  <c r="E44" i="203"/>
  <c r="J43" i="203"/>
  <c r="H43" i="203"/>
  <c r="E43" i="203"/>
  <c r="J42" i="203"/>
  <c r="H42" i="203"/>
  <c r="E42" i="203"/>
  <c r="J41" i="203"/>
  <c r="H41" i="203"/>
  <c r="E41" i="203"/>
  <c r="J40" i="203"/>
  <c r="H40" i="203"/>
  <c r="E40" i="203"/>
  <c r="J39" i="203"/>
  <c r="H39" i="203"/>
  <c r="E39" i="203"/>
  <c r="J38" i="203"/>
  <c r="H38" i="203"/>
  <c r="E38" i="203"/>
  <c r="J37" i="203"/>
  <c r="H37" i="203"/>
  <c r="E37" i="203"/>
  <c r="J36" i="203"/>
  <c r="H36" i="203"/>
  <c r="E36" i="203"/>
  <c r="J35" i="203"/>
  <c r="H35" i="203"/>
  <c r="E35" i="203"/>
  <c r="J34" i="203"/>
  <c r="H34" i="203"/>
  <c r="E34" i="203"/>
  <c r="J33" i="203"/>
  <c r="H33" i="203"/>
  <c r="E33" i="203"/>
  <c r="J32" i="203"/>
  <c r="H32" i="203"/>
  <c r="E32" i="203"/>
  <c r="J31" i="203"/>
  <c r="H31" i="203"/>
  <c r="E31" i="203"/>
  <c r="J30" i="203"/>
  <c r="H30" i="203"/>
  <c r="E30" i="203"/>
  <c r="J29" i="203"/>
  <c r="H29" i="203"/>
  <c r="E29" i="203"/>
  <c r="J28" i="203"/>
  <c r="H28" i="203"/>
  <c r="E28" i="203"/>
  <c r="J27" i="203"/>
  <c r="H27" i="203"/>
  <c r="E27" i="203"/>
  <c r="J26" i="203"/>
  <c r="H26" i="203"/>
  <c r="E26" i="203"/>
  <c r="J25" i="203"/>
  <c r="H25" i="203"/>
  <c r="E25" i="203"/>
  <c r="J24" i="203"/>
  <c r="J23" i="203"/>
  <c r="J22" i="203"/>
  <c r="J21" i="203"/>
  <c r="J20" i="203"/>
  <c r="J19" i="203"/>
  <c r="J18" i="203"/>
  <c r="J17" i="203"/>
  <c r="J16" i="203"/>
  <c r="J15" i="203"/>
  <c r="J14" i="203"/>
  <c r="J13" i="203"/>
  <c r="V232" i="202"/>
  <c r="U232" i="202"/>
  <c r="S232" i="202"/>
  <c r="R232" i="202"/>
  <c r="I232" i="202"/>
  <c r="O232" i="202" s="1"/>
  <c r="V231" i="202"/>
  <c r="U231" i="202"/>
  <c r="S231" i="202"/>
  <c r="R231" i="202"/>
  <c r="I231" i="202"/>
  <c r="N231" i="202" s="1"/>
  <c r="V230" i="202"/>
  <c r="U230" i="202"/>
  <c r="S230" i="202"/>
  <c r="R230" i="202"/>
  <c r="I230" i="202"/>
  <c r="N230" i="202" s="1"/>
  <c r="V229" i="202"/>
  <c r="U229" i="202"/>
  <c r="S229" i="202"/>
  <c r="R229" i="202"/>
  <c r="I229" i="202"/>
  <c r="K229" i="202" s="1"/>
  <c r="V228" i="202"/>
  <c r="U228" i="202"/>
  <c r="S228" i="202"/>
  <c r="R228" i="202"/>
  <c r="I228" i="202"/>
  <c r="N228" i="202" s="1"/>
  <c r="V227" i="202"/>
  <c r="U227" i="202"/>
  <c r="S227" i="202"/>
  <c r="R227" i="202"/>
  <c r="I227" i="202"/>
  <c r="O227" i="202" s="1"/>
  <c r="V226" i="202"/>
  <c r="U226" i="202"/>
  <c r="S226" i="202"/>
  <c r="R226" i="202"/>
  <c r="I226" i="202"/>
  <c r="K226" i="202" s="1"/>
  <c r="V225" i="202"/>
  <c r="U225" i="202"/>
  <c r="S225" i="202"/>
  <c r="R225" i="202"/>
  <c r="I225" i="202"/>
  <c r="O225" i="202" s="1"/>
  <c r="V224" i="202"/>
  <c r="U224" i="202"/>
  <c r="S224" i="202"/>
  <c r="R224" i="202"/>
  <c r="I224" i="202"/>
  <c r="O224" i="202" s="1"/>
  <c r="V223" i="202"/>
  <c r="U223" i="202"/>
  <c r="S223" i="202"/>
  <c r="R223" i="202"/>
  <c r="I223" i="202"/>
  <c r="V222" i="202"/>
  <c r="U222" i="202"/>
  <c r="S222" i="202"/>
  <c r="R222" i="202"/>
  <c r="I222" i="202"/>
  <c r="O222" i="202" s="1"/>
  <c r="V221" i="202"/>
  <c r="U221" i="202"/>
  <c r="S221" i="202"/>
  <c r="R221" i="202"/>
  <c r="I221" i="202"/>
  <c r="L221" i="202" s="1"/>
  <c r="V220" i="202"/>
  <c r="U220" i="202"/>
  <c r="S220" i="202"/>
  <c r="R220" i="202"/>
  <c r="I220" i="202"/>
  <c r="N220" i="202" s="1"/>
  <c r="V219" i="202"/>
  <c r="U219" i="202"/>
  <c r="S219" i="202"/>
  <c r="R219" i="202"/>
  <c r="I219" i="202"/>
  <c r="N219" i="202" s="1"/>
  <c r="V218" i="202"/>
  <c r="U218" i="202"/>
  <c r="S218" i="202"/>
  <c r="R218" i="202"/>
  <c r="I218" i="202"/>
  <c r="K218" i="202" s="1"/>
  <c r="V217" i="202"/>
  <c r="U217" i="202"/>
  <c r="S217" i="202"/>
  <c r="R217" i="202"/>
  <c r="I217" i="202"/>
  <c r="O217" i="202" s="1"/>
  <c r="V216" i="202"/>
  <c r="U216" i="202"/>
  <c r="S216" i="202"/>
  <c r="R216" i="202"/>
  <c r="I216" i="202"/>
  <c r="V215" i="202"/>
  <c r="U215" i="202"/>
  <c r="S215" i="202"/>
  <c r="R215" i="202"/>
  <c r="I215" i="202"/>
  <c r="K215" i="202" s="1"/>
  <c r="V214" i="202"/>
  <c r="U214" i="202"/>
  <c r="S214" i="202"/>
  <c r="R214" i="202"/>
  <c r="I214" i="202"/>
  <c r="N214" i="202" s="1"/>
  <c r="V213" i="202"/>
  <c r="U213" i="202"/>
  <c r="S213" i="202"/>
  <c r="R213" i="202"/>
  <c r="I213" i="202"/>
  <c r="O213" i="202" s="1"/>
  <c r="V212" i="202"/>
  <c r="U212" i="202"/>
  <c r="S212" i="202"/>
  <c r="R212" i="202"/>
  <c r="I212" i="202"/>
  <c r="O212" i="202" s="1"/>
  <c r="V211" i="202"/>
  <c r="U211" i="202"/>
  <c r="S211" i="202"/>
  <c r="R211" i="202"/>
  <c r="I211" i="202"/>
  <c r="O211" i="202" s="1"/>
  <c r="V210" i="202"/>
  <c r="U210" i="202"/>
  <c r="S210" i="202"/>
  <c r="R210" i="202"/>
  <c r="I210" i="202"/>
  <c r="K210" i="202" s="1"/>
  <c r="V209" i="202"/>
  <c r="U209" i="202"/>
  <c r="S209" i="202"/>
  <c r="R209" i="202"/>
  <c r="I209" i="202"/>
  <c r="O209" i="202" s="1"/>
  <c r="V208" i="202"/>
  <c r="U208" i="202"/>
  <c r="S208" i="202"/>
  <c r="R208" i="202"/>
  <c r="I208" i="202"/>
  <c r="V207" i="202"/>
  <c r="U207" i="202"/>
  <c r="S207" i="202"/>
  <c r="R207" i="202"/>
  <c r="I207" i="202"/>
  <c r="N207" i="202" s="1"/>
  <c r="V206" i="202"/>
  <c r="U206" i="202"/>
  <c r="S206" i="202"/>
  <c r="R206" i="202"/>
  <c r="I206" i="202"/>
  <c r="N206" i="202" s="1"/>
  <c r="V205" i="202"/>
  <c r="U205" i="202"/>
  <c r="S205" i="202"/>
  <c r="R205" i="202"/>
  <c r="I205" i="202"/>
  <c r="K205" i="202" s="1"/>
  <c r="V204" i="202"/>
  <c r="U204" i="202"/>
  <c r="S204" i="202"/>
  <c r="R204" i="202"/>
  <c r="I204" i="202"/>
  <c r="L204" i="202" s="1"/>
  <c r="V203" i="202"/>
  <c r="U203" i="202"/>
  <c r="S203" i="202"/>
  <c r="R203" i="202"/>
  <c r="I203" i="202"/>
  <c r="O203" i="202" s="1"/>
  <c r="V202" i="202"/>
  <c r="U202" i="202"/>
  <c r="S202" i="202"/>
  <c r="R202" i="202"/>
  <c r="I202" i="202"/>
  <c r="K202" i="202" s="1"/>
  <c r="V201" i="202"/>
  <c r="U201" i="202"/>
  <c r="S201" i="202"/>
  <c r="R201" i="202"/>
  <c r="I201" i="202"/>
  <c r="O201" i="202" s="1"/>
  <c r="V200" i="202"/>
  <c r="U200" i="202"/>
  <c r="S200" i="202"/>
  <c r="R200" i="202"/>
  <c r="I200" i="202"/>
  <c r="V199" i="202"/>
  <c r="U199" i="202"/>
  <c r="S199" i="202"/>
  <c r="R199" i="202"/>
  <c r="I199" i="202"/>
  <c r="V198" i="202"/>
  <c r="U198" i="202"/>
  <c r="S198" i="202"/>
  <c r="R198" i="202"/>
  <c r="I198" i="202"/>
  <c r="N198" i="202" s="1"/>
  <c r="V197" i="202"/>
  <c r="U197" i="202"/>
  <c r="S197" i="202"/>
  <c r="R197" i="202"/>
  <c r="I197" i="202"/>
  <c r="L197" i="202" s="1"/>
  <c r="V196" i="202"/>
  <c r="U196" i="202"/>
  <c r="S196" i="202"/>
  <c r="R196" i="202"/>
  <c r="I196" i="202"/>
  <c r="O196" i="202" s="1"/>
  <c r="V195" i="202"/>
  <c r="U195" i="202"/>
  <c r="S195" i="202"/>
  <c r="R195" i="202"/>
  <c r="I195" i="202"/>
  <c r="O195" i="202" s="1"/>
  <c r="V194" i="202"/>
  <c r="U194" i="202"/>
  <c r="S194" i="202"/>
  <c r="R194" i="202"/>
  <c r="I194" i="202"/>
  <c r="K194" i="202" s="1"/>
  <c r="V193" i="202"/>
  <c r="U193" i="202"/>
  <c r="S193" i="202"/>
  <c r="R193" i="202"/>
  <c r="I193" i="202"/>
  <c r="O193" i="202" s="1"/>
  <c r="V192" i="202"/>
  <c r="U192" i="202"/>
  <c r="S192" i="202"/>
  <c r="R192" i="202"/>
  <c r="I192" i="202"/>
  <c r="V191" i="202"/>
  <c r="U191" i="202"/>
  <c r="S191" i="202"/>
  <c r="R191" i="202"/>
  <c r="I191" i="202"/>
  <c r="V190" i="202"/>
  <c r="U190" i="202"/>
  <c r="S190" i="202"/>
  <c r="R190" i="202"/>
  <c r="I190" i="202"/>
  <c r="N190" i="202" s="1"/>
  <c r="V189" i="202"/>
  <c r="U189" i="202"/>
  <c r="S189" i="202"/>
  <c r="R189" i="202"/>
  <c r="I189" i="202"/>
  <c r="O189" i="202" s="1"/>
  <c r="V188" i="202"/>
  <c r="U188" i="202"/>
  <c r="S188" i="202"/>
  <c r="R188" i="202"/>
  <c r="I188" i="202"/>
  <c r="O188" i="202" s="1"/>
  <c r="V187" i="202"/>
  <c r="U187" i="202"/>
  <c r="S187" i="202"/>
  <c r="R187" i="202"/>
  <c r="I187" i="202"/>
  <c r="O187" i="202" s="1"/>
  <c r="V186" i="202"/>
  <c r="U186" i="202"/>
  <c r="S186" i="202"/>
  <c r="R186" i="202"/>
  <c r="I186" i="202"/>
  <c r="K186" i="202" s="1"/>
  <c r="V185" i="202"/>
  <c r="U185" i="202"/>
  <c r="S185" i="202"/>
  <c r="R185" i="202"/>
  <c r="I185" i="202"/>
  <c r="O185" i="202" s="1"/>
  <c r="V184" i="202"/>
  <c r="U184" i="202"/>
  <c r="S184" i="202"/>
  <c r="R184" i="202"/>
  <c r="I184" i="202"/>
  <c r="V183" i="202"/>
  <c r="U183" i="202"/>
  <c r="S183" i="202"/>
  <c r="R183" i="202"/>
  <c r="I183" i="202"/>
  <c r="N183" i="202" s="1"/>
  <c r="V182" i="202"/>
  <c r="U182" i="202"/>
  <c r="S182" i="202"/>
  <c r="R182" i="202"/>
  <c r="I182" i="202"/>
  <c r="N182" i="202" s="1"/>
  <c r="V181" i="202"/>
  <c r="U181" i="202"/>
  <c r="S181" i="202"/>
  <c r="R181" i="202"/>
  <c r="I181" i="202"/>
  <c r="O181" i="202" s="1"/>
  <c r="V180" i="202"/>
  <c r="U180" i="202"/>
  <c r="S180" i="202"/>
  <c r="R180" i="202"/>
  <c r="P180" i="202"/>
  <c r="I180" i="202"/>
  <c r="V179" i="202"/>
  <c r="U179" i="202"/>
  <c r="S179" i="202"/>
  <c r="R179" i="202"/>
  <c r="P179" i="202"/>
  <c r="I179" i="202"/>
  <c r="V178" i="202"/>
  <c r="T178" i="202"/>
  <c r="S178" i="202"/>
  <c r="R178" i="202"/>
  <c r="P178" i="202"/>
  <c r="I178" i="202"/>
  <c r="V177" i="202"/>
  <c r="T177" i="202"/>
  <c r="S177" i="202"/>
  <c r="R177" i="202"/>
  <c r="P177" i="202"/>
  <c r="I177" i="202"/>
  <c r="V176" i="202"/>
  <c r="T176" i="202"/>
  <c r="S176" i="202"/>
  <c r="R176" i="202"/>
  <c r="P176" i="202"/>
  <c r="I176" i="202"/>
  <c r="V175" i="202"/>
  <c r="T175" i="202"/>
  <c r="S175" i="202"/>
  <c r="R175" i="202"/>
  <c r="P175" i="202"/>
  <c r="I175" i="202"/>
  <c r="V174" i="202"/>
  <c r="T174" i="202"/>
  <c r="S174" i="202"/>
  <c r="R174" i="202"/>
  <c r="P174" i="202"/>
  <c r="I174" i="202"/>
  <c r="V173" i="202"/>
  <c r="T173" i="202"/>
  <c r="S173" i="202"/>
  <c r="R173" i="202"/>
  <c r="P173" i="202"/>
  <c r="I173" i="202"/>
  <c r="V172" i="202"/>
  <c r="T172" i="202"/>
  <c r="S172" i="202"/>
  <c r="R172" i="202"/>
  <c r="P172" i="202"/>
  <c r="I172" i="202"/>
  <c r="V171" i="202"/>
  <c r="T171" i="202"/>
  <c r="S171" i="202"/>
  <c r="R171" i="202"/>
  <c r="P171" i="202"/>
  <c r="I171" i="202"/>
  <c r="V170" i="202"/>
  <c r="T170" i="202"/>
  <c r="S170" i="202"/>
  <c r="R170" i="202"/>
  <c r="P170" i="202"/>
  <c r="I170" i="202"/>
  <c r="V169" i="202"/>
  <c r="T169" i="202"/>
  <c r="S169" i="202"/>
  <c r="R169" i="202"/>
  <c r="P169" i="202"/>
  <c r="I169" i="202"/>
  <c r="V168" i="202"/>
  <c r="T168" i="202"/>
  <c r="S168" i="202"/>
  <c r="R168" i="202"/>
  <c r="P168" i="202"/>
  <c r="I168" i="202"/>
  <c r="V167" i="202"/>
  <c r="T167" i="202"/>
  <c r="S167" i="202"/>
  <c r="R167" i="202"/>
  <c r="P167" i="202"/>
  <c r="I167" i="202"/>
  <c r="V166" i="202"/>
  <c r="T166" i="202"/>
  <c r="S166" i="202"/>
  <c r="R166" i="202"/>
  <c r="P166" i="202"/>
  <c r="I166" i="202"/>
  <c r="V165" i="202"/>
  <c r="T165" i="202"/>
  <c r="S165" i="202"/>
  <c r="R165" i="202"/>
  <c r="P165" i="202"/>
  <c r="I165" i="202"/>
  <c r="V164" i="202"/>
  <c r="T164" i="202"/>
  <c r="S164" i="202"/>
  <c r="R164" i="202"/>
  <c r="P164" i="202"/>
  <c r="I164" i="202"/>
  <c r="V163" i="202"/>
  <c r="T163" i="202"/>
  <c r="S163" i="202"/>
  <c r="R163" i="202"/>
  <c r="P163" i="202"/>
  <c r="I163" i="202"/>
  <c r="V162" i="202"/>
  <c r="T162" i="202"/>
  <c r="S162" i="202"/>
  <c r="R162" i="202"/>
  <c r="P162" i="202"/>
  <c r="I162" i="202"/>
  <c r="V161" i="202"/>
  <c r="T161" i="202"/>
  <c r="S161" i="202"/>
  <c r="R161" i="202"/>
  <c r="P161" i="202"/>
  <c r="I161" i="202"/>
  <c r="V160" i="202"/>
  <c r="T160" i="202"/>
  <c r="S160" i="202"/>
  <c r="R160" i="202"/>
  <c r="P160" i="202"/>
  <c r="I160" i="202"/>
  <c r="V159" i="202"/>
  <c r="T159" i="202"/>
  <c r="S159" i="202"/>
  <c r="R159" i="202"/>
  <c r="P159" i="202"/>
  <c r="I159" i="202"/>
  <c r="V158" i="202"/>
  <c r="T158" i="202"/>
  <c r="S158" i="202"/>
  <c r="R158" i="202"/>
  <c r="P158" i="202"/>
  <c r="I158" i="202"/>
  <c r="V157" i="202"/>
  <c r="T157" i="202"/>
  <c r="S157" i="202"/>
  <c r="R157" i="202"/>
  <c r="P157" i="202"/>
  <c r="I157" i="202"/>
  <c r="V156" i="202"/>
  <c r="T156" i="202"/>
  <c r="S156" i="202"/>
  <c r="R156" i="202"/>
  <c r="P156" i="202"/>
  <c r="I156" i="202"/>
  <c r="V155" i="202"/>
  <c r="T155" i="202"/>
  <c r="S155" i="202"/>
  <c r="R155" i="202"/>
  <c r="P155" i="202"/>
  <c r="I155" i="202"/>
  <c r="V154" i="202"/>
  <c r="T154" i="202"/>
  <c r="S154" i="202"/>
  <c r="R154" i="202"/>
  <c r="P154" i="202"/>
  <c r="I154" i="202"/>
  <c r="V153" i="202"/>
  <c r="T153" i="202"/>
  <c r="S153" i="202"/>
  <c r="R153" i="202"/>
  <c r="P153" i="202"/>
  <c r="I153" i="202"/>
  <c r="V152" i="202"/>
  <c r="T152" i="202"/>
  <c r="S152" i="202"/>
  <c r="R152" i="202"/>
  <c r="P152" i="202"/>
  <c r="I152" i="202"/>
  <c r="V151" i="202"/>
  <c r="T151" i="202"/>
  <c r="S151" i="202"/>
  <c r="R151" i="202"/>
  <c r="P151" i="202"/>
  <c r="I151" i="202"/>
  <c r="T150" i="202"/>
  <c r="S150" i="202"/>
  <c r="R150" i="202"/>
  <c r="P150" i="202"/>
  <c r="I150" i="202"/>
  <c r="T149" i="202"/>
  <c r="S149" i="202"/>
  <c r="R149" i="202"/>
  <c r="P149" i="202"/>
  <c r="I149" i="202"/>
  <c r="T148" i="202"/>
  <c r="S148" i="202"/>
  <c r="R148" i="202"/>
  <c r="P148" i="202"/>
  <c r="I148" i="202"/>
  <c r="T147" i="202"/>
  <c r="S147" i="202"/>
  <c r="R147" i="202"/>
  <c r="P147" i="202"/>
  <c r="I147" i="202"/>
  <c r="T146" i="202"/>
  <c r="S146" i="202"/>
  <c r="R146" i="202"/>
  <c r="P146" i="202"/>
  <c r="I146" i="202"/>
  <c r="T145" i="202"/>
  <c r="S145" i="202"/>
  <c r="R145" i="202"/>
  <c r="P145" i="202"/>
  <c r="I145" i="202"/>
  <c r="T144" i="202"/>
  <c r="S144" i="202"/>
  <c r="R144" i="202"/>
  <c r="P144" i="202"/>
  <c r="I144" i="202"/>
  <c r="T143" i="202"/>
  <c r="S143" i="202"/>
  <c r="R143" i="202"/>
  <c r="P143" i="202"/>
  <c r="I143" i="202"/>
  <c r="T142" i="202"/>
  <c r="S142" i="202"/>
  <c r="R142" i="202"/>
  <c r="P142" i="202"/>
  <c r="I142" i="202"/>
  <c r="T141" i="202"/>
  <c r="S141" i="202"/>
  <c r="R141" i="202"/>
  <c r="P141" i="202"/>
  <c r="I141" i="202"/>
  <c r="T140" i="202"/>
  <c r="S140" i="202"/>
  <c r="R140" i="202"/>
  <c r="P140" i="202"/>
  <c r="I140" i="202"/>
  <c r="T139" i="202"/>
  <c r="S139" i="202"/>
  <c r="R139" i="202"/>
  <c r="P139" i="202"/>
  <c r="I139" i="202"/>
  <c r="T138" i="202"/>
  <c r="S138" i="202"/>
  <c r="R138" i="202"/>
  <c r="P138" i="202"/>
  <c r="I138" i="202"/>
  <c r="T137" i="202"/>
  <c r="S137" i="202"/>
  <c r="R137" i="202"/>
  <c r="P137" i="202"/>
  <c r="I137" i="202"/>
  <c r="T136" i="202"/>
  <c r="S136" i="202"/>
  <c r="R136" i="202"/>
  <c r="P136" i="202"/>
  <c r="I136" i="202"/>
  <c r="T135" i="202"/>
  <c r="S135" i="202"/>
  <c r="R135" i="202"/>
  <c r="P135" i="202"/>
  <c r="I135" i="202"/>
  <c r="T134" i="202"/>
  <c r="S134" i="202"/>
  <c r="R134" i="202"/>
  <c r="P134" i="202"/>
  <c r="I134" i="202"/>
  <c r="T133" i="202"/>
  <c r="S133" i="202"/>
  <c r="R133" i="202"/>
  <c r="P133" i="202"/>
  <c r="I133" i="202"/>
  <c r="T132" i="202"/>
  <c r="S132" i="202"/>
  <c r="R132" i="202"/>
  <c r="P132" i="202"/>
  <c r="I132" i="202"/>
  <c r="T131" i="202"/>
  <c r="S131" i="202"/>
  <c r="R131" i="202"/>
  <c r="P131" i="202"/>
  <c r="I131" i="202"/>
  <c r="T130" i="202"/>
  <c r="S130" i="202"/>
  <c r="R130" i="202"/>
  <c r="P130" i="202"/>
  <c r="I130" i="202"/>
  <c r="T129" i="202"/>
  <c r="S129" i="202"/>
  <c r="R129" i="202"/>
  <c r="P129" i="202"/>
  <c r="I129" i="202"/>
  <c r="T128" i="202"/>
  <c r="S128" i="202"/>
  <c r="R128" i="202"/>
  <c r="P128" i="202"/>
  <c r="I128" i="202"/>
  <c r="T127" i="202"/>
  <c r="S127" i="202"/>
  <c r="R127" i="202"/>
  <c r="P127" i="202"/>
  <c r="I127" i="202"/>
  <c r="T126" i="202"/>
  <c r="S126" i="202"/>
  <c r="R126" i="202"/>
  <c r="P126" i="202"/>
  <c r="I126" i="202"/>
  <c r="T125" i="202"/>
  <c r="S125" i="202"/>
  <c r="R125" i="202"/>
  <c r="P125" i="202"/>
  <c r="I125" i="202"/>
  <c r="T124" i="202"/>
  <c r="S124" i="202"/>
  <c r="R124" i="202"/>
  <c r="P124" i="202"/>
  <c r="I124" i="202"/>
  <c r="T123" i="202"/>
  <c r="S123" i="202"/>
  <c r="R123" i="202"/>
  <c r="P123" i="202"/>
  <c r="I123" i="202"/>
  <c r="T122" i="202"/>
  <c r="S122" i="202"/>
  <c r="R122" i="202"/>
  <c r="P122" i="202"/>
  <c r="I122" i="202"/>
  <c r="T121" i="202"/>
  <c r="S121" i="202"/>
  <c r="R121" i="202"/>
  <c r="P121" i="202"/>
  <c r="I121" i="202"/>
  <c r="T120" i="202"/>
  <c r="S120" i="202"/>
  <c r="R120" i="202"/>
  <c r="P120" i="202"/>
  <c r="I120" i="202"/>
  <c r="T119" i="202"/>
  <c r="S119" i="202"/>
  <c r="R119" i="202"/>
  <c r="P119" i="202"/>
  <c r="I119" i="202"/>
  <c r="T118" i="202"/>
  <c r="S118" i="202"/>
  <c r="R118" i="202"/>
  <c r="P118" i="202"/>
  <c r="I118" i="202"/>
  <c r="T117" i="202"/>
  <c r="S117" i="202"/>
  <c r="R117" i="202"/>
  <c r="P117" i="202"/>
  <c r="I117" i="202"/>
  <c r="T116" i="202"/>
  <c r="S116" i="202"/>
  <c r="R116" i="202"/>
  <c r="P116" i="202"/>
  <c r="I116" i="202"/>
  <c r="T115" i="202"/>
  <c r="S115" i="202"/>
  <c r="R115" i="202"/>
  <c r="P115" i="202"/>
  <c r="I115" i="202"/>
  <c r="T114" i="202"/>
  <c r="S114" i="202"/>
  <c r="R114" i="202"/>
  <c r="P114" i="202"/>
  <c r="I114" i="202"/>
  <c r="T113" i="202"/>
  <c r="S113" i="202"/>
  <c r="R113" i="202"/>
  <c r="P113" i="202"/>
  <c r="I113" i="202"/>
  <c r="T112" i="202"/>
  <c r="S112" i="202"/>
  <c r="R112" i="202"/>
  <c r="P112" i="202"/>
  <c r="I112" i="202"/>
  <c r="T111" i="202"/>
  <c r="S111" i="202"/>
  <c r="R111" i="202"/>
  <c r="P111" i="202"/>
  <c r="I111" i="202"/>
  <c r="T110" i="202"/>
  <c r="S110" i="202"/>
  <c r="R110" i="202"/>
  <c r="P110" i="202"/>
  <c r="I110" i="202"/>
  <c r="T109" i="202"/>
  <c r="S109" i="202"/>
  <c r="R109" i="202"/>
  <c r="P109" i="202"/>
  <c r="I109" i="202"/>
  <c r="T108" i="202"/>
  <c r="S108" i="202"/>
  <c r="R108" i="202"/>
  <c r="P108" i="202"/>
  <c r="I108" i="202"/>
  <c r="T107" i="202"/>
  <c r="S107" i="202"/>
  <c r="R107" i="202"/>
  <c r="P107" i="202"/>
  <c r="I107" i="202"/>
  <c r="T106" i="202"/>
  <c r="S106" i="202"/>
  <c r="R106" i="202"/>
  <c r="P106" i="202"/>
  <c r="I106" i="202"/>
  <c r="T105" i="202"/>
  <c r="S105" i="202"/>
  <c r="R105" i="202"/>
  <c r="P105" i="202"/>
  <c r="I105" i="202"/>
  <c r="T104" i="202"/>
  <c r="S104" i="202"/>
  <c r="R104" i="202"/>
  <c r="P104" i="202"/>
  <c r="I104" i="202"/>
  <c r="T103" i="202"/>
  <c r="S103" i="202"/>
  <c r="R103" i="202"/>
  <c r="P103" i="202"/>
  <c r="I103" i="202"/>
  <c r="T102" i="202"/>
  <c r="S102" i="202"/>
  <c r="R102" i="202"/>
  <c r="P102" i="202"/>
  <c r="I102" i="202"/>
  <c r="T101" i="202"/>
  <c r="S101" i="202"/>
  <c r="R101" i="202"/>
  <c r="P101" i="202"/>
  <c r="I101" i="202"/>
  <c r="T100" i="202"/>
  <c r="S100" i="202"/>
  <c r="R100" i="202"/>
  <c r="P100" i="202"/>
  <c r="I100" i="202"/>
  <c r="T99" i="202"/>
  <c r="S99" i="202"/>
  <c r="R99" i="202"/>
  <c r="P99" i="202"/>
  <c r="I99" i="202"/>
  <c r="T98" i="202"/>
  <c r="S98" i="202"/>
  <c r="R98" i="202"/>
  <c r="P98" i="202"/>
  <c r="I98" i="202"/>
  <c r="T97" i="202"/>
  <c r="S97" i="202"/>
  <c r="R97" i="202"/>
  <c r="P97" i="202"/>
  <c r="I97" i="202"/>
  <c r="T96" i="202"/>
  <c r="S96" i="202"/>
  <c r="R96" i="202"/>
  <c r="P96" i="202"/>
  <c r="I96" i="202"/>
  <c r="T95" i="202"/>
  <c r="S95" i="202"/>
  <c r="R95" i="202"/>
  <c r="P95" i="202"/>
  <c r="I95" i="202"/>
  <c r="T94" i="202"/>
  <c r="S94" i="202"/>
  <c r="R94" i="202"/>
  <c r="P94" i="202"/>
  <c r="I94" i="202"/>
  <c r="T93" i="202"/>
  <c r="S93" i="202"/>
  <c r="R93" i="202"/>
  <c r="P93" i="202"/>
  <c r="I93" i="202"/>
  <c r="T92" i="202"/>
  <c r="S92" i="202"/>
  <c r="R92" i="202"/>
  <c r="P92" i="202"/>
  <c r="I92" i="202"/>
  <c r="T91" i="202"/>
  <c r="S91" i="202"/>
  <c r="R91" i="202"/>
  <c r="P91" i="202"/>
  <c r="I91" i="202"/>
  <c r="T90" i="202"/>
  <c r="S90" i="202"/>
  <c r="R90" i="202"/>
  <c r="P90" i="202"/>
  <c r="I90" i="202"/>
  <c r="T89" i="202"/>
  <c r="S89" i="202"/>
  <c r="R89" i="202"/>
  <c r="P89" i="202"/>
  <c r="I89" i="202"/>
  <c r="T88" i="202"/>
  <c r="S88" i="202"/>
  <c r="R88" i="202"/>
  <c r="P88" i="202"/>
  <c r="I88" i="202"/>
  <c r="T87" i="202"/>
  <c r="S87" i="202"/>
  <c r="R87" i="202"/>
  <c r="P87" i="202"/>
  <c r="I87" i="202"/>
  <c r="T86" i="202"/>
  <c r="S86" i="202"/>
  <c r="R86" i="202"/>
  <c r="P86" i="202"/>
  <c r="I86" i="202"/>
  <c r="T85" i="202"/>
  <c r="S85" i="202"/>
  <c r="R85" i="202"/>
  <c r="P85" i="202"/>
  <c r="I85" i="202"/>
  <c r="T84" i="202"/>
  <c r="S84" i="202"/>
  <c r="R84" i="202"/>
  <c r="P84" i="202"/>
  <c r="I84" i="202"/>
  <c r="T83" i="202"/>
  <c r="S83" i="202"/>
  <c r="R83" i="202"/>
  <c r="P83" i="202"/>
  <c r="I83" i="202"/>
  <c r="T82" i="202"/>
  <c r="S82" i="202"/>
  <c r="R82" i="202"/>
  <c r="P82" i="202"/>
  <c r="I82" i="202"/>
  <c r="T81" i="202"/>
  <c r="S81" i="202"/>
  <c r="R81" i="202"/>
  <c r="P81" i="202"/>
  <c r="I81" i="202"/>
  <c r="T80" i="202"/>
  <c r="S80" i="202"/>
  <c r="R80" i="202"/>
  <c r="P80" i="202"/>
  <c r="I80" i="202"/>
  <c r="T79" i="202"/>
  <c r="S79" i="202"/>
  <c r="R79" i="202"/>
  <c r="P79" i="202"/>
  <c r="I79" i="202"/>
  <c r="T78" i="202"/>
  <c r="S78" i="202"/>
  <c r="R78" i="202"/>
  <c r="P78" i="202"/>
  <c r="I78" i="202"/>
  <c r="T77" i="202"/>
  <c r="S77" i="202"/>
  <c r="R77" i="202"/>
  <c r="P77" i="202"/>
  <c r="I77" i="202"/>
  <c r="T76" i="202"/>
  <c r="S76" i="202"/>
  <c r="R76" i="202"/>
  <c r="P76" i="202"/>
  <c r="I76" i="202"/>
  <c r="T75" i="202"/>
  <c r="S75" i="202"/>
  <c r="R75" i="202"/>
  <c r="P75" i="202"/>
  <c r="I75" i="202"/>
  <c r="T74" i="202"/>
  <c r="S74" i="202"/>
  <c r="R74" i="202"/>
  <c r="P74" i="202"/>
  <c r="I74" i="202"/>
  <c r="T73" i="202"/>
  <c r="S73" i="202"/>
  <c r="R73" i="202"/>
  <c r="P73" i="202"/>
  <c r="I73" i="202"/>
  <c r="T72" i="202"/>
  <c r="S72" i="202"/>
  <c r="R72" i="202"/>
  <c r="P72" i="202"/>
  <c r="I72" i="202"/>
  <c r="T71" i="202"/>
  <c r="S71" i="202"/>
  <c r="R71" i="202"/>
  <c r="P71" i="202"/>
  <c r="I71" i="202"/>
  <c r="T70" i="202"/>
  <c r="S70" i="202"/>
  <c r="R70" i="202"/>
  <c r="P70" i="202"/>
  <c r="I70" i="202"/>
  <c r="T69" i="202"/>
  <c r="S69" i="202"/>
  <c r="R69" i="202"/>
  <c r="P69" i="202"/>
  <c r="I69" i="202"/>
  <c r="T68" i="202"/>
  <c r="S68" i="202"/>
  <c r="R68" i="202"/>
  <c r="P68" i="202"/>
  <c r="I68" i="202"/>
  <c r="T67" i="202"/>
  <c r="S67" i="202"/>
  <c r="R67" i="202"/>
  <c r="P67" i="202"/>
  <c r="I67" i="202"/>
  <c r="T66" i="202"/>
  <c r="S66" i="202"/>
  <c r="R66" i="202"/>
  <c r="P66" i="202"/>
  <c r="I66" i="202"/>
  <c r="T65" i="202"/>
  <c r="S65" i="202"/>
  <c r="R65" i="202"/>
  <c r="P65" i="202"/>
  <c r="I65" i="202"/>
  <c r="T64" i="202"/>
  <c r="S64" i="202"/>
  <c r="R64" i="202"/>
  <c r="P64" i="202"/>
  <c r="I64" i="202"/>
  <c r="T63" i="202"/>
  <c r="S63" i="202"/>
  <c r="R63" i="202"/>
  <c r="P63" i="202"/>
  <c r="I63" i="202"/>
  <c r="T62" i="202"/>
  <c r="S62" i="202"/>
  <c r="R62" i="202"/>
  <c r="P62" i="202"/>
  <c r="I62" i="202"/>
  <c r="T61" i="202"/>
  <c r="S61" i="202"/>
  <c r="R61" i="202"/>
  <c r="P61" i="202"/>
  <c r="I61" i="202"/>
  <c r="T60" i="202"/>
  <c r="S60" i="202"/>
  <c r="R60" i="202"/>
  <c r="P60" i="202"/>
  <c r="I60" i="202"/>
  <c r="T59" i="202"/>
  <c r="S59" i="202"/>
  <c r="R59" i="202"/>
  <c r="P59" i="202"/>
  <c r="I59" i="202"/>
  <c r="T58" i="202"/>
  <c r="S58" i="202"/>
  <c r="R58" i="202"/>
  <c r="P58" i="202"/>
  <c r="I58" i="202"/>
  <c r="T57" i="202"/>
  <c r="S57" i="202"/>
  <c r="R57" i="202"/>
  <c r="P57" i="202"/>
  <c r="I57" i="202"/>
  <c r="T56" i="202"/>
  <c r="S56" i="202"/>
  <c r="R56" i="202"/>
  <c r="P56" i="202"/>
  <c r="I56" i="202"/>
  <c r="T55" i="202"/>
  <c r="S55" i="202"/>
  <c r="R55" i="202"/>
  <c r="P55" i="202"/>
  <c r="I55" i="202"/>
  <c r="T54" i="202"/>
  <c r="S54" i="202"/>
  <c r="R54" i="202"/>
  <c r="P54" i="202"/>
  <c r="I54" i="202"/>
  <c r="T53" i="202"/>
  <c r="S53" i="202"/>
  <c r="R53" i="202"/>
  <c r="P53" i="202"/>
  <c r="I53" i="202"/>
  <c r="T52" i="202"/>
  <c r="S52" i="202"/>
  <c r="R52" i="202"/>
  <c r="P52" i="202"/>
  <c r="I52" i="202"/>
  <c r="T51" i="202"/>
  <c r="S51" i="202"/>
  <c r="R51" i="202"/>
  <c r="P51" i="202"/>
  <c r="I51" i="202"/>
  <c r="T50" i="202"/>
  <c r="S50" i="202"/>
  <c r="R50" i="202"/>
  <c r="P50" i="202"/>
  <c r="I50" i="202"/>
  <c r="T49" i="202"/>
  <c r="S49" i="202"/>
  <c r="R49" i="202"/>
  <c r="P49" i="202"/>
  <c r="I49" i="202"/>
  <c r="T48" i="202"/>
  <c r="S48" i="202"/>
  <c r="R48" i="202"/>
  <c r="P48" i="202"/>
  <c r="I48" i="202"/>
  <c r="T47" i="202"/>
  <c r="S47" i="202"/>
  <c r="R47" i="202"/>
  <c r="P47" i="202"/>
  <c r="I47" i="202"/>
  <c r="T46" i="202"/>
  <c r="S46" i="202"/>
  <c r="R46" i="202"/>
  <c r="P46" i="202"/>
  <c r="I46" i="202"/>
  <c r="T45" i="202"/>
  <c r="S45" i="202"/>
  <c r="R45" i="202"/>
  <c r="P45" i="202"/>
  <c r="I45" i="202"/>
  <c r="T44" i="202"/>
  <c r="S44" i="202"/>
  <c r="R44" i="202"/>
  <c r="P44" i="202"/>
  <c r="I44" i="202"/>
  <c r="T43" i="202"/>
  <c r="S43" i="202"/>
  <c r="R43" i="202"/>
  <c r="P43" i="202"/>
  <c r="I43" i="202"/>
  <c r="T42" i="202"/>
  <c r="S42" i="202"/>
  <c r="R42" i="202"/>
  <c r="P42" i="202"/>
  <c r="I42" i="202"/>
  <c r="T41" i="202"/>
  <c r="S41" i="202"/>
  <c r="R41" i="202"/>
  <c r="P41" i="202"/>
  <c r="I41" i="202"/>
  <c r="T40" i="202"/>
  <c r="S40" i="202"/>
  <c r="R40" i="202"/>
  <c r="P40" i="202"/>
  <c r="I40" i="202"/>
  <c r="T39" i="202"/>
  <c r="S39" i="202"/>
  <c r="R39" i="202"/>
  <c r="P39" i="202"/>
  <c r="I39" i="202"/>
  <c r="T38" i="202"/>
  <c r="S38" i="202"/>
  <c r="R38" i="202"/>
  <c r="P38" i="202"/>
  <c r="I38" i="202"/>
  <c r="T37" i="202"/>
  <c r="S37" i="202"/>
  <c r="R37" i="202"/>
  <c r="P37" i="202"/>
  <c r="I37" i="202"/>
  <c r="T36" i="202"/>
  <c r="S36" i="202"/>
  <c r="R36" i="202"/>
  <c r="P36" i="202"/>
  <c r="I36" i="202"/>
  <c r="T35" i="202"/>
  <c r="S35" i="202"/>
  <c r="R35" i="202"/>
  <c r="P35" i="202"/>
  <c r="I35" i="202"/>
  <c r="T34" i="202"/>
  <c r="S34" i="202"/>
  <c r="R34" i="202"/>
  <c r="P34" i="202"/>
  <c r="I34" i="202"/>
  <c r="T33" i="202"/>
  <c r="S33" i="202"/>
  <c r="R33" i="202"/>
  <c r="P33" i="202"/>
  <c r="I33" i="202"/>
  <c r="T32" i="202"/>
  <c r="S32" i="202"/>
  <c r="R32" i="202"/>
  <c r="P32" i="202"/>
  <c r="I32" i="202"/>
  <c r="T31" i="202"/>
  <c r="S31" i="202"/>
  <c r="R31" i="202"/>
  <c r="P31" i="202"/>
  <c r="I31" i="202"/>
  <c r="T30" i="202"/>
  <c r="S30" i="202"/>
  <c r="R30" i="202"/>
  <c r="P30" i="202"/>
  <c r="I30" i="202"/>
  <c r="T29" i="202"/>
  <c r="S29" i="202"/>
  <c r="R29" i="202"/>
  <c r="P29" i="202"/>
  <c r="I29" i="202"/>
  <c r="T28" i="202"/>
  <c r="S28" i="202"/>
  <c r="R28" i="202"/>
  <c r="P28" i="202"/>
  <c r="I28" i="202"/>
  <c r="T27" i="202"/>
  <c r="S27" i="202"/>
  <c r="R27" i="202"/>
  <c r="P27" i="202"/>
  <c r="I27" i="202"/>
  <c r="T26" i="202"/>
  <c r="S26" i="202"/>
  <c r="R26" i="202"/>
  <c r="P26" i="202"/>
  <c r="I26" i="202"/>
  <c r="T25" i="202"/>
  <c r="S25" i="202"/>
  <c r="R25" i="202"/>
  <c r="P25" i="202"/>
  <c r="I25" i="202"/>
  <c r="P24" i="202"/>
  <c r="I24" i="202"/>
  <c r="P23" i="202"/>
  <c r="I23" i="202"/>
  <c r="P22" i="202"/>
  <c r="I22" i="202"/>
  <c r="P21" i="202"/>
  <c r="I21" i="202"/>
  <c r="P20" i="202"/>
  <c r="I20" i="202"/>
  <c r="P19" i="202"/>
  <c r="I19" i="202"/>
  <c r="P18" i="202"/>
  <c r="I18" i="202"/>
  <c r="P17" i="202"/>
  <c r="I17" i="202"/>
  <c r="P16" i="202"/>
  <c r="I16" i="202"/>
  <c r="P15" i="202"/>
  <c r="I15" i="202"/>
  <c r="P14" i="202"/>
  <c r="I14" i="202"/>
  <c r="P13" i="202"/>
  <c r="I13" i="202"/>
  <c r="F162" i="204" l="1"/>
  <c r="H162" i="204" s="1"/>
  <c r="W41" i="202"/>
  <c r="W57" i="202"/>
  <c r="F105" i="204"/>
  <c r="H105" i="204" s="1"/>
  <c r="F49" i="204"/>
  <c r="I49" i="204" s="1"/>
  <c r="F145" i="204"/>
  <c r="I145" i="204" s="1"/>
  <c r="W140" i="202"/>
  <c r="W73" i="202"/>
  <c r="F185" i="204"/>
  <c r="I185" i="204" s="1"/>
  <c r="F133" i="204"/>
  <c r="I133" i="204" s="1"/>
  <c r="F153" i="204"/>
  <c r="I153" i="204" s="1"/>
  <c r="F193" i="204"/>
  <c r="I193" i="204" s="1"/>
  <c r="F94" i="204"/>
  <c r="I94" i="204" s="1"/>
  <c r="F142" i="204"/>
  <c r="H142" i="204" s="1"/>
  <c r="F150" i="204"/>
  <c r="H150" i="204" s="1"/>
  <c r="F158" i="204"/>
  <c r="H158" i="204" s="1"/>
  <c r="F136" i="204"/>
  <c r="H136" i="204" s="1"/>
  <c r="K118" i="203"/>
  <c r="W85" i="202"/>
  <c r="F76" i="204"/>
  <c r="H76" i="204" s="1"/>
  <c r="F148" i="204"/>
  <c r="I148" i="204" s="1"/>
  <c r="W120" i="202"/>
  <c r="F44" i="204"/>
  <c r="H44" i="204" s="1"/>
  <c r="F19" i="204"/>
  <c r="H19" i="204" s="1"/>
  <c r="K113" i="203"/>
  <c r="F20" i="204"/>
  <c r="I20" i="204" s="1"/>
  <c r="F107" i="204"/>
  <c r="I107" i="204" s="1"/>
  <c r="F141" i="204"/>
  <c r="I141" i="204" s="1"/>
  <c r="K36" i="203"/>
  <c r="K116" i="203"/>
  <c r="F43" i="204"/>
  <c r="H43" i="204" s="1"/>
  <c r="W72" i="202"/>
  <c r="W51" i="202"/>
  <c r="W99" i="202"/>
  <c r="K123" i="203"/>
  <c r="K131" i="203"/>
  <c r="K135" i="203"/>
  <c r="F23" i="204"/>
  <c r="I23" i="204" s="1"/>
  <c r="U72" i="213"/>
  <c r="K34" i="203"/>
  <c r="K78" i="203"/>
  <c r="K139" i="203"/>
  <c r="K26" i="203"/>
  <c r="F92" i="204"/>
  <c r="I92" i="204" s="1"/>
  <c r="K121" i="203"/>
  <c r="K88" i="203"/>
  <c r="K61" i="203"/>
  <c r="K77" i="203"/>
  <c r="K82" i="203"/>
  <c r="K130" i="203"/>
  <c r="K151" i="203"/>
  <c r="K183" i="203"/>
  <c r="K51" i="203"/>
  <c r="F102" i="204"/>
  <c r="I102" i="204" s="1"/>
  <c r="K46" i="203"/>
  <c r="K62" i="203"/>
  <c r="K94" i="203"/>
  <c r="K147" i="203"/>
  <c r="K163" i="203"/>
  <c r="K179" i="203"/>
  <c r="K195" i="203"/>
  <c r="U49" i="204"/>
  <c r="F71" i="204"/>
  <c r="H71" i="204" s="1"/>
  <c r="F140" i="204"/>
  <c r="H140" i="204" s="1"/>
  <c r="K132" i="203"/>
  <c r="W43" i="202"/>
  <c r="K42" i="203"/>
  <c r="K58" i="203"/>
  <c r="K74" i="203"/>
  <c r="K127" i="203"/>
  <c r="K37" i="203"/>
  <c r="K53" i="203"/>
  <c r="K69" i="203"/>
  <c r="K90" i="203"/>
  <c r="K138" i="203"/>
  <c r="K143" i="203"/>
  <c r="K175" i="203"/>
  <c r="K191" i="203"/>
  <c r="W79" i="202"/>
  <c r="K28" i="203"/>
  <c r="K32" i="203"/>
  <c r="K48" i="203"/>
  <c r="K85" i="203"/>
  <c r="K117" i="203"/>
  <c r="K170" i="203"/>
  <c r="K186" i="203"/>
  <c r="K128" i="203"/>
  <c r="T104" i="204"/>
  <c r="K38" i="203"/>
  <c r="K103" i="203"/>
  <c r="F121" i="204"/>
  <c r="I121" i="204" s="1"/>
  <c r="K86" i="203"/>
  <c r="K102" i="203"/>
  <c r="K155" i="203"/>
  <c r="K171" i="203"/>
  <c r="K187" i="203"/>
  <c r="W115" i="202"/>
  <c r="K92" i="203"/>
  <c r="K124" i="203"/>
  <c r="K193" i="203"/>
  <c r="F48" i="204"/>
  <c r="H48" i="204" s="1"/>
  <c r="F122" i="204"/>
  <c r="H122" i="204" s="1"/>
  <c r="F154" i="204"/>
  <c r="H154" i="204" s="1"/>
  <c r="K80" i="213"/>
  <c r="M80" i="213"/>
  <c r="U88" i="213"/>
  <c r="O53" i="213"/>
  <c r="F184" i="204"/>
  <c r="I184" i="204" s="1"/>
  <c r="V191" i="204"/>
  <c r="S99" i="204"/>
  <c r="S124" i="204"/>
  <c r="F68" i="204"/>
  <c r="I68" i="204" s="1"/>
  <c r="F187" i="204"/>
  <c r="I187" i="204" s="1"/>
  <c r="W193" i="204"/>
  <c r="F135" i="204"/>
  <c r="H135" i="204" s="1"/>
  <c r="O230" i="202"/>
  <c r="W88" i="202"/>
  <c r="W37" i="202"/>
  <c r="W53" i="202"/>
  <c r="W77" i="202"/>
  <c r="W181" i="202"/>
  <c r="W124" i="202"/>
  <c r="W89" i="202"/>
  <c r="W97" i="202"/>
  <c r="W113" i="202"/>
  <c r="W117" i="202"/>
  <c r="W133" i="202"/>
  <c r="W149" i="202"/>
  <c r="W92" i="202"/>
  <c r="W28" i="202"/>
  <c r="W78" i="202"/>
  <c r="W86" i="202"/>
  <c r="W138" i="202"/>
  <c r="W64" i="202"/>
  <c r="W189" i="202"/>
  <c r="W47" i="202"/>
  <c r="W55" i="202"/>
  <c r="W63" i="202"/>
  <c r="W75" i="202"/>
  <c r="W83" i="202"/>
  <c r="W91" i="202"/>
  <c r="W147" i="202"/>
  <c r="W119" i="202"/>
  <c r="W127" i="202"/>
  <c r="N212" i="202"/>
  <c r="V67" i="204"/>
  <c r="W122" i="204"/>
  <c r="S132" i="204"/>
  <c r="L181" i="202"/>
  <c r="K111" i="203"/>
  <c r="W212" i="202"/>
  <c r="V13" i="204"/>
  <c r="S83" i="204"/>
  <c r="T50" i="204"/>
  <c r="U88" i="204"/>
  <c r="W132" i="204"/>
  <c r="U175" i="204"/>
  <c r="K27" i="203"/>
  <c r="V37" i="204"/>
  <c r="U83" i="213"/>
  <c r="W65" i="202"/>
  <c r="K50" i="203"/>
  <c r="V35" i="204"/>
  <c r="W70" i="204"/>
  <c r="W59" i="202"/>
  <c r="K122" i="203"/>
  <c r="S93" i="204"/>
  <c r="F174" i="204"/>
  <c r="H174" i="204" s="1"/>
  <c r="W45" i="202"/>
  <c r="W49" i="202"/>
  <c r="W137" i="202"/>
  <c r="F36" i="204"/>
  <c r="I36" i="204" s="1"/>
  <c r="S43" i="204"/>
  <c r="W86" i="204"/>
  <c r="W140" i="204"/>
  <c r="U152" i="204"/>
  <c r="V175" i="204"/>
  <c r="T144" i="209"/>
  <c r="F30" i="204"/>
  <c r="H30" i="204" s="1"/>
  <c r="W202" i="202"/>
  <c r="W204" i="202"/>
  <c r="K104" i="203"/>
  <c r="K114" i="203"/>
  <c r="F73" i="204"/>
  <c r="H73" i="204" s="1"/>
  <c r="F86" i="204"/>
  <c r="I86" i="204" s="1"/>
  <c r="U159" i="204"/>
  <c r="W105" i="204"/>
  <c r="V159" i="204"/>
  <c r="T177" i="204"/>
  <c r="W192" i="204"/>
  <c r="W25" i="202"/>
  <c r="W69" i="202"/>
  <c r="W102" i="202"/>
  <c r="W175" i="202"/>
  <c r="K110" i="203"/>
  <c r="W38" i="202"/>
  <c r="W84" i="202"/>
  <c r="W87" i="202"/>
  <c r="W157" i="202"/>
  <c r="W228" i="202"/>
  <c r="K219" i="202"/>
  <c r="K31" i="203"/>
  <c r="K56" i="203"/>
  <c r="K107" i="203"/>
  <c r="K125" i="203"/>
  <c r="K154" i="203"/>
  <c r="K159" i="203"/>
  <c r="U53" i="204"/>
  <c r="S174" i="204"/>
  <c r="F186" i="204"/>
  <c r="H186" i="204" s="1"/>
  <c r="U99" i="209"/>
  <c r="S160" i="209"/>
  <c r="U25" i="213"/>
  <c r="U87" i="213"/>
  <c r="N215" i="202"/>
  <c r="K76" i="203"/>
  <c r="W168" i="204"/>
  <c r="S35" i="204"/>
  <c r="T132" i="204"/>
  <c r="U97" i="209"/>
  <c r="T142" i="209"/>
  <c r="N181" i="202"/>
  <c r="K119" i="203"/>
  <c r="S18" i="204"/>
  <c r="U132" i="204"/>
  <c r="S175" i="204"/>
  <c r="W129" i="202"/>
  <c r="L186" i="202"/>
  <c r="K40" i="203"/>
  <c r="K66" i="203"/>
  <c r="K67" i="203"/>
  <c r="U21" i="204"/>
  <c r="W34" i="202"/>
  <c r="W35" i="202"/>
  <c r="W71" i="202"/>
  <c r="W81" i="202"/>
  <c r="W95" i="202"/>
  <c r="W110" i="202"/>
  <c r="W101" i="202"/>
  <c r="W131" i="202"/>
  <c r="W154" i="202"/>
  <c r="W170" i="202"/>
  <c r="W186" i="202"/>
  <c r="L219" i="202"/>
  <c r="K52" i="203"/>
  <c r="K72" i="203"/>
  <c r="K83" i="203"/>
  <c r="K105" i="203"/>
  <c r="K98" i="203"/>
  <c r="K115" i="203"/>
  <c r="K133" i="203"/>
  <c r="K167" i="203"/>
  <c r="K185" i="203"/>
  <c r="U24" i="204"/>
  <c r="F35" i="204"/>
  <c r="H35" i="204" s="1"/>
  <c r="F47" i="204"/>
  <c r="H47" i="204" s="1"/>
  <c r="F62" i="204"/>
  <c r="I62" i="204" s="1"/>
  <c r="F72" i="204"/>
  <c r="H72" i="204" s="1"/>
  <c r="F127" i="204"/>
  <c r="H127" i="204" s="1"/>
  <c r="U143" i="204"/>
  <c r="T172" i="204"/>
  <c r="U183" i="204"/>
  <c r="T140" i="209"/>
  <c r="U38" i="213"/>
  <c r="U46" i="213"/>
  <c r="L37" i="213"/>
  <c r="M37" i="213"/>
  <c r="L28" i="213"/>
  <c r="M28" i="213"/>
  <c r="L41" i="213"/>
  <c r="M41" i="213"/>
  <c r="L45" i="213"/>
  <c r="M45" i="213"/>
  <c r="O93" i="213"/>
  <c r="K93" i="213"/>
  <c r="U95" i="213"/>
  <c r="L53" i="213"/>
  <c r="W141" i="209"/>
  <c r="U141" i="209"/>
  <c r="W145" i="209"/>
  <c r="V145" i="209"/>
  <c r="Q116" i="209"/>
  <c r="W116" i="209"/>
  <c r="S116" i="209"/>
  <c r="W151" i="209"/>
  <c r="U151" i="209"/>
  <c r="P93" i="209"/>
  <c r="R29" i="209"/>
  <c r="S93" i="209"/>
  <c r="M182" i="209"/>
  <c r="V182" i="209" s="1"/>
  <c r="U93" i="209"/>
  <c r="W77" i="209"/>
  <c r="O65" i="209"/>
  <c r="S118" i="209"/>
  <c r="M184" i="209"/>
  <c r="Q93" i="209"/>
  <c r="W65" i="209"/>
  <c r="T95" i="209"/>
  <c r="W118" i="209"/>
  <c r="S109" i="209"/>
  <c r="R176" i="209"/>
  <c r="R186" i="209"/>
  <c r="S53" i="209"/>
  <c r="R45" i="209"/>
  <c r="U53" i="209"/>
  <c r="P121" i="209"/>
  <c r="S134" i="209"/>
  <c r="S176" i="209"/>
  <c r="S186" i="209"/>
  <c r="P135" i="209"/>
  <c r="R178" i="209"/>
  <c r="R188" i="209"/>
  <c r="R57" i="209"/>
  <c r="Q71" i="209"/>
  <c r="S178" i="209"/>
  <c r="M25" i="209"/>
  <c r="R25" i="209" s="1"/>
  <c r="P101" i="209"/>
  <c r="W115" i="209"/>
  <c r="R180" i="209"/>
  <c r="R190" i="209"/>
  <c r="R41" i="209"/>
  <c r="S188" i="209"/>
  <c r="O140" i="209"/>
  <c r="S150" i="209"/>
  <c r="S180" i="209"/>
  <c r="S190" i="209"/>
  <c r="W13" i="204"/>
  <c r="V22" i="204"/>
  <c r="U51" i="204"/>
  <c r="U56" i="204"/>
  <c r="U91" i="204"/>
  <c r="V101" i="204"/>
  <c r="S115" i="204"/>
  <c r="S176" i="204"/>
  <c r="V185" i="204"/>
  <c r="F191" i="204"/>
  <c r="I191" i="204" s="1"/>
  <c r="W22" i="204"/>
  <c r="F52" i="204"/>
  <c r="I52" i="204" s="1"/>
  <c r="U67" i="204"/>
  <c r="U81" i="204"/>
  <c r="V91" i="204"/>
  <c r="F97" i="204"/>
  <c r="I97" i="204" s="1"/>
  <c r="U110" i="204"/>
  <c r="S128" i="204"/>
  <c r="F138" i="204"/>
  <c r="I138" i="204" s="1"/>
  <c r="S152" i="204"/>
  <c r="V168" i="204"/>
  <c r="F173" i="204"/>
  <c r="H173" i="204" s="1"/>
  <c r="V176" i="204"/>
  <c r="W185" i="204"/>
  <c r="W81" i="204"/>
  <c r="W110" i="204"/>
  <c r="U128" i="204"/>
  <c r="T38" i="204"/>
  <c r="V43" i="204"/>
  <c r="V62" i="204"/>
  <c r="W67" i="204"/>
  <c r="U72" i="204"/>
  <c r="T124" i="204"/>
  <c r="W152" i="204"/>
  <c r="W191" i="204"/>
  <c r="T14" i="204"/>
  <c r="U57" i="204"/>
  <c r="W62" i="204"/>
  <c r="V72" i="204"/>
  <c r="U97" i="204"/>
  <c r="T116" i="204"/>
  <c r="S121" i="204"/>
  <c r="U124" i="204"/>
  <c r="S138" i="204"/>
  <c r="W57" i="204"/>
  <c r="W97" i="204"/>
  <c r="V102" i="204"/>
  <c r="U116" i="204"/>
  <c r="U121" i="204"/>
  <c r="V124" i="204"/>
  <c r="U138" i="204"/>
  <c r="S177" i="204"/>
  <c r="W186" i="204"/>
  <c r="U77" i="204"/>
  <c r="W102" i="204"/>
  <c r="U107" i="204"/>
  <c r="W111" i="204"/>
  <c r="V116" i="204"/>
  <c r="V121" i="204"/>
  <c r="U129" i="204"/>
  <c r="V138" i="204"/>
  <c r="S169" i="204"/>
  <c r="U19" i="204"/>
  <c r="W39" i="204"/>
  <c r="T53" i="204"/>
  <c r="F112" i="204"/>
  <c r="H112" i="204" s="1"/>
  <c r="F125" i="204"/>
  <c r="I125" i="204" s="1"/>
  <c r="V129" i="204"/>
  <c r="F144" i="204"/>
  <c r="H144" i="204" s="1"/>
  <c r="F149" i="204"/>
  <c r="V153" i="204"/>
  <c r="V169" i="204"/>
  <c r="V177" i="204"/>
  <c r="F183" i="204"/>
  <c r="H183" i="204" s="1"/>
  <c r="V192" i="204"/>
  <c r="F130" i="204"/>
  <c r="I130" i="204" s="1"/>
  <c r="F178" i="204"/>
  <c r="H178" i="204" s="1"/>
  <c r="W73" i="204"/>
  <c r="W49" i="204"/>
  <c r="S69" i="204"/>
  <c r="T78" i="204"/>
  <c r="U83" i="204"/>
  <c r="T93" i="204"/>
  <c r="S108" i="204"/>
  <c r="T125" i="204"/>
  <c r="V139" i="204"/>
  <c r="U144" i="204"/>
  <c r="V183" i="204"/>
  <c r="T16" i="204"/>
  <c r="V30" i="204"/>
  <c r="S45" i="204"/>
  <c r="T69" i="204"/>
  <c r="V78" i="204"/>
  <c r="W83" i="204"/>
  <c r="T108" i="204"/>
  <c r="U122" i="204"/>
  <c r="W130" i="204"/>
  <c r="T170" i="204"/>
  <c r="W178" i="204"/>
  <c r="U16" i="204"/>
  <c r="U25" i="204"/>
  <c r="T45" i="204"/>
  <c r="V54" i="204"/>
  <c r="W59" i="204"/>
  <c r="V108" i="204"/>
  <c r="V122" i="204"/>
  <c r="F131" i="204"/>
  <c r="I131" i="204" s="1"/>
  <c r="F166" i="204"/>
  <c r="I166" i="204" s="1"/>
  <c r="V193" i="204"/>
  <c r="V45" i="204"/>
  <c r="W54" i="204"/>
  <c r="W108" i="204"/>
  <c r="T21" i="204"/>
  <c r="U41" i="204"/>
  <c r="F55" i="204"/>
  <c r="I55" i="204" s="1"/>
  <c r="T94" i="204"/>
  <c r="U104" i="204"/>
  <c r="F109" i="204"/>
  <c r="I109" i="204" s="1"/>
  <c r="F114" i="204"/>
  <c r="H114" i="204" s="1"/>
  <c r="S140" i="204"/>
  <c r="T175" i="204"/>
  <c r="T184" i="204"/>
  <c r="V184" i="204"/>
  <c r="V21" i="204"/>
  <c r="S75" i="204"/>
  <c r="S136" i="204"/>
  <c r="S161" i="204"/>
  <c r="W184" i="204"/>
  <c r="F190" i="204"/>
  <c r="I190" i="204" s="1"/>
  <c r="U17" i="204"/>
  <c r="S37" i="204"/>
  <c r="T46" i="204"/>
  <c r="T66" i="204"/>
  <c r="U75" i="204"/>
  <c r="W109" i="204"/>
  <c r="T123" i="204"/>
  <c r="U136" i="204"/>
  <c r="U151" i="204"/>
  <c r="U156" i="204"/>
  <c r="S167" i="204"/>
  <c r="S13" i="204"/>
  <c r="W17" i="204"/>
  <c r="T37" i="204"/>
  <c r="V46" i="204"/>
  <c r="F51" i="204"/>
  <c r="H51" i="204" s="1"/>
  <c r="V75" i="204"/>
  <c r="F110" i="204"/>
  <c r="I110" i="204" s="1"/>
  <c r="V123" i="204"/>
  <c r="F137" i="204"/>
  <c r="I137" i="204" s="1"/>
  <c r="S146" i="204"/>
  <c r="F157" i="204"/>
  <c r="H157" i="204" s="1"/>
  <c r="F168" i="204"/>
  <c r="H168" i="204" s="1"/>
  <c r="W180" i="204"/>
  <c r="W42" i="202"/>
  <c r="W46" i="202"/>
  <c r="W67" i="202"/>
  <c r="W116" i="202"/>
  <c r="W150" i="202"/>
  <c r="K211" i="202"/>
  <c r="W27" i="202"/>
  <c r="W68" i="202"/>
  <c r="W135" i="202"/>
  <c r="W139" i="202"/>
  <c r="L211" i="202"/>
  <c r="W227" i="202"/>
  <c r="W50" i="202"/>
  <c r="W143" i="202"/>
  <c r="K214" i="202"/>
  <c r="W93" i="202"/>
  <c r="W105" i="202"/>
  <c r="W109" i="202"/>
  <c r="W164" i="202"/>
  <c r="L187" i="202"/>
  <c r="L205" i="202"/>
  <c r="L228" i="202"/>
  <c r="W54" i="202"/>
  <c r="W94" i="202"/>
  <c r="W128" i="202"/>
  <c r="O198" i="202"/>
  <c r="N205" i="202"/>
  <c r="K221" i="202"/>
  <c r="O228" i="202"/>
  <c r="W76" i="202"/>
  <c r="W132" i="202"/>
  <c r="W171" i="202"/>
  <c r="W196" i="202"/>
  <c r="L218" i="202"/>
  <c r="W31" i="202"/>
  <c r="W58" i="202"/>
  <c r="W136" i="202"/>
  <c r="W152" i="202"/>
  <c r="W191" i="202"/>
  <c r="W32" i="202"/>
  <c r="W61" i="202"/>
  <c r="W80" i="202"/>
  <c r="W121" i="202"/>
  <c r="W144" i="202"/>
  <c r="K212" i="202"/>
  <c r="W36" i="202"/>
  <c r="W62" i="202"/>
  <c r="W114" i="202"/>
  <c r="W125" i="202"/>
  <c r="W187" i="202"/>
  <c r="L212" i="202"/>
  <c r="W39" i="202"/>
  <c r="W160" i="202"/>
  <c r="W40" i="202"/>
  <c r="W44" i="202"/>
  <c r="W66" i="202"/>
  <c r="L188" i="202"/>
  <c r="K206" i="202"/>
  <c r="L229" i="202"/>
  <c r="W48" i="202"/>
  <c r="N188" i="202"/>
  <c r="O206" i="202"/>
  <c r="N229" i="202"/>
  <c r="W70" i="202"/>
  <c r="W122" i="202"/>
  <c r="W141" i="202"/>
  <c r="O229" i="202"/>
  <c r="W52" i="202"/>
  <c r="W103" i="202"/>
  <c r="W107" i="202"/>
  <c r="W111" i="202"/>
  <c r="W159" i="202"/>
  <c r="K182" i="202"/>
  <c r="W74" i="202"/>
  <c r="O182" i="202"/>
  <c r="L210" i="202"/>
  <c r="W56" i="202"/>
  <c r="W96" i="202"/>
  <c r="K213" i="202"/>
  <c r="N204" i="202"/>
  <c r="L213" i="202"/>
  <c r="W30" i="202"/>
  <c r="W60" i="202"/>
  <c r="W100" i="202"/>
  <c r="W123" i="202"/>
  <c r="W145" i="202"/>
  <c r="W165" i="202"/>
  <c r="N197" i="202"/>
  <c r="O204" i="202"/>
  <c r="K207" i="202"/>
  <c r="W82" i="202"/>
  <c r="W104" i="202"/>
  <c r="W112" i="202"/>
  <c r="O197" i="202"/>
  <c r="K220" i="202"/>
  <c r="K230" i="202"/>
  <c r="F81" i="204"/>
  <c r="I81" i="204" s="1"/>
  <c r="W90" i="202"/>
  <c r="W98" i="202"/>
  <c r="W146" i="202"/>
  <c r="W148" i="202"/>
  <c r="W158" i="202"/>
  <c r="W163" i="202"/>
  <c r="W172" i="202"/>
  <c r="W183" i="202"/>
  <c r="O205" i="202"/>
  <c r="N213" i="202"/>
  <c r="O214" i="202"/>
  <c r="O219" i="202"/>
  <c r="L220" i="202"/>
  <c r="N221" i="202"/>
  <c r="W226" i="202"/>
  <c r="K96" i="203"/>
  <c r="K84" i="203"/>
  <c r="K157" i="203"/>
  <c r="K145" i="203"/>
  <c r="W149" i="209"/>
  <c r="V149" i="209"/>
  <c r="U149" i="209"/>
  <c r="S168" i="209"/>
  <c r="Q168" i="209"/>
  <c r="K149" i="203"/>
  <c r="K137" i="203"/>
  <c r="W142" i="202"/>
  <c r="K181" i="202"/>
  <c r="K183" i="202"/>
  <c r="K187" i="202"/>
  <c r="K188" i="202"/>
  <c r="W188" i="202"/>
  <c r="W194" i="202"/>
  <c r="W195" i="202"/>
  <c r="O220" i="202"/>
  <c r="O221" i="202"/>
  <c r="N227" i="202"/>
  <c r="L227" i="202"/>
  <c r="K227" i="202"/>
  <c r="K44" i="203"/>
  <c r="K54" i="203"/>
  <c r="K64" i="203"/>
  <c r="K165" i="203"/>
  <c r="K153" i="203"/>
  <c r="V89" i="204"/>
  <c r="W89" i="204"/>
  <c r="U89" i="204"/>
  <c r="P43" i="209"/>
  <c r="T43" i="209"/>
  <c r="S43" i="209"/>
  <c r="Q43" i="209"/>
  <c r="W162" i="202"/>
  <c r="W26" i="202"/>
  <c r="W151" i="202"/>
  <c r="W166" i="202"/>
  <c r="W180" i="202"/>
  <c r="W203" i="202"/>
  <c r="K173" i="203"/>
  <c r="K161" i="203"/>
  <c r="F38" i="204"/>
  <c r="I38" i="204" s="1"/>
  <c r="W85" i="204"/>
  <c r="V85" i="204"/>
  <c r="U85" i="204"/>
  <c r="T85" i="204"/>
  <c r="S85" i="204"/>
  <c r="F132" i="204"/>
  <c r="H132" i="204" s="1"/>
  <c r="W33" i="202"/>
  <c r="W106" i="202"/>
  <c r="W134" i="202"/>
  <c r="W173" i="202"/>
  <c r="W178" i="202"/>
  <c r="K189" i="202"/>
  <c r="K191" i="202"/>
  <c r="K195" i="202"/>
  <c r="K196" i="202"/>
  <c r="W199" i="202"/>
  <c r="W220" i="202"/>
  <c r="W210" i="202"/>
  <c r="W211" i="202"/>
  <c r="K112" i="203"/>
  <c r="K100" i="203"/>
  <c r="K181" i="203"/>
  <c r="K169" i="203"/>
  <c r="F16" i="204"/>
  <c r="H16" i="204" s="1"/>
  <c r="F78" i="204"/>
  <c r="I78" i="204" s="1"/>
  <c r="T114" i="204"/>
  <c r="W114" i="204"/>
  <c r="V114" i="204"/>
  <c r="U114" i="204"/>
  <c r="S114" i="204"/>
  <c r="W108" i="202"/>
  <c r="W29" i="202"/>
  <c r="W130" i="202"/>
  <c r="W156" i="202"/>
  <c r="W174" i="202"/>
  <c r="W179" i="202"/>
  <c r="L189" i="202"/>
  <c r="K190" i="202"/>
  <c r="N191" i="202"/>
  <c r="L194" i="202"/>
  <c r="L195" i="202"/>
  <c r="L196" i="202"/>
  <c r="K197" i="202"/>
  <c r="K199" i="202"/>
  <c r="K203" i="202"/>
  <c r="K204" i="202"/>
  <c r="W207" i="202"/>
  <c r="W218" i="202"/>
  <c r="W223" i="202"/>
  <c r="N223" i="202"/>
  <c r="K223" i="202"/>
  <c r="K30" i="203"/>
  <c r="K45" i="203"/>
  <c r="K60" i="203"/>
  <c r="K70" i="203"/>
  <c r="K120" i="203"/>
  <c r="K108" i="203"/>
  <c r="K189" i="203"/>
  <c r="K177" i="203"/>
  <c r="W61" i="204"/>
  <c r="V61" i="204"/>
  <c r="U61" i="204"/>
  <c r="T61" i="204"/>
  <c r="S61" i="204"/>
  <c r="V65" i="204"/>
  <c r="W65" i="204"/>
  <c r="U65" i="204"/>
  <c r="W118" i="202"/>
  <c r="W126" i="202"/>
  <c r="N189" i="202"/>
  <c r="O190" i="202"/>
  <c r="N196" i="202"/>
  <c r="K198" i="202"/>
  <c r="N199" i="202"/>
  <c r="L202" i="202"/>
  <c r="L203" i="202"/>
  <c r="W215" i="202"/>
  <c r="W219" i="202"/>
  <c r="K80" i="203"/>
  <c r="K68" i="203"/>
  <c r="F41" i="204"/>
  <c r="I41" i="204" s="1"/>
  <c r="F84" i="204"/>
  <c r="H84" i="204" s="1"/>
  <c r="S96" i="204"/>
  <c r="V96" i="204"/>
  <c r="U96" i="204"/>
  <c r="T96" i="204"/>
  <c r="W145" i="204"/>
  <c r="V145" i="204"/>
  <c r="S145" i="204"/>
  <c r="W155" i="202"/>
  <c r="W167" i="202"/>
  <c r="N222" i="202"/>
  <c r="K222" i="202"/>
  <c r="K33" i="203"/>
  <c r="K141" i="203"/>
  <c r="K129" i="203"/>
  <c r="T27" i="204"/>
  <c r="V27" i="204"/>
  <c r="U27" i="204"/>
  <c r="S27" i="204"/>
  <c r="W29" i="204"/>
  <c r="U29" i="204"/>
  <c r="T29" i="204"/>
  <c r="S29" i="204"/>
  <c r="V33" i="204"/>
  <c r="W33" i="204"/>
  <c r="U33" i="204"/>
  <c r="U37" i="204"/>
  <c r="V38" i="204"/>
  <c r="W41" i="204"/>
  <c r="U45" i="204"/>
  <c r="W46" i="204"/>
  <c r="V53" i="204"/>
  <c r="U69" i="204"/>
  <c r="W75" i="204"/>
  <c r="U93" i="204"/>
  <c r="V94" i="204"/>
  <c r="U99" i="204"/>
  <c r="W101" i="204"/>
  <c r="F103" i="204"/>
  <c r="H103" i="204" s="1"/>
  <c r="V104" i="204"/>
  <c r="T115" i="204"/>
  <c r="T140" i="204"/>
  <c r="U146" i="204"/>
  <c r="P13" i="209"/>
  <c r="Q13" i="209"/>
  <c r="T13" i="209"/>
  <c r="S13" i="209"/>
  <c r="W54" i="209"/>
  <c r="V54" i="209"/>
  <c r="U54" i="209"/>
  <c r="S54" i="209"/>
  <c r="W127" i="209"/>
  <c r="O127" i="209"/>
  <c r="O56" i="213"/>
  <c r="L56" i="213"/>
  <c r="K100" i="213"/>
  <c r="M100" i="213"/>
  <c r="L100" i="213"/>
  <c r="W231" i="202"/>
  <c r="K25" i="203"/>
  <c r="K35" i="203"/>
  <c r="K49" i="203"/>
  <c r="K65" i="203"/>
  <c r="K81" i="203"/>
  <c r="K109" i="203"/>
  <c r="K106" i="203"/>
  <c r="K134" i="203"/>
  <c r="K150" i="203"/>
  <c r="K166" i="203"/>
  <c r="K182" i="203"/>
  <c r="W21" i="204"/>
  <c r="W38" i="204"/>
  <c r="T48" i="204"/>
  <c r="W53" i="204"/>
  <c r="V69" i="204"/>
  <c r="T70" i="204"/>
  <c r="S77" i="204"/>
  <c r="T86" i="204"/>
  <c r="S91" i="204"/>
  <c r="V93" i="204"/>
  <c r="W94" i="204"/>
  <c r="V99" i="204"/>
  <c r="T111" i="204"/>
  <c r="F113" i="204"/>
  <c r="I113" i="204" s="1"/>
  <c r="V115" i="204"/>
  <c r="W116" i="204"/>
  <c r="S139" i="204"/>
  <c r="U140" i="204"/>
  <c r="V146" i="204"/>
  <c r="W148" i="204"/>
  <c r="V148" i="204"/>
  <c r="T148" i="204"/>
  <c r="S162" i="204"/>
  <c r="W162" i="204"/>
  <c r="V162" i="204"/>
  <c r="U162" i="204"/>
  <c r="T162" i="204"/>
  <c r="R13" i="209"/>
  <c r="W55" i="209"/>
  <c r="U55" i="209"/>
  <c r="Q55" i="209"/>
  <c r="O55" i="209"/>
  <c r="L226" i="202"/>
  <c r="K228" i="202"/>
  <c r="K231" i="202"/>
  <c r="K47" i="203"/>
  <c r="K63" i="203"/>
  <c r="K79" i="203"/>
  <c r="K148" i="203"/>
  <c r="K164" i="203"/>
  <c r="K180" i="203"/>
  <c r="F17" i="204"/>
  <c r="H17" i="204" s="1"/>
  <c r="S19" i="204"/>
  <c r="F28" i="204"/>
  <c r="I28" i="204" s="1"/>
  <c r="T30" i="204"/>
  <c r="U35" i="204"/>
  <c r="F39" i="204"/>
  <c r="H39" i="204" s="1"/>
  <c r="U43" i="204"/>
  <c r="S51" i="204"/>
  <c r="F60" i="204"/>
  <c r="I60" i="204" s="1"/>
  <c r="T62" i="204"/>
  <c r="S67" i="204"/>
  <c r="V70" i="204"/>
  <c r="T77" i="204"/>
  <c r="V86" i="204"/>
  <c r="T88" i="204"/>
  <c r="F95" i="204"/>
  <c r="H95" i="204" s="1"/>
  <c r="W99" i="204"/>
  <c r="T110" i="204"/>
  <c r="F116" i="204"/>
  <c r="H116" i="204" s="1"/>
  <c r="F117" i="204"/>
  <c r="F129" i="204"/>
  <c r="I129" i="204" s="1"/>
  <c r="U135" i="204"/>
  <c r="T139" i="204"/>
  <c r="S144" i="204"/>
  <c r="S148" i="204"/>
  <c r="F189" i="204"/>
  <c r="H189" i="204" s="1"/>
  <c r="P27" i="209"/>
  <c r="T27" i="209"/>
  <c r="S27" i="209"/>
  <c r="M39" i="209"/>
  <c r="U39" i="209" s="1"/>
  <c r="P45" i="209"/>
  <c r="Q45" i="209"/>
  <c r="T45" i="209"/>
  <c r="S45" i="209"/>
  <c r="W112" i="209"/>
  <c r="V112" i="209"/>
  <c r="R194" i="209"/>
  <c r="O52" i="213"/>
  <c r="M52" i="213"/>
  <c r="W129" i="209"/>
  <c r="P129" i="209"/>
  <c r="O129" i="209"/>
  <c r="V194" i="209"/>
  <c r="W194" i="209"/>
  <c r="T194" i="209"/>
  <c r="O194" i="209"/>
  <c r="W49" i="213"/>
  <c r="O49" i="213"/>
  <c r="K43" i="203"/>
  <c r="K59" i="203"/>
  <c r="K75" i="203"/>
  <c r="K144" i="203"/>
  <c r="K160" i="203"/>
  <c r="K176" i="203"/>
  <c r="K192" i="203"/>
  <c r="T13" i="204"/>
  <c r="V14" i="204"/>
  <c r="V19" i="204"/>
  <c r="W25" i="204"/>
  <c r="W30" i="204"/>
  <c r="W35" i="204"/>
  <c r="W43" i="204"/>
  <c r="V51" i="204"/>
  <c r="S59" i="204"/>
  <c r="V77" i="204"/>
  <c r="W78" i="204"/>
  <c r="T80" i="204"/>
  <c r="F87" i="204"/>
  <c r="H87" i="204" s="1"/>
  <c r="V88" i="204"/>
  <c r="W91" i="204"/>
  <c r="S101" i="204"/>
  <c r="S130" i="204"/>
  <c r="S131" i="204"/>
  <c r="S137" i="204"/>
  <c r="F146" i="204"/>
  <c r="H146" i="204" s="1"/>
  <c r="W147" i="204"/>
  <c r="V147" i="204"/>
  <c r="S147" i="204"/>
  <c r="W147" i="209"/>
  <c r="V147" i="209"/>
  <c r="U147" i="209"/>
  <c r="O46" i="213"/>
  <c r="I91" i="213"/>
  <c r="M91" i="213" s="1"/>
  <c r="U91" i="213"/>
  <c r="U96" i="213"/>
  <c r="I96" i="213"/>
  <c r="K29" i="203"/>
  <c r="K41" i="203"/>
  <c r="K57" i="203"/>
  <c r="K73" i="203"/>
  <c r="K101" i="203"/>
  <c r="W14" i="204"/>
  <c r="W19" i="204"/>
  <c r="T22" i="204"/>
  <c r="F31" i="204"/>
  <c r="H31" i="204" s="1"/>
  <c r="W51" i="204"/>
  <c r="T54" i="204"/>
  <c r="U59" i="204"/>
  <c r="F63" i="204"/>
  <c r="H63" i="204" s="1"/>
  <c r="F70" i="204"/>
  <c r="I70" i="204" s="1"/>
  <c r="T72" i="204"/>
  <c r="U73" i="204"/>
  <c r="F79" i="204"/>
  <c r="H79" i="204" s="1"/>
  <c r="U80" i="204"/>
  <c r="V83" i="204"/>
  <c r="F89" i="204"/>
  <c r="I89" i="204" s="1"/>
  <c r="F100" i="204"/>
  <c r="I100" i="204" s="1"/>
  <c r="T101" i="204"/>
  <c r="T102" i="204"/>
  <c r="U105" i="204"/>
  <c r="T109" i="204"/>
  <c r="F111" i="204"/>
  <c r="I111" i="204" s="1"/>
  <c r="S122" i="204"/>
  <c r="S123" i="204"/>
  <c r="F126" i="204"/>
  <c r="H126" i="204" s="1"/>
  <c r="S129" i="204"/>
  <c r="U130" i="204"/>
  <c r="T131" i="204"/>
  <c r="U137" i="204"/>
  <c r="T147" i="204"/>
  <c r="M23" i="209"/>
  <c r="O23" i="209" s="1"/>
  <c r="P29" i="209"/>
  <c r="Q29" i="209"/>
  <c r="T29" i="209"/>
  <c r="S29" i="209"/>
  <c r="P41" i="209"/>
  <c r="T41" i="209"/>
  <c r="S41" i="209"/>
  <c r="Q41" i="209"/>
  <c r="I57" i="213"/>
  <c r="K57" i="213" s="1"/>
  <c r="U57" i="213"/>
  <c r="K39" i="203"/>
  <c r="K55" i="203"/>
  <c r="K71" i="203"/>
  <c r="K87" i="203"/>
  <c r="F15" i="204"/>
  <c r="H15" i="204" s="1"/>
  <c r="V59" i="204"/>
  <c r="V80" i="204"/>
  <c r="V130" i="204"/>
  <c r="V131" i="204"/>
  <c r="V137" i="204"/>
  <c r="W155" i="204"/>
  <c r="V155" i="204"/>
  <c r="U155" i="204"/>
  <c r="T155" i="204"/>
  <c r="S155" i="204"/>
  <c r="W104" i="209"/>
  <c r="V104" i="209"/>
  <c r="W110" i="209"/>
  <c r="V110" i="209"/>
  <c r="T110" i="209"/>
  <c r="W42" i="213"/>
  <c r="O42" i="213"/>
  <c r="I76" i="213"/>
  <c r="M76" i="213" s="1"/>
  <c r="U76" i="213"/>
  <c r="T176" i="204"/>
  <c r="F181" i="204"/>
  <c r="H181" i="204" s="1"/>
  <c r="R27" i="209"/>
  <c r="R43" i="209"/>
  <c r="R93" i="209"/>
  <c r="T116" i="209"/>
  <c r="T118" i="209"/>
  <c r="R134" i="209"/>
  <c r="V141" i="209"/>
  <c r="V151" i="209"/>
  <c r="T176" i="209"/>
  <c r="T178" i="209"/>
  <c r="T180" i="209"/>
  <c r="T186" i="209"/>
  <c r="T188" i="209"/>
  <c r="T190" i="209"/>
  <c r="U68" i="213"/>
  <c r="U73" i="213"/>
  <c r="U84" i="213"/>
  <c r="U104" i="213"/>
  <c r="M21" i="209"/>
  <c r="W21" i="209" s="1"/>
  <c r="M37" i="209"/>
  <c r="R37" i="209" s="1"/>
  <c r="P109" i="209"/>
  <c r="I60" i="213"/>
  <c r="M60" i="213" s="1"/>
  <c r="O80" i="213"/>
  <c r="L87" i="213"/>
  <c r="I95" i="213"/>
  <c r="K95" i="213" s="1"/>
  <c r="F152" i="204"/>
  <c r="H152" i="204" s="1"/>
  <c r="S154" i="204"/>
  <c r="S160" i="204"/>
  <c r="V161" i="204"/>
  <c r="T167" i="204"/>
  <c r="V170" i="204"/>
  <c r="F175" i="204"/>
  <c r="H175" i="204" s="1"/>
  <c r="W176" i="204"/>
  <c r="F192" i="204"/>
  <c r="I192" i="204" s="1"/>
  <c r="M19" i="209"/>
  <c r="R19" i="209" s="1"/>
  <c r="M35" i="209"/>
  <c r="R35" i="209" s="1"/>
  <c r="R51" i="209"/>
  <c r="O59" i="209"/>
  <c r="O79" i="209"/>
  <c r="T93" i="209"/>
  <c r="O97" i="209"/>
  <c r="U98" i="209"/>
  <c r="O101" i="209"/>
  <c r="R109" i="209"/>
  <c r="O121" i="209"/>
  <c r="R126" i="209"/>
  <c r="R128" i="209"/>
  <c r="R132" i="209"/>
  <c r="O134" i="209"/>
  <c r="M136" i="209"/>
  <c r="V136" i="209" s="1"/>
  <c r="M138" i="209"/>
  <c r="U138" i="209" s="1"/>
  <c r="P140" i="209"/>
  <c r="U145" i="209"/>
  <c r="M193" i="209"/>
  <c r="R193" i="209" s="1"/>
  <c r="I26" i="213"/>
  <c r="W38" i="213" s="1"/>
  <c r="U33" i="213"/>
  <c r="L83" i="213"/>
  <c r="U100" i="213"/>
  <c r="U105" i="213"/>
  <c r="U154" i="204"/>
  <c r="S159" i="204"/>
  <c r="T160" i="204"/>
  <c r="W161" i="204"/>
  <c r="U167" i="204"/>
  <c r="W170" i="204"/>
  <c r="F176" i="204"/>
  <c r="I176" i="204" s="1"/>
  <c r="S191" i="204"/>
  <c r="T194" i="204"/>
  <c r="M17" i="209"/>
  <c r="U17" i="209" s="1"/>
  <c r="M33" i="209"/>
  <c r="V33" i="209" s="1"/>
  <c r="M49" i="209"/>
  <c r="V49" i="209" s="1"/>
  <c r="Q59" i="209"/>
  <c r="P97" i="209"/>
  <c r="M192" i="209"/>
  <c r="R192" i="209" s="1"/>
  <c r="U64" i="213"/>
  <c r="S153" i="204"/>
  <c r="V154" i="204"/>
  <c r="T159" i="204"/>
  <c r="V160" i="204"/>
  <c r="F165" i="204"/>
  <c r="H165" i="204" s="1"/>
  <c r="S166" i="204"/>
  <c r="V167" i="204"/>
  <c r="S168" i="204"/>
  <c r="T169" i="204"/>
  <c r="T178" i="204"/>
  <c r="F182" i="204"/>
  <c r="H182" i="204" s="1"/>
  <c r="S183" i="204"/>
  <c r="S185" i="204"/>
  <c r="T186" i="204"/>
  <c r="T191" i="204"/>
  <c r="S192" i="204"/>
  <c r="S193" i="204"/>
  <c r="V194" i="204"/>
  <c r="M15" i="209"/>
  <c r="R15" i="209" s="1"/>
  <c r="M31" i="209"/>
  <c r="R31" i="209" s="1"/>
  <c r="M47" i="209"/>
  <c r="R47" i="209" s="1"/>
  <c r="U59" i="209"/>
  <c r="Q67" i="209"/>
  <c r="O71" i="209"/>
  <c r="Q97" i="209"/>
  <c r="R99" i="209"/>
  <c r="U101" i="209"/>
  <c r="S103" i="209"/>
  <c r="S111" i="209"/>
  <c r="M114" i="209"/>
  <c r="P114" i="209" s="1"/>
  <c r="R116" i="209"/>
  <c r="R118" i="209"/>
  <c r="M120" i="209"/>
  <c r="U120" i="209" s="1"/>
  <c r="O126" i="209"/>
  <c r="O128" i="209"/>
  <c r="M130" i="209"/>
  <c r="V130" i="209" s="1"/>
  <c r="O132" i="209"/>
  <c r="T134" i="209"/>
  <c r="S148" i="209"/>
  <c r="P176" i="209"/>
  <c r="P178" i="209"/>
  <c r="P180" i="209"/>
  <c r="P186" i="209"/>
  <c r="P188" i="209"/>
  <c r="P190" i="209"/>
  <c r="U28" i="213"/>
  <c r="K29" i="213"/>
  <c r="I34" i="213"/>
  <c r="W46" i="213" s="1"/>
  <c r="L93" i="213"/>
  <c r="U99" i="213"/>
  <c r="W160" i="204"/>
  <c r="T168" i="204"/>
  <c r="V178" i="204"/>
  <c r="T183" i="204"/>
  <c r="S184" i="204"/>
  <c r="T185" i="204"/>
  <c r="V186" i="204"/>
  <c r="T192" i="204"/>
  <c r="T193" i="204"/>
  <c r="W194" i="204"/>
  <c r="R53" i="209"/>
  <c r="R67" i="209"/>
  <c r="O93" i="209"/>
  <c r="R97" i="209"/>
  <c r="S99" i="209"/>
  <c r="M124" i="209"/>
  <c r="P124" i="209" s="1"/>
  <c r="S126" i="209"/>
  <c r="S128" i="209"/>
  <c r="S132" i="209"/>
  <c r="W134" i="209"/>
  <c r="S146" i="209"/>
  <c r="P160" i="209"/>
  <c r="Q176" i="209"/>
  <c r="Q178" i="209"/>
  <c r="Q180" i="209"/>
  <c r="Q186" i="209"/>
  <c r="Q188" i="209"/>
  <c r="Q190" i="209"/>
  <c r="M29" i="213"/>
  <c r="U37" i="213"/>
  <c r="U41" i="213"/>
  <c r="U45" i="213"/>
  <c r="U48" i="213"/>
  <c r="M93" i="213"/>
  <c r="I99" i="213"/>
  <c r="K99" i="213" s="1"/>
  <c r="F195" i="204"/>
  <c r="I195" i="204" s="1"/>
  <c r="S97" i="209"/>
  <c r="T99" i="209"/>
  <c r="M102" i="209"/>
  <c r="O102" i="209" s="1"/>
  <c r="R104" i="209"/>
  <c r="R112" i="209"/>
  <c r="O116" i="209"/>
  <c r="O118" i="209"/>
  <c r="M122" i="209"/>
  <c r="W122" i="209" s="1"/>
  <c r="T126" i="209"/>
  <c r="T128" i="209"/>
  <c r="T132" i="209"/>
  <c r="U31" i="213"/>
  <c r="U77" i="213"/>
  <c r="U103" i="213"/>
  <c r="W28" i="204"/>
  <c r="U28" i="204"/>
  <c r="T28" i="204"/>
  <c r="S28" i="204"/>
  <c r="V55" i="204"/>
  <c r="U55" i="204"/>
  <c r="T55" i="204"/>
  <c r="W60" i="204"/>
  <c r="U60" i="204"/>
  <c r="T60" i="204"/>
  <c r="S60" i="204"/>
  <c r="W68" i="204"/>
  <c r="V68" i="204"/>
  <c r="U68" i="204"/>
  <c r="T68" i="204"/>
  <c r="S68" i="204"/>
  <c r="F80" i="204"/>
  <c r="H80" i="204" s="1"/>
  <c r="W82" i="204"/>
  <c r="V82" i="204"/>
  <c r="U82" i="204"/>
  <c r="T82" i="204"/>
  <c r="V112" i="204"/>
  <c r="T112" i="204"/>
  <c r="W112" i="204"/>
  <c r="U112" i="204"/>
  <c r="W153" i="202"/>
  <c r="W161" i="202"/>
  <c r="W169" i="202"/>
  <c r="W177" i="202"/>
  <c r="O183" i="202"/>
  <c r="K184" i="202"/>
  <c r="N186" i="202"/>
  <c r="O191" i="202"/>
  <c r="K192" i="202"/>
  <c r="N194" i="202"/>
  <c r="W197" i="202"/>
  <c r="O199" i="202"/>
  <c r="K200" i="202"/>
  <c r="N202" i="202"/>
  <c r="W205" i="202"/>
  <c r="O207" i="202"/>
  <c r="K208" i="202"/>
  <c r="N210" i="202"/>
  <c r="W213" i="202"/>
  <c r="O215" i="202"/>
  <c r="K216" i="202"/>
  <c r="N218" i="202"/>
  <c r="W221" i="202"/>
  <c r="O223" i="202"/>
  <c r="K224" i="202"/>
  <c r="N226" i="202"/>
  <c r="W229" i="202"/>
  <c r="O231" i="202"/>
  <c r="K232" i="202"/>
  <c r="K89" i="203"/>
  <c r="K91" i="203"/>
  <c r="K93" i="203"/>
  <c r="K95" i="203"/>
  <c r="K97" i="203"/>
  <c r="K99" i="203"/>
  <c r="F18" i="204"/>
  <c r="I18" i="204" s="1"/>
  <c r="F21" i="204"/>
  <c r="H21" i="204" s="1"/>
  <c r="S23" i="204"/>
  <c r="V28" i="204"/>
  <c r="T32" i="204"/>
  <c r="S34" i="204"/>
  <c r="F40" i="204"/>
  <c r="I40" i="204" s="1"/>
  <c r="F50" i="204"/>
  <c r="I50" i="204" s="1"/>
  <c r="F53" i="204"/>
  <c r="H53" i="204" s="1"/>
  <c r="S55" i="204"/>
  <c r="V60" i="204"/>
  <c r="T64" i="204"/>
  <c r="S82" i="204"/>
  <c r="F85" i="204"/>
  <c r="H85" i="204" s="1"/>
  <c r="F91" i="204"/>
  <c r="H91" i="204" s="1"/>
  <c r="W95" i="204"/>
  <c r="V95" i="204"/>
  <c r="U95" i="204"/>
  <c r="T95" i="204"/>
  <c r="S95" i="204"/>
  <c r="S112" i="204"/>
  <c r="F108" i="204"/>
  <c r="H108" i="204" s="1"/>
  <c r="W168" i="202"/>
  <c r="W176" i="202"/>
  <c r="L184" i="202"/>
  <c r="W184" i="202"/>
  <c r="O186" i="202"/>
  <c r="L192" i="202"/>
  <c r="W192" i="202"/>
  <c r="O194" i="202"/>
  <c r="L200" i="202"/>
  <c r="W200" i="202"/>
  <c r="O202" i="202"/>
  <c r="L208" i="202"/>
  <c r="W208" i="202"/>
  <c r="O210" i="202"/>
  <c r="L216" i="202"/>
  <c r="W216" i="202"/>
  <c r="O218" i="202"/>
  <c r="L224" i="202"/>
  <c r="W224" i="202"/>
  <c r="O226" i="202"/>
  <c r="L232" i="202"/>
  <c r="W232" i="202"/>
  <c r="K146" i="203"/>
  <c r="K162" i="203"/>
  <c r="K178" i="203"/>
  <c r="K194" i="203"/>
  <c r="F14" i="204"/>
  <c r="I14" i="204" s="1"/>
  <c r="F25" i="204"/>
  <c r="H25" i="204" s="1"/>
  <c r="V31" i="204"/>
  <c r="U31" i="204"/>
  <c r="T31" i="204"/>
  <c r="U32" i="204"/>
  <c r="W36" i="204"/>
  <c r="U36" i="204"/>
  <c r="T36" i="204"/>
  <c r="S36" i="204"/>
  <c r="S40" i="204"/>
  <c r="W40" i="204"/>
  <c r="W42" i="204"/>
  <c r="V42" i="204"/>
  <c r="U42" i="204"/>
  <c r="F46" i="204"/>
  <c r="I46" i="204" s="1"/>
  <c r="W55" i="204"/>
  <c r="F57" i="204"/>
  <c r="H57" i="204" s="1"/>
  <c r="V63" i="204"/>
  <c r="U63" i="204"/>
  <c r="T63" i="204"/>
  <c r="U64" i="204"/>
  <c r="F69" i="204"/>
  <c r="I69" i="204" s="1"/>
  <c r="F96" i="204"/>
  <c r="H96" i="204" s="1"/>
  <c r="W98" i="204"/>
  <c r="V98" i="204"/>
  <c r="U98" i="204"/>
  <c r="T98" i="204"/>
  <c r="M44" i="209"/>
  <c r="R44" i="209" s="1"/>
  <c r="N184" i="202"/>
  <c r="N192" i="202"/>
  <c r="N200" i="202"/>
  <c r="N208" i="202"/>
  <c r="N216" i="202"/>
  <c r="N224" i="202"/>
  <c r="N232" i="202"/>
  <c r="F26" i="204"/>
  <c r="I26" i="204" s="1"/>
  <c r="F29" i="204"/>
  <c r="H29" i="204" s="1"/>
  <c r="F58" i="204"/>
  <c r="I58" i="204" s="1"/>
  <c r="F61" i="204"/>
  <c r="H61" i="204" s="1"/>
  <c r="W74" i="204"/>
  <c r="V74" i="204"/>
  <c r="U74" i="204"/>
  <c r="T74" i="204"/>
  <c r="F101" i="204"/>
  <c r="H101" i="204" s="1"/>
  <c r="L182" i="202"/>
  <c r="W182" i="202"/>
  <c r="O184" i="202"/>
  <c r="K185" i="202"/>
  <c r="N187" i="202"/>
  <c r="L190" i="202"/>
  <c r="W190" i="202"/>
  <c r="O192" i="202"/>
  <c r="K193" i="202"/>
  <c r="N195" i="202"/>
  <c r="L198" i="202"/>
  <c r="W198" i="202"/>
  <c r="O200" i="202"/>
  <c r="K201" i="202"/>
  <c r="N203" i="202"/>
  <c r="L206" i="202"/>
  <c r="W206" i="202"/>
  <c r="O208" i="202"/>
  <c r="K209" i="202"/>
  <c r="N211" i="202"/>
  <c r="L214" i="202"/>
  <c r="W214" i="202"/>
  <c r="O216" i="202"/>
  <c r="K217" i="202"/>
  <c r="L222" i="202"/>
  <c r="W222" i="202"/>
  <c r="K225" i="202"/>
  <c r="L230" i="202"/>
  <c r="W230" i="202"/>
  <c r="K126" i="203"/>
  <c r="K142" i="203"/>
  <c r="K158" i="203"/>
  <c r="K174" i="203"/>
  <c r="K190" i="203"/>
  <c r="S16" i="204"/>
  <c r="W16" i="204"/>
  <c r="W18" i="204"/>
  <c r="V18" i="204"/>
  <c r="U18" i="204"/>
  <c r="F22" i="204"/>
  <c r="I22" i="204" s="1"/>
  <c r="F27" i="204"/>
  <c r="H27" i="204" s="1"/>
  <c r="W31" i="204"/>
  <c r="F33" i="204"/>
  <c r="H33" i="204" s="1"/>
  <c r="V39" i="204"/>
  <c r="U39" i="204"/>
  <c r="T39" i="204"/>
  <c r="U40" i="204"/>
  <c r="T42" i="204"/>
  <c r="W44" i="204"/>
  <c r="U44" i="204"/>
  <c r="T44" i="204"/>
  <c r="S44" i="204"/>
  <c r="S48" i="204"/>
  <c r="W48" i="204"/>
  <c r="W50" i="204"/>
  <c r="V50" i="204"/>
  <c r="U50" i="204"/>
  <c r="F54" i="204"/>
  <c r="I54" i="204" s="1"/>
  <c r="F59" i="204"/>
  <c r="H59" i="204" s="1"/>
  <c r="W63" i="204"/>
  <c r="F65" i="204"/>
  <c r="H65" i="204" s="1"/>
  <c r="F67" i="204"/>
  <c r="H67" i="204" s="1"/>
  <c r="S74" i="204"/>
  <c r="F77" i="204"/>
  <c r="H77" i="204" s="1"/>
  <c r="F83" i="204"/>
  <c r="H83" i="204" s="1"/>
  <c r="W87" i="204"/>
  <c r="V87" i="204"/>
  <c r="U87" i="204"/>
  <c r="T87" i="204"/>
  <c r="S87" i="204"/>
  <c r="W113" i="204"/>
  <c r="T113" i="204"/>
  <c r="V113" i="204"/>
  <c r="U113" i="204"/>
  <c r="S113" i="204"/>
  <c r="W134" i="204"/>
  <c r="V134" i="204"/>
  <c r="T134" i="204"/>
  <c r="S134" i="204"/>
  <c r="U134" i="204"/>
  <c r="V23" i="204"/>
  <c r="U23" i="204"/>
  <c r="T23" i="204"/>
  <c r="S32" i="204"/>
  <c r="W32" i="204"/>
  <c r="W34" i="204"/>
  <c r="V34" i="204"/>
  <c r="U34" i="204"/>
  <c r="L185" i="202"/>
  <c r="W185" i="202"/>
  <c r="L193" i="202"/>
  <c r="W193" i="202"/>
  <c r="L201" i="202"/>
  <c r="W201" i="202"/>
  <c r="L209" i="202"/>
  <c r="W209" i="202"/>
  <c r="L217" i="202"/>
  <c r="W217" i="202"/>
  <c r="L225" i="202"/>
  <c r="W225" i="202"/>
  <c r="K140" i="203"/>
  <c r="K156" i="203"/>
  <c r="K172" i="203"/>
  <c r="K188" i="203"/>
  <c r="F24" i="204"/>
  <c r="I24" i="204" s="1"/>
  <c r="F34" i="204"/>
  <c r="I34" i="204" s="1"/>
  <c r="F37" i="204"/>
  <c r="I37" i="204" s="1"/>
  <c r="V40" i="204"/>
  <c r="F56" i="204"/>
  <c r="H56" i="204" s="1"/>
  <c r="F66" i="204"/>
  <c r="I66" i="204" s="1"/>
  <c r="F88" i="204"/>
  <c r="H88" i="204" s="1"/>
  <c r="W90" i="204"/>
  <c r="V90" i="204"/>
  <c r="U90" i="204"/>
  <c r="T90" i="204"/>
  <c r="T157" i="204"/>
  <c r="W157" i="204"/>
  <c r="U157" i="204"/>
  <c r="S157" i="204"/>
  <c r="V157" i="204"/>
  <c r="S64" i="204"/>
  <c r="W64" i="204"/>
  <c r="N185" i="202"/>
  <c r="N193" i="202"/>
  <c r="N201" i="202"/>
  <c r="N209" i="202"/>
  <c r="N217" i="202"/>
  <c r="N225" i="202"/>
  <c r="V15" i="204"/>
  <c r="U15" i="204"/>
  <c r="T15" i="204"/>
  <c r="W20" i="204"/>
  <c r="U20" i="204"/>
  <c r="T20" i="204"/>
  <c r="S20" i="204"/>
  <c r="S24" i="204"/>
  <c r="W24" i="204"/>
  <c r="W26" i="204"/>
  <c r="V26" i="204"/>
  <c r="U26" i="204"/>
  <c r="V47" i="204"/>
  <c r="U47" i="204"/>
  <c r="T47" i="204"/>
  <c r="W52" i="204"/>
  <c r="U52" i="204"/>
  <c r="T52" i="204"/>
  <c r="S52" i="204"/>
  <c r="S56" i="204"/>
  <c r="W56" i="204"/>
  <c r="W58" i="204"/>
  <c r="V58" i="204"/>
  <c r="U58" i="204"/>
  <c r="F93" i="204"/>
  <c r="H93" i="204" s="1"/>
  <c r="F99" i="204"/>
  <c r="H99" i="204" s="1"/>
  <c r="W103" i="204"/>
  <c r="V103" i="204"/>
  <c r="U103" i="204"/>
  <c r="T103" i="204"/>
  <c r="S103" i="204"/>
  <c r="F115" i="204"/>
  <c r="I115" i="204" s="1"/>
  <c r="F156" i="204"/>
  <c r="I156" i="204" s="1"/>
  <c r="L183" i="202"/>
  <c r="L191" i="202"/>
  <c r="L199" i="202"/>
  <c r="L207" i="202"/>
  <c r="L215" i="202"/>
  <c r="L223" i="202"/>
  <c r="L231" i="202"/>
  <c r="K136" i="203"/>
  <c r="K152" i="203"/>
  <c r="K168" i="203"/>
  <c r="K184" i="203"/>
  <c r="F13" i="204"/>
  <c r="I13" i="204" s="1"/>
  <c r="S15" i="204"/>
  <c r="V20" i="204"/>
  <c r="T24" i="204"/>
  <c r="S26" i="204"/>
  <c r="F32" i="204"/>
  <c r="I32" i="204" s="1"/>
  <c r="F42" i="204"/>
  <c r="I42" i="204" s="1"/>
  <c r="F45" i="204"/>
  <c r="I45" i="204" s="1"/>
  <c r="S47" i="204"/>
  <c r="V48" i="204"/>
  <c r="V52" i="204"/>
  <c r="T56" i="204"/>
  <c r="S58" i="204"/>
  <c r="F64" i="204"/>
  <c r="I64" i="204" s="1"/>
  <c r="W66" i="204"/>
  <c r="V66" i="204"/>
  <c r="U66" i="204"/>
  <c r="W71" i="204"/>
  <c r="V71" i="204"/>
  <c r="U71" i="204"/>
  <c r="T71" i="204"/>
  <c r="F75" i="204"/>
  <c r="H75" i="204" s="1"/>
  <c r="W79" i="204"/>
  <c r="V79" i="204"/>
  <c r="U79" i="204"/>
  <c r="T79" i="204"/>
  <c r="S79" i="204"/>
  <c r="F104" i="204"/>
  <c r="I104" i="204" s="1"/>
  <c r="T106" i="204"/>
  <c r="W106" i="204"/>
  <c r="V106" i="204"/>
  <c r="U106" i="204"/>
  <c r="F155" i="204"/>
  <c r="I155" i="204" s="1"/>
  <c r="U125" i="204"/>
  <c r="S125" i="204"/>
  <c r="V125" i="204"/>
  <c r="V163" i="204"/>
  <c r="U163" i="204"/>
  <c r="S163" i="204"/>
  <c r="W163" i="204"/>
  <c r="T163" i="204"/>
  <c r="F171" i="204"/>
  <c r="I171" i="204" s="1"/>
  <c r="V187" i="204"/>
  <c r="U187" i="204"/>
  <c r="S187" i="204"/>
  <c r="W187" i="204"/>
  <c r="T187" i="204"/>
  <c r="V120" i="204"/>
  <c r="T120" i="204"/>
  <c r="W120" i="204"/>
  <c r="U141" i="204"/>
  <c r="T141" i="204"/>
  <c r="S141" i="204"/>
  <c r="V141" i="204"/>
  <c r="F167" i="204"/>
  <c r="I167" i="204" s="1"/>
  <c r="F194" i="204"/>
  <c r="I194" i="204" s="1"/>
  <c r="M20" i="209"/>
  <c r="W72" i="204"/>
  <c r="S76" i="204"/>
  <c r="W80" i="204"/>
  <c r="S84" i="204"/>
  <c r="W88" i="204"/>
  <c r="S92" i="204"/>
  <c r="W96" i="204"/>
  <c r="S100" i="204"/>
  <c r="W104" i="204"/>
  <c r="U117" i="204"/>
  <c r="S117" i="204"/>
  <c r="V118" i="204"/>
  <c r="S118" i="204"/>
  <c r="S119" i="204"/>
  <c r="V119" i="204"/>
  <c r="T119" i="204"/>
  <c r="S120" i="204"/>
  <c r="W141" i="204"/>
  <c r="F147" i="204"/>
  <c r="I147" i="204" s="1"/>
  <c r="W150" i="204"/>
  <c r="V150" i="204"/>
  <c r="T150" i="204"/>
  <c r="S150" i="204"/>
  <c r="S17" i="204"/>
  <c r="S25" i="204"/>
  <c r="S33" i="204"/>
  <c r="S41" i="204"/>
  <c r="S49" i="204"/>
  <c r="S57" i="204"/>
  <c r="S65" i="204"/>
  <c r="S73" i="204"/>
  <c r="F74" i="204"/>
  <c r="I74" i="204" s="1"/>
  <c r="T76" i="204"/>
  <c r="S81" i="204"/>
  <c r="F82" i="204"/>
  <c r="I82" i="204" s="1"/>
  <c r="T84" i="204"/>
  <c r="S89" i="204"/>
  <c r="F90" i="204"/>
  <c r="I90" i="204" s="1"/>
  <c r="T92" i="204"/>
  <c r="S97" i="204"/>
  <c r="F98" i="204"/>
  <c r="I98" i="204" s="1"/>
  <c r="T100" i="204"/>
  <c r="S105" i="204"/>
  <c r="F106" i="204"/>
  <c r="I106" i="204" s="1"/>
  <c r="S107" i="204"/>
  <c r="T117" i="204"/>
  <c r="T118" i="204"/>
  <c r="U119" i="204"/>
  <c r="U120" i="204"/>
  <c r="F123" i="204"/>
  <c r="I123" i="204" s="1"/>
  <c r="F124" i="204"/>
  <c r="I124" i="204" s="1"/>
  <c r="S127" i="204"/>
  <c r="W127" i="204"/>
  <c r="V127" i="204"/>
  <c r="T127" i="204"/>
  <c r="U150" i="204"/>
  <c r="F179" i="204"/>
  <c r="H179" i="204" s="1"/>
  <c r="M36" i="209"/>
  <c r="R36" i="209" s="1"/>
  <c r="P56" i="209"/>
  <c r="W56" i="209"/>
  <c r="O56" i="209"/>
  <c r="T56" i="209"/>
  <c r="V56" i="209"/>
  <c r="U56" i="209"/>
  <c r="S56" i="209"/>
  <c r="Q56" i="209"/>
  <c r="S14" i="204"/>
  <c r="T17" i="204"/>
  <c r="S22" i="204"/>
  <c r="T25" i="204"/>
  <c r="S30" i="204"/>
  <c r="T33" i="204"/>
  <c r="S38" i="204"/>
  <c r="T41" i="204"/>
  <c r="S46" i="204"/>
  <c r="T49" i="204"/>
  <c r="S54" i="204"/>
  <c r="T57" i="204"/>
  <c r="S62" i="204"/>
  <c r="T65" i="204"/>
  <c r="S70" i="204"/>
  <c r="T73" i="204"/>
  <c r="U76" i="204"/>
  <c r="S78" i="204"/>
  <c r="T81" i="204"/>
  <c r="U84" i="204"/>
  <c r="S86" i="204"/>
  <c r="T89" i="204"/>
  <c r="U92" i="204"/>
  <c r="S94" i="204"/>
  <c r="T97" i="204"/>
  <c r="U100" i="204"/>
  <c r="S102" i="204"/>
  <c r="T105" i="204"/>
  <c r="T107" i="204"/>
  <c r="S109" i="204"/>
  <c r="V117" i="204"/>
  <c r="U118" i="204"/>
  <c r="W119" i="204"/>
  <c r="U127" i="204"/>
  <c r="U133" i="204"/>
  <c r="T133" i="204"/>
  <c r="S133" i="204"/>
  <c r="V133" i="204"/>
  <c r="V87" i="209"/>
  <c r="U87" i="209"/>
  <c r="T87" i="209"/>
  <c r="S87" i="209"/>
  <c r="R87" i="209"/>
  <c r="Q87" i="209"/>
  <c r="P87" i="209"/>
  <c r="W87" i="209"/>
  <c r="O87" i="209"/>
  <c r="V94" i="209"/>
  <c r="U94" i="209"/>
  <c r="T94" i="209"/>
  <c r="S94" i="209"/>
  <c r="Q94" i="209"/>
  <c r="P94" i="209"/>
  <c r="O94" i="209"/>
  <c r="W94" i="209"/>
  <c r="V76" i="204"/>
  <c r="V84" i="204"/>
  <c r="V92" i="204"/>
  <c r="V100" i="204"/>
  <c r="V126" i="204"/>
  <c r="T126" i="204"/>
  <c r="S126" i="204"/>
  <c r="W142" i="204"/>
  <c r="V142" i="204"/>
  <c r="T142" i="204"/>
  <c r="S142" i="204"/>
  <c r="W158" i="204"/>
  <c r="T158" i="204"/>
  <c r="V158" i="204"/>
  <c r="U158" i="204"/>
  <c r="S158" i="204"/>
  <c r="F163" i="204"/>
  <c r="I163" i="204" s="1"/>
  <c r="V107" i="204"/>
  <c r="V109" i="204"/>
  <c r="S110" i="204"/>
  <c r="S111" i="204"/>
  <c r="V111" i="204"/>
  <c r="F118" i="204"/>
  <c r="H118" i="204" s="1"/>
  <c r="F119" i="204"/>
  <c r="F120" i="204"/>
  <c r="U126" i="204"/>
  <c r="F128" i="204"/>
  <c r="F134" i="204"/>
  <c r="H134" i="204" s="1"/>
  <c r="F139" i="204"/>
  <c r="I139" i="204" s="1"/>
  <c r="U142" i="204"/>
  <c r="U149" i="204"/>
  <c r="T149" i="204"/>
  <c r="S149" i="204"/>
  <c r="V149" i="204"/>
  <c r="F159" i="204"/>
  <c r="I159" i="204" s="1"/>
  <c r="F160" i="204"/>
  <c r="I160" i="204" s="1"/>
  <c r="W190" i="204"/>
  <c r="V190" i="204"/>
  <c r="T190" i="204"/>
  <c r="U190" i="204"/>
  <c r="S190" i="204"/>
  <c r="M28" i="209"/>
  <c r="R28" i="209" s="1"/>
  <c r="M68" i="209"/>
  <c r="W128" i="204"/>
  <c r="T135" i="204"/>
  <c r="W136" i="204"/>
  <c r="T143" i="204"/>
  <c r="W144" i="204"/>
  <c r="T151" i="204"/>
  <c r="T156" i="204"/>
  <c r="V164" i="204"/>
  <c r="S164" i="204"/>
  <c r="T165" i="204"/>
  <c r="S165" i="204"/>
  <c r="V165" i="204"/>
  <c r="F172" i="204"/>
  <c r="I172" i="204" s="1"/>
  <c r="V179" i="204"/>
  <c r="U179" i="204"/>
  <c r="S179" i="204"/>
  <c r="V195" i="204"/>
  <c r="U195" i="204"/>
  <c r="S195" i="204"/>
  <c r="T121" i="204"/>
  <c r="T129" i="204"/>
  <c r="V135" i="204"/>
  <c r="T137" i="204"/>
  <c r="W138" i="204"/>
  <c r="F143" i="204"/>
  <c r="I143" i="204" s="1"/>
  <c r="V143" i="204"/>
  <c r="T145" i="204"/>
  <c r="W146" i="204"/>
  <c r="F151" i="204"/>
  <c r="I151" i="204" s="1"/>
  <c r="V151" i="204"/>
  <c r="T153" i="204"/>
  <c r="W154" i="204"/>
  <c r="W156" i="204"/>
  <c r="F161" i="204"/>
  <c r="I161" i="204" s="1"/>
  <c r="U164" i="204"/>
  <c r="W165" i="204"/>
  <c r="F169" i="204"/>
  <c r="H169" i="204" s="1"/>
  <c r="F170" i="204"/>
  <c r="H170" i="204" s="1"/>
  <c r="W174" i="204"/>
  <c r="V174" i="204"/>
  <c r="T174" i="204"/>
  <c r="W179" i="204"/>
  <c r="V188" i="204"/>
  <c r="S188" i="204"/>
  <c r="T189" i="204"/>
  <c r="S189" i="204"/>
  <c r="V189" i="204"/>
  <c r="W195" i="204"/>
  <c r="T51" i="209"/>
  <c r="Q51" i="209"/>
  <c r="P51" i="209"/>
  <c r="O51" i="209"/>
  <c r="W51" i="209"/>
  <c r="U51" i="209"/>
  <c r="S51" i="209"/>
  <c r="V57" i="209"/>
  <c r="T57" i="209"/>
  <c r="S57" i="209"/>
  <c r="P57" i="209"/>
  <c r="W57" i="209"/>
  <c r="U57" i="209"/>
  <c r="Q57" i="209"/>
  <c r="O57" i="209"/>
  <c r="V69" i="209"/>
  <c r="U69" i="209"/>
  <c r="T69" i="209"/>
  <c r="S69" i="209"/>
  <c r="R69" i="209"/>
  <c r="P69" i="209"/>
  <c r="Q69" i="209"/>
  <c r="O69" i="209"/>
  <c r="W135" i="204"/>
  <c r="W143" i="204"/>
  <c r="U145" i="204"/>
  <c r="W151" i="204"/>
  <c r="U153" i="204"/>
  <c r="I162" i="204"/>
  <c r="J162" i="204" s="1"/>
  <c r="W164" i="204"/>
  <c r="V172" i="204"/>
  <c r="S172" i="204"/>
  <c r="T173" i="204"/>
  <c r="S173" i="204"/>
  <c r="V173" i="204"/>
  <c r="F180" i="204"/>
  <c r="H180" i="204" s="1"/>
  <c r="T188" i="204"/>
  <c r="U189" i="204"/>
  <c r="M14" i="209"/>
  <c r="M22" i="209"/>
  <c r="R22" i="209" s="1"/>
  <c r="M30" i="209"/>
  <c r="R30" i="209" s="1"/>
  <c r="M38" i="209"/>
  <c r="M46" i="209"/>
  <c r="V51" i="209"/>
  <c r="U115" i="204"/>
  <c r="U123" i="204"/>
  <c r="T128" i="204"/>
  <c r="U131" i="204"/>
  <c r="T136" i="204"/>
  <c r="U139" i="204"/>
  <c r="T144" i="204"/>
  <c r="T152" i="204"/>
  <c r="F164" i="204"/>
  <c r="I164" i="204" s="1"/>
  <c r="V171" i="204"/>
  <c r="U171" i="204"/>
  <c r="S171" i="204"/>
  <c r="U172" i="204"/>
  <c r="W173" i="204"/>
  <c r="F177" i="204"/>
  <c r="I177" i="204" s="1"/>
  <c r="W182" i="204"/>
  <c r="V182" i="204"/>
  <c r="T182" i="204"/>
  <c r="W188" i="204"/>
  <c r="M16" i="209"/>
  <c r="R16" i="209" s="1"/>
  <c r="M24" i="209"/>
  <c r="R24" i="209" s="1"/>
  <c r="M32" i="209"/>
  <c r="M40" i="209"/>
  <c r="R40" i="209" s="1"/>
  <c r="M48" i="209"/>
  <c r="R48" i="209" s="1"/>
  <c r="P60" i="209"/>
  <c r="W60" i="209"/>
  <c r="O60" i="209"/>
  <c r="T60" i="209"/>
  <c r="V60" i="209"/>
  <c r="U60" i="209"/>
  <c r="S60" i="209"/>
  <c r="Q60" i="209"/>
  <c r="Q64" i="209"/>
  <c r="P64" i="209"/>
  <c r="W64" i="209"/>
  <c r="O64" i="209"/>
  <c r="T64" i="209"/>
  <c r="U64" i="209"/>
  <c r="S64" i="209"/>
  <c r="Q108" i="209"/>
  <c r="P108" i="209"/>
  <c r="U108" i="209"/>
  <c r="W108" i="209"/>
  <c r="V108" i="209"/>
  <c r="T108" i="209"/>
  <c r="S108" i="209"/>
  <c r="O108" i="209"/>
  <c r="V180" i="204"/>
  <c r="S180" i="204"/>
  <c r="T181" i="204"/>
  <c r="S181" i="204"/>
  <c r="V181" i="204"/>
  <c r="V61" i="209"/>
  <c r="U61" i="209"/>
  <c r="T61" i="209"/>
  <c r="S61" i="209"/>
  <c r="P61" i="209"/>
  <c r="W61" i="209"/>
  <c r="Q61" i="209"/>
  <c r="O61" i="209"/>
  <c r="V64" i="209"/>
  <c r="S156" i="204"/>
  <c r="T161" i="204"/>
  <c r="W166" i="204"/>
  <c r="V166" i="204"/>
  <c r="T166" i="204"/>
  <c r="W171" i="204"/>
  <c r="T180" i="204"/>
  <c r="U181" i="204"/>
  <c r="U182" i="204"/>
  <c r="F188" i="204"/>
  <c r="H188" i="204" s="1"/>
  <c r="M18" i="209"/>
  <c r="M26" i="209"/>
  <c r="R26" i="209" s="1"/>
  <c r="M34" i="209"/>
  <c r="M42" i="209"/>
  <c r="M50" i="209"/>
  <c r="R61" i="209"/>
  <c r="V85" i="209"/>
  <c r="U85" i="209"/>
  <c r="T85" i="209"/>
  <c r="S85" i="209"/>
  <c r="R85" i="209"/>
  <c r="Q85" i="209"/>
  <c r="P85" i="209"/>
  <c r="W85" i="209"/>
  <c r="O85" i="209"/>
  <c r="U170" i="204"/>
  <c r="U178" i="204"/>
  <c r="U186" i="204"/>
  <c r="U194" i="204"/>
  <c r="V81" i="209"/>
  <c r="U81" i="209"/>
  <c r="T81" i="209"/>
  <c r="S81" i="209"/>
  <c r="R81" i="209"/>
  <c r="Q81" i="209"/>
  <c r="P81" i="209"/>
  <c r="R56" i="209"/>
  <c r="R60" i="209"/>
  <c r="V63" i="209"/>
  <c r="U63" i="209"/>
  <c r="T63" i="209"/>
  <c r="S63" i="209"/>
  <c r="P63" i="209"/>
  <c r="M66" i="209"/>
  <c r="V75" i="209"/>
  <c r="U75" i="209"/>
  <c r="T75" i="209"/>
  <c r="S75" i="209"/>
  <c r="R75" i="209"/>
  <c r="Q75" i="209"/>
  <c r="P75" i="209"/>
  <c r="O81" i="209"/>
  <c r="V91" i="209"/>
  <c r="U91" i="209"/>
  <c r="T91" i="209"/>
  <c r="S91" i="209"/>
  <c r="R91" i="209"/>
  <c r="Q91" i="209"/>
  <c r="P91" i="209"/>
  <c r="P166" i="209"/>
  <c r="W166" i="209"/>
  <c r="O166" i="209"/>
  <c r="V166" i="209"/>
  <c r="U166" i="209"/>
  <c r="T166" i="209"/>
  <c r="R166" i="209"/>
  <c r="S166" i="209"/>
  <c r="Q166" i="209"/>
  <c r="U169" i="204"/>
  <c r="U177" i="204"/>
  <c r="U13" i="209"/>
  <c r="U27" i="209"/>
  <c r="U29" i="209"/>
  <c r="U41" i="209"/>
  <c r="U43" i="209"/>
  <c r="U45" i="209"/>
  <c r="R54" i="209"/>
  <c r="V55" i="209"/>
  <c r="T55" i="209"/>
  <c r="S55" i="209"/>
  <c r="P55" i="209"/>
  <c r="V59" i="209"/>
  <c r="T59" i="209"/>
  <c r="S59" i="209"/>
  <c r="P59" i="209"/>
  <c r="Q63" i="209"/>
  <c r="V65" i="209"/>
  <c r="U65" i="209"/>
  <c r="T65" i="209"/>
  <c r="S65" i="209"/>
  <c r="P65" i="209"/>
  <c r="M70" i="209"/>
  <c r="W75" i="209"/>
  <c r="V79" i="209"/>
  <c r="U79" i="209"/>
  <c r="T79" i="209"/>
  <c r="S79" i="209"/>
  <c r="R79" i="209"/>
  <c r="Q79" i="209"/>
  <c r="P79" i="209"/>
  <c r="W91" i="209"/>
  <c r="V13" i="209"/>
  <c r="V27" i="209"/>
  <c r="V29" i="209"/>
  <c r="V41" i="209"/>
  <c r="V43" i="209"/>
  <c r="V45" i="209"/>
  <c r="V53" i="209"/>
  <c r="T53" i="209"/>
  <c r="P53" i="209"/>
  <c r="P54" i="209"/>
  <c r="T54" i="209"/>
  <c r="R63" i="209"/>
  <c r="V73" i="209"/>
  <c r="U73" i="209"/>
  <c r="T73" i="209"/>
  <c r="S73" i="209"/>
  <c r="R73" i="209"/>
  <c r="Q73" i="209"/>
  <c r="P73" i="209"/>
  <c r="V89" i="209"/>
  <c r="U89" i="209"/>
  <c r="T89" i="209"/>
  <c r="S89" i="209"/>
  <c r="R89" i="209"/>
  <c r="Q89" i="209"/>
  <c r="P89" i="209"/>
  <c r="O13" i="209"/>
  <c r="W13" i="209"/>
  <c r="O27" i="209"/>
  <c r="W27" i="209"/>
  <c r="O29" i="209"/>
  <c r="W29" i="209"/>
  <c r="O41" i="209"/>
  <c r="W41" i="209"/>
  <c r="O43" i="209"/>
  <c r="W43" i="209"/>
  <c r="O45" i="209"/>
  <c r="W45" i="209"/>
  <c r="M52" i="209"/>
  <c r="R52" i="209" s="1"/>
  <c r="O53" i="209"/>
  <c r="O54" i="209"/>
  <c r="M62" i="209"/>
  <c r="R62" i="209" s="1"/>
  <c r="W63" i="209"/>
  <c r="V67" i="209"/>
  <c r="U67" i="209"/>
  <c r="T67" i="209"/>
  <c r="S67" i="209"/>
  <c r="P67" i="209"/>
  <c r="O73" i="209"/>
  <c r="V83" i="209"/>
  <c r="U83" i="209"/>
  <c r="T83" i="209"/>
  <c r="S83" i="209"/>
  <c r="R83" i="209"/>
  <c r="Q83" i="209"/>
  <c r="P83" i="209"/>
  <c r="O89" i="209"/>
  <c r="V107" i="209"/>
  <c r="U107" i="209"/>
  <c r="T107" i="209"/>
  <c r="Q107" i="209"/>
  <c r="W107" i="209"/>
  <c r="S107" i="209"/>
  <c r="R107" i="209"/>
  <c r="P107" i="209"/>
  <c r="O107" i="209"/>
  <c r="Q53" i="209"/>
  <c r="Q54" i="209"/>
  <c r="R55" i="209"/>
  <c r="M58" i="209"/>
  <c r="R58" i="209" s="1"/>
  <c r="R59" i="209"/>
  <c r="R64" i="209"/>
  <c r="R65" i="209"/>
  <c r="O67" i="209"/>
  <c r="V71" i="209"/>
  <c r="U71" i="209"/>
  <c r="T71" i="209"/>
  <c r="S71" i="209"/>
  <c r="R71" i="209"/>
  <c r="P71" i="209"/>
  <c r="W73" i="209"/>
  <c r="V77" i="209"/>
  <c r="U77" i="209"/>
  <c r="T77" i="209"/>
  <c r="S77" i="209"/>
  <c r="R77" i="209"/>
  <c r="Q77" i="209"/>
  <c r="P77" i="209"/>
  <c r="O83" i="209"/>
  <c r="W89" i="209"/>
  <c r="U95" i="209"/>
  <c r="R98" i="209"/>
  <c r="V98" i="209"/>
  <c r="W101" i="209"/>
  <c r="R106" i="209"/>
  <c r="V117" i="209"/>
  <c r="U117" i="209"/>
  <c r="T117" i="209"/>
  <c r="S117" i="209"/>
  <c r="R117" i="209"/>
  <c r="Q117" i="209"/>
  <c r="V123" i="209"/>
  <c r="U123" i="209"/>
  <c r="T123" i="209"/>
  <c r="S123" i="209"/>
  <c r="R123" i="209"/>
  <c r="Q123" i="209"/>
  <c r="V131" i="209"/>
  <c r="U131" i="209"/>
  <c r="T131" i="209"/>
  <c r="S131" i="209"/>
  <c r="R131" i="209"/>
  <c r="Q131" i="209"/>
  <c r="V137" i="209"/>
  <c r="U137" i="209"/>
  <c r="T137" i="209"/>
  <c r="S137" i="209"/>
  <c r="R137" i="209"/>
  <c r="Q137" i="209"/>
  <c r="W154" i="209"/>
  <c r="O154" i="209"/>
  <c r="V154" i="209"/>
  <c r="U154" i="209"/>
  <c r="T154" i="209"/>
  <c r="R154" i="209"/>
  <c r="S154" i="209"/>
  <c r="Q154" i="209"/>
  <c r="P154" i="209"/>
  <c r="M171" i="209"/>
  <c r="M181" i="209"/>
  <c r="R181" i="209" s="1"/>
  <c r="W95" i="209"/>
  <c r="W98" i="209"/>
  <c r="V105" i="209"/>
  <c r="U105" i="209"/>
  <c r="T105" i="209"/>
  <c r="Q105" i="209"/>
  <c r="Q106" i="209"/>
  <c r="P106" i="209"/>
  <c r="U106" i="209"/>
  <c r="V113" i="209"/>
  <c r="U113" i="209"/>
  <c r="T113" i="209"/>
  <c r="R113" i="209"/>
  <c r="Q113" i="209"/>
  <c r="U39" i="213"/>
  <c r="I39" i="213"/>
  <c r="U47" i="213"/>
  <c r="I47" i="213"/>
  <c r="W59" i="213" s="1"/>
  <c r="M72" i="209"/>
  <c r="R72" i="209" s="1"/>
  <c r="M74" i="209"/>
  <c r="R74" i="209" s="1"/>
  <c r="M76" i="209"/>
  <c r="M78" i="209"/>
  <c r="M80" i="209"/>
  <c r="R80" i="209" s="1"/>
  <c r="M82" i="209"/>
  <c r="M84" i="209"/>
  <c r="M86" i="209"/>
  <c r="R86" i="209" s="1"/>
  <c r="M88" i="209"/>
  <c r="R88" i="209" s="1"/>
  <c r="M90" i="209"/>
  <c r="R90" i="209" s="1"/>
  <c r="M92" i="209"/>
  <c r="R92" i="209" s="1"/>
  <c r="O95" i="209"/>
  <c r="O98" i="209"/>
  <c r="O105" i="209"/>
  <c r="O106" i="209"/>
  <c r="O113" i="209"/>
  <c r="P117" i="209"/>
  <c r="P123" i="209"/>
  <c r="V125" i="209"/>
  <c r="U125" i="209"/>
  <c r="T125" i="209"/>
  <c r="S125" i="209"/>
  <c r="R125" i="209"/>
  <c r="Q125" i="209"/>
  <c r="P131" i="209"/>
  <c r="V133" i="209"/>
  <c r="U133" i="209"/>
  <c r="T133" i="209"/>
  <c r="S133" i="209"/>
  <c r="R133" i="209"/>
  <c r="Q133" i="209"/>
  <c r="P137" i="209"/>
  <c r="W162" i="209"/>
  <c r="O162" i="209"/>
  <c r="V162" i="209"/>
  <c r="U162" i="209"/>
  <c r="T162" i="209"/>
  <c r="R162" i="209"/>
  <c r="S162" i="209"/>
  <c r="Q162" i="209"/>
  <c r="P162" i="209"/>
  <c r="M173" i="209"/>
  <c r="R173" i="209" s="1"/>
  <c r="K20" i="213"/>
  <c r="O20" i="213"/>
  <c r="M20" i="213"/>
  <c r="L20" i="213"/>
  <c r="P95" i="209"/>
  <c r="P98" i="209"/>
  <c r="W99" i="209"/>
  <c r="Q101" i="209"/>
  <c r="V103" i="209"/>
  <c r="U103" i="209"/>
  <c r="T103" i="209"/>
  <c r="Q103" i="209"/>
  <c r="Q104" i="209"/>
  <c r="P104" i="209"/>
  <c r="U104" i="209"/>
  <c r="P105" i="209"/>
  <c r="S106" i="209"/>
  <c r="V111" i="209"/>
  <c r="U111" i="209"/>
  <c r="T111" i="209"/>
  <c r="Q111" i="209"/>
  <c r="Q112" i="209"/>
  <c r="P112" i="209"/>
  <c r="U112" i="209"/>
  <c r="P113" i="209"/>
  <c r="W117" i="209"/>
  <c r="V119" i="209"/>
  <c r="U119" i="209"/>
  <c r="T119" i="209"/>
  <c r="S119" i="209"/>
  <c r="R119" i="209"/>
  <c r="Q119" i="209"/>
  <c r="W123" i="209"/>
  <c r="O125" i="209"/>
  <c r="W131" i="209"/>
  <c r="O133" i="209"/>
  <c r="W137" i="209"/>
  <c r="V139" i="209"/>
  <c r="U139" i="209"/>
  <c r="T139" i="209"/>
  <c r="S139" i="209"/>
  <c r="R139" i="209"/>
  <c r="Q139" i="209"/>
  <c r="M187" i="209"/>
  <c r="R187" i="209" s="1"/>
  <c r="W93" i="209"/>
  <c r="Q95" i="209"/>
  <c r="M96" i="209"/>
  <c r="R96" i="209" s="1"/>
  <c r="T97" i="209"/>
  <c r="Q98" i="209"/>
  <c r="O99" i="209"/>
  <c r="R101" i="209"/>
  <c r="O103" i="209"/>
  <c r="O104" i="209"/>
  <c r="R105" i="209"/>
  <c r="T106" i="209"/>
  <c r="R110" i="209"/>
  <c r="O111" i="209"/>
  <c r="O112" i="209"/>
  <c r="S113" i="209"/>
  <c r="O119" i="209"/>
  <c r="P125" i="209"/>
  <c r="V127" i="209"/>
  <c r="U127" i="209"/>
  <c r="T127" i="209"/>
  <c r="S127" i="209"/>
  <c r="R127" i="209"/>
  <c r="Q127" i="209"/>
  <c r="P133" i="209"/>
  <c r="O139" i="209"/>
  <c r="R95" i="209"/>
  <c r="S98" i="209"/>
  <c r="P99" i="209"/>
  <c r="S101" i="209"/>
  <c r="P103" i="209"/>
  <c r="S104" i="209"/>
  <c r="S105" i="209"/>
  <c r="V106" i="209"/>
  <c r="V109" i="209"/>
  <c r="U109" i="209"/>
  <c r="T109" i="209"/>
  <c r="Q109" i="209"/>
  <c r="Q110" i="209"/>
  <c r="P110" i="209"/>
  <c r="U110" i="209"/>
  <c r="P111" i="209"/>
  <c r="S112" i="209"/>
  <c r="W113" i="209"/>
  <c r="V115" i="209"/>
  <c r="U115" i="209"/>
  <c r="T115" i="209"/>
  <c r="S115" i="209"/>
  <c r="R115" i="209"/>
  <c r="Q115" i="209"/>
  <c r="P119" i="209"/>
  <c r="W125" i="209"/>
  <c r="W133" i="209"/>
  <c r="V135" i="209"/>
  <c r="U135" i="209"/>
  <c r="T135" i="209"/>
  <c r="S135" i="209"/>
  <c r="R135" i="209"/>
  <c r="Q135" i="209"/>
  <c r="P139" i="209"/>
  <c r="P164" i="209"/>
  <c r="W164" i="209"/>
  <c r="O164" i="209"/>
  <c r="V164" i="209"/>
  <c r="U164" i="209"/>
  <c r="T164" i="209"/>
  <c r="R164" i="209"/>
  <c r="S164" i="209"/>
  <c r="Q164" i="209"/>
  <c r="R94" i="209"/>
  <c r="S95" i="209"/>
  <c r="W97" i="209"/>
  <c r="Q99" i="209"/>
  <c r="M100" i="209"/>
  <c r="R100" i="209" s="1"/>
  <c r="T101" i="209"/>
  <c r="R103" i="209"/>
  <c r="T104" i="209"/>
  <c r="W105" i="209"/>
  <c r="W106" i="209"/>
  <c r="R108" i="209"/>
  <c r="O109" i="209"/>
  <c r="O110" i="209"/>
  <c r="R111" i="209"/>
  <c r="T112" i="209"/>
  <c r="O115" i="209"/>
  <c r="W119" i="209"/>
  <c r="V121" i="209"/>
  <c r="U121" i="209"/>
  <c r="T121" i="209"/>
  <c r="S121" i="209"/>
  <c r="R121" i="209"/>
  <c r="Q121" i="209"/>
  <c r="P127" i="209"/>
  <c r="V129" i="209"/>
  <c r="U129" i="209"/>
  <c r="T129" i="209"/>
  <c r="S129" i="209"/>
  <c r="R129" i="209"/>
  <c r="Q129" i="209"/>
  <c r="O135" i="209"/>
  <c r="W139" i="209"/>
  <c r="M157" i="209"/>
  <c r="R157" i="209" s="1"/>
  <c r="U116" i="209"/>
  <c r="U118" i="209"/>
  <c r="U126" i="209"/>
  <c r="U128" i="209"/>
  <c r="U132" i="209"/>
  <c r="U134" i="209"/>
  <c r="W140" i="209"/>
  <c r="V140" i="209"/>
  <c r="M153" i="209"/>
  <c r="R153" i="209" s="1"/>
  <c r="M159" i="209"/>
  <c r="R159" i="209" s="1"/>
  <c r="M169" i="209"/>
  <c r="M177" i="209"/>
  <c r="R177" i="209" s="1"/>
  <c r="K15" i="213"/>
  <c r="O15" i="213"/>
  <c r="M15" i="213"/>
  <c r="L15" i="213"/>
  <c r="V116" i="209"/>
  <c r="V118" i="209"/>
  <c r="V126" i="209"/>
  <c r="V128" i="209"/>
  <c r="V132" i="209"/>
  <c r="V134" i="209"/>
  <c r="R141" i="209"/>
  <c r="R145" i="209"/>
  <c r="R147" i="209"/>
  <c r="R149" i="209"/>
  <c r="R151" i="209"/>
  <c r="W156" i="209"/>
  <c r="O156" i="209"/>
  <c r="V156" i="209"/>
  <c r="U156" i="209"/>
  <c r="T156" i="209"/>
  <c r="R156" i="209"/>
  <c r="M167" i="209"/>
  <c r="M183" i="209"/>
  <c r="K16" i="213"/>
  <c r="O16" i="213"/>
  <c r="M16" i="213"/>
  <c r="W28" i="213"/>
  <c r="L16" i="213"/>
  <c r="K33" i="213"/>
  <c r="O33" i="213"/>
  <c r="W33" i="213"/>
  <c r="M33" i="213"/>
  <c r="L33" i="213"/>
  <c r="W126" i="209"/>
  <c r="W128" i="209"/>
  <c r="W132" i="209"/>
  <c r="S141" i="209"/>
  <c r="Q141" i="209"/>
  <c r="W142" i="209"/>
  <c r="O142" i="209"/>
  <c r="V142" i="209"/>
  <c r="U142" i="209"/>
  <c r="M143" i="209"/>
  <c r="R143" i="209" s="1"/>
  <c r="W144" i="209"/>
  <c r="O144" i="209"/>
  <c r="V144" i="209"/>
  <c r="U144" i="209"/>
  <c r="S145" i="209"/>
  <c r="Q145" i="209"/>
  <c r="W146" i="209"/>
  <c r="O146" i="209"/>
  <c r="V146" i="209"/>
  <c r="U146" i="209"/>
  <c r="S147" i="209"/>
  <c r="Q147" i="209"/>
  <c r="W148" i="209"/>
  <c r="O148" i="209"/>
  <c r="V148" i="209"/>
  <c r="U148" i="209"/>
  <c r="S149" i="209"/>
  <c r="Q149" i="209"/>
  <c r="W150" i="209"/>
  <c r="O150" i="209"/>
  <c r="V150" i="209"/>
  <c r="U150" i="209"/>
  <c r="S151" i="209"/>
  <c r="Q151" i="209"/>
  <c r="W152" i="209"/>
  <c r="O152" i="209"/>
  <c r="V152" i="209"/>
  <c r="U152" i="209"/>
  <c r="R152" i="209"/>
  <c r="M161" i="209"/>
  <c r="R161" i="209" s="1"/>
  <c r="M165" i="209"/>
  <c r="P174" i="209"/>
  <c r="W174" i="209"/>
  <c r="O174" i="209"/>
  <c r="V174" i="209"/>
  <c r="U174" i="209"/>
  <c r="T174" i="209"/>
  <c r="R174" i="209"/>
  <c r="M189" i="209"/>
  <c r="R189" i="209" s="1"/>
  <c r="K23" i="213"/>
  <c r="O23" i="213"/>
  <c r="M23" i="213"/>
  <c r="L23" i="213"/>
  <c r="P116" i="209"/>
  <c r="P118" i="209"/>
  <c r="P126" i="209"/>
  <c r="P128" i="209"/>
  <c r="P132" i="209"/>
  <c r="P134" i="209"/>
  <c r="Q140" i="209"/>
  <c r="O141" i="209"/>
  <c r="P142" i="209"/>
  <c r="P144" i="209"/>
  <c r="O145" i="209"/>
  <c r="P146" i="209"/>
  <c r="O147" i="209"/>
  <c r="P148" i="209"/>
  <c r="O149" i="209"/>
  <c r="P150" i="209"/>
  <c r="O151" i="209"/>
  <c r="P152" i="209"/>
  <c r="Q156" i="209"/>
  <c r="W158" i="209"/>
  <c r="O158" i="209"/>
  <c r="V158" i="209"/>
  <c r="U158" i="209"/>
  <c r="T158" i="209"/>
  <c r="R158" i="209"/>
  <c r="M163" i="209"/>
  <c r="P172" i="209"/>
  <c r="W172" i="209"/>
  <c r="O172" i="209"/>
  <c r="V172" i="209"/>
  <c r="U172" i="209"/>
  <c r="T172" i="209"/>
  <c r="R172" i="209"/>
  <c r="Q174" i="209"/>
  <c r="M179" i="209"/>
  <c r="R179" i="209" s="1"/>
  <c r="K24" i="213"/>
  <c r="O24" i="213"/>
  <c r="M24" i="213"/>
  <c r="L24" i="213"/>
  <c r="R140" i="209"/>
  <c r="P141" i="209"/>
  <c r="Q142" i="209"/>
  <c r="Q144" i="209"/>
  <c r="P145" i="209"/>
  <c r="Q146" i="209"/>
  <c r="P147" i="209"/>
  <c r="Q148" i="209"/>
  <c r="P149" i="209"/>
  <c r="Q150" i="209"/>
  <c r="P151" i="209"/>
  <c r="Q152" i="209"/>
  <c r="M155" i="209"/>
  <c r="R155" i="209" s="1"/>
  <c r="S156" i="209"/>
  <c r="P158" i="209"/>
  <c r="P170" i="209"/>
  <c r="W170" i="209"/>
  <c r="O170" i="209"/>
  <c r="V170" i="209"/>
  <c r="U170" i="209"/>
  <c r="T170" i="209"/>
  <c r="R170" i="209"/>
  <c r="Q172" i="209"/>
  <c r="S174" i="209"/>
  <c r="M185" i="209"/>
  <c r="S140" i="209"/>
  <c r="T141" i="209"/>
  <c r="R142" i="209"/>
  <c r="R144" i="209"/>
  <c r="T145" i="209"/>
  <c r="R146" i="209"/>
  <c r="T147" i="209"/>
  <c r="R148" i="209"/>
  <c r="T149" i="209"/>
  <c r="R150" i="209"/>
  <c r="T151" i="209"/>
  <c r="S152" i="209"/>
  <c r="Q158" i="209"/>
  <c r="W160" i="209"/>
  <c r="O160" i="209"/>
  <c r="V160" i="209"/>
  <c r="U160" i="209"/>
  <c r="T160" i="209"/>
  <c r="R160" i="209"/>
  <c r="P168" i="209"/>
  <c r="W168" i="209"/>
  <c r="O168" i="209"/>
  <c r="V168" i="209"/>
  <c r="U168" i="209"/>
  <c r="T168" i="209"/>
  <c r="R168" i="209"/>
  <c r="Q170" i="209"/>
  <c r="S172" i="209"/>
  <c r="M175" i="209"/>
  <c r="R175" i="209" s="1"/>
  <c r="M191" i="209"/>
  <c r="R191" i="209" s="1"/>
  <c r="Q195" i="209"/>
  <c r="P195" i="209"/>
  <c r="W195" i="209"/>
  <c r="O195" i="209"/>
  <c r="U195" i="209"/>
  <c r="T195" i="209"/>
  <c r="V195" i="209"/>
  <c r="S195" i="209"/>
  <c r="K19" i="213"/>
  <c r="O19" i="213"/>
  <c r="M19" i="213"/>
  <c r="L19" i="213"/>
  <c r="R195" i="209"/>
  <c r="O27" i="213"/>
  <c r="W27" i="213"/>
  <c r="M27" i="213"/>
  <c r="L27" i="213"/>
  <c r="K27" i="213"/>
  <c r="U43" i="213"/>
  <c r="I43" i="213"/>
  <c r="W55" i="213" s="1"/>
  <c r="O82" i="213"/>
  <c r="M82" i="213"/>
  <c r="L82" i="213"/>
  <c r="K82" i="213"/>
  <c r="O86" i="213"/>
  <c r="M86" i="213"/>
  <c r="L86" i="213"/>
  <c r="K86" i="213"/>
  <c r="O90" i="213"/>
  <c r="M90" i="213"/>
  <c r="L90" i="213"/>
  <c r="K90" i="213"/>
  <c r="U176" i="209"/>
  <c r="U178" i="209"/>
  <c r="U180" i="209"/>
  <c r="U186" i="209"/>
  <c r="U188" i="209"/>
  <c r="U190" i="209"/>
  <c r="K13" i="213"/>
  <c r="O13" i="213"/>
  <c r="M13" i="213"/>
  <c r="K17" i="213"/>
  <c r="W29" i="213"/>
  <c r="O17" i="213"/>
  <c r="M17" i="213"/>
  <c r="K21" i="213"/>
  <c r="O21" i="213"/>
  <c r="M21" i="213"/>
  <c r="K25" i="213"/>
  <c r="O25" i="213"/>
  <c r="W25" i="213"/>
  <c r="M25" i="213"/>
  <c r="O30" i="213"/>
  <c r="W30" i="213"/>
  <c r="M30" i="213"/>
  <c r="L30" i="213"/>
  <c r="O36" i="213"/>
  <c r="W36" i="213"/>
  <c r="M36" i="213"/>
  <c r="L36" i="213"/>
  <c r="U50" i="213"/>
  <c r="I50" i="213"/>
  <c r="V176" i="209"/>
  <c r="V178" i="209"/>
  <c r="V180" i="209"/>
  <c r="V186" i="209"/>
  <c r="V188" i="209"/>
  <c r="V190" i="209"/>
  <c r="O40" i="213"/>
  <c r="W40" i="213"/>
  <c r="M40" i="213"/>
  <c r="L40" i="213"/>
  <c r="U93" i="213"/>
  <c r="U81" i="213"/>
  <c r="I81" i="213"/>
  <c r="U85" i="213"/>
  <c r="I85" i="213"/>
  <c r="U89" i="213"/>
  <c r="I89" i="213"/>
  <c r="K104" i="213"/>
  <c r="O104" i="213"/>
  <c r="W104" i="213"/>
  <c r="M104" i="213"/>
  <c r="L104" i="213"/>
  <c r="O176" i="209"/>
  <c r="O178" i="209"/>
  <c r="O180" i="209"/>
  <c r="O186" i="209"/>
  <c r="O188" i="209"/>
  <c r="O190" i="209"/>
  <c r="K14" i="213"/>
  <c r="O14" i="213"/>
  <c r="M14" i="213"/>
  <c r="K18" i="213"/>
  <c r="O18" i="213"/>
  <c r="M18" i="213"/>
  <c r="K22" i="213"/>
  <c r="O22" i="213"/>
  <c r="M22" i="213"/>
  <c r="U32" i="213"/>
  <c r="I32" i="213"/>
  <c r="K40" i="213"/>
  <c r="O44" i="213"/>
  <c r="M44" i="213"/>
  <c r="L44" i="213"/>
  <c r="L14" i="213"/>
  <c r="L18" i="213"/>
  <c r="L22" i="213"/>
  <c r="U35" i="213"/>
  <c r="I35" i="213"/>
  <c r="K44" i="213"/>
  <c r="O48" i="213"/>
  <c r="W48" i="213"/>
  <c r="M48" i="213"/>
  <c r="L48" i="213"/>
  <c r="P194" i="209"/>
  <c r="U30" i="213"/>
  <c r="U36" i="213"/>
  <c r="W37" i="213"/>
  <c r="U40" i="213"/>
  <c r="W41" i="213"/>
  <c r="U44" i="213"/>
  <c r="W45" i="213"/>
  <c r="M53" i="213"/>
  <c r="W53" i="213"/>
  <c r="M56" i="213"/>
  <c r="Q194" i="209"/>
  <c r="U27" i="213"/>
  <c r="O28" i="213"/>
  <c r="O37" i="213"/>
  <c r="O41" i="213"/>
  <c r="O45" i="213"/>
  <c r="U54" i="213"/>
  <c r="I54" i="213"/>
  <c r="O103" i="213"/>
  <c r="M103" i="213"/>
  <c r="L103" i="213"/>
  <c r="U51" i="213"/>
  <c r="U58" i="213"/>
  <c r="I58" i="213"/>
  <c r="U101" i="213"/>
  <c r="U102" i="213"/>
  <c r="I102" i="213"/>
  <c r="K103" i="213"/>
  <c r="S194" i="209"/>
  <c r="L29" i="213"/>
  <c r="U29" i="213"/>
  <c r="I31" i="213"/>
  <c r="K38" i="213"/>
  <c r="K42" i="213"/>
  <c r="K46" i="213"/>
  <c r="K49" i="213"/>
  <c r="I51" i="213"/>
  <c r="U55" i="213"/>
  <c r="U59" i="213"/>
  <c r="U60" i="213"/>
  <c r="U94" i="213"/>
  <c r="U26" i="213"/>
  <c r="U34" i="213"/>
  <c r="L38" i="213"/>
  <c r="L42" i="213"/>
  <c r="U42" i="213"/>
  <c r="L46" i="213"/>
  <c r="L49" i="213"/>
  <c r="U49" i="213"/>
  <c r="W52" i="213"/>
  <c r="U52" i="213"/>
  <c r="O55" i="213"/>
  <c r="L55" i="213"/>
  <c r="O59" i="213"/>
  <c r="M59" i="213"/>
  <c r="L59" i="213"/>
  <c r="O64" i="213"/>
  <c r="W64" i="213"/>
  <c r="O72" i="213"/>
  <c r="W94" i="213"/>
  <c r="U97" i="213"/>
  <c r="U98" i="213"/>
  <c r="I98" i="213"/>
  <c r="U194" i="209"/>
  <c r="K28" i="213"/>
  <c r="K37" i="213"/>
  <c r="M38" i="213"/>
  <c r="K41" i="213"/>
  <c r="M42" i="213"/>
  <c r="K45" i="213"/>
  <c r="M46" i="213"/>
  <c r="M49" i="213"/>
  <c r="K52" i="213"/>
  <c r="K55" i="213"/>
  <c r="W56" i="213"/>
  <c r="U56" i="213"/>
  <c r="K59" i="213"/>
  <c r="U61" i="213"/>
  <c r="U63" i="213"/>
  <c r="K64" i="213"/>
  <c r="U65" i="213"/>
  <c r="U67" i="213"/>
  <c r="U69" i="213"/>
  <c r="U71" i="213"/>
  <c r="K72" i="213"/>
  <c r="U75" i="213"/>
  <c r="O79" i="213"/>
  <c r="M79" i="213"/>
  <c r="O83" i="213"/>
  <c r="O87" i="213"/>
  <c r="M92" i="213"/>
  <c r="L92" i="213"/>
  <c r="K92" i="213"/>
  <c r="W92" i="213"/>
  <c r="L52" i="213"/>
  <c r="U53" i="213"/>
  <c r="M55" i="213"/>
  <c r="K56" i="213"/>
  <c r="U62" i="213"/>
  <c r="I62" i="213"/>
  <c r="I63" i="213"/>
  <c r="L64" i="213"/>
  <c r="U66" i="213"/>
  <c r="I66" i="213"/>
  <c r="I67" i="213"/>
  <c r="U70" i="213"/>
  <c r="I70" i="213"/>
  <c r="I71" i="213"/>
  <c r="L72" i="213"/>
  <c r="U74" i="213"/>
  <c r="I74" i="213"/>
  <c r="W86" i="213" s="1"/>
  <c r="I75" i="213"/>
  <c r="U78" i="213"/>
  <c r="I78" i="213"/>
  <c r="K79" i="213"/>
  <c r="U82" i="213"/>
  <c r="K83" i="213"/>
  <c r="U86" i="213"/>
  <c r="K87" i="213"/>
  <c r="U90" i="213"/>
  <c r="O100" i="213"/>
  <c r="I61" i="213"/>
  <c r="I65" i="213"/>
  <c r="I69" i="213"/>
  <c r="I73" i="213"/>
  <c r="I77" i="213"/>
  <c r="I84" i="213"/>
  <c r="I88" i="213"/>
  <c r="W100" i="213" s="1"/>
  <c r="K94" i="213"/>
  <c r="I97" i="213"/>
  <c r="I101" i="213"/>
  <c r="I105" i="213"/>
  <c r="L94" i="213"/>
  <c r="I68" i="213"/>
  <c r="M94" i="213"/>
  <c r="I105" i="204" l="1"/>
  <c r="J105" i="204" s="1"/>
  <c r="I158" i="204"/>
  <c r="J158" i="204" s="1"/>
  <c r="N83" i="213"/>
  <c r="H153" i="204"/>
  <c r="H49" i="204"/>
  <c r="J49" i="204" s="1"/>
  <c r="W60" i="213"/>
  <c r="H145" i="204"/>
  <c r="J145" i="204" s="1"/>
  <c r="I44" i="204"/>
  <c r="J44" i="204" s="1"/>
  <c r="I150" i="204"/>
  <c r="J150" i="204" s="1"/>
  <c r="H133" i="204"/>
  <c r="J133" i="204" s="1"/>
  <c r="O60" i="213"/>
  <c r="W47" i="209"/>
  <c r="U47" i="209"/>
  <c r="H185" i="204"/>
  <c r="J185" i="204" s="1"/>
  <c r="H187" i="204"/>
  <c r="J187" i="204" s="1"/>
  <c r="H193" i="204"/>
  <c r="J193" i="204" s="1"/>
  <c r="I136" i="204"/>
  <c r="J136" i="204" s="1"/>
  <c r="U182" i="209"/>
  <c r="Q193" i="209"/>
  <c r="O25" i="209"/>
  <c r="H148" i="204"/>
  <c r="J148" i="204" s="1"/>
  <c r="I142" i="204"/>
  <c r="J142" i="204" s="1"/>
  <c r="H94" i="204"/>
  <c r="J94" i="204" s="1"/>
  <c r="I76" i="204"/>
  <c r="J76" i="204" s="1"/>
  <c r="L60" i="213"/>
  <c r="W72" i="213"/>
  <c r="P138" i="209"/>
  <c r="N80" i="213"/>
  <c r="P80" i="213" s="1"/>
  <c r="H184" i="204"/>
  <c r="J184" i="204" s="1"/>
  <c r="H107" i="204"/>
  <c r="J107" i="204" s="1"/>
  <c r="I186" i="204"/>
  <c r="J186" i="204" s="1"/>
  <c r="H20" i="204"/>
  <c r="J20" i="204" s="1"/>
  <c r="K60" i="213"/>
  <c r="Q102" i="209"/>
  <c r="P219" i="202"/>
  <c r="V25" i="209"/>
  <c r="H141" i="204"/>
  <c r="J141" i="204" s="1"/>
  <c r="W25" i="209"/>
  <c r="V47" i="209"/>
  <c r="H36" i="204"/>
  <c r="J36" i="204" s="1"/>
  <c r="K91" i="213"/>
  <c r="M57" i="213"/>
  <c r="S192" i="209"/>
  <c r="W39" i="209"/>
  <c r="I103" i="204"/>
  <c r="J103" i="204" s="1"/>
  <c r="I19" i="204"/>
  <c r="J19" i="204" s="1"/>
  <c r="P25" i="209"/>
  <c r="N53" i="213"/>
  <c r="P53" i="213" s="1"/>
  <c r="V17" i="209"/>
  <c r="P102" i="209"/>
  <c r="W17" i="209"/>
  <c r="O17" i="209"/>
  <c r="S25" i="209"/>
  <c r="P122" i="209"/>
  <c r="V122" i="209"/>
  <c r="H23" i="204"/>
  <c r="J23" i="204" s="1"/>
  <c r="H62" i="204"/>
  <c r="J62" i="204" s="1"/>
  <c r="X177" i="204"/>
  <c r="I48" i="204"/>
  <c r="J48" i="204" s="1"/>
  <c r="H52" i="204"/>
  <c r="J52" i="204" s="1"/>
  <c r="I63" i="204"/>
  <c r="J63" i="204" s="1"/>
  <c r="I174" i="204"/>
  <c r="J174" i="204" s="1"/>
  <c r="X83" i="204"/>
  <c r="H102" i="204"/>
  <c r="J102" i="204" s="1"/>
  <c r="H68" i="204"/>
  <c r="J68" i="204" s="1"/>
  <c r="I140" i="204"/>
  <c r="J140" i="204" s="1"/>
  <c r="I35" i="204"/>
  <c r="J35" i="204" s="1"/>
  <c r="I43" i="204"/>
  <c r="J43" i="204" s="1"/>
  <c r="I127" i="204"/>
  <c r="J127" i="204" s="1"/>
  <c r="H92" i="204"/>
  <c r="J92" i="204" s="1"/>
  <c r="I122" i="204"/>
  <c r="J122" i="204" s="1"/>
  <c r="I181" i="204"/>
  <c r="J181" i="204" s="1"/>
  <c r="I135" i="204"/>
  <c r="J135" i="204" s="1"/>
  <c r="I30" i="204"/>
  <c r="J30" i="204" s="1"/>
  <c r="H55" i="204"/>
  <c r="J55" i="204" s="1"/>
  <c r="I47" i="204"/>
  <c r="J47" i="204" s="1"/>
  <c r="I144" i="204"/>
  <c r="J144" i="204" s="1"/>
  <c r="I85" i="204"/>
  <c r="J85" i="204" s="1"/>
  <c r="H137" i="204"/>
  <c r="J137" i="204" s="1"/>
  <c r="I71" i="204"/>
  <c r="J71" i="204" s="1"/>
  <c r="U192" i="209"/>
  <c r="X155" i="204"/>
  <c r="I114" i="204"/>
  <c r="J114" i="204" s="1"/>
  <c r="U136" i="209"/>
  <c r="I154" i="204"/>
  <c r="J154" i="204" s="1"/>
  <c r="N41" i="213"/>
  <c r="P41" i="213" s="1"/>
  <c r="O76" i="213"/>
  <c r="X168" i="204"/>
  <c r="I80" i="204"/>
  <c r="J80" i="204" s="1"/>
  <c r="X22" i="204"/>
  <c r="X193" i="204"/>
  <c r="P199" i="202"/>
  <c r="H195" i="204"/>
  <c r="J195" i="204" s="1"/>
  <c r="X148" i="204"/>
  <c r="N79" i="213"/>
  <c r="P79" i="213" s="1"/>
  <c r="H190" i="204"/>
  <c r="J190" i="204" s="1"/>
  <c r="N30" i="213"/>
  <c r="P30" i="213" s="1"/>
  <c r="H109" i="204"/>
  <c r="J109" i="204" s="1"/>
  <c r="H121" i="204"/>
  <c r="J121" i="204" s="1"/>
  <c r="X45" i="204"/>
  <c r="X176" i="204"/>
  <c r="V138" i="209"/>
  <c r="I16" i="204"/>
  <c r="J16" i="204" s="1"/>
  <c r="H110" i="204"/>
  <c r="J110" i="204" s="1"/>
  <c r="I132" i="204"/>
  <c r="J132" i="204" s="1"/>
  <c r="P204" i="202"/>
  <c r="W96" i="213"/>
  <c r="N37" i="213"/>
  <c r="P37" i="213" s="1"/>
  <c r="N64" i="213"/>
  <c r="P64" i="213" s="1"/>
  <c r="V124" i="209"/>
  <c r="V21" i="209"/>
  <c r="X132" i="204"/>
  <c r="X14" i="204"/>
  <c r="X29" i="204"/>
  <c r="W124" i="209"/>
  <c r="U124" i="209"/>
  <c r="X86" i="204"/>
  <c r="P186" i="202"/>
  <c r="W76" i="213"/>
  <c r="L76" i="213"/>
  <c r="N13" i="213"/>
  <c r="P13" i="213" s="1"/>
  <c r="N45" i="213"/>
  <c r="P45" i="213" s="1"/>
  <c r="O15" i="209"/>
  <c r="O19" i="209"/>
  <c r="O193" i="209"/>
  <c r="O192" i="209"/>
  <c r="U23" i="209"/>
  <c r="U19" i="209"/>
  <c r="V19" i="209"/>
  <c r="O21" i="209"/>
  <c r="W19" i="209"/>
  <c r="X67" i="204"/>
  <c r="X77" i="204"/>
  <c r="X59" i="204"/>
  <c r="H86" i="204"/>
  <c r="J86" i="204" s="1"/>
  <c r="X170" i="204"/>
  <c r="X152" i="204"/>
  <c r="I165" i="204"/>
  <c r="J165" i="204" s="1"/>
  <c r="I73" i="204"/>
  <c r="J73" i="204" s="1"/>
  <c r="H113" i="204"/>
  <c r="J113" i="204" s="1"/>
  <c r="X108" i="204"/>
  <c r="X53" i="204"/>
  <c r="X147" i="204"/>
  <c r="I17" i="204"/>
  <c r="J17" i="204" s="1"/>
  <c r="X131" i="204"/>
  <c r="I29" i="204"/>
  <c r="J29" i="204" s="1"/>
  <c r="X185" i="204"/>
  <c r="I96" i="204"/>
  <c r="J96" i="204" s="1"/>
  <c r="X30" i="204"/>
  <c r="X50" i="204"/>
  <c r="H130" i="204"/>
  <c r="J130" i="204" s="1"/>
  <c r="P205" i="202"/>
  <c r="P215" i="202"/>
  <c r="P183" i="202"/>
  <c r="X138" i="204"/>
  <c r="X70" i="204"/>
  <c r="X90" i="204"/>
  <c r="R120" i="209"/>
  <c r="P228" i="202"/>
  <c r="X69" i="204"/>
  <c r="N52" i="213"/>
  <c r="P52" i="213" s="1"/>
  <c r="N28" i="213"/>
  <c r="P28" i="213" s="1"/>
  <c r="N29" i="213"/>
  <c r="P29" i="213" s="1"/>
  <c r="L57" i="213"/>
  <c r="P136" i="209"/>
  <c r="P120" i="209"/>
  <c r="V120" i="209"/>
  <c r="U130" i="209"/>
  <c r="V23" i="209"/>
  <c r="I173" i="204"/>
  <c r="J173" i="204" s="1"/>
  <c r="I95" i="204"/>
  <c r="J95" i="204" s="1"/>
  <c r="I72" i="204"/>
  <c r="J72" i="204" s="1"/>
  <c r="X183" i="204"/>
  <c r="T25" i="209"/>
  <c r="X61" i="204"/>
  <c r="P229" i="202"/>
  <c r="X128" i="209"/>
  <c r="X167" i="204"/>
  <c r="X67" i="209"/>
  <c r="P191" i="202"/>
  <c r="X176" i="209"/>
  <c r="O57" i="213"/>
  <c r="P130" i="209"/>
  <c r="X97" i="209"/>
  <c r="W35" i="209"/>
  <c r="X27" i="209"/>
  <c r="X121" i="204"/>
  <c r="X110" i="204"/>
  <c r="X102" i="204"/>
  <c r="P211" i="202"/>
  <c r="X184" i="204"/>
  <c r="R23" i="209"/>
  <c r="X51" i="204"/>
  <c r="X75" i="204"/>
  <c r="W57" i="213"/>
  <c r="X29" i="209"/>
  <c r="X129" i="204"/>
  <c r="X111" i="204"/>
  <c r="H89" i="204"/>
  <c r="J89" i="204" s="1"/>
  <c r="X35" i="204"/>
  <c r="X37" i="204"/>
  <c r="W91" i="213"/>
  <c r="W103" i="213"/>
  <c r="N87" i="213"/>
  <c r="P87" i="213" s="1"/>
  <c r="O91" i="213"/>
  <c r="O35" i="209"/>
  <c r="V35" i="209"/>
  <c r="U25" i="209"/>
  <c r="X178" i="204"/>
  <c r="I179" i="204"/>
  <c r="J179" i="204" s="1"/>
  <c r="X115" i="204"/>
  <c r="H156" i="204"/>
  <c r="J156" i="204" s="1"/>
  <c r="H18" i="204"/>
  <c r="J18" i="204" s="1"/>
  <c r="X153" i="204"/>
  <c r="X27" i="204"/>
  <c r="P220" i="202"/>
  <c r="P213" i="202"/>
  <c r="X175" i="204"/>
  <c r="X124" i="204"/>
  <c r="X46" i="204"/>
  <c r="P181" i="202"/>
  <c r="P83" i="213"/>
  <c r="H167" i="204"/>
  <c r="J167" i="204" s="1"/>
  <c r="X135" i="204"/>
  <c r="H131" i="204"/>
  <c r="J131" i="204" s="1"/>
  <c r="H78" i="204"/>
  <c r="J78" i="204" s="1"/>
  <c r="P222" i="202"/>
  <c r="P182" i="202"/>
  <c r="X31" i="204"/>
  <c r="Q182" i="209"/>
  <c r="H166" i="204"/>
  <c r="J166" i="204" s="1"/>
  <c r="X19" i="204"/>
  <c r="X21" i="204"/>
  <c r="Q25" i="209"/>
  <c r="P212" i="202"/>
  <c r="M34" i="213"/>
  <c r="K34" i="213"/>
  <c r="N48" i="213"/>
  <c r="P48" i="213" s="1"/>
  <c r="N36" i="213"/>
  <c r="P36" i="213" s="1"/>
  <c r="N93" i="213"/>
  <c r="P93" i="213" s="1"/>
  <c r="M99" i="213"/>
  <c r="L34" i="213"/>
  <c r="W99" i="213"/>
  <c r="O99" i="213"/>
  <c r="L95" i="213"/>
  <c r="L99" i="213"/>
  <c r="L91" i="213"/>
  <c r="K76" i="213"/>
  <c r="W184" i="209"/>
  <c r="S184" i="209"/>
  <c r="X59" i="209"/>
  <c r="Q184" i="209"/>
  <c r="O39" i="209"/>
  <c r="U21" i="209"/>
  <c r="R184" i="209"/>
  <c r="V184" i="209"/>
  <c r="W15" i="209"/>
  <c r="V15" i="209"/>
  <c r="W182" i="209"/>
  <c r="S182" i="209"/>
  <c r="W130" i="209"/>
  <c r="U122" i="209"/>
  <c r="W33" i="209"/>
  <c r="U15" i="209"/>
  <c r="R182" i="209"/>
  <c r="V114" i="209"/>
  <c r="T193" i="209"/>
  <c r="O33" i="209"/>
  <c r="U193" i="209"/>
  <c r="X118" i="209"/>
  <c r="W31" i="209"/>
  <c r="X112" i="209"/>
  <c r="O31" i="209"/>
  <c r="W193" i="209"/>
  <c r="U114" i="209"/>
  <c r="X54" i="209"/>
  <c r="X116" i="209"/>
  <c r="T184" i="209"/>
  <c r="X188" i="209"/>
  <c r="X166" i="209"/>
  <c r="T182" i="209"/>
  <c r="X186" i="209"/>
  <c r="V39" i="209"/>
  <c r="X99" i="209"/>
  <c r="U184" i="209"/>
  <c r="X93" i="209"/>
  <c r="X180" i="209"/>
  <c r="W23" i="209"/>
  <c r="V31" i="209"/>
  <c r="U35" i="209"/>
  <c r="R21" i="209"/>
  <c r="O184" i="209"/>
  <c r="O182" i="209"/>
  <c r="U33" i="209"/>
  <c r="P184" i="209"/>
  <c r="X190" i="209"/>
  <c r="O47" i="209"/>
  <c r="U31" i="209"/>
  <c r="P182" i="209"/>
  <c r="X43" i="209"/>
  <c r="X72" i="204"/>
  <c r="X63" i="204"/>
  <c r="X146" i="204"/>
  <c r="I178" i="204"/>
  <c r="J178" i="204" s="1"/>
  <c r="I182" i="204"/>
  <c r="J182" i="204" s="1"/>
  <c r="X13" i="204"/>
  <c r="X139" i="204"/>
  <c r="I84" i="204"/>
  <c r="J84" i="204" s="1"/>
  <c r="X136" i="204"/>
  <c r="I53" i="204"/>
  <c r="J53" i="204" s="1"/>
  <c r="X191" i="204"/>
  <c r="I183" i="204"/>
  <c r="J183" i="204" s="1"/>
  <c r="X144" i="204"/>
  <c r="I93" i="204"/>
  <c r="J93" i="204" s="1"/>
  <c r="I157" i="204"/>
  <c r="J157" i="204" s="1"/>
  <c r="I152" i="204"/>
  <c r="J152" i="204" s="1"/>
  <c r="X94" i="204"/>
  <c r="X81" i="204"/>
  <c r="X140" i="204"/>
  <c r="H191" i="204"/>
  <c r="J191" i="204" s="1"/>
  <c r="I126" i="204"/>
  <c r="J126" i="204" s="1"/>
  <c r="I149" i="204"/>
  <c r="H149" i="204"/>
  <c r="X162" i="204"/>
  <c r="X194" i="204"/>
  <c r="X123" i="204"/>
  <c r="X174" i="204"/>
  <c r="I77" i="204"/>
  <c r="J77" i="204" s="1"/>
  <c r="X78" i="204"/>
  <c r="I31" i="204"/>
  <c r="J31" i="204" s="1"/>
  <c r="I51" i="204"/>
  <c r="J51" i="204" s="1"/>
  <c r="X104" i="204"/>
  <c r="H97" i="204"/>
  <c r="J97" i="204" s="1"/>
  <c r="X116" i="204"/>
  <c r="X99" i="204"/>
  <c r="H41" i="204"/>
  <c r="J41" i="204" s="1"/>
  <c r="X143" i="204"/>
  <c r="X130" i="204"/>
  <c r="X96" i="204"/>
  <c r="H138" i="204"/>
  <c r="J138" i="204" s="1"/>
  <c r="H37" i="204"/>
  <c r="J37" i="204" s="1"/>
  <c r="I101" i="204"/>
  <c r="J101" i="204" s="1"/>
  <c r="I87" i="204"/>
  <c r="J87" i="204" s="1"/>
  <c r="I189" i="204"/>
  <c r="J189" i="204" s="1"/>
  <c r="X93" i="204"/>
  <c r="X85" i="204"/>
  <c r="X66" i="204"/>
  <c r="X62" i="204"/>
  <c r="I39" i="204"/>
  <c r="J39" i="204" s="1"/>
  <c r="X154" i="204"/>
  <c r="H125" i="204"/>
  <c r="J125" i="204" s="1"/>
  <c r="X122" i="204"/>
  <c r="I168" i="204"/>
  <c r="J168" i="204" s="1"/>
  <c r="X133" i="204"/>
  <c r="H111" i="204"/>
  <c r="J111" i="204" s="1"/>
  <c r="X80" i="204"/>
  <c r="X42" i="204"/>
  <c r="I112" i="204"/>
  <c r="J112" i="204" s="1"/>
  <c r="X43" i="204"/>
  <c r="P206" i="202"/>
  <c r="P201" i="202"/>
  <c r="P221" i="202"/>
  <c r="P198" i="202"/>
  <c r="P188" i="202"/>
  <c r="P195" i="202"/>
  <c r="P230" i="202"/>
  <c r="P197" i="202"/>
  <c r="P231" i="202"/>
  <c r="P187" i="202"/>
  <c r="P223" i="202"/>
  <c r="P190" i="202"/>
  <c r="P216" i="202"/>
  <c r="P207" i="202"/>
  <c r="R49" i="209"/>
  <c r="M95" i="213"/>
  <c r="N14" i="213"/>
  <c r="P14" i="213" s="1"/>
  <c r="X103" i="209"/>
  <c r="W37" i="209"/>
  <c r="X41" i="209"/>
  <c r="X169" i="204"/>
  <c r="X171" i="204"/>
  <c r="X145" i="204"/>
  <c r="X87" i="209"/>
  <c r="X54" i="204"/>
  <c r="X71" i="204"/>
  <c r="H45" i="204"/>
  <c r="J45" i="204" s="1"/>
  <c r="X26" i="204"/>
  <c r="I88" i="204"/>
  <c r="J88" i="204" s="1"/>
  <c r="H69" i="204"/>
  <c r="J69" i="204" s="1"/>
  <c r="X36" i="204"/>
  <c r="I91" i="204"/>
  <c r="J91" i="204" s="1"/>
  <c r="Q114" i="209"/>
  <c r="S114" i="209"/>
  <c r="O114" i="209"/>
  <c r="W114" i="209"/>
  <c r="T114" i="209"/>
  <c r="P33" i="209"/>
  <c r="S33" i="209"/>
  <c r="Q33" i="209"/>
  <c r="T33" i="209"/>
  <c r="V193" i="209"/>
  <c r="S193" i="209"/>
  <c r="P193" i="209"/>
  <c r="P21" i="209"/>
  <c r="T21" i="209"/>
  <c r="S21" i="209"/>
  <c r="Q21" i="209"/>
  <c r="H192" i="204"/>
  <c r="J192" i="204" s="1"/>
  <c r="P23" i="209"/>
  <c r="T23" i="209"/>
  <c r="S23" i="209"/>
  <c r="Q23" i="209"/>
  <c r="P39" i="209"/>
  <c r="T39" i="209"/>
  <c r="S39" i="209"/>
  <c r="Q39" i="209"/>
  <c r="H129" i="204"/>
  <c r="J129" i="204" s="1"/>
  <c r="X104" i="209"/>
  <c r="P37" i="209"/>
  <c r="T37" i="209"/>
  <c r="S37" i="209"/>
  <c r="Q37" i="209"/>
  <c r="M26" i="213"/>
  <c r="L26" i="213"/>
  <c r="W95" i="213"/>
  <c r="K26" i="213"/>
  <c r="N90" i="213"/>
  <c r="P90" i="213" s="1"/>
  <c r="X150" i="209"/>
  <c r="N23" i="213"/>
  <c r="P23" i="213" s="1"/>
  <c r="X113" i="209"/>
  <c r="O37" i="209"/>
  <c r="X56" i="209"/>
  <c r="X181" i="204"/>
  <c r="X182" i="204"/>
  <c r="H139" i="204"/>
  <c r="J139" i="204" s="1"/>
  <c r="I99" i="204"/>
  <c r="J99" i="204" s="1"/>
  <c r="X55" i="204"/>
  <c r="Q130" i="209"/>
  <c r="S130" i="209"/>
  <c r="O130" i="209"/>
  <c r="T130" i="209"/>
  <c r="P47" i="209"/>
  <c r="Q47" i="209"/>
  <c r="T47" i="209"/>
  <c r="S47" i="209"/>
  <c r="W192" i="209"/>
  <c r="Q192" i="209"/>
  <c r="P192" i="209"/>
  <c r="V192" i="209"/>
  <c r="T192" i="209"/>
  <c r="P17" i="209"/>
  <c r="S17" i="209"/>
  <c r="Q17" i="209"/>
  <c r="T17" i="209"/>
  <c r="R17" i="209"/>
  <c r="R39" i="209"/>
  <c r="H28" i="204"/>
  <c r="J28" i="204" s="1"/>
  <c r="X114" i="204"/>
  <c r="P196" i="202"/>
  <c r="P49" i="209"/>
  <c r="S49" i="209"/>
  <c r="Q49" i="209"/>
  <c r="T49" i="209"/>
  <c r="O95" i="213"/>
  <c r="X194" i="209"/>
  <c r="X129" i="209"/>
  <c r="X109" i="209"/>
  <c r="U37" i="209"/>
  <c r="X186" i="204"/>
  <c r="X161" i="204"/>
  <c r="X128" i="204"/>
  <c r="H161" i="204"/>
  <c r="J161" i="204" s="1"/>
  <c r="X41" i="204"/>
  <c r="X118" i="204"/>
  <c r="X92" i="204"/>
  <c r="H155" i="204"/>
  <c r="J155" i="204" s="1"/>
  <c r="X106" i="204"/>
  <c r="X64" i="204"/>
  <c r="X18" i="204"/>
  <c r="P203" i="202"/>
  <c r="H26" i="204"/>
  <c r="J26" i="204" s="1"/>
  <c r="X95" i="204"/>
  <c r="P218" i="202"/>
  <c r="P202" i="202"/>
  <c r="U102" i="209"/>
  <c r="W102" i="209"/>
  <c r="V102" i="209"/>
  <c r="T102" i="209"/>
  <c r="S102" i="209"/>
  <c r="P31" i="209"/>
  <c r="Q31" i="209"/>
  <c r="T31" i="209"/>
  <c r="S31" i="209"/>
  <c r="R130" i="209"/>
  <c r="P35" i="209"/>
  <c r="T35" i="209"/>
  <c r="S35" i="209"/>
  <c r="Q35" i="209"/>
  <c r="H176" i="204"/>
  <c r="J176" i="204" s="1"/>
  <c r="X91" i="204"/>
  <c r="H60" i="204"/>
  <c r="J60" i="204" s="1"/>
  <c r="I15" i="204"/>
  <c r="J15" i="204" s="1"/>
  <c r="P227" i="202"/>
  <c r="H81" i="204"/>
  <c r="J81" i="204" s="1"/>
  <c r="X156" i="209"/>
  <c r="X134" i="209"/>
  <c r="X71" i="209"/>
  <c r="X88" i="204"/>
  <c r="W34" i="213"/>
  <c r="O34" i="213"/>
  <c r="P15" i="209"/>
  <c r="Q15" i="209"/>
  <c r="T15" i="209"/>
  <c r="S15" i="209"/>
  <c r="Q138" i="209"/>
  <c r="W138" i="209"/>
  <c r="T138" i="209"/>
  <c r="S138" i="209"/>
  <c r="O138" i="209"/>
  <c r="P19" i="209"/>
  <c r="T19" i="209"/>
  <c r="S19" i="209"/>
  <c r="Q19" i="209"/>
  <c r="O96" i="213"/>
  <c r="M96" i="213"/>
  <c r="L96" i="213"/>
  <c r="K96" i="213"/>
  <c r="X178" i="209"/>
  <c r="W26" i="213"/>
  <c r="O26" i="213"/>
  <c r="X132" i="209"/>
  <c r="X154" i="209"/>
  <c r="W49" i="209"/>
  <c r="U49" i="209"/>
  <c r="X173" i="204"/>
  <c r="X188" i="204"/>
  <c r="X137" i="204"/>
  <c r="H160" i="204"/>
  <c r="J160" i="204" s="1"/>
  <c r="X38" i="204"/>
  <c r="X163" i="204"/>
  <c r="X157" i="204"/>
  <c r="H66" i="204"/>
  <c r="J66" i="204" s="1"/>
  <c r="I61" i="204"/>
  <c r="J61" i="204" s="1"/>
  <c r="X39" i="204"/>
  <c r="P214" i="202"/>
  <c r="H90" i="204"/>
  <c r="J90" i="204" s="1"/>
  <c r="Q124" i="209"/>
  <c r="O124" i="209"/>
  <c r="T124" i="209"/>
  <c r="S124" i="209"/>
  <c r="R124" i="209"/>
  <c r="R114" i="209"/>
  <c r="Q136" i="209"/>
  <c r="W136" i="209"/>
  <c r="T136" i="209"/>
  <c r="S136" i="209"/>
  <c r="O136" i="209"/>
  <c r="X160" i="204"/>
  <c r="R138" i="209"/>
  <c r="I79" i="204"/>
  <c r="J79" i="204" s="1"/>
  <c r="I175" i="204"/>
  <c r="J175" i="204" s="1"/>
  <c r="I146" i="204"/>
  <c r="J146" i="204" s="1"/>
  <c r="P189" i="202"/>
  <c r="H38" i="204"/>
  <c r="J38" i="204" s="1"/>
  <c r="H70" i="204"/>
  <c r="J70" i="204" s="1"/>
  <c r="X140" i="209"/>
  <c r="X126" i="209"/>
  <c r="O49" i="209"/>
  <c r="X53" i="209"/>
  <c r="X166" i="204"/>
  <c r="X51" i="209"/>
  <c r="X57" i="209"/>
  <c r="X165" i="204"/>
  <c r="J153" i="204"/>
  <c r="X109" i="204"/>
  <c r="H13" i="204"/>
  <c r="J13" i="204" s="1"/>
  <c r="H115" i="204"/>
  <c r="J115" i="204" s="1"/>
  <c r="H64" i="204"/>
  <c r="J64" i="204" s="1"/>
  <c r="H58" i="204"/>
  <c r="J58" i="204" s="1"/>
  <c r="Q122" i="209"/>
  <c r="T122" i="209"/>
  <c r="S122" i="209"/>
  <c r="O122" i="209"/>
  <c r="R122" i="209"/>
  <c r="Q120" i="209"/>
  <c r="S120" i="209"/>
  <c r="O120" i="209"/>
  <c r="W120" i="209"/>
  <c r="T120" i="209"/>
  <c r="X159" i="204"/>
  <c r="R136" i="209"/>
  <c r="X101" i="204"/>
  <c r="V37" i="209"/>
  <c r="X45" i="209"/>
  <c r="X13" i="209"/>
  <c r="X61" i="209"/>
  <c r="X172" i="204"/>
  <c r="X127" i="204"/>
  <c r="I116" i="204"/>
  <c r="J116" i="204" s="1"/>
  <c r="X73" i="204"/>
  <c r="H32" i="204"/>
  <c r="J32" i="204" s="1"/>
  <c r="X32" i="204"/>
  <c r="X16" i="204"/>
  <c r="P225" i="202"/>
  <c r="X98" i="204"/>
  <c r="P226" i="202"/>
  <c r="P210" i="202"/>
  <c r="P194" i="202"/>
  <c r="R102" i="209"/>
  <c r="X192" i="204"/>
  <c r="R33" i="209"/>
  <c r="H100" i="204"/>
  <c r="J100" i="204" s="1"/>
  <c r="I117" i="204"/>
  <c r="H117" i="204"/>
  <c r="N100" i="213"/>
  <c r="P100" i="213" s="1"/>
  <c r="T185" i="209"/>
  <c r="S185" i="209"/>
  <c r="Q185" i="209"/>
  <c r="P185" i="209"/>
  <c r="V185" i="209"/>
  <c r="O185" i="209"/>
  <c r="W185" i="209"/>
  <c r="U185" i="209"/>
  <c r="T169" i="209"/>
  <c r="S169" i="209"/>
  <c r="Q169" i="209"/>
  <c r="P169" i="209"/>
  <c r="V169" i="209"/>
  <c r="W169" i="209"/>
  <c r="U169" i="209"/>
  <c r="O169" i="209"/>
  <c r="Q70" i="209"/>
  <c r="P70" i="209"/>
  <c r="W70" i="209"/>
  <c r="O70" i="209"/>
  <c r="V70" i="209"/>
  <c r="T70" i="209"/>
  <c r="U70" i="209"/>
  <c r="S70" i="209"/>
  <c r="N18" i="213"/>
  <c r="P18" i="213" s="1"/>
  <c r="W70" i="213"/>
  <c r="M70" i="213"/>
  <c r="L70" i="213"/>
  <c r="K70" i="213"/>
  <c r="O70" i="213"/>
  <c r="O98" i="213"/>
  <c r="W98" i="213"/>
  <c r="M98" i="213"/>
  <c r="L98" i="213"/>
  <c r="K98" i="213"/>
  <c r="X168" i="209"/>
  <c r="X170" i="209"/>
  <c r="X158" i="209"/>
  <c r="N33" i="213"/>
  <c r="P33" i="213" s="1"/>
  <c r="X135" i="209"/>
  <c r="X127" i="209"/>
  <c r="X131" i="209"/>
  <c r="T34" i="209"/>
  <c r="S34" i="209"/>
  <c r="Q34" i="209"/>
  <c r="W34" i="209"/>
  <c r="O34" i="209"/>
  <c r="V34" i="209"/>
  <c r="P34" i="209"/>
  <c r="U34" i="209"/>
  <c r="X180" i="204"/>
  <c r="X142" i="204"/>
  <c r="X33" i="204"/>
  <c r="X87" i="204"/>
  <c r="X44" i="204"/>
  <c r="P232" i="202"/>
  <c r="P200" i="202"/>
  <c r="L84" i="213"/>
  <c r="K84" i="213"/>
  <c r="W84" i="213"/>
  <c r="O84" i="213"/>
  <c r="M84" i="213"/>
  <c r="N42" i="213"/>
  <c r="P42" i="213" s="1"/>
  <c r="N103" i="213"/>
  <c r="P103" i="213" s="1"/>
  <c r="W81" i="213"/>
  <c r="M81" i="213"/>
  <c r="L81" i="213"/>
  <c r="K81" i="213"/>
  <c r="W93" i="213"/>
  <c r="O81" i="213"/>
  <c r="N17" i="213"/>
  <c r="P17" i="213" s="1"/>
  <c r="T191" i="209"/>
  <c r="S191" i="209"/>
  <c r="Q191" i="209"/>
  <c r="P191" i="209"/>
  <c r="V191" i="209"/>
  <c r="W191" i="209"/>
  <c r="U191" i="209"/>
  <c r="O191" i="209"/>
  <c r="S155" i="209"/>
  <c r="Q155" i="209"/>
  <c r="P155" i="209"/>
  <c r="V155" i="209"/>
  <c r="O155" i="209"/>
  <c r="W155" i="209"/>
  <c r="U155" i="209"/>
  <c r="T155" i="209"/>
  <c r="T167" i="209"/>
  <c r="S167" i="209"/>
  <c r="Q167" i="209"/>
  <c r="P167" i="209"/>
  <c r="V167" i="209"/>
  <c r="W167" i="209"/>
  <c r="U167" i="209"/>
  <c r="O167" i="209"/>
  <c r="X151" i="209"/>
  <c r="T177" i="209"/>
  <c r="S177" i="209"/>
  <c r="Q177" i="209"/>
  <c r="P177" i="209"/>
  <c r="V177" i="209"/>
  <c r="W177" i="209"/>
  <c r="U177" i="209"/>
  <c r="O177" i="209"/>
  <c r="Q82" i="209"/>
  <c r="P82" i="209"/>
  <c r="W82" i="209"/>
  <c r="O82" i="209"/>
  <c r="V82" i="209"/>
  <c r="U82" i="209"/>
  <c r="T82" i="209"/>
  <c r="S82" i="209"/>
  <c r="O39" i="213"/>
  <c r="W39" i="213"/>
  <c r="M39" i="213"/>
  <c r="L39" i="213"/>
  <c r="K39" i="213"/>
  <c r="X65" i="209"/>
  <c r="Q62" i="209"/>
  <c r="P62" i="209"/>
  <c r="W62" i="209"/>
  <c r="O62" i="209"/>
  <c r="T62" i="209"/>
  <c r="S62" i="209"/>
  <c r="V62" i="209"/>
  <c r="U62" i="209"/>
  <c r="R34" i="209"/>
  <c r="T32" i="209"/>
  <c r="S32" i="209"/>
  <c r="Q32" i="209"/>
  <c r="W32" i="209"/>
  <c r="O32" i="209"/>
  <c r="V32" i="209"/>
  <c r="U32" i="209"/>
  <c r="P32" i="209"/>
  <c r="X189" i="204"/>
  <c r="X158" i="204"/>
  <c r="I169" i="204"/>
  <c r="J169" i="204" s="1"/>
  <c r="X25" i="204"/>
  <c r="X100" i="204"/>
  <c r="T20" i="209"/>
  <c r="S20" i="209"/>
  <c r="Q20" i="209"/>
  <c r="W20" i="209"/>
  <c r="O20" i="209"/>
  <c r="V20" i="209"/>
  <c r="U20" i="209"/>
  <c r="P20" i="209"/>
  <c r="X24" i="204"/>
  <c r="H124" i="204"/>
  <c r="J124" i="204" s="1"/>
  <c r="I56" i="204"/>
  <c r="J56" i="204" s="1"/>
  <c r="H24" i="204"/>
  <c r="J24" i="204" s="1"/>
  <c r="I108" i="204"/>
  <c r="J108" i="204" s="1"/>
  <c r="H50" i="204"/>
  <c r="J50" i="204" s="1"/>
  <c r="X68" i="204"/>
  <c r="I65" i="204"/>
  <c r="J65" i="204" s="1"/>
  <c r="H46" i="204"/>
  <c r="J46" i="204" s="1"/>
  <c r="L73" i="213"/>
  <c r="K73" i="213"/>
  <c r="M73" i="213"/>
  <c r="W73" i="213"/>
  <c r="O73" i="213"/>
  <c r="W66" i="213"/>
  <c r="M66" i="213"/>
  <c r="L66" i="213"/>
  <c r="K66" i="213"/>
  <c r="O66" i="213"/>
  <c r="O35" i="213"/>
  <c r="W35" i="213"/>
  <c r="M35" i="213"/>
  <c r="L35" i="213"/>
  <c r="K35" i="213"/>
  <c r="X195" i="209"/>
  <c r="X147" i="209"/>
  <c r="Q68" i="209"/>
  <c r="P68" i="209"/>
  <c r="W68" i="209"/>
  <c r="O68" i="209"/>
  <c r="T68" i="209"/>
  <c r="V68" i="209"/>
  <c r="U68" i="209"/>
  <c r="S68" i="209"/>
  <c r="M101" i="213"/>
  <c r="L101" i="213"/>
  <c r="K101" i="213"/>
  <c r="O101" i="213"/>
  <c r="W101" i="213"/>
  <c r="L65" i="213"/>
  <c r="K65" i="213"/>
  <c r="M65" i="213"/>
  <c r="W65" i="213"/>
  <c r="O65" i="213"/>
  <c r="O32" i="213"/>
  <c r="W32" i="213"/>
  <c r="M32" i="213"/>
  <c r="L32" i="213"/>
  <c r="K32" i="213"/>
  <c r="W89" i="213"/>
  <c r="M89" i="213"/>
  <c r="L89" i="213"/>
  <c r="K89" i="213"/>
  <c r="O89" i="213"/>
  <c r="N21" i="213"/>
  <c r="P21" i="213" s="1"/>
  <c r="L88" i="213"/>
  <c r="K88" i="213"/>
  <c r="W88" i="213"/>
  <c r="O88" i="213"/>
  <c r="M88" i="213"/>
  <c r="W78" i="213"/>
  <c r="M78" i="213"/>
  <c r="L78" i="213"/>
  <c r="K78" i="213"/>
  <c r="O78" i="213"/>
  <c r="N46" i="213"/>
  <c r="P46" i="213" s="1"/>
  <c r="W90" i="213"/>
  <c r="N19" i="213"/>
  <c r="P19" i="213" s="1"/>
  <c r="S161" i="209"/>
  <c r="Q161" i="209"/>
  <c r="P161" i="209"/>
  <c r="V161" i="209"/>
  <c r="U161" i="209"/>
  <c r="T161" i="209"/>
  <c r="O161" i="209"/>
  <c r="W161" i="209"/>
  <c r="S157" i="209"/>
  <c r="Q157" i="209"/>
  <c r="P157" i="209"/>
  <c r="V157" i="209"/>
  <c r="W157" i="209"/>
  <c r="U157" i="209"/>
  <c r="T157" i="209"/>
  <c r="O157" i="209"/>
  <c r="X101" i="209"/>
  <c r="Q84" i="209"/>
  <c r="P84" i="209"/>
  <c r="W84" i="209"/>
  <c r="O84" i="209"/>
  <c r="V84" i="209"/>
  <c r="U84" i="209"/>
  <c r="T84" i="209"/>
  <c r="S84" i="209"/>
  <c r="T30" i="209"/>
  <c r="S30" i="209"/>
  <c r="Q30" i="209"/>
  <c r="W30" i="209"/>
  <c r="O30" i="209"/>
  <c r="V30" i="209"/>
  <c r="U30" i="209"/>
  <c r="P30" i="209"/>
  <c r="X164" i="204"/>
  <c r="H128" i="204"/>
  <c r="I128" i="204"/>
  <c r="X103" i="204"/>
  <c r="X113" i="204"/>
  <c r="X112" i="204"/>
  <c r="X28" i="204"/>
  <c r="O68" i="213"/>
  <c r="W68" i="213"/>
  <c r="W80" i="213"/>
  <c r="L68" i="213"/>
  <c r="K68" i="213"/>
  <c r="M68" i="213"/>
  <c r="L77" i="213"/>
  <c r="K77" i="213"/>
  <c r="M77" i="213"/>
  <c r="W77" i="213"/>
  <c r="O77" i="213"/>
  <c r="O67" i="213"/>
  <c r="W67" i="213"/>
  <c r="M67" i="213"/>
  <c r="L67" i="213"/>
  <c r="K67" i="213"/>
  <c r="N56" i="213"/>
  <c r="P56" i="213" s="1"/>
  <c r="W79" i="213"/>
  <c r="N55" i="213"/>
  <c r="P55" i="213" s="1"/>
  <c r="N38" i="213"/>
  <c r="P38" i="213" s="1"/>
  <c r="O102" i="213"/>
  <c r="W102" i="213"/>
  <c r="M102" i="213"/>
  <c r="L102" i="213"/>
  <c r="K102" i="213"/>
  <c r="N44" i="213"/>
  <c r="P44" i="213" s="1"/>
  <c r="W44" i="213"/>
  <c r="N22" i="213"/>
  <c r="P22" i="213" s="1"/>
  <c r="N25" i="213"/>
  <c r="P25" i="213" s="1"/>
  <c r="N86" i="213"/>
  <c r="P86" i="213" s="1"/>
  <c r="W82" i="213"/>
  <c r="X148" i="209"/>
  <c r="N24" i="213"/>
  <c r="P24" i="213" s="1"/>
  <c r="X152" i="209"/>
  <c r="R167" i="209"/>
  <c r="X149" i="209"/>
  <c r="X94" i="209"/>
  <c r="X110" i="209"/>
  <c r="X139" i="209"/>
  <c r="Q80" i="209"/>
  <c r="P80" i="209"/>
  <c r="W80" i="209"/>
  <c r="O80" i="209"/>
  <c r="V80" i="209"/>
  <c r="U80" i="209"/>
  <c r="T80" i="209"/>
  <c r="S80" i="209"/>
  <c r="X137" i="209"/>
  <c r="X106" i="209"/>
  <c r="X64" i="209"/>
  <c r="X107" i="209"/>
  <c r="R82" i="209"/>
  <c r="X60" i="209"/>
  <c r="T26" i="209"/>
  <c r="S26" i="209"/>
  <c r="Q26" i="209"/>
  <c r="W26" i="209"/>
  <c r="O26" i="209"/>
  <c r="V26" i="209"/>
  <c r="P26" i="209"/>
  <c r="U26" i="209"/>
  <c r="H164" i="204"/>
  <c r="J164" i="204" s="1"/>
  <c r="R32" i="209"/>
  <c r="T22" i="209"/>
  <c r="S22" i="209"/>
  <c r="Q22" i="209"/>
  <c r="W22" i="209"/>
  <c r="O22" i="209"/>
  <c r="V22" i="209"/>
  <c r="U22" i="209"/>
  <c r="P22" i="209"/>
  <c r="H159" i="204"/>
  <c r="J159" i="204" s="1"/>
  <c r="T36" i="209"/>
  <c r="S36" i="209"/>
  <c r="Q36" i="209"/>
  <c r="W36" i="209"/>
  <c r="O36" i="209"/>
  <c r="V36" i="209"/>
  <c r="U36" i="209"/>
  <c r="P36" i="209"/>
  <c r="X97" i="204"/>
  <c r="X17" i="204"/>
  <c r="H147" i="204"/>
  <c r="J147" i="204" s="1"/>
  <c r="X119" i="204"/>
  <c r="R20" i="209"/>
  <c r="X125" i="204"/>
  <c r="H104" i="204"/>
  <c r="J104" i="204" s="1"/>
  <c r="X58" i="204"/>
  <c r="X20" i="204"/>
  <c r="H106" i="204"/>
  <c r="J106" i="204" s="1"/>
  <c r="H34" i="204"/>
  <c r="J34" i="204" s="1"/>
  <c r="X134" i="204"/>
  <c r="X74" i="204"/>
  <c r="P185" i="202"/>
  <c r="I67" i="204"/>
  <c r="J67" i="204" s="1"/>
  <c r="T44" i="209"/>
  <c r="S44" i="209"/>
  <c r="Q44" i="209"/>
  <c r="W44" i="209"/>
  <c r="O44" i="209"/>
  <c r="V44" i="209"/>
  <c r="U44" i="209"/>
  <c r="P44" i="209"/>
  <c r="X40" i="204"/>
  <c r="X23" i="204"/>
  <c r="I57" i="204"/>
  <c r="J57" i="204" s="1"/>
  <c r="I33" i="204"/>
  <c r="J33" i="204" s="1"/>
  <c r="Q78" i="209"/>
  <c r="P78" i="209"/>
  <c r="W78" i="209"/>
  <c r="O78" i="209"/>
  <c r="V78" i="209"/>
  <c r="U78" i="209"/>
  <c r="T78" i="209"/>
  <c r="S78" i="209"/>
  <c r="X141" i="204"/>
  <c r="X56" i="204"/>
  <c r="P209" i="202"/>
  <c r="I25" i="204"/>
  <c r="J25" i="204" s="1"/>
  <c r="M105" i="213"/>
  <c r="L105" i="213"/>
  <c r="K105" i="213"/>
  <c r="W105" i="213"/>
  <c r="O105" i="213"/>
  <c r="L69" i="213"/>
  <c r="K69" i="213"/>
  <c r="M69" i="213"/>
  <c r="W69" i="213"/>
  <c r="O69" i="213"/>
  <c r="W74" i="213"/>
  <c r="M74" i="213"/>
  <c r="L74" i="213"/>
  <c r="K74" i="213"/>
  <c r="O74" i="213"/>
  <c r="W31" i="213"/>
  <c r="M31" i="213"/>
  <c r="L31" i="213"/>
  <c r="K31" i="213"/>
  <c r="O31" i="213"/>
  <c r="N40" i="213"/>
  <c r="P40" i="213" s="1"/>
  <c r="N104" i="213"/>
  <c r="P104" i="213" s="1"/>
  <c r="O43" i="213"/>
  <c r="W43" i="213"/>
  <c r="M43" i="213"/>
  <c r="L43" i="213"/>
  <c r="K43" i="213"/>
  <c r="T175" i="209"/>
  <c r="S175" i="209"/>
  <c r="Q175" i="209"/>
  <c r="P175" i="209"/>
  <c r="V175" i="209"/>
  <c r="W175" i="209"/>
  <c r="O175" i="209"/>
  <c r="U175" i="209"/>
  <c r="X146" i="209"/>
  <c r="R185" i="209"/>
  <c r="T179" i="209"/>
  <c r="S179" i="209"/>
  <c r="Q179" i="209"/>
  <c r="P179" i="209"/>
  <c r="V179" i="209"/>
  <c r="U179" i="209"/>
  <c r="O179" i="209"/>
  <c r="W179" i="209"/>
  <c r="T189" i="209"/>
  <c r="S189" i="209"/>
  <c r="Q189" i="209"/>
  <c r="P189" i="209"/>
  <c r="V189" i="209"/>
  <c r="W189" i="209"/>
  <c r="U189" i="209"/>
  <c r="O189" i="209"/>
  <c r="X145" i="209"/>
  <c r="R169" i="209"/>
  <c r="X121" i="209"/>
  <c r="X111" i="209"/>
  <c r="X115" i="209"/>
  <c r="X95" i="209"/>
  <c r="X105" i="209"/>
  <c r="P96" i="209"/>
  <c r="O96" i="209"/>
  <c r="W96" i="209"/>
  <c r="V96" i="209"/>
  <c r="U96" i="209"/>
  <c r="T96" i="209"/>
  <c r="S96" i="209"/>
  <c r="Q96" i="209"/>
  <c r="X162" i="209"/>
  <c r="X125" i="209"/>
  <c r="S92" i="209"/>
  <c r="Q92" i="209"/>
  <c r="P92" i="209"/>
  <c r="O92" i="209"/>
  <c r="W92" i="209"/>
  <c r="V92" i="209"/>
  <c r="U92" i="209"/>
  <c r="T92" i="209"/>
  <c r="Q76" i="209"/>
  <c r="P76" i="209"/>
  <c r="W76" i="209"/>
  <c r="O76" i="209"/>
  <c r="V76" i="209"/>
  <c r="U76" i="209"/>
  <c r="T76" i="209"/>
  <c r="S76" i="209"/>
  <c r="T181" i="209"/>
  <c r="S181" i="209"/>
  <c r="Q181" i="209"/>
  <c r="P181" i="209"/>
  <c r="V181" i="209"/>
  <c r="W181" i="209"/>
  <c r="U181" i="209"/>
  <c r="O181" i="209"/>
  <c r="X77" i="209"/>
  <c r="P58" i="209"/>
  <c r="W58" i="209"/>
  <c r="O58" i="209"/>
  <c r="T58" i="209"/>
  <c r="U58" i="209"/>
  <c r="S58" i="209"/>
  <c r="V58" i="209"/>
  <c r="Q58" i="209"/>
  <c r="R76" i="209"/>
  <c r="X63" i="209"/>
  <c r="R70" i="209"/>
  <c r="R78" i="209"/>
  <c r="Q66" i="209"/>
  <c r="P66" i="209"/>
  <c r="W66" i="209"/>
  <c r="O66" i="209"/>
  <c r="T66" i="209"/>
  <c r="V66" i="209"/>
  <c r="U66" i="209"/>
  <c r="S66" i="209"/>
  <c r="R84" i="209"/>
  <c r="T50" i="209"/>
  <c r="S50" i="209"/>
  <c r="Q50" i="209"/>
  <c r="W50" i="209"/>
  <c r="O50" i="209"/>
  <c r="V50" i="209"/>
  <c r="P50" i="209"/>
  <c r="U50" i="209"/>
  <c r="T18" i="209"/>
  <c r="S18" i="209"/>
  <c r="Q18" i="209"/>
  <c r="W18" i="209"/>
  <c r="O18" i="209"/>
  <c r="V18" i="209"/>
  <c r="P18" i="209"/>
  <c r="U18" i="209"/>
  <c r="T46" i="209"/>
  <c r="S46" i="209"/>
  <c r="Q46" i="209"/>
  <c r="W46" i="209"/>
  <c r="O46" i="209"/>
  <c r="V46" i="209"/>
  <c r="U46" i="209"/>
  <c r="P46" i="209"/>
  <c r="T14" i="209"/>
  <c r="S14" i="209"/>
  <c r="Q14" i="209"/>
  <c r="W14" i="209"/>
  <c r="O14" i="209"/>
  <c r="V14" i="209"/>
  <c r="U14" i="209"/>
  <c r="P14" i="209"/>
  <c r="H177" i="204"/>
  <c r="J177" i="204" s="1"/>
  <c r="H172" i="204"/>
  <c r="J172" i="204" s="1"/>
  <c r="I188" i="204"/>
  <c r="J188" i="204" s="1"/>
  <c r="X151" i="204"/>
  <c r="R68" i="209"/>
  <c r="H120" i="204"/>
  <c r="I120" i="204"/>
  <c r="H151" i="204"/>
  <c r="J151" i="204" s="1"/>
  <c r="X65" i="204"/>
  <c r="H194" i="204"/>
  <c r="J194" i="204" s="1"/>
  <c r="X187" i="204"/>
  <c r="H143" i="204"/>
  <c r="J143" i="204" s="1"/>
  <c r="H42" i="204"/>
  <c r="J42" i="204" s="1"/>
  <c r="H82" i="204"/>
  <c r="J82" i="204" s="1"/>
  <c r="X52" i="204"/>
  <c r="I83" i="204"/>
  <c r="J83" i="204" s="1"/>
  <c r="I180" i="204"/>
  <c r="J180" i="204" s="1"/>
  <c r="I21" i="204"/>
  <c r="J21" i="204" s="1"/>
  <c r="X82" i="204"/>
  <c r="P224" i="202"/>
  <c r="P208" i="202"/>
  <c r="P192" i="202"/>
  <c r="H54" i="204"/>
  <c r="J54" i="204" s="1"/>
  <c r="X117" i="209"/>
  <c r="X98" i="209"/>
  <c r="X55" i="209"/>
  <c r="X83" i="209"/>
  <c r="P52" i="209"/>
  <c r="T52" i="209"/>
  <c r="O52" i="209"/>
  <c r="W52" i="209"/>
  <c r="U52" i="209"/>
  <c r="S52" i="209"/>
  <c r="V52" i="209"/>
  <c r="Q52" i="209"/>
  <c r="X79" i="209"/>
  <c r="R66" i="209"/>
  <c r="R50" i="209"/>
  <c r="R18" i="209"/>
  <c r="T48" i="209"/>
  <c r="S48" i="209"/>
  <c r="Q48" i="209"/>
  <c r="W48" i="209"/>
  <c r="O48" i="209"/>
  <c r="V48" i="209"/>
  <c r="U48" i="209"/>
  <c r="P48" i="209"/>
  <c r="T16" i="209"/>
  <c r="S16" i="209"/>
  <c r="Q16" i="209"/>
  <c r="W16" i="209"/>
  <c r="O16" i="209"/>
  <c r="V16" i="209"/>
  <c r="U16" i="209"/>
  <c r="P16" i="209"/>
  <c r="R46" i="209"/>
  <c r="R14" i="209"/>
  <c r="T28" i="209"/>
  <c r="S28" i="209"/>
  <c r="Q28" i="209"/>
  <c r="W28" i="209"/>
  <c r="O28" i="209"/>
  <c r="V28" i="209"/>
  <c r="U28" i="209"/>
  <c r="P28" i="209"/>
  <c r="X149" i="204"/>
  <c r="I119" i="204"/>
  <c r="H119" i="204"/>
  <c r="X126" i="204"/>
  <c r="X107" i="204"/>
  <c r="X89" i="204"/>
  <c r="X57" i="204"/>
  <c r="X150" i="204"/>
  <c r="X117" i="204"/>
  <c r="X84" i="204"/>
  <c r="I118" i="204"/>
  <c r="J118" i="204" s="1"/>
  <c r="H40" i="204"/>
  <c r="J40" i="204" s="1"/>
  <c r="X15" i="204"/>
  <c r="I75" i="204"/>
  <c r="J75" i="204" s="1"/>
  <c r="P193" i="202"/>
  <c r="O75" i="213"/>
  <c r="W75" i="213"/>
  <c r="M75" i="213"/>
  <c r="L75" i="213"/>
  <c r="K75" i="213"/>
  <c r="T24" i="209"/>
  <c r="S24" i="209"/>
  <c r="Q24" i="209"/>
  <c r="W24" i="209"/>
  <c r="O24" i="209"/>
  <c r="V24" i="209"/>
  <c r="U24" i="209"/>
  <c r="P24" i="209"/>
  <c r="W87" i="213"/>
  <c r="M50" i="213"/>
  <c r="L50" i="213"/>
  <c r="O50" i="213"/>
  <c r="W50" i="213"/>
  <c r="K50" i="213"/>
  <c r="N16" i="213"/>
  <c r="P16" i="213" s="1"/>
  <c r="X133" i="209"/>
  <c r="Q90" i="209"/>
  <c r="P90" i="209"/>
  <c r="W90" i="209"/>
  <c r="O90" i="209"/>
  <c r="V90" i="209"/>
  <c r="U90" i="209"/>
  <c r="T90" i="209"/>
  <c r="S90" i="209"/>
  <c r="Q74" i="209"/>
  <c r="P74" i="209"/>
  <c r="W74" i="209"/>
  <c r="O74" i="209"/>
  <c r="V74" i="209"/>
  <c r="U74" i="209"/>
  <c r="T74" i="209"/>
  <c r="S74" i="209"/>
  <c r="L61" i="213"/>
  <c r="K61" i="213"/>
  <c r="M61" i="213"/>
  <c r="W61" i="213"/>
  <c r="O61" i="213"/>
  <c r="N27" i="213"/>
  <c r="P27" i="213" s="1"/>
  <c r="T163" i="209"/>
  <c r="S163" i="209"/>
  <c r="Q163" i="209"/>
  <c r="P163" i="209"/>
  <c r="V163" i="209"/>
  <c r="U163" i="209"/>
  <c r="O163" i="209"/>
  <c r="W163" i="209"/>
  <c r="T165" i="209"/>
  <c r="S165" i="209"/>
  <c r="Q165" i="209"/>
  <c r="P165" i="209"/>
  <c r="V165" i="209"/>
  <c r="W165" i="209"/>
  <c r="U165" i="209"/>
  <c r="O165" i="209"/>
  <c r="T183" i="209"/>
  <c r="S183" i="209"/>
  <c r="Q183" i="209"/>
  <c r="P183" i="209"/>
  <c r="V183" i="209"/>
  <c r="W183" i="209"/>
  <c r="U183" i="209"/>
  <c r="O183" i="209"/>
  <c r="X141" i="209"/>
  <c r="W100" i="209"/>
  <c r="V100" i="209"/>
  <c r="U100" i="209"/>
  <c r="T100" i="209"/>
  <c r="S100" i="209"/>
  <c r="Q100" i="209"/>
  <c r="P100" i="209"/>
  <c r="O100" i="209"/>
  <c r="X164" i="209"/>
  <c r="N20" i="213"/>
  <c r="P20" i="213" s="1"/>
  <c r="Q88" i="209"/>
  <c r="P88" i="209"/>
  <c r="W88" i="209"/>
  <c r="O88" i="209"/>
  <c r="V88" i="209"/>
  <c r="U88" i="209"/>
  <c r="T88" i="209"/>
  <c r="S88" i="209"/>
  <c r="Q72" i="209"/>
  <c r="P72" i="209"/>
  <c r="W72" i="209"/>
  <c r="O72" i="209"/>
  <c r="V72" i="209"/>
  <c r="U72" i="209"/>
  <c r="T72" i="209"/>
  <c r="S72" i="209"/>
  <c r="T171" i="209"/>
  <c r="S171" i="209"/>
  <c r="Q171" i="209"/>
  <c r="P171" i="209"/>
  <c r="V171" i="209"/>
  <c r="W171" i="209"/>
  <c r="U171" i="209"/>
  <c r="O171" i="209"/>
  <c r="X123" i="209"/>
  <c r="X91" i="209"/>
  <c r="X85" i="209"/>
  <c r="T42" i="209"/>
  <c r="S42" i="209"/>
  <c r="Q42" i="209"/>
  <c r="W42" i="209"/>
  <c r="O42" i="209"/>
  <c r="V42" i="209"/>
  <c r="P42" i="209"/>
  <c r="U42" i="209"/>
  <c r="X156" i="204"/>
  <c r="T38" i="209"/>
  <c r="S38" i="209"/>
  <c r="Q38" i="209"/>
  <c r="W38" i="209"/>
  <c r="O38" i="209"/>
  <c r="V38" i="209"/>
  <c r="U38" i="209"/>
  <c r="P38" i="209"/>
  <c r="X69" i="209"/>
  <c r="X195" i="204"/>
  <c r="X179" i="204"/>
  <c r="X49" i="204"/>
  <c r="I170" i="204"/>
  <c r="J170" i="204" s="1"/>
  <c r="H123" i="204"/>
  <c r="J123" i="204" s="1"/>
  <c r="X79" i="204"/>
  <c r="X47" i="204"/>
  <c r="P217" i="202"/>
  <c r="I59" i="204"/>
  <c r="J59" i="204" s="1"/>
  <c r="I27" i="204"/>
  <c r="J27" i="204" s="1"/>
  <c r="H22" i="204"/>
  <c r="J22" i="204" s="1"/>
  <c r="S159" i="209"/>
  <c r="Q159" i="209"/>
  <c r="P159" i="209"/>
  <c r="V159" i="209"/>
  <c r="W159" i="209"/>
  <c r="U159" i="209"/>
  <c r="T159" i="209"/>
  <c r="O159" i="209"/>
  <c r="M97" i="213"/>
  <c r="L97" i="213"/>
  <c r="K97" i="213"/>
  <c r="O97" i="213"/>
  <c r="W97" i="213"/>
  <c r="O63" i="213"/>
  <c r="W63" i="213"/>
  <c r="M63" i="213"/>
  <c r="L63" i="213"/>
  <c r="K63" i="213"/>
  <c r="N72" i="213"/>
  <c r="P72" i="213" s="1"/>
  <c r="O51" i="213"/>
  <c r="W51" i="213"/>
  <c r="L51" i="213"/>
  <c r="M51" i="213"/>
  <c r="K51" i="213"/>
  <c r="M54" i="213"/>
  <c r="L54" i="213"/>
  <c r="O54" i="213"/>
  <c r="W54" i="213"/>
  <c r="K54" i="213"/>
  <c r="X144" i="209"/>
  <c r="N94" i="213"/>
  <c r="P94" i="213" s="1"/>
  <c r="O71" i="213"/>
  <c r="W71" i="213"/>
  <c r="M71" i="213"/>
  <c r="L71" i="213"/>
  <c r="K71" i="213"/>
  <c r="W62" i="213"/>
  <c r="M62" i="213"/>
  <c r="L62" i="213"/>
  <c r="K62" i="213"/>
  <c r="O62" i="213"/>
  <c r="N92" i="213"/>
  <c r="P92" i="213" s="1"/>
  <c r="W83" i="213"/>
  <c r="N59" i="213"/>
  <c r="P59" i="213" s="1"/>
  <c r="N49" i="213"/>
  <c r="P49" i="213" s="1"/>
  <c r="M58" i="213"/>
  <c r="L58" i="213"/>
  <c r="K58" i="213"/>
  <c r="O58" i="213"/>
  <c r="W58" i="213"/>
  <c r="W85" i="213"/>
  <c r="M85" i="213"/>
  <c r="L85" i="213"/>
  <c r="K85" i="213"/>
  <c r="O85" i="213"/>
  <c r="N82" i="213"/>
  <c r="P82" i="213" s="1"/>
  <c r="X160" i="209"/>
  <c r="X142" i="209"/>
  <c r="X172" i="209"/>
  <c r="R163" i="209"/>
  <c r="X174" i="209"/>
  <c r="R165" i="209"/>
  <c r="S143" i="209"/>
  <c r="Q143" i="209"/>
  <c r="T143" i="209"/>
  <c r="P143" i="209"/>
  <c r="O143" i="209"/>
  <c r="W143" i="209"/>
  <c r="V143" i="209"/>
  <c r="U143" i="209"/>
  <c r="R183" i="209"/>
  <c r="N15" i="213"/>
  <c r="P15" i="213" s="1"/>
  <c r="S153" i="209"/>
  <c r="Q153" i="209"/>
  <c r="V153" i="209"/>
  <c r="W153" i="209"/>
  <c r="U153" i="209"/>
  <c r="T153" i="209"/>
  <c r="P153" i="209"/>
  <c r="O153" i="209"/>
  <c r="X108" i="209"/>
  <c r="T187" i="209"/>
  <c r="S187" i="209"/>
  <c r="Q187" i="209"/>
  <c r="P187" i="209"/>
  <c r="V187" i="209"/>
  <c r="W187" i="209"/>
  <c r="U187" i="209"/>
  <c r="O187" i="209"/>
  <c r="X119" i="209"/>
  <c r="T173" i="209"/>
  <c r="S173" i="209"/>
  <c r="Q173" i="209"/>
  <c r="P173" i="209"/>
  <c r="V173" i="209"/>
  <c r="W173" i="209"/>
  <c r="U173" i="209"/>
  <c r="O173" i="209"/>
  <c r="Q86" i="209"/>
  <c r="P86" i="209"/>
  <c r="W86" i="209"/>
  <c r="O86" i="209"/>
  <c r="V86" i="209"/>
  <c r="U86" i="209"/>
  <c r="T86" i="209"/>
  <c r="S86" i="209"/>
  <c r="O47" i="213"/>
  <c r="W47" i="213"/>
  <c r="M47" i="213"/>
  <c r="L47" i="213"/>
  <c r="K47" i="213"/>
  <c r="R171" i="209"/>
  <c r="X89" i="209"/>
  <c r="X73" i="209"/>
  <c r="X75" i="209"/>
  <c r="X81" i="209"/>
  <c r="R42" i="209"/>
  <c r="T40" i="209"/>
  <c r="S40" i="209"/>
  <c r="Q40" i="209"/>
  <c r="W40" i="209"/>
  <c r="O40" i="209"/>
  <c r="V40" i="209"/>
  <c r="U40" i="209"/>
  <c r="P40" i="209"/>
  <c r="R38" i="209"/>
  <c r="X190" i="204"/>
  <c r="H163" i="204"/>
  <c r="J163" i="204" s="1"/>
  <c r="X105" i="204"/>
  <c r="X120" i="204"/>
  <c r="X76" i="204"/>
  <c r="H171" i="204"/>
  <c r="J171" i="204" s="1"/>
  <c r="I134" i="204"/>
  <c r="J134" i="204" s="1"/>
  <c r="X48" i="204"/>
  <c r="H74" i="204"/>
  <c r="J74" i="204" s="1"/>
  <c r="X34" i="204"/>
  <c r="P184" i="202"/>
  <c r="H98" i="204"/>
  <c r="J98" i="204" s="1"/>
  <c r="X60" i="204"/>
  <c r="H14" i="204"/>
  <c r="J14" i="204" s="1"/>
  <c r="N60" i="213" l="1"/>
  <c r="P60" i="213" s="1"/>
  <c r="N57" i="213"/>
  <c r="P57" i="213" s="1"/>
  <c r="N91" i="213"/>
  <c r="P91" i="213" s="1"/>
  <c r="N95" i="213"/>
  <c r="P95" i="213" s="1"/>
  <c r="X47" i="209"/>
  <c r="X25" i="209"/>
  <c r="N76" i="213"/>
  <c r="P76" i="213" s="1"/>
  <c r="N34" i="213"/>
  <c r="P34" i="213" s="1"/>
  <c r="N99" i="213"/>
  <c r="P99" i="213" s="1"/>
  <c r="X15" i="209"/>
  <c r="X184" i="209"/>
  <c r="X17" i="209"/>
  <c r="X31" i="209"/>
  <c r="X182" i="209"/>
  <c r="X138" i="209"/>
  <c r="J119" i="204"/>
  <c r="X193" i="209"/>
  <c r="N26" i="213"/>
  <c r="P26" i="213" s="1"/>
  <c r="X40" i="209"/>
  <c r="X189" i="209"/>
  <c r="J128" i="204"/>
  <c r="N96" i="213"/>
  <c r="P96" i="213" s="1"/>
  <c r="N75" i="213"/>
  <c r="P75" i="213" s="1"/>
  <c r="X23" i="209"/>
  <c r="N77" i="213"/>
  <c r="P77" i="213" s="1"/>
  <c r="X102" i="209"/>
  <c r="X19" i="209"/>
  <c r="X21" i="209"/>
  <c r="X46" i="209"/>
  <c r="X49" i="209"/>
  <c r="X35" i="209"/>
  <c r="X130" i="209"/>
  <c r="X22" i="209"/>
  <c r="X177" i="209"/>
  <c r="X114" i="209"/>
  <c r="X124" i="209"/>
  <c r="X16" i="209"/>
  <c r="X122" i="209"/>
  <c r="X169" i="209"/>
  <c r="X39" i="209"/>
  <c r="X28" i="209"/>
  <c r="X33" i="209"/>
  <c r="X187" i="209"/>
  <c r="X48" i="209"/>
  <c r="X192" i="209"/>
  <c r="J149" i="204"/>
  <c r="X173" i="209"/>
  <c r="X26" i="209"/>
  <c r="X80" i="209"/>
  <c r="X136" i="209"/>
  <c r="X37" i="209"/>
  <c r="X72" i="209"/>
  <c r="X88" i="209"/>
  <c r="X24" i="209"/>
  <c r="X76" i="209"/>
  <c r="X181" i="209"/>
  <c r="X157" i="209"/>
  <c r="X161" i="209"/>
  <c r="N89" i="213"/>
  <c r="P89" i="213" s="1"/>
  <c r="N101" i="213"/>
  <c r="P101" i="213" s="1"/>
  <c r="X62" i="209"/>
  <c r="N39" i="213"/>
  <c r="P39" i="213" s="1"/>
  <c r="X90" i="209"/>
  <c r="X52" i="209"/>
  <c r="X92" i="209"/>
  <c r="N81" i="213"/>
  <c r="P81" i="213" s="1"/>
  <c r="J117" i="204"/>
  <c r="X153" i="209"/>
  <c r="X171" i="209"/>
  <c r="X58" i="209"/>
  <c r="X179" i="209"/>
  <c r="X185" i="209"/>
  <c r="X175" i="209"/>
  <c r="X36" i="209"/>
  <c r="N73" i="213"/>
  <c r="P73" i="213" s="1"/>
  <c r="X143" i="209"/>
  <c r="X74" i="209"/>
  <c r="X44" i="209"/>
  <c r="X120" i="209"/>
  <c r="X86" i="209"/>
  <c r="N85" i="213"/>
  <c r="P85" i="213" s="1"/>
  <c r="N51" i="213"/>
  <c r="P51" i="213" s="1"/>
  <c r="X159" i="209"/>
  <c r="X100" i="209"/>
  <c r="X96" i="209"/>
  <c r="X30" i="209"/>
  <c r="N78" i="213"/>
  <c r="P78" i="213" s="1"/>
  <c r="N35" i="213"/>
  <c r="P35" i="213" s="1"/>
  <c r="X155" i="209"/>
  <c r="X191" i="209"/>
  <c r="N58" i="213"/>
  <c r="P58" i="213" s="1"/>
  <c r="N105" i="213"/>
  <c r="P105" i="213" s="1"/>
  <c r="X167" i="209"/>
  <c r="N68" i="213"/>
  <c r="P68" i="213" s="1"/>
  <c r="X34" i="209"/>
  <c r="N97" i="213"/>
  <c r="P97" i="213" s="1"/>
  <c r="X18" i="209"/>
  <c r="X38" i="209"/>
  <c r="N47" i="213"/>
  <c r="P47" i="213" s="1"/>
  <c r="X183" i="209"/>
  <c r="N62" i="213"/>
  <c r="P62" i="213" s="1"/>
  <c r="N63" i="213"/>
  <c r="P63" i="213" s="1"/>
  <c r="N61" i="213"/>
  <c r="P61" i="213" s="1"/>
  <c r="N50" i="213"/>
  <c r="P50" i="213" s="1"/>
  <c r="X50" i="209"/>
  <c r="X42" i="209"/>
  <c r="X84" i="209"/>
  <c r="X32" i="209"/>
  <c r="X165" i="209"/>
  <c r="X163" i="209"/>
  <c r="J120" i="204"/>
  <c r="X78" i="209"/>
  <c r="N43" i="213"/>
  <c r="P43" i="213" s="1"/>
  <c r="N69" i="213"/>
  <c r="P69" i="213" s="1"/>
  <c r="X20" i="209"/>
  <c r="N102" i="213"/>
  <c r="P102" i="213" s="1"/>
  <c r="N84" i="213"/>
  <c r="P84" i="213" s="1"/>
  <c r="N70" i="213"/>
  <c r="P70" i="213" s="1"/>
  <c r="X66" i="209"/>
  <c r="N71" i="213"/>
  <c r="P71" i="213" s="1"/>
  <c r="X68" i="209"/>
  <c r="X70" i="209"/>
  <c r="N31" i="213"/>
  <c r="P31" i="213" s="1"/>
  <c r="N74" i="213"/>
  <c r="P74" i="213" s="1"/>
  <c r="N67" i="213"/>
  <c r="P67" i="213" s="1"/>
  <c r="N54" i="213"/>
  <c r="P54" i="213" s="1"/>
  <c r="X14" i="209"/>
  <c r="X82" i="209"/>
  <c r="N88" i="213"/>
  <c r="P88" i="213" s="1"/>
  <c r="N32" i="213"/>
  <c r="P32" i="213" s="1"/>
  <c r="N65" i="213"/>
  <c r="P65" i="213" s="1"/>
  <c r="N66" i="213"/>
  <c r="P66" i="213" s="1"/>
  <c r="N98" i="213"/>
  <c r="P98" i="213" s="1"/>
  <c r="AA36" i="105" l="1"/>
</calcChain>
</file>

<file path=xl/sharedStrings.xml><?xml version="1.0" encoding="utf-8"?>
<sst xmlns="http://schemas.openxmlformats.org/spreadsheetml/2006/main" count="646" uniqueCount="340">
  <si>
    <t>TOTAL</t>
  </si>
  <si>
    <t>Total</t>
  </si>
  <si>
    <t xml:space="preserve">1  a 30 días </t>
  </si>
  <si>
    <t xml:space="preserve">30 a 90 días </t>
  </si>
  <si>
    <t xml:space="preserve">90 a 180 días </t>
  </si>
  <si>
    <t xml:space="preserve">180 a 360 días </t>
  </si>
  <si>
    <t xml:space="preserve">&gt; 360 días </t>
  </si>
  <si>
    <t>Fecha</t>
  </si>
  <si>
    <t>Reservas Internacionales</t>
  </si>
  <si>
    <t>Reservas Mínimas de Liquidez</t>
  </si>
  <si>
    <t>Coeficiente de Liquidez Doméstica</t>
  </si>
  <si>
    <t>Liquidez local</t>
  </si>
  <si>
    <t>Liquidez exterior</t>
  </si>
  <si>
    <t>BP</t>
  </si>
  <si>
    <t>SF</t>
  </si>
  <si>
    <t>MU</t>
  </si>
  <si>
    <t>Número de instituciones</t>
  </si>
  <si>
    <t>Participación en activos</t>
  </si>
  <si>
    <t>Tasa de variación anual</t>
  </si>
  <si>
    <t>Activos (millones de dólares)</t>
  </si>
  <si>
    <t>Depósitos a la vista (millones de dólares)</t>
  </si>
  <si>
    <t>Depósitos a plazo (millones de dólares)</t>
  </si>
  <si>
    <t>Tasa de variación anual de depósitos a la vista</t>
  </si>
  <si>
    <t>Tasa de variación anual de depósitos a plazo</t>
  </si>
  <si>
    <t>Depósitos a plazo</t>
  </si>
  <si>
    <t>A la vista</t>
  </si>
  <si>
    <t>A plazo</t>
  </si>
  <si>
    <t>Depósitos totales</t>
  </si>
  <si>
    <t>Saldo (Millones de dólares)</t>
  </si>
  <si>
    <t>Participación (porcentajes)</t>
  </si>
  <si>
    <t>Consumo</t>
  </si>
  <si>
    <t>Microcrédito</t>
  </si>
  <si>
    <t>Vivienda</t>
  </si>
  <si>
    <t>Educativa</t>
  </si>
  <si>
    <t>Cartera de crédito bruta</t>
  </si>
  <si>
    <t>Evolución de activos líquidos</t>
  </si>
  <si>
    <t>Fondos disponibles</t>
  </si>
  <si>
    <t>Inversiones líquidas</t>
  </si>
  <si>
    <t>Fondo de liquidez</t>
  </si>
  <si>
    <t>Local</t>
  </si>
  <si>
    <t>Exterior</t>
  </si>
  <si>
    <t>Privada</t>
  </si>
  <si>
    <t>Pública</t>
  </si>
  <si>
    <t>Fondos disponibles (Saldo)</t>
  </si>
  <si>
    <t>Fondos disponibles (Participación)</t>
  </si>
  <si>
    <t>Inversión bruta 
(Saldo)</t>
  </si>
  <si>
    <t>Inversión bruta
(Participación)</t>
  </si>
  <si>
    <t>Índice de solvencia</t>
  </si>
  <si>
    <t>9%-12%</t>
  </si>
  <si>
    <t>15%-18%</t>
  </si>
  <si>
    <t>18%-21%</t>
  </si>
  <si>
    <t>&gt;21%</t>
  </si>
  <si>
    <t>Distribución del índice de solvencia (Número de EFI)</t>
  </si>
  <si>
    <t>SFPr</t>
  </si>
  <si>
    <t>Índice de liquidez</t>
  </si>
  <si>
    <t>Rentabilidad sobre el patrimonio</t>
  </si>
  <si>
    <t>Bancos privados</t>
  </si>
  <si>
    <t>Sociedades financieras</t>
  </si>
  <si>
    <t>Cooperativas</t>
  </si>
  <si>
    <t>Mutualistas</t>
  </si>
  <si>
    <t>Productivo</t>
  </si>
  <si>
    <t>Educativo</t>
  </si>
  <si>
    <r>
      <rPr>
        <b/>
        <sz val="11"/>
        <color theme="1"/>
        <rFont val="Calibri"/>
        <family val="2"/>
        <scheme val="minor"/>
      </rPr>
      <t>Nota:</t>
    </r>
    <r>
      <rPr>
        <sz val="11"/>
        <color theme="1"/>
        <rFont val="Calibri"/>
        <family val="2"/>
        <scheme val="minor"/>
      </rPr>
      <t xml:space="preserve"> se considera las entidades financieras que se encuentran operativas en la última fecha disponible.</t>
    </r>
  </si>
  <si>
    <t>Banco Central del Ecuador</t>
  </si>
  <si>
    <r>
      <rPr>
        <b/>
        <sz val="11"/>
        <color theme="1"/>
        <rFont val="Calibri"/>
        <family val="2"/>
        <scheme val="minor"/>
      </rPr>
      <t>Fuente:</t>
    </r>
    <r>
      <rPr>
        <sz val="11"/>
        <color theme="1"/>
        <rFont val="Calibri"/>
        <family val="2"/>
        <scheme val="minor"/>
      </rPr>
      <t xml:space="preserve"> BCE</t>
    </r>
  </si>
  <si>
    <t>Índice de precios al consumidor</t>
  </si>
  <si>
    <t>Fecha final de la semana</t>
  </si>
  <si>
    <t>Sistema financiero</t>
  </si>
  <si>
    <t>Operaciones Interban. en Exterior</t>
  </si>
  <si>
    <t>Depósitos en Exterior</t>
  </si>
  <si>
    <t>Inversiones en Exterior</t>
  </si>
  <si>
    <t>Operaciones Interban. Nacionales</t>
  </si>
  <si>
    <t>Depósitos en Banco Central</t>
  </si>
  <si>
    <t>Fondo de Liquidez</t>
  </si>
  <si>
    <t>Inversiones Nacionales</t>
  </si>
  <si>
    <t>LIQUIDEZ LOCAL</t>
  </si>
  <si>
    <t>LIQUIDEZ EXTERIOR</t>
  </si>
  <si>
    <t>Sociedades Financieras</t>
  </si>
  <si>
    <t xml:space="preserve">Fecha final </t>
  </si>
  <si>
    <t>LIQUIDEZ TOTAL</t>
  </si>
  <si>
    <t>CLD</t>
  </si>
  <si>
    <t>Requerido (60%)</t>
  </si>
  <si>
    <r>
      <rPr>
        <b/>
        <sz val="11"/>
        <color theme="1"/>
        <rFont val="Calibri"/>
        <family val="2"/>
        <scheme val="minor"/>
      </rPr>
      <t>Fuente:</t>
    </r>
    <r>
      <rPr>
        <sz val="11"/>
        <color theme="1"/>
        <rFont val="Calibri"/>
        <family val="2"/>
        <scheme val="minor"/>
      </rPr>
      <t xml:space="preserve"> INEC</t>
    </r>
  </si>
  <si>
    <t>CFN</t>
  </si>
  <si>
    <t>BNF</t>
  </si>
  <si>
    <t>CONAFIPS</t>
  </si>
  <si>
    <t xml:space="preserve">TOTAL </t>
  </si>
  <si>
    <t>Saldo</t>
  </si>
  <si>
    <t xml:space="preserve">A   la vista </t>
  </si>
  <si>
    <t xml:space="preserve">A plazo </t>
  </si>
  <si>
    <t xml:space="preserve">Total </t>
  </si>
  <si>
    <t xml:space="preserve">&gt; 360 días 1/ </t>
  </si>
  <si>
    <t>1-30 días</t>
  </si>
  <si>
    <t xml:space="preserve">31 a 90 días </t>
  </si>
  <si>
    <t xml:space="preserve">91 a 180 días </t>
  </si>
  <si>
    <t>Subtotal 
1-180 días</t>
  </si>
  <si>
    <t xml:space="preserve">181 a 360 días </t>
  </si>
  <si>
    <t xml:space="preserve">1 a 3 años </t>
  </si>
  <si>
    <t>3 a 5 años</t>
  </si>
  <si>
    <t xml:space="preserve">5 a 10 años </t>
  </si>
  <si>
    <t>31-90 días</t>
  </si>
  <si>
    <t xml:space="preserve">91-180 dias </t>
  </si>
  <si>
    <t xml:space="preserve">1-180 días </t>
  </si>
  <si>
    <t>181-360 días</t>
  </si>
  <si>
    <t>1-3 años</t>
  </si>
  <si>
    <t>3-5 años</t>
  </si>
  <si>
    <t>5-10 años</t>
  </si>
  <si>
    <t>&gt; 10 años 1/</t>
  </si>
  <si>
    <t xml:space="preserve">total </t>
  </si>
  <si>
    <t>1/ Incluye valores correspondientes a Inversiones de disponibilidad restringida</t>
  </si>
  <si>
    <t>SFPu</t>
  </si>
  <si>
    <t>Captaciones a la vista</t>
  </si>
  <si>
    <t>Captaciones a plazo</t>
  </si>
  <si>
    <t xml:space="preserve">Captaciones totales </t>
  </si>
  <si>
    <t xml:space="preserve">Captaciones </t>
  </si>
  <si>
    <t>Porcentaje de participación</t>
  </si>
  <si>
    <t>Captaciones a plazo, entre</t>
  </si>
  <si>
    <t xml:space="preserve">Productivo </t>
  </si>
  <si>
    <t>Inversión Pública</t>
  </si>
  <si>
    <t>Participación de cartera por segmento de crédito</t>
  </si>
  <si>
    <t xml:space="preserve">Tasa de variación anual </t>
  </si>
  <si>
    <t xml:space="preserve">Fondos disponibles </t>
  </si>
  <si>
    <t xml:space="preserve">Inversiones </t>
  </si>
  <si>
    <t xml:space="preserve">Porcentaje de participación de inversiones a plazo </t>
  </si>
  <si>
    <t xml:space="preserve">Patrimonio Técnico Constituido </t>
  </si>
  <si>
    <t>Activos Ponderados por  Riesgo</t>
  </si>
  <si>
    <t xml:space="preserve">Por segmento de crédito </t>
  </si>
  <si>
    <t xml:space="preserve">Vivienda </t>
  </si>
  <si>
    <t>Activos líquidos 
(90 días)</t>
  </si>
  <si>
    <t xml:space="preserve">Pasivos 
exigibles </t>
  </si>
  <si>
    <t>BIESS</t>
  </si>
  <si>
    <t>SFPu+BIESS</t>
  </si>
  <si>
    <t xml:space="preserve">Tasa de variacion anual </t>
  </si>
  <si>
    <t xml:space="preserve">Inversión Pública </t>
  </si>
  <si>
    <r>
      <rPr>
        <b/>
        <sz val="11"/>
        <color theme="1"/>
        <rFont val="Calibri"/>
        <family val="2"/>
        <scheme val="minor"/>
      </rPr>
      <t>Fuente:</t>
    </r>
    <r>
      <rPr>
        <sz val="11"/>
        <color theme="1"/>
        <rFont val="Calibri"/>
        <family val="2"/>
        <scheme val="minor"/>
      </rPr>
      <t xml:space="preserve"> SB y SEPS</t>
    </r>
  </si>
  <si>
    <t>Inversión pública</t>
  </si>
  <si>
    <t xml:space="preserve">Microcrédito </t>
  </si>
  <si>
    <t>4. Abreviaturas</t>
  </si>
  <si>
    <t>3.2.11 Volumen de crédito</t>
  </si>
  <si>
    <t>3.2.8 Índice de solvencia</t>
  </si>
  <si>
    <t>3.2.7 Distribución de inversiones por plazo</t>
  </si>
  <si>
    <t>3.2.3 Estructura de captaciones</t>
  </si>
  <si>
    <t>3.2.2 Evolución de captaciones</t>
  </si>
  <si>
    <t>3.2.1 Estructura del sector financiero público</t>
  </si>
  <si>
    <t>3.2 Sector financiero público</t>
  </si>
  <si>
    <t>3.1.10 índice de rentabilidad sobre el patrimonio</t>
  </si>
  <si>
    <t>3.1.9 Índice de liquidez</t>
  </si>
  <si>
    <t>3.1.8 Índice de morosidad por segmento de crédito</t>
  </si>
  <si>
    <t>3.1.7 Índice de solvencia</t>
  </si>
  <si>
    <t>3.1.6 Activos líquidos</t>
  </si>
  <si>
    <t>3.1.5 Tasa de crecimiento anual de la cartera de crédito</t>
  </si>
  <si>
    <t>3.1.4 Evolución del saldo de la cartera de crédito</t>
  </si>
  <si>
    <t>3.1.3 Estructura de depósitos</t>
  </si>
  <si>
    <t>3.1.2 Evolución de depósitos</t>
  </si>
  <si>
    <t>3. Indicadores financieros</t>
  </si>
  <si>
    <t>2. Indicadores monetarios</t>
  </si>
  <si>
    <t>1. Objetivo</t>
  </si>
  <si>
    <t>Superintendencia de Economía Popular y Solidaria</t>
  </si>
  <si>
    <t xml:space="preserve">Superintendencia de Bancos </t>
  </si>
  <si>
    <t>Instituto Nacional de Estadística y Censos</t>
  </si>
  <si>
    <t xml:space="preserve">Corporación Nacional de Finanzas Populares y Solidarias </t>
  </si>
  <si>
    <t>Código Orgánico Monetario y Financiero</t>
  </si>
  <si>
    <t>Corporación Financiera Nacional</t>
  </si>
  <si>
    <t>Banco Nacional de Fomento</t>
  </si>
  <si>
    <t xml:space="preserve">Banco del Instituto Ecuatoriano de Seguridad Social </t>
  </si>
  <si>
    <t>Excedente</t>
  </si>
  <si>
    <t>Sistema Financiero Público - Estructura de captaciones</t>
  </si>
  <si>
    <t xml:space="preserve">Monto total de activos </t>
  </si>
  <si>
    <t>Porcentaje de participación de activos</t>
  </si>
  <si>
    <t xml:space="preserve">Tasa de  variación 
anual </t>
  </si>
  <si>
    <t xml:space="preserve">Índice de Solvencia </t>
  </si>
  <si>
    <t>Índice  
de liquidez</t>
  </si>
  <si>
    <t xml:space="preserve">Porcentaje de participación de captaciones a plazo, entre </t>
  </si>
  <si>
    <t>Saldo de cartera de crédito por segmento</t>
  </si>
  <si>
    <t>3.2.5 Tasa de variación anual de la cartera de crédito</t>
  </si>
  <si>
    <t>3.2.6 Evolución de activos líquidos</t>
  </si>
  <si>
    <t>En cartera de crédito concedida al sector productivo</t>
  </si>
  <si>
    <t>En cartera de crédito concedida al sector consumo</t>
  </si>
  <si>
    <t>En cartera de crédito concedida al sector vivienda</t>
  </si>
  <si>
    <t>En cartera de crédito concedida al sector microcrédito</t>
  </si>
  <si>
    <t>En cartera de crédito concedida al sector inversión pública</t>
  </si>
  <si>
    <t>3.2.9 Índice de morosidad</t>
  </si>
  <si>
    <t>3.2.10 Índice de liquidez</t>
  </si>
  <si>
    <t>3.2.4 a Evolución del saldo de la cartera de crédito</t>
  </si>
  <si>
    <t>3.2.4 b Participación en el saldo de la cartera de crédito</t>
  </si>
  <si>
    <t>Variación anual</t>
  </si>
  <si>
    <t>Índice</t>
  </si>
  <si>
    <t>Índice de precios al productor</t>
  </si>
  <si>
    <t>2.1 Reservas internacionales</t>
  </si>
  <si>
    <t>2.2 Reservas Mínimas de Liquidez de los bancos privados en el BCE</t>
  </si>
  <si>
    <t>2.3 Coeficiente de liquidez doméstica</t>
  </si>
  <si>
    <t>Caja en divisas</t>
  </si>
  <si>
    <t>Bancos en el exterior</t>
  </si>
  <si>
    <t>Inversiones</t>
  </si>
  <si>
    <t>Oro</t>
  </si>
  <si>
    <t>DEGs</t>
  </si>
  <si>
    <t>Oro no monetario</t>
  </si>
  <si>
    <t>ALADI</t>
  </si>
  <si>
    <t>Posición reserva FMI</t>
  </si>
  <si>
    <t>SUCRE</t>
  </si>
  <si>
    <t>Fondo Monetario Internacional</t>
  </si>
  <si>
    <t>Derechos Especiales de Giro</t>
  </si>
  <si>
    <t>Sistema Unitario de Compensación Regional de Pagos</t>
  </si>
  <si>
    <t>Asociación Latinoamericana de Integración</t>
  </si>
  <si>
    <t>Patrimonio Técnico Constituido</t>
  </si>
  <si>
    <t>Activos y Contingentes Ponderados por Riesgo</t>
  </si>
  <si>
    <t>Entidad Financiera</t>
  </si>
  <si>
    <t>Sector Financiero Privado</t>
  </si>
  <si>
    <t xml:space="preserve">Sector Financiero Público </t>
  </si>
  <si>
    <t>Reservas requeridas</t>
  </si>
  <si>
    <t>Reservas constituidas</t>
  </si>
  <si>
    <t>Índice de Precios al Consumidor</t>
  </si>
  <si>
    <t>Índice de Precios al Productor</t>
  </si>
  <si>
    <t>Más de 10 años 1/</t>
  </si>
  <si>
    <t xml:space="preserve">      crédito de las entidades del SFN; bajo esta consideración las series no son comparables con la nueva normativa.</t>
  </si>
  <si>
    <t xml:space="preserve">*  Mediante Resoluciones 043-2015-F y 059-2015-F de 5 de marzo y 16 de abril de 2015, la JPRMF expidió las normas que regulan la segmentación de la cartera de  </t>
  </si>
  <si>
    <t>El Fondo de Liquidez incluye el total del portafolio, aunque según Resolución SB-2015-1372 de 30 de diciembre de 2015, se reclasificó el 70% de la cuenta 190286 Fondos de Liquidez a la cuenta 1306 Inversiones del Estado o de entidades del sector público. La inversión pública no incluye el Fondo de Liquidez.</t>
  </si>
  <si>
    <t>12%-15%</t>
  </si>
  <si>
    <t xml:space="preserve">                                                                                                                                                                     </t>
  </si>
  <si>
    <t xml:space="preserve">BDE </t>
  </si>
  <si>
    <t>BDE</t>
  </si>
  <si>
    <t xml:space="preserve">*Mediante Decreto Ejecutivo 677 expedido el 13 de mayo de 2015 se creó el banco público BANECUADOR B.P., que sustituyó al BNF, entidad que operó hasta el 6 de mayo de 2016. </t>
  </si>
  <si>
    <t>Liquidez Total</t>
  </si>
  <si>
    <t>BANECUADOR</t>
  </si>
  <si>
    <t>Entidad</t>
  </si>
  <si>
    <t xml:space="preserve">Activos </t>
  </si>
  <si>
    <t xml:space="preserve"> Participación de los  activos</t>
  </si>
  <si>
    <t>*</t>
  </si>
  <si>
    <t>Banco de Desarrollo del Ecuador</t>
  </si>
  <si>
    <t>BanEcuador</t>
  </si>
  <si>
    <t>Ago-15**</t>
  </si>
  <si>
    <t>Sep-15***</t>
  </si>
  <si>
    <t>Oct-15***</t>
  </si>
  <si>
    <t>** No se dispone de información del BNF de septiembre y octubre de 2015. A partir del 9 de mayo de 2016, BanEcuador reemplazó al BNF; el dato de ese mes consolida la información de esas dos entidades; a partir de junio de 2016, el dato corresponde exclusivamente a BanEcuador.</t>
  </si>
  <si>
    <t>100% *</t>
  </si>
  <si>
    <t>* Corresponde a una sola operación, que equivale al  0.001% de la cartera total de la entidad que la concedió.</t>
  </si>
  <si>
    <t xml:space="preserve"> </t>
  </si>
  <si>
    <t>* Por resolución SB-DTL-2017-420 Diners Club reporta como banco a partir de junio de 2017; consecuentemente no se considera a esta entidad dentro de sociedades financieras desde junio de 2017.</t>
  </si>
  <si>
    <t>** Según resolución No.SB-2017-629 del 03 de agosto de 2017 se aprobó la liquidación voluntaria de la sociedad financiera Interamericana por tanto julio de 2017 se considera como último dato antes de su liquidación.</t>
  </si>
  <si>
    <t>*** En el subsistema sociedades financieras se considera a Firesa y Fidasa; siendo este mes el último dato disponible de Fidasa previa fusión con Banco del Austro - Resolución No. SB-IRC-2017-68.</t>
  </si>
  <si>
    <t>**** En el subsistema sociedades financieras se considera solamente a Firesa; siendo este mes el último dato disponible de Firesa previo a su liquidación voluntaria según Resolución No. SB-2017-899.</t>
  </si>
  <si>
    <t>*A partir de octubre de 2017 no se incluye información del subsistema sociedades financieras de acuerdo a la resolución No. 217-2016-F de la JRMYF.</t>
  </si>
  <si>
    <t>Junta de Regulación Monetaria y Financiera</t>
  </si>
  <si>
    <t>1/ Se refiere a nuevas operaciones de crédito. Considera información del BIESS.  No se dispone del monto total de operaciones de crédito de la  CONAFIPS.</t>
  </si>
  <si>
    <t>Monto total de operaciones activas</t>
  </si>
  <si>
    <t>TVA</t>
  </si>
  <si>
    <t>Evolución del índice de morosidad</t>
  </si>
  <si>
    <t>En el segmento educativo la disminución en su índice de morosidad se debería a que las EFI especializadas en este segmento realizaron una reclasificación de cuentas en su balance.</t>
  </si>
  <si>
    <t>SFPr y SFPS - Evolución de depósitos a la vista y a plazo</t>
  </si>
  <si>
    <t>3.1 Sector financiero privado y Sistema Financiero Popular y Solidario</t>
  </si>
  <si>
    <t>3.1.1 Estructura del sector financiero privado y Sistema financiero popular y solidario</t>
  </si>
  <si>
    <t>1/ Incluye valores correspondientes al rubro Depósitos por Confirmar</t>
  </si>
  <si>
    <t>**A partir del 1 de enero de 2021 se aplica el cambio de metodología para el cálculo de la RI aprobado por la JPRMF, se excluye los rubros: oro no monetario, ALADI y SUCRE</t>
  </si>
  <si>
    <t xml:space="preserve">*Debido a revisiones metodológicas se realizaron reprocesos en las Reservas Internacionales, a partir del 9 de agosto y hasta el 20 de septiembre de 2016, dado que existieron valores registrados en la cuenta de Obligaciones con el Fondo Monetario Internacional (FMI) que debieron registrarse en la cuenta de Endeudamiento Externo. </t>
  </si>
  <si>
    <t>&gt; 360 días 1/</t>
  </si>
  <si>
    <r>
      <rPr>
        <b/>
        <sz val="11"/>
        <color theme="1"/>
        <rFont val="Calibri"/>
        <family val="2"/>
        <scheme val="minor"/>
      </rPr>
      <t>Fuente:</t>
    </r>
    <r>
      <rPr>
        <sz val="11"/>
        <color theme="1"/>
        <rFont val="Calibri"/>
        <family val="2"/>
        <scheme val="minor"/>
      </rPr>
      <t xml:space="preserve"> SB y CONAFIPS</t>
    </r>
  </si>
  <si>
    <r>
      <rPr>
        <b/>
        <sz val="11"/>
        <color theme="1"/>
        <rFont val="Calibri"/>
        <family val="2"/>
        <scheme val="minor"/>
      </rPr>
      <t>Nota:</t>
    </r>
    <r>
      <rPr>
        <sz val="11"/>
        <color theme="1"/>
        <rFont val="Calibri"/>
        <family val="2"/>
        <scheme val="minor"/>
      </rPr>
      <t xml:space="preserve"> se consideran las entidades financieras que se encuentran operativas en la última fecha disponible.</t>
    </r>
  </si>
  <si>
    <r>
      <rPr>
        <b/>
        <sz val="11"/>
        <color theme="1"/>
        <rFont val="Calibri"/>
        <family val="2"/>
        <scheme val="minor"/>
      </rPr>
      <t>Fuente</t>
    </r>
    <r>
      <rPr>
        <sz val="11"/>
        <color theme="1"/>
        <rFont val="Calibri"/>
        <family val="2"/>
        <scheme val="minor"/>
      </rPr>
      <t>: SB y CONAFIPS</t>
    </r>
  </si>
  <si>
    <t>Reservas líquidas requeridas</t>
  </si>
  <si>
    <t>Reservas líquidas constituidas</t>
  </si>
  <si>
    <t>CO1</t>
  </si>
  <si>
    <t>CO2</t>
  </si>
  <si>
    <t>Coop. Seg. 1</t>
  </si>
  <si>
    <t>Coop. Seg. 2</t>
  </si>
  <si>
    <t>*A partir de octubre de 2017 no se incluye información del subsistema sociedades financieras de acuerdo a la resolución No. 217-2016-F de la JRMF, la cual indica que las sociedades financieras deberían operar hasta el 12 de marzo de 2016; sin embargo, posterior a esta fecha la SB autorizó una ampliación de plazo por 18 meses, misma que venció en septiembre de 2017. A octubre de 2017 todas las sociedades financieras se transformaron en bancos o en empresas de servicios auxiliares, se fusionaron o liquidaron.</t>
  </si>
  <si>
    <t>*****Se actualizó la información de las cooperativas del segmento 1 y mutualistas con los datos publicados por la SEPS a partir de 2017.</t>
  </si>
  <si>
    <t xml:space="preserve">******* La solvencia para las cooperativas del segmento 2 se calculó en base a la Resolución No. 131-2015-F de 23 de septiembre de 2015.
</t>
  </si>
  <si>
    <t>Número de entidades operativas</t>
  </si>
  <si>
    <t>Sector financiero privado</t>
  </si>
  <si>
    <t>Cooperativas Segmento 2</t>
  </si>
  <si>
    <t xml:space="preserve">Subsistemas </t>
  </si>
  <si>
    <t>Activos</t>
  </si>
  <si>
    <t>Tasa de variación anual de activos</t>
  </si>
  <si>
    <t>Sector financiero popular y solidario</t>
  </si>
  <si>
    <t>Cooperativas Segmento 1</t>
  </si>
  <si>
    <t xml:space="preserve">Mutualistas </t>
  </si>
  <si>
    <t>Bancos Privados</t>
  </si>
  <si>
    <t>Banca Pública</t>
  </si>
  <si>
    <t>Sistema Financiero Nacional</t>
  </si>
  <si>
    <t>Fecha Final</t>
  </si>
  <si>
    <t>Encaje Requerido</t>
  </si>
  <si>
    <t>Saldo en el BCE</t>
  </si>
  <si>
    <t>Títulos para Encaje *</t>
  </si>
  <si>
    <t>Encaje Constituido</t>
  </si>
  <si>
    <t>Títulos para Encaje</t>
  </si>
  <si>
    <t>2.4 Encaje</t>
  </si>
  <si>
    <t>2.5 Índice general de precios</t>
  </si>
  <si>
    <t>Cooperativas del Segmento 2</t>
  </si>
  <si>
    <t>Mes</t>
  </si>
  <si>
    <t>Encaje requerido</t>
  </si>
  <si>
    <r>
      <rPr>
        <b/>
        <sz val="11"/>
        <color theme="1"/>
        <rFont val="Calibri"/>
        <family val="2"/>
        <scheme val="minor"/>
      </rPr>
      <t>Nota:</t>
    </r>
    <r>
      <rPr>
        <sz val="11"/>
        <color theme="1"/>
        <rFont val="Calibri"/>
        <family val="2"/>
        <scheme val="minor"/>
      </rPr>
      <t xml:space="preserve"> * El encaje requerido se calcula con base en el promedio semanal de los saldos diarios de los depósitos y captaciones de las entidades financieras.</t>
    </r>
  </si>
  <si>
    <t>El encaje se debe mantener en sus cuentas corrientes en el BCE y en instrumentos emitidos por el Ministerio de Economía y Finanzas de acuerdo con la normativa vigente.</t>
  </si>
  <si>
    <t>Caja EFI</t>
  </si>
  <si>
    <t>Depósitos en EFI Nacionales</t>
  </si>
  <si>
    <t>Depósitos Totales (millones de dólares)</t>
  </si>
  <si>
    <t>Tasa de variación anual de depósitos totales</t>
  </si>
  <si>
    <t>En millones de dólares y porcentajes</t>
  </si>
  <si>
    <r>
      <rPr>
        <b/>
        <sz val="11"/>
        <color theme="1"/>
        <rFont val="Arial"/>
        <family val="2"/>
      </rPr>
      <t>Fuente:</t>
    </r>
    <r>
      <rPr>
        <sz val="11"/>
        <color theme="1"/>
        <rFont val="Arial"/>
        <family val="2"/>
      </rPr>
      <t xml:space="preserve"> SB y SEPS</t>
    </r>
  </si>
  <si>
    <r>
      <rPr>
        <b/>
        <sz val="11"/>
        <color theme="1"/>
        <rFont val="Arial"/>
        <family val="2"/>
      </rPr>
      <t>Nota:</t>
    </r>
    <r>
      <rPr>
        <sz val="11"/>
        <color theme="1"/>
        <rFont val="Arial"/>
        <family val="2"/>
      </rPr>
      <t xml:space="preserve"> se considera las entidades financieras que se encuentran operativas en la última fecha disponible.</t>
    </r>
  </si>
  <si>
    <t>En porcentajes</t>
  </si>
  <si>
    <r>
      <rPr>
        <b/>
        <sz val="11"/>
        <color theme="1"/>
        <rFont val="Arial"/>
        <family val="2"/>
      </rPr>
      <t>Notas:</t>
    </r>
    <r>
      <rPr>
        <sz val="11"/>
        <color theme="1"/>
        <rFont val="Arial"/>
        <family val="2"/>
      </rPr>
      <t xml:space="preserve"> se considera las entidades financieras que se encuentran operativas en la última fecha disponible.</t>
    </r>
  </si>
  <si>
    <r>
      <rPr>
        <b/>
        <sz val="11"/>
        <color theme="1"/>
        <rFont val="Arial"/>
        <family val="2"/>
      </rPr>
      <t>Fuente:</t>
    </r>
    <r>
      <rPr>
        <sz val="11"/>
        <color theme="1"/>
        <rFont val="Arial"/>
        <family val="2"/>
      </rPr>
      <t xml:space="preserve"> SB y CONAFIPS</t>
    </r>
  </si>
  <si>
    <r>
      <rPr>
        <b/>
        <sz val="11"/>
        <color theme="1"/>
        <rFont val="Arial"/>
        <family val="2"/>
      </rPr>
      <t>Nota:</t>
    </r>
    <r>
      <rPr>
        <sz val="11"/>
        <color theme="1"/>
        <rFont val="Arial"/>
        <family val="2"/>
      </rPr>
      <t xml:space="preserve"> se consideran las entidades financieras que se encuentran operativas en la última fecha disponible.</t>
    </r>
  </si>
  <si>
    <t>Cooperativas del Segmento 1</t>
  </si>
  <si>
    <r>
      <rPr>
        <b/>
        <sz val="11"/>
        <color theme="1"/>
        <rFont val="Arial"/>
        <family val="2"/>
      </rPr>
      <t xml:space="preserve">Nota: </t>
    </r>
    <r>
      <rPr>
        <sz val="11"/>
        <color theme="1"/>
        <rFont val="Arial"/>
        <family val="2"/>
      </rPr>
      <t>se consideran las entidades financieras que se encuentran operativas en la última fecha disponible.</t>
    </r>
  </si>
  <si>
    <r>
      <rPr>
        <b/>
        <sz val="11"/>
        <color theme="1"/>
        <rFont val="Calibri"/>
        <family val="2"/>
        <scheme val="minor"/>
      </rPr>
      <t xml:space="preserve">Nota: </t>
    </r>
    <r>
      <rPr>
        <sz val="11"/>
        <color theme="1"/>
        <rFont val="Calibri"/>
        <family val="2"/>
        <scheme val="minor"/>
      </rPr>
      <t>se consideran las entidades financieras que se encuentran operativas en la última fecha disponible.</t>
    </r>
  </si>
  <si>
    <t>•ALADI</t>
  </si>
  <si>
    <t>•APR</t>
  </si>
  <si>
    <t>•BCE</t>
  </si>
  <si>
    <t>•BDE</t>
  </si>
  <si>
    <t>•BEC</t>
  </si>
  <si>
    <t>•BIESS</t>
  </si>
  <si>
    <t>•BNF</t>
  </si>
  <si>
    <t>•CLD</t>
  </si>
  <si>
    <t>•CFN</t>
  </si>
  <si>
    <t>•COMF</t>
  </si>
  <si>
    <t>•CONAFIPS</t>
  </si>
  <si>
    <t>•DEG</t>
  </si>
  <si>
    <t>•EFI</t>
  </si>
  <si>
    <t>•FMI</t>
  </si>
  <si>
    <t>•INEC</t>
  </si>
  <si>
    <t>•IPC</t>
  </si>
  <si>
    <t>•IPP</t>
  </si>
  <si>
    <t>•JRMYF</t>
  </si>
  <si>
    <t>•PTC</t>
  </si>
  <si>
    <t>•RML</t>
  </si>
  <si>
    <t>•SB</t>
  </si>
  <si>
    <t>•SEPS</t>
  </si>
  <si>
    <t>•SFPr</t>
  </si>
  <si>
    <t>•SFPu</t>
  </si>
  <si>
    <t>•SUCRE</t>
  </si>
  <si>
    <t>Derechos de Cobro por Liquidar-Otros</t>
  </si>
  <si>
    <t>*Se incluye información de todas las cooperativas del segmento 1; y, de las cooperativas del segmento 2 desde enero de 2015.</t>
  </si>
  <si>
    <t>******Se incluyó la información de las cooperativas del segmento 2 desde enero de 2015.</t>
  </si>
  <si>
    <t>**Se incluye información de todas las cooperativas del segmento 1; y, de las cooperativas del segmento 2 desde enero de 2015</t>
  </si>
  <si>
    <t>** La cooperativa Cámara de Comercio de Ambato del segmento 1 entro en proceso de liquidación forzosa el 2 de diciembre de 2024, por lo cual, fue omitida de la información.</t>
  </si>
  <si>
    <t>** La cooperativa Cámara de Comercio de Ambato del segmento 1, entró en proceso de liquidación forzosa el 2 de diciembre de 2024, por lo cual, fue omitida de la información.</t>
  </si>
  <si>
    <t>******** La cooperativa Cámara de Comercio de Ambato del segmento 1, entró en proceso de liquidación forzosa el 2 de diciembre de 2024, por lo cual, fue omitida de la información.</t>
  </si>
  <si>
    <t>*** La cooperativa Cámara de Comercio de Ambato del segmento 1, entró en proceso de liquidación forzosa el 2 de diciembre de 2024, por lo cual, fue omitida de la información.</t>
  </si>
  <si>
    <t>Al 19 de febrero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</si>
</sst>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_(&quot;$&quot;\ * #,##0.00_);_(&quot;$&quot;\ * \(#,##0.00\);_(&quot;$&quot;\ * &quot;-&quot;??_);_(@_)"/>
    <numFmt numFmtId="166" formatCode="_(* #,##0.00_);_(* \(#,##0.00\);_(* &quot;-&quot;??_);_(@_)"/>
    <numFmt numFmtId="167" formatCode="#,##0.0"/>
    <numFmt numFmtId="168" formatCode="[$-C0A]mmm\-yy;@"/>
    <numFmt numFmtId="169" formatCode="_-* #,##0.00\ _$_-;\-* #,##0.00\ _$_-;_-* &quot;-&quot;??\ _$_-;_-@_-"/>
    <numFmt numFmtId="170" formatCode="0.0%"/>
    <numFmt numFmtId="171" formatCode="_(&quot;R$ &quot;* #,##0_);_(&quot;R$ &quot;* \(#,##0\);_(&quot;R$ &quot;* &quot;-&quot;_);_(@_)"/>
    <numFmt numFmtId="172" formatCode="_(&quot;R$ &quot;* #,##0.00_);_(&quot;R$ &quot;* \(#,##0.00\);_(&quot;R$ &quot;* &quot;-&quot;??_);_(@_)"/>
    <numFmt numFmtId="173" formatCode="0.0"/>
    <numFmt numFmtId="174" formatCode="_(* #,##0.0_);_(* \(#,##0.0\);_(* &quot;-&quot;??_);_(@_)"/>
    <numFmt numFmtId="175" formatCode="#,##0.0_);\(#,##0.0\)"/>
    <numFmt numFmtId="176" formatCode="_(* #,##0_);_(* \(#,##0\);_(* &quot;-&quot;??_);_(@_)"/>
    <numFmt numFmtId="177" formatCode="#,##0.000"/>
    <numFmt numFmtId="178" formatCode="0.0000"/>
    <numFmt numFmtId="179" formatCode="_-* #,##0.0000\ _€_-;\-* #,##0.0000\ _€_-;_-* &quot;-&quot;??\ _€_-;_-@_-"/>
    <numFmt numFmtId="180" formatCode="0.000%"/>
    <numFmt numFmtId="181" formatCode="_-* #,##0_-;\-* #,##0_-;_-* &quot;-&quot;??_-;_-@_-"/>
  </numFmts>
  <fonts count="98">
    <font>
      <sz val="11"/>
      <color theme="1"/>
      <name val="Calibri"/>
      <family val="2"/>
      <scheme val="minor"/>
    </font>
    <font>
      <b/>
      <sz val="11"/>
      <color theme="1"/>
      <name val="Calibri"/>
      <family val="2"/>
      <scheme val="minor"/>
    </font>
    <font>
      <b/>
      <i/>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u/>
      <sz val="10"/>
      <color theme="10"/>
      <name val="Arial"/>
      <family val="2"/>
    </font>
    <font>
      <u/>
      <sz val="10"/>
      <color indexed="12"/>
      <name val="Arial"/>
      <family val="2"/>
    </font>
    <font>
      <sz val="6"/>
      <color indexed="8"/>
      <name val="Arial"/>
      <family val="2"/>
    </font>
    <font>
      <sz val="6"/>
      <name val="Arial"/>
      <family val="2"/>
    </font>
    <font>
      <sz val="10"/>
      <color indexed="8"/>
      <name val="Arial"/>
      <family val="2"/>
    </font>
    <font>
      <i/>
      <sz val="11"/>
      <color theme="1"/>
      <name val="Calibri"/>
      <family val="2"/>
      <scheme val="minor"/>
    </font>
    <font>
      <b/>
      <sz val="10"/>
      <color theme="1"/>
      <name val="Calibri"/>
      <family val="2"/>
      <scheme val="minor"/>
    </font>
    <font>
      <sz val="11"/>
      <color rgb="FF000000"/>
      <name val="Calibri"/>
      <family val="2"/>
    </font>
    <font>
      <b/>
      <sz val="13"/>
      <color rgb="FF000000"/>
      <name val="Calibri"/>
      <family val="2"/>
    </font>
    <font>
      <sz val="13"/>
      <color rgb="FF000000"/>
      <name val="Calibri"/>
      <family val="2"/>
    </font>
    <font>
      <b/>
      <sz val="9"/>
      <color rgb="FF000000"/>
      <name val="Calibri"/>
      <family val="2"/>
    </font>
    <font>
      <b/>
      <sz val="11"/>
      <color rgb="FF000000"/>
      <name val="Calibri"/>
      <family val="2"/>
    </font>
    <font>
      <sz val="11"/>
      <name val="Calibri"/>
      <family val="2"/>
      <scheme val="minor"/>
    </font>
    <font>
      <b/>
      <sz val="14"/>
      <color rgb="FFFF0000"/>
      <name val="Calibri"/>
      <family val="2"/>
      <scheme val="minor"/>
    </font>
    <font>
      <b/>
      <sz val="11"/>
      <color rgb="FFFF0000"/>
      <name val="Calibri"/>
      <family val="2"/>
      <scheme val="minor"/>
    </font>
    <font>
      <b/>
      <sz val="10"/>
      <color theme="0"/>
      <name val="Calibri"/>
      <family val="2"/>
      <scheme val="minor"/>
    </font>
    <font>
      <sz val="12"/>
      <color theme="1"/>
      <name val="Calibri"/>
      <family val="2"/>
      <scheme val="minor"/>
    </font>
    <font>
      <u/>
      <sz val="11"/>
      <color theme="10"/>
      <name val="Calibri"/>
      <family val="2"/>
    </font>
    <font>
      <sz val="9"/>
      <color theme="1"/>
      <name val="Calibri"/>
      <family val="2"/>
      <scheme val="minor"/>
    </font>
    <font>
      <b/>
      <sz val="9"/>
      <color theme="1"/>
      <name val="Calibri"/>
      <family val="2"/>
      <scheme val="minor"/>
    </font>
    <font>
      <sz val="10"/>
      <color theme="1"/>
      <name val="Calibri"/>
      <family val="2"/>
      <scheme val="minor"/>
    </font>
    <font>
      <b/>
      <sz val="11"/>
      <color theme="1"/>
      <name val="Calibri"/>
      <family val="2"/>
    </font>
    <font>
      <sz val="8"/>
      <color theme="1"/>
      <name val="Calibri"/>
      <family val="2"/>
      <scheme val="minor"/>
    </font>
    <font>
      <b/>
      <sz val="10"/>
      <color rgb="FFFF0000"/>
      <name val="Calibri"/>
      <family val="2"/>
      <scheme val="minor"/>
    </font>
    <font>
      <b/>
      <sz val="11"/>
      <name val="Calibri"/>
      <family val="2"/>
    </font>
    <font>
      <sz val="10"/>
      <name val="Arial"/>
      <family val="2"/>
    </font>
    <font>
      <sz val="12"/>
      <name val="Helv"/>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4"/>
      <color rgb="FFFF0000"/>
      <name val="Calibri"/>
      <family val="2"/>
      <scheme val="minor"/>
    </font>
    <font>
      <b/>
      <i/>
      <sz val="11"/>
      <color rgb="FF0070C0"/>
      <name val="Calibri"/>
      <family val="2"/>
      <scheme val="minor"/>
    </font>
    <font>
      <b/>
      <sz val="11"/>
      <color rgb="FF0070C0"/>
      <name val="Calibri"/>
      <family val="2"/>
      <scheme val="minor"/>
    </font>
    <font>
      <b/>
      <sz val="12"/>
      <color rgb="FF000000"/>
      <name val="Calibri"/>
      <family val="2"/>
    </font>
    <font>
      <b/>
      <sz val="12"/>
      <color theme="0"/>
      <name val="Calibri"/>
      <family val="2"/>
    </font>
    <font>
      <sz val="12"/>
      <color rgb="FF000000"/>
      <name val="Calibri"/>
      <family val="2"/>
    </font>
    <font>
      <sz val="12"/>
      <color theme="0"/>
      <name val="Calibri"/>
      <family val="2"/>
    </font>
    <font>
      <sz val="12"/>
      <color theme="0"/>
      <name val="Calibri"/>
      <family val="2"/>
      <scheme val="minor"/>
    </font>
    <font>
      <b/>
      <sz val="11"/>
      <color rgb="FFFFFFFF"/>
      <name val="Calibri"/>
      <family val="2"/>
    </font>
    <font>
      <b/>
      <sz val="10"/>
      <color theme="0"/>
      <name val="Arial"/>
      <family val="2"/>
    </font>
    <font>
      <b/>
      <sz val="11"/>
      <name val="Arial"/>
      <family val="2"/>
    </font>
    <font>
      <sz val="10"/>
      <color theme="0"/>
      <name val="Arial"/>
      <family val="2"/>
    </font>
    <font>
      <sz val="11"/>
      <color theme="1"/>
      <name val="Arial"/>
      <family val="2"/>
    </font>
    <font>
      <sz val="10"/>
      <color theme="1"/>
      <name val="Arial"/>
      <family val="2"/>
    </font>
    <font>
      <b/>
      <sz val="11"/>
      <color theme="1"/>
      <name val="Arial"/>
      <family val="2"/>
    </font>
    <font>
      <u/>
      <sz val="10"/>
      <color theme="1"/>
      <name val="Arial"/>
      <family val="2"/>
    </font>
    <font>
      <sz val="11"/>
      <name val="Arial"/>
      <family val="2"/>
    </font>
    <font>
      <b/>
      <sz val="11"/>
      <color theme="0"/>
      <name val="Arial"/>
      <family val="2"/>
    </font>
    <font>
      <b/>
      <i/>
      <sz val="10"/>
      <color theme="0"/>
      <name val="Arial"/>
      <family val="2"/>
    </font>
    <font>
      <sz val="10"/>
      <color rgb="FF000000"/>
      <name val="Arial"/>
      <family val="2"/>
    </font>
    <font>
      <b/>
      <i/>
      <sz val="11"/>
      <color theme="0"/>
      <name val="Calibri"/>
      <family val="2"/>
      <scheme val="minor"/>
    </font>
    <font>
      <b/>
      <i/>
      <sz val="11"/>
      <color theme="1"/>
      <name val="Arial"/>
      <family val="2"/>
    </font>
    <font>
      <b/>
      <i/>
      <sz val="11"/>
      <color theme="0"/>
      <name val="Arial"/>
      <family val="2"/>
    </font>
    <font>
      <i/>
      <sz val="11"/>
      <color theme="1"/>
      <name val="Arial"/>
      <family val="2"/>
    </font>
    <font>
      <b/>
      <sz val="10"/>
      <color theme="1"/>
      <name val="Arial"/>
      <family val="2"/>
    </font>
    <font>
      <b/>
      <sz val="10"/>
      <name val="Arial"/>
      <family val="2"/>
    </font>
    <font>
      <sz val="11"/>
      <color theme="0"/>
      <name val="Arial"/>
      <family val="2"/>
    </font>
    <font>
      <b/>
      <i/>
      <sz val="10"/>
      <color rgb="FF000000"/>
      <name val="Times New Roman"/>
      <family val="1"/>
    </font>
    <font>
      <b/>
      <sz val="12"/>
      <name val="Arial"/>
      <family val="2"/>
    </font>
    <font>
      <b/>
      <u/>
      <sz val="16"/>
      <color theme="10"/>
      <name val="Calibri"/>
      <family val="2"/>
    </font>
    <font>
      <sz val="11"/>
      <color theme="1"/>
      <name val="Gotham"/>
      <family val="3"/>
    </font>
    <font>
      <b/>
      <sz val="9"/>
      <color rgb="FFFFFFFF"/>
      <name val="Gotham"/>
      <family val="3"/>
    </font>
    <font>
      <b/>
      <sz val="9"/>
      <color rgb="FF000000"/>
      <name val="Gotham"/>
      <family val="3"/>
    </font>
    <font>
      <sz val="9"/>
      <color theme="1"/>
      <name val="Gotham"/>
      <family val="3"/>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stop>
        <stop position="1">
          <color theme="4"/>
        </stop>
      </gradientFill>
    </fill>
    <fill>
      <patternFill patternType="solid">
        <fgColor theme="4"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79998168889431442"/>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rgb="FFC5D9F1"/>
        <bgColor indexed="64"/>
      </patternFill>
    </fill>
    <fill>
      <patternFill patternType="solid">
        <fgColor rgb="FF1F497D"/>
        <bgColor indexed="64"/>
      </patternFill>
    </fill>
    <fill>
      <patternFill patternType="solid">
        <fgColor rgb="FF1F4E78"/>
        <bgColor indexed="64"/>
      </patternFill>
    </fill>
    <fill>
      <patternFill patternType="solid">
        <fgColor rgb="FF1E4976"/>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1" tint="0.499984740745262"/>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double">
        <color indexed="64"/>
      </top>
      <bottom/>
      <diagonal/>
    </border>
    <border>
      <left/>
      <right/>
      <top style="double">
        <color indexed="64"/>
      </top>
      <bottom style="double">
        <color indexed="64"/>
      </bottom>
      <diagonal/>
    </border>
    <border>
      <left/>
      <right/>
      <top/>
      <bottom style="double">
        <color indexed="64"/>
      </bottom>
      <diagonal/>
    </border>
    <border>
      <left/>
      <right/>
      <top style="thin">
        <color auto="1"/>
      </top>
      <bottom/>
      <diagonal/>
    </border>
  </borders>
  <cellStyleXfs count="457">
    <xf numFmtId="0" fontId="0" fillId="0" borderId="0"/>
    <xf numFmtId="9" fontId="3" fillId="0" borderId="0" applyFont="0" applyFill="0" applyBorder="0" applyAlignment="0" applyProtection="0"/>
    <xf numFmtId="168" fontId="19" fillId="0" borderId="0"/>
    <xf numFmtId="168" fontId="3" fillId="0" borderId="0"/>
    <xf numFmtId="168"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6" fontId="3" fillId="0" borderId="0" applyFont="0" applyFill="0" applyBorder="0" applyAlignment="0" applyProtection="0"/>
    <xf numFmtId="168" fontId="3" fillId="0" borderId="0"/>
    <xf numFmtId="168" fontId="19" fillId="0" borderId="0"/>
    <xf numFmtId="168" fontId="3" fillId="0" borderId="0"/>
    <xf numFmtId="168" fontId="3" fillId="0" borderId="0"/>
    <xf numFmtId="0" fontId="3" fillId="0" borderId="0"/>
    <xf numFmtId="9" fontId="19" fillId="0" borderId="0" applyFont="0" applyFill="0" applyBorder="0" applyAlignment="0" applyProtection="0"/>
    <xf numFmtId="0" fontId="19" fillId="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3" fillId="6" borderId="4" applyNumberFormat="0" applyAlignment="0" applyProtection="0"/>
    <xf numFmtId="0" fontId="13" fillId="6" borderId="4" applyNumberFormat="0" applyAlignment="0" applyProtection="0"/>
    <xf numFmtId="0" fontId="13" fillId="6" borderId="4" applyNumberFormat="0" applyAlignment="0" applyProtection="0"/>
    <xf numFmtId="0" fontId="13" fillId="6" borderId="4" applyNumberFormat="0" applyAlignment="0" applyProtection="0"/>
    <xf numFmtId="0" fontId="13"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1" fillId="5" borderId="4" applyNumberFormat="0" applyAlignment="0" applyProtection="0"/>
    <xf numFmtId="0" fontId="11" fillId="5" borderId="4" applyNumberFormat="0" applyAlignment="0" applyProtection="0"/>
    <xf numFmtId="0" fontId="11" fillId="5" borderId="4" applyNumberFormat="0" applyAlignment="0" applyProtection="0"/>
    <xf numFmtId="0" fontId="11" fillId="5" borderId="4" applyNumberFormat="0" applyAlignment="0" applyProtection="0"/>
    <xf numFmtId="0" fontId="11" fillId="5" borderId="4" applyNumberFormat="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2" fillId="6" borderId="5" applyNumberFormat="0" applyAlignment="0" applyProtection="0"/>
    <xf numFmtId="0" fontId="12" fillId="6" borderId="5" applyNumberFormat="0" applyAlignment="0" applyProtection="0"/>
    <xf numFmtId="0" fontId="12" fillId="6" borderId="5" applyNumberFormat="0" applyAlignment="0" applyProtection="0"/>
    <xf numFmtId="0" fontId="12" fillId="6" borderId="5" applyNumberFormat="0" applyAlignment="0" applyProtection="0"/>
    <xf numFmtId="0" fontId="12" fillId="6" borderId="5" applyNumberFormat="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1" applyNumberFormat="0" applyFill="0" applyAlignment="0" applyProtection="0"/>
    <xf numFmtId="0" fontId="5" fillId="0" borderId="1" applyNumberFormat="0" applyFill="0" applyAlignment="0" applyProtection="0"/>
    <xf numFmtId="0" fontId="5" fillId="0" borderId="1" applyNumberFormat="0" applyFill="0" applyAlignment="0" applyProtection="0"/>
    <xf numFmtId="0" fontId="5" fillId="0" borderId="1" applyNumberFormat="0" applyFill="0" applyAlignment="0" applyProtection="0"/>
    <xf numFmtId="0" fontId="5" fillId="0" borderId="1"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3" applyNumberFormat="0" applyFill="0" applyAlignment="0" applyProtection="0"/>
    <xf numFmtId="0" fontId="7" fillId="0" borderId="3" applyNumberFormat="0" applyFill="0" applyAlignment="0" applyProtection="0"/>
    <xf numFmtId="0" fontId="7" fillId="0" borderId="3" applyNumberFormat="0" applyFill="0" applyAlignment="0" applyProtection="0"/>
    <xf numFmtId="0" fontId="7" fillId="0" borderId="3"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0" borderId="9"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3" fillId="0" borderId="0"/>
    <xf numFmtId="168" fontId="3" fillId="0" borderId="0"/>
    <xf numFmtId="0" fontId="20" fillId="0" borderId="0" applyNumberFormat="0" applyFill="0" applyBorder="0" applyAlignment="0" applyProtection="0">
      <alignment vertical="top"/>
      <protection locked="0"/>
    </xf>
    <xf numFmtId="0" fontId="19" fillId="0" borderId="0" applyNumberFormat="0" applyFill="0" applyBorder="0" applyAlignment="0" applyProtection="0"/>
    <xf numFmtId="166" fontId="19" fillId="0" borderId="0" applyFont="0" applyFill="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alignment vertical="top"/>
      <protection locked="0"/>
    </xf>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21" fillId="0" borderId="0" applyNumberFormat="0" applyFill="0" applyBorder="0" applyAlignment="0" applyProtection="0">
      <alignment vertical="top"/>
      <protection locked="0"/>
    </xf>
    <xf numFmtId="0" fontId="22" fillId="0" borderId="0" applyNumberFormat="0" applyFill="0" applyBorder="0" applyAlignment="0"/>
    <xf numFmtId="0" fontId="2" fillId="33" borderId="0">
      <alignment horizontal="center"/>
    </xf>
    <xf numFmtId="168" fontId="3" fillId="0" borderId="0" applyFont="0" applyFill="0" applyBorder="0" applyAlignment="0" applyProtection="0"/>
    <xf numFmtId="0" fontId="23" fillId="0" borderId="0" applyNumberFormat="0" applyFill="0" applyBorder="0" applyAlignment="0"/>
    <xf numFmtId="164"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9" fillId="0" borderId="0" applyFont="0" applyFill="0" applyBorder="0" applyAlignment="0" applyProtection="0"/>
    <xf numFmtId="172" fontId="19" fillId="0" borderId="0" applyFont="0" applyFill="0" applyBorder="0" applyAlignment="0" applyProtection="0"/>
    <xf numFmtId="168" fontId="3" fillId="0" borderId="0"/>
    <xf numFmtId="0" fontId="19" fillId="0" borderId="0"/>
    <xf numFmtId="168"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168" fontId="3" fillId="0" borderId="0"/>
    <xf numFmtId="0" fontId="19" fillId="0" borderId="0"/>
    <xf numFmtId="168" fontId="3" fillId="0" borderId="0"/>
    <xf numFmtId="9" fontId="3" fillId="0" borderId="0" applyFont="0" applyFill="0" applyBorder="0" applyAlignment="0" applyProtection="0"/>
    <xf numFmtId="169" fontId="19" fillId="0" borderId="0" applyFont="0" applyFill="0" applyBorder="0" applyAlignment="0" applyProtection="0"/>
    <xf numFmtId="0" fontId="24" fillId="0" borderId="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0" fontId="37" fillId="0" borderId="0" applyNumberFormat="0" applyFill="0" applyBorder="0" applyAlignment="0" applyProtection="0">
      <alignment vertical="top"/>
      <protection locked="0"/>
    </xf>
    <xf numFmtId="166" fontId="19"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 fillId="0" borderId="9" applyNumberFormat="0" applyFill="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5" fillId="0" borderId="0"/>
    <xf numFmtId="0" fontId="46" fillId="0" borderId="0"/>
    <xf numFmtId="164" fontId="19" fillId="0" borderId="0" applyFont="0" applyFill="0" applyBorder="0" applyAlignment="0" applyProtection="0"/>
    <xf numFmtId="0" fontId="3" fillId="0" borderId="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50" fillId="49" borderId="12" applyNumberFormat="0" applyAlignment="0" applyProtection="0"/>
    <xf numFmtId="0" fontId="50" fillId="49" borderId="12" applyNumberFormat="0" applyAlignment="0" applyProtection="0"/>
    <xf numFmtId="0" fontId="50" fillId="49" borderId="12" applyNumberFormat="0" applyAlignment="0" applyProtection="0"/>
    <xf numFmtId="0" fontId="51" fillId="50" borderId="13" applyNumberFormat="0" applyAlignment="0" applyProtection="0"/>
    <xf numFmtId="0" fontId="51" fillId="50" borderId="13" applyNumberFormat="0" applyAlignment="0" applyProtection="0"/>
    <xf numFmtId="0" fontId="51" fillId="50" borderId="13" applyNumberFormat="0" applyAlignment="0" applyProtection="0"/>
    <xf numFmtId="0" fontId="52" fillId="0" borderId="14" applyNumberFormat="0" applyFill="0" applyAlignment="0" applyProtection="0"/>
    <xf numFmtId="0" fontId="52" fillId="0" borderId="14" applyNumberFormat="0" applyFill="0" applyAlignment="0" applyProtection="0"/>
    <xf numFmtId="0" fontId="52" fillId="0" borderId="14"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54" fillId="40" borderId="12" applyNumberFormat="0" applyAlignment="0" applyProtection="0"/>
    <xf numFmtId="0" fontId="54" fillId="40" borderId="12" applyNumberFormat="0" applyAlignment="0" applyProtection="0"/>
    <xf numFmtId="0" fontId="54" fillId="40" borderId="12" applyNumberFormat="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9" fillId="56" borderId="15" applyNumberFormat="0" applyFont="0" applyAlignment="0" applyProtection="0"/>
    <xf numFmtId="0" fontId="19" fillId="56" borderId="15" applyNumberFormat="0" applyFont="0" applyAlignment="0" applyProtection="0"/>
    <xf numFmtId="0" fontId="19" fillId="56" borderId="15" applyNumberFormat="0" applyFont="0" applyAlignment="0" applyProtection="0"/>
    <xf numFmtId="0" fontId="57" fillId="49" borderId="16" applyNumberFormat="0" applyAlignment="0" applyProtection="0"/>
    <xf numFmtId="0" fontId="57" fillId="49" borderId="16" applyNumberFormat="0" applyAlignment="0" applyProtection="0"/>
    <xf numFmtId="0" fontId="57" fillId="49" borderId="16" applyNumberFormat="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3" fillId="8" borderId="8" applyNumberFormat="0" applyFont="0" applyAlignment="0" applyProtection="0"/>
    <xf numFmtId="0" fontId="3" fillId="0" borderId="0"/>
    <xf numFmtId="9" fontId="46" fillId="0" borderId="0" applyFont="0" applyFill="0" applyBorder="0" applyAlignment="0" applyProtection="0"/>
    <xf numFmtId="0" fontId="19" fillId="0" borderId="0" applyNumberFormat="0" applyFill="0" applyBorder="0" applyAlignment="0" applyProtection="0"/>
    <xf numFmtId="43" fontId="3" fillId="0" borderId="0" applyFont="0" applyFill="0" applyBorder="0" applyAlignment="0" applyProtection="0"/>
  </cellStyleXfs>
  <cellXfs count="415">
    <xf numFmtId="0" fontId="0" fillId="0" borderId="0" xfId="0"/>
    <xf numFmtId="0" fontId="1" fillId="0" borderId="0" xfId="0" applyFont="1"/>
    <xf numFmtId="0" fontId="25" fillId="0" borderId="0" xfId="0" applyFont="1"/>
    <xf numFmtId="17" fontId="0" fillId="0" borderId="0" xfId="0" applyNumberFormat="1" applyAlignment="1">
      <alignment horizontal="left" vertical="center"/>
    </xf>
    <xf numFmtId="0" fontId="25" fillId="0" borderId="0" xfId="0" applyFont="1" applyAlignment="1">
      <alignment vertical="center"/>
    </xf>
    <xf numFmtId="15" fontId="0" fillId="0" borderId="0" xfId="0" applyNumberFormat="1" applyAlignment="1">
      <alignment horizontal="center"/>
    </xf>
    <xf numFmtId="170" fontId="0" fillId="0" borderId="0" xfId="1" applyNumberFormat="1" applyFont="1" applyFill="1" applyBorder="1" applyAlignment="1">
      <alignment horizontal="center"/>
    </xf>
    <xf numFmtId="170" fontId="0" fillId="0" borderId="0" xfId="1" applyNumberFormat="1" applyFont="1" applyBorder="1" applyAlignment="1">
      <alignment horizontal="center"/>
    </xf>
    <xf numFmtId="0" fontId="1"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67" fontId="0" fillId="0" borderId="0" xfId="0" applyNumberFormat="1" applyAlignment="1">
      <alignment horizontal="center" vertical="center"/>
    </xf>
    <xf numFmtId="170" fontId="0" fillId="0" borderId="0" xfId="1" applyNumberFormat="1" applyFont="1" applyBorder="1" applyAlignment="1">
      <alignment horizontal="center" vertical="center"/>
    </xf>
    <xf numFmtId="0" fontId="0" fillId="0" borderId="10" xfId="0" applyBorder="1"/>
    <xf numFmtId="0" fontId="0" fillId="0" borderId="0" xfId="0" applyAlignment="1">
      <alignment horizontal="left" indent="2"/>
    </xf>
    <xf numFmtId="170" fontId="32" fillId="0" borderId="0" xfId="1" applyNumberFormat="1" applyFont="1" applyBorder="1" applyAlignment="1">
      <alignment horizontal="center"/>
    </xf>
    <xf numFmtId="0" fontId="37" fillId="0" borderId="0" xfId="262" applyAlignment="1" applyProtection="1"/>
    <xf numFmtId="0" fontId="37" fillId="0" borderId="0" xfId="262" applyAlignment="1" applyProtection="1">
      <alignment vertical="center"/>
    </xf>
    <xf numFmtId="167" fontId="0" fillId="0" borderId="0" xfId="0" applyNumberFormat="1" applyAlignment="1">
      <alignment vertical="center"/>
    </xf>
    <xf numFmtId="170" fontId="0" fillId="0" borderId="0" xfId="1" applyNumberFormat="1" applyFont="1" applyAlignment="1">
      <alignment vertical="center"/>
    </xf>
    <xf numFmtId="14" fontId="1" fillId="0" borderId="0" xfId="0" applyNumberFormat="1" applyFont="1" applyAlignment="1">
      <alignment vertical="center"/>
    </xf>
    <xf numFmtId="14" fontId="0" fillId="0" borderId="0" xfId="0" applyNumberFormat="1" applyAlignment="1">
      <alignment vertical="center"/>
    </xf>
    <xf numFmtId="167" fontId="0" fillId="0" borderId="0" xfId="0" applyNumberFormat="1" applyAlignment="1">
      <alignment horizontal="center"/>
    </xf>
    <xf numFmtId="4" fontId="0" fillId="0" borderId="0" xfId="0" applyNumberFormat="1" applyAlignment="1">
      <alignment horizontal="center" vertical="center"/>
    </xf>
    <xf numFmtId="9" fontId="0" fillId="0" borderId="0" xfId="1" applyFont="1" applyBorder="1"/>
    <xf numFmtId="170" fontId="0" fillId="0" borderId="0" xfId="1" applyNumberFormat="1" applyFont="1" applyBorder="1"/>
    <xf numFmtId="170" fontId="0" fillId="0" borderId="0" xfId="1" applyNumberFormat="1" applyFont="1" applyAlignment="1">
      <alignment horizontal="center"/>
    </xf>
    <xf numFmtId="0" fontId="38" fillId="0" borderId="0" xfId="0" applyFont="1" applyAlignment="1">
      <alignment wrapText="1"/>
    </xf>
    <xf numFmtId="0" fontId="39" fillId="0" borderId="0" xfId="0" applyFont="1" applyAlignment="1">
      <alignment horizontal="right" wrapText="1"/>
    </xf>
    <xf numFmtId="166" fontId="38" fillId="0" borderId="0" xfId="0" applyNumberFormat="1" applyFont="1"/>
    <xf numFmtId="9" fontId="0" fillId="0" borderId="0" xfId="1" applyFont="1" applyBorder="1" applyAlignment="1">
      <alignment horizontal="center"/>
    </xf>
    <xf numFmtId="176" fontId="38" fillId="0" borderId="0" xfId="261" applyNumberFormat="1" applyFont="1" applyAlignment="1">
      <alignment horizontal="right"/>
    </xf>
    <xf numFmtId="176" fontId="38" fillId="0" borderId="0" xfId="261" applyNumberFormat="1" applyFont="1"/>
    <xf numFmtId="170" fontId="0" fillId="0" borderId="0" xfId="0" applyNumberFormat="1"/>
    <xf numFmtId="166" fontId="0" fillId="0" borderId="0" xfId="261" applyFont="1" applyBorder="1" applyAlignment="1">
      <alignment horizontal="center"/>
    </xf>
    <xf numFmtId="170" fontId="0" fillId="0" borderId="0" xfId="1" applyNumberFormat="1" applyFont="1" applyFill="1" applyBorder="1"/>
    <xf numFmtId="166" fontId="0" fillId="0" borderId="0" xfId="261" applyFont="1" applyBorder="1"/>
    <xf numFmtId="176" fontId="0" fillId="0" borderId="0" xfId="261" applyNumberFormat="1" applyFont="1"/>
    <xf numFmtId="4" fontId="0" fillId="0" borderId="0" xfId="0" applyNumberFormat="1" applyAlignment="1">
      <alignment vertical="center"/>
    </xf>
    <xf numFmtId="0" fontId="0" fillId="0" borderId="0" xfId="0" applyAlignment="1">
      <alignment horizontal="right" vertical="center"/>
    </xf>
    <xf numFmtId="166" fontId="31" fillId="0" borderId="0" xfId="261" applyFont="1" applyBorder="1" applyAlignment="1">
      <alignment horizontal="center" vertical="center" wrapText="1" readingOrder="1"/>
    </xf>
    <xf numFmtId="170" fontId="0" fillId="0" borderId="0" xfId="1" applyNumberFormat="1" applyFont="1" applyFill="1" applyAlignment="1">
      <alignment horizontal="center"/>
    </xf>
    <xf numFmtId="166" fontId="41" fillId="0" borderId="0" xfId="261" applyFont="1" applyBorder="1" applyAlignment="1">
      <alignment horizontal="center" vertical="center" wrapText="1" readingOrder="1"/>
    </xf>
    <xf numFmtId="170" fontId="32" fillId="0" borderId="0" xfId="1" applyNumberFormat="1" applyFont="1" applyFill="1" applyBorder="1" applyAlignment="1">
      <alignment horizontal="center"/>
    </xf>
    <xf numFmtId="0" fontId="42" fillId="0" borderId="0" xfId="0" applyFont="1" applyAlignment="1">
      <alignment horizontal="justify"/>
    </xf>
    <xf numFmtId="10" fontId="38" fillId="0" borderId="0" xfId="1" applyNumberFormat="1" applyFont="1"/>
    <xf numFmtId="9" fontId="0" fillId="0" borderId="0" xfId="1" applyFont="1" applyFill="1" applyBorder="1"/>
    <xf numFmtId="170" fontId="44" fillId="0" borderId="0" xfId="1" applyNumberFormat="1" applyFont="1" applyFill="1" applyBorder="1" applyAlignment="1">
      <alignment horizontal="center" vertical="center" wrapText="1" readingOrder="1"/>
    </xf>
    <xf numFmtId="166" fontId="44" fillId="0" borderId="0" xfId="261" applyFont="1" applyFill="1" applyBorder="1" applyAlignment="1">
      <alignment horizontal="center" vertical="center" wrapText="1" readingOrder="1"/>
    </xf>
    <xf numFmtId="9" fontId="0" fillId="0" borderId="0" xfId="1" applyFont="1" applyFill="1" applyBorder="1" applyAlignment="1">
      <alignment horizontal="center"/>
    </xf>
    <xf numFmtId="13" fontId="0" fillId="0" borderId="0" xfId="1" applyNumberFormat="1" applyFont="1" applyBorder="1"/>
    <xf numFmtId="166" fontId="31" fillId="0" borderId="0" xfId="261" applyFont="1" applyFill="1" applyBorder="1" applyAlignment="1">
      <alignment horizontal="center" vertical="center" wrapText="1" readingOrder="1"/>
    </xf>
    <xf numFmtId="173" fontId="0" fillId="0" borderId="0" xfId="261" applyNumberFormat="1" applyFont="1" applyFill="1" applyBorder="1" applyAlignment="1">
      <alignment horizontal="center"/>
    </xf>
    <xf numFmtId="170" fontId="0" fillId="0" borderId="0" xfId="1" applyNumberFormat="1" applyFont="1" applyBorder="1" applyAlignment="1">
      <alignment vertical="center"/>
    </xf>
    <xf numFmtId="170" fontId="0" fillId="0" borderId="0" xfId="0" applyNumberFormat="1" applyAlignment="1">
      <alignment horizontal="center" vertical="center"/>
    </xf>
    <xf numFmtId="173" fontId="0" fillId="0" borderId="0" xfId="0" applyNumberFormat="1" applyAlignment="1">
      <alignment vertical="center"/>
    </xf>
    <xf numFmtId="178" fontId="0" fillId="0" borderId="0" xfId="0" applyNumberFormat="1"/>
    <xf numFmtId="10" fontId="0" fillId="0" borderId="0" xfId="1" applyNumberFormat="1" applyFont="1" applyFill="1" applyAlignment="1">
      <alignment horizontal="center"/>
    </xf>
    <xf numFmtId="14" fontId="0" fillId="0" borderId="0" xfId="0" applyNumberFormat="1"/>
    <xf numFmtId="3" fontId="0" fillId="0" borderId="0" xfId="0" applyNumberFormat="1"/>
    <xf numFmtId="170" fontId="0" fillId="0" borderId="0" xfId="1" applyNumberFormat="1" applyFont="1"/>
    <xf numFmtId="167" fontId="0" fillId="0" borderId="0" xfId="0" applyNumberFormat="1"/>
    <xf numFmtId="1" fontId="0" fillId="0" borderId="0" xfId="0" applyNumberFormat="1"/>
    <xf numFmtId="1" fontId="38" fillId="0" borderId="0" xfId="1" applyNumberFormat="1" applyFont="1"/>
    <xf numFmtId="1" fontId="0" fillId="0" borderId="0" xfId="261" applyNumberFormat="1" applyFont="1"/>
    <xf numFmtId="3" fontId="0" fillId="0" borderId="0" xfId="0" applyNumberFormat="1" applyAlignment="1">
      <alignment horizontal="center" vertical="center"/>
    </xf>
    <xf numFmtId="9" fontId="0" fillId="0" borderId="0" xfId="1" applyFont="1"/>
    <xf numFmtId="179" fontId="0" fillId="0" borderId="0" xfId="0" applyNumberFormat="1"/>
    <xf numFmtId="0" fontId="2" fillId="0" borderId="0" xfId="0" applyFont="1" applyAlignment="1">
      <alignment vertical="center"/>
    </xf>
    <xf numFmtId="177" fontId="0" fillId="0" borderId="0" xfId="0" applyNumberFormat="1" applyAlignment="1">
      <alignment horizontal="center" vertical="center"/>
    </xf>
    <xf numFmtId="170" fontId="0" fillId="0" borderId="0" xfId="0" applyNumberFormat="1" applyAlignment="1">
      <alignment vertical="center"/>
    </xf>
    <xf numFmtId="0" fontId="32" fillId="0" borderId="0" xfId="0" applyFont="1" applyAlignment="1">
      <alignment vertical="center"/>
    </xf>
    <xf numFmtId="0" fontId="0" fillId="0" borderId="0" xfId="0" applyAlignment="1">
      <alignment horizontal="center"/>
    </xf>
    <xf numFmtId="170" fontId="0" fillId="57" borderId="0" xfId="1" applyNumberFormat="1" applyFont="1" applyFill="1" applyAlignment="1">
      <alignment horizontal="center"/>
    </xf>
    <xf numFmtId="170" fontId="67" fillId="0" borderId="0" xfId="1" applyNumberFormat="1" applyFont="1" applyFill="1" applyBorder="1" applyAlignment="1">
      <alignment horizontal="center" vertical="center" wrapText="1" readingOrder="1"/>
    </xf>
    <xf numFmtId="170" fontId="36" fillId="0" borderId="0" xfId="1" applyNumberFormat="1" applyFont="1" applyFill="1" applyBorder="1" applyAlignment="1">
      <alignment horizontal="center"/>
    </xf>
    <xf numFmtId="170" fontId="36" fillId="0" borderId="0" xfId="1" applyNumberFormat="1" applyFont="1" applyBorder="1" applyAlignment="1">
      <alignment horizontal="center"/>
    </xf>
    <xf numFmtId="170" fontId="71" fillId="0" borderId="0" xfId="1" applyNumberFormat="1" applyFont="1" applyFill="1" applyBorder="1" applyAlignment="1">
      <alignment horizontal="center"/>
    </xf>
    <xf numFmtId="170" fontId="0" fillId="57" borderId="0" xfId="1" applyNumberFormat="1" applyFont="1" applyFill="1" applyBorder="1"/>
    <xf numFmtId="167" fontId="1" fillId="0" borderId="0" xfId="261" applyNumberFormat="1" applyFont="1" applyFill="1" applyBorder="1" applyAlignment="1">
      <alignment horizontal="center"/>
    </xf>
    <xf numFmtId="175" fontId="1" fillId="0" borderId="0" xfId="261" applyNumberFormat="1" applyFont="1" applyBorder="1" applyAlignment="1">
      <alignment horizontal="center"/>
    </xf>
    <xf numFmtId="175" fontId="1" fillId="0" borderId="0" xfId="261" applyNumberFormat="1" applyFont="1" applyFill="1" applyBorder="1" applyAlignment="1">
      <alignment horizontal="center"/>
    </xf>
    <xf numFmtId="170" fontId="1" fillId="0" borderId="0" xfId="1" applyNumberFormat="1" applyFont="1" applyBorder="1" applyAlignment="1">
      <alignment horizontal="center"/>
    </xf>
    <xf numFmtId="170" fontId="1" fillId="0" borderId="0" xfId="1" applyNumberFormat="1" applyFont="1" applyFill="1" applyBorder="1" applyAlignment="1">
      <alignment horizontal="center"/>
    </xf>
    <xf numFmtId="176" fontId="0" fillId="0" borderId="0" xfId="0" applyNumberFormat="1"/>
    <xf numFmtId="10" fontId="0" fillId="0" borderId="0" xfId="1" applyNumberFormat="1" applyFont="1" applyAlignment="1">
      <alignment vertical="center"/>
    </xf>
    <xf numFmtId="0" fontId="1" fillId="0" borderId="0" xfId="0" applyFont="1" applyAlignment="1">
      <alignment horizontal="center"/>
    </xf>
    <xf numFmtId="0" fontId="2" fillId="0" borderId="0" xfId="0" applyFont="1"/>
    <xf numFmtId="0" fontId="40" fillId="0" borderId="0" xfId="0" applyFont="1" applyAlignment="1">
      <alignment horizontal="center"/>
    </xf>
    <xf numFmtId="0" fontId="26" fillId="0" borderId="0" xfId="0" applyFont="1" applyAlignment="1">
      <alignment horizontal="center"/>
    </xf>
    <xf numFmtId="17" fontId="0" fillId="0" borderId="0" xfId="0" applyNumberFormat="1" applyAlignment="1">
      <alignment horizontal="center"/>
    </xf>
    <xf numFmtId="170" fontId="3" fillId="0" borderId="0" xfId="1" applyNumberFormat="1" applyFont="1" applyFill="1" applyBorder="1" applyAlignment="1">
      <alignment horizontal="center"/>
    </xf>
    <xf numFmtId="173" fontId="0" fillId="0" borderId="0" xfId="0" applyNumberFormat="1" applyAlignment="1">
      <alignment horizontal="center"/>
    </xf>
    <xf numFmtId="3" fontId="29" fillId="0" borderId="0" xfId="0" applyNumberFormat="1" applyFont="1" applyAlignment="1">
      <alignment horizontal="center" vertical="center" wrapText="1" readingOrder="1"/>
    </xf>
    <xf numFmtId="10" fontId="29" fillId="0" borderId="0" xfId="0" applyNumberFormat="1" applyFont="1" applyAlignment="1">
      <alignment horizontal="center" vertical="center" wrapText="1" readingOrder="1"/>
    </xf>
    <xf numFmtId="0" fontId="29" fillId="0" borderId="0" xfId="0" applyFont="1" applyAlignment="1">
      <alignment horizontal="center" vertical="center" wrapText="1" readingOrder="1"/>
    </xf>
    <xf numFmtId="3" fontId="28" fillId="0" borderId="0" xfId="0" applyNumberFormat="1" applyFont="1" applyAlignment="1">
      <alignment horizontal="center" vertical="center" wrapText="1" readingOrder="1"/>
    </xf>
    <xf numFmtId="10" fontId="28" fillId="0" borderId="0" xfId="0" applyNumberFormat="1" applyFont="1" applyAlignment="1">
      <alignment horizontal="center" vertical="center" wrapText="1" readingOrder="1"/>
    </xf>
    <xf numFmtId="0" fontId="30" fillId="0" borderId="0" xfId="0" applyFont="1" applyAlignment="1">
      <alignment horizontal="center" vertical="center" wrapText="1" readingOrder="1"/>
    </xf>
    <xf numFmtId="0" fontId="31" fillId="0" borderId="0" xfId="0" applyFont="1" applyAlignment="1">
      <alignment horizontal="center" vertical="center" wrapText="1" readingOrder="1"/>
    </xf>
    <xf numFmtId="3" fontId="27" fillId="0" borderId="0" xfId="0" applyNumberFormat="1" applyFont="1" applyAlignment="1">
      <alignment horizontal="center" vertical="center" wrapText="1" readingOrder="1"/>
    </xf>
    <xf numFmtId="170" fontId="27" fillId="0" borderId="0" xfId="0" applyNumberFormat="1" applyFont="1" applyAlignment="1">
      <alignment horizontal="center" vertical="center" wrapText="1" readingOrder="1"/>
    </xf>
    <xf numFmtId="0" fontId="27" fillId="0" borderId="0" xfId="0" applyFont="1" applyAlignment="1">
      <alignment horizontal="center" vertical="center" wrapText="1" readingOrder="1"/>
    </xf>
    <xf numFmtId="3" fontId="31" fillId="0" borderId="0" xfId="0" applyNumberFormat="1" applyFont="1" applyAlignment="1">
      <alignment horizontal="center" vertical="center" wrapText="1" readingOrder="1"/>
    </xf>
    <xf numFmtId="170" fontId="31" fillId="0" borderId="0" xfId="0" applyNumberFormat="1" applyFont="1" applyAlignment="1">
      <alignment horizontal="center" vertical="center" wrapText="1" readingOrder="1"/>
    </xf>
    <xf numFmtId="170" fontId="1" fillId="0" borderId="0" xfId="0" applyNumberFormat="1" applyFont="1" applyAlignment="1">
      <alignment horizontal="center"/>
    </xf>
    <xf numFmtId="167" fontId="27" fillId="0" borderId="0" xfId="0" applyNumberFormat="1" applyFont="1" applyAlignment="1">
      <alignment horizontal="center" wrapText="1" readingOrder="1"/>
    </xf>
    <xf numFmtId="170" fontId="0" fillId="0" borderId="0" xfId="0" applyNumberFormat="1" applyAlignment="1">
      <alignment horizontal="center"/>
    </xf>
    <xf numFmtId="0" fontId="41" fillId="0" borderId="0" xfId="0" applyFont="1" applyAlignment="1">
      <alignment horizontal="center" vertical="center" wrapText="1" readingOrder="1"/>
    </xf>
    <xf numFmtId="3" fontId="41" fillId="0" borderId="0" xfId="0" applyNumberFormat="1" applyFont="1" applyAlignment="1">
      <alignment horizontal="center" vertical="center" wrapText="1" readingOrder="1"/>
    </xf>
    <xf numFmtId="170" fontId="41" fillId="0" borderId="0" xfId="0" applyNumberFormat="1" applyFont="1" applyAlignment="1">
      <alignment horizontal="center" vertical="center" wrapText="1" readingOrder="1"/>
    </xf>
    <xf numFmtId="17" fontId="32" fillId="0" borderId="0" xfId="0" applyNumberFormat="1" applyFont="1" applyAlignment="1">
      <alignment horizontal="center"/>
    </xf>
    <xf numFmtId="167" fontId="32" fillId="0" borderId="0" xfId="0" applyNumberFormat="1" applyFont="1" applyAlignment="1">
      <alignment horizontal="center"/>
    </xf>
    <xf numFmtId="0" fontId="32" fillId="0" borderId="0" xfId="0" applyFont="1" applyAlignment="1">
      <alignment horizontal="center"/>
    </xf>
    <xf numFmtId="3" fontId="44" fillId="0" borderId="0" xfId="0" applyNumberFormat="1" applyFont="1" applyAlignment="1">
      <alignment horizontal="center" vertical="center" wrapText="1" readingOrder="1"/>
    </xf>
    <xf numFmtId="170" fontId="44" fillId="0" borderId="0" xfId="0" applyNumberFormat="1" applyFont="1" applyAlignment="1">
      <alignment horizontal="center" vertical="center" wrapText="1" readingOrder="1"/>
    </xf>
    <xf numFmtId="0" fontId="36" fillId="0" borderId="0" xfId="0" applyFont="1" applyAlignment="1">
      <alignment horizontal="center"/>
    </xf>
    <xf numFmtId="0" fontId="68" fillId="0" borderId="0" xfId="0" applyFont="1" applyAlignment="1">
      <alignment horizontal="center" vertical="center" wrapText="1" readingOrder="1"/>
    </xf>
    <xf numFmtId="170" fontId="70" fillId="0" borderId="0" xfId="0" applyNumberFormat="1" applyFont="1" applyAlignment="1">
      <alignment horizontal="center" wrapText="1" readingOrder="1"/>
    </xf>
    <xf numFmtId="0" fontId="67" fillId="0" borderId="0" xfId="0" applyFont="1" applyAlignment="1">
      <alignment horizontal="center" wrapText="1" readingOrder="1"/>
    </xf>
    <xf numFmtId="167" fontId="36" fillId="0" borderId="0" xfId="0" applyNumberFormat="1" applyFont="1" applyAlignment="1">
      <alignment horizontal="center"/>
    </xf>
    <xf numFmtId="170" fontId="69" fillId="0" borderId="0" xfId="0" applyNumberFormat="1" applyFont="1" applyAlignment="1">
      <alignment horizontal="center" wrapText="1" readingOrder="1"/>
    </xf>
    <xf numFmtId="167" fontId="69" fillId="0" borderId="0" xfId="0" applyNumberFormat="1" applyFont="1" applyAlignment="1">
      <alignment horizontal="center" wrapText="1" readingOrder="1"/>
    </xf>
    <xf numFmtId="0" fontId="38" fillId="0" borderId="0" xfId="0" applyFont="1" applyAlignment="1">
      <alignment horizontal="center"/>
    </xf>
    <xf numFmtId="2" fontId="0" fillId="0" borderId="0" xfId="0" applyNumberFormat="1" applyAlignment="1">
      <alignment horizontal="center"/>
    </xf>
    <xf numFmtId="0" fontId="2" fillId="0" borderId="0" xfId="0" applyFont="1" applyAlignment="1">
      <alignment horizontal="center" vertical="top"/>
    </xf>
    <xf numFmtId="0" fontId="32" fillId="0" borderId="0" xfId="0" applyFont="1"/>
    <xf numFmtId="173" fontId="0" fillId="0" borderId="0" xfId="0" applyNumberFormat="1"/>
    <xf numFmtId="170" fontId="32" fillId="0" borderId="0" xfId="0" applyNumberFormat="1" applyFont="1"/>
    <xf numFmtId="4" fontId="0" fillId="0" borderId="0" xfId="0" applyNumberFormat="1"/>
    <xf numFmtId="0" fontId="2" fillId="0" borderId="0" xfId="0" applyFont="1" applyAlignment="1">
      <alignment horizontal="center"/>
    </xf>
    <xf numFmtId="173" fontId="32" fillId="0" borderId="0" xfId="0" applyNumberFormat="1" applyFont="1" applyAlignment="1">
      <alignment horizontal="center"/>
    </xf>
    <xf numFmtId="0" fontId="16" fillId="0" borderId="0" xfId="0" applyFont="1" applyAlignment="1">
      <alignment horizontal="center"/>
    </xf>
    <xf numFmtId="0" fontId="33" fillId="0" borderId="0" xfId="0" applyFont="1"/>
    <xf numFmtId="0" fontId="25" fillId="0" borderId="0" xfId="0" applyFont="1" applyAlignment="1">
      <alignment vertical="top"/>
    </xf>
    <xf numFmtId="4" fontId="16" fillId="0" borderId="0" xfId="0" applyNumberFormat="1" applyFont="1"/>
    <xf numFmtId="0" fontId="16" fillId="0" borderId="0" xfId="0" applyFont="1"/>
    <xf numFmtId="0" fontId="34" fillId="0" borderId="0" xfId="0" applyFont="1"/>
    <xf numFmtId="0" fontId="18" fillId="0" borderId="0" xfId="0" applyFont="1"/>
    <xf numFmtId="0" fontId="35" fillId="0" borderId="0" xfId="0" applyFont="1"/>
    <xf numFmtId="170" fontId="32" fillId="0" borderId="0" xfId="0" applyNumberFormat="1" applyFont="1" applyAlignment="1">
      <alignment horizontal="center"/>
    </xf>
    <xf numFmtId="0" fontId="0" fillId="57" borderId="0" xfId="0" applyFill="1"/>
    <xf numFmtId="4" fontId="1" fillId="0" borderId="0" xfId="0" applyNumberFormat="1" applyFont="1"/>
    <xf numFmtId="167" fontId="27" fillId="0" borderId="0" xfId="0" applyNumberFormat="1" applyFont="1" applyAlignment="1">
      <alignment horizontal="center" wrapText="1"/>
    </xf>
    <xf numFmtId="0" fontId="26" fillId="0" borderId="0" xfId="0" applyFont="1"/>
    <xf numFmtId="0" fontId="43" fillId="0" borderId="0" xfId="0" applyFont="1"/>
    <xf numFmtId="0" fontId="0" fillId="0" borderId="0" xfId="0" applyAlignment="1">
      <alignment horizontal="left"/>
    </xf>
    <xf numFmtId="0" fontId="16" fillId="0" borderId="0" xfId="0" applyFont="1" applyAlignment="1">
      <alignment horizontal="left"/>
    </xf>
    <xf numFmtId="0" fontId="65" fillId="0" borderId="0" xfId="0" applyFont="1"/>
    <xf numFmtId="15" fontId="0" fillId="0" borderId="0" xfId="0" applyNumberFormat="1" applyAlignment="1">
      <alignment horizontal="left"/>
    </xf>
    <xf numFmtId="177" fontId="0" fillId="0" borderId="0" xfId="0" applyNumberFormat="1" applyAlignment="1">
      <alignment horizontal="center"/>
    </xf>
    <xf numFmtId="0" fontId="64" fillId="0" borderId="0" xfId="0" applyFont="1"/>
    <xf numFmtId="170" fontId="0" fillId="57" borderId="0" xfId="0" applyNumberFormat="1" applyFill="1"/>
    <xf numFmtId="4" fontId="0" fillId="0" borderId="0" xfId="0" applyNumberFormat="1" applyAlignment="1">
      <alignment horizontal="center"/>
    </xf>
    <xf numFmtId="0" fontId="66" fillId="0" borderId="0" xfId="0" applyFont="1"/>
    <xf numFmtId="175" fontId="3" fillId="0" borderId="0" xfId="261" applyNumberFormat="1" applyFont="1" applyBorder="1" applyAlignment="1">
      <alignment horizontal="center"/>
    </xf>
    <xf numFmtId="175" fontId="3" fillId="0" borderId="0" xfId="261" applyNumberFormat="1" applyFont="1" applyFill="1" applyBorder="1" applyAlignment="1">
      <alignment horizontal="center"/>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9" fontId="25" fillId="0" borderId="0" xfId="0" applyNumberFormat="1" applyFont="1" applyAlignment="1">
      <alignment vertical="center"/>
    </xf>
    <xf numFmtId="17" fontId="0" fillId="0" borderId="0" xfId="0" applyNumberFormat="1" applyAlignment="1">
      <alignment horizontal="center" vertical="center"/>
    </xf>
    <xf numFmtId="17" fontId="32" fillId="0" borderId="0" xfId="0" applyNumberFormat="1" applyFont="1" applyAlignment="1">
      <alignment horizontal="center" vertical="center"/>
    </xf>
    <xf numFmtId="167" fontId="32" fillId="0" borderId="0" xfId="0" applyNumberFormat="1" applyFont="1" applyAlignment="1">
      <alignment horizontal="center" vertical="center"/>
    </xf>
    <xf numFmtId="166" fontId="0" fillId="0" borderId="0" xfId="261" applyFont="1" applyBorder="1" applyAlignment="1">
      <alignment vertical="center"/>
    </xf>
    <xf numFmtId="173" fontId="0" fillId="0" borderId="0" xfId="0" applyNumberFormat="1" applyAlignment="1">
      <alignment horizontal="center" vertical="center"/>
    </xf>
    <xf numFmtId="166" fontId="0" fillId="0" borderId="0" xfId="261" applyFont="1" applyFill="1" applyBorder="1" applyAlignment="1">
      <alignment vertical="center"/>
    </xf>
    <xf numFmtId="170" fontId="0" fillId="0" borderId="0" xfId="1" applyNumberFormat="1" applyFont="1" applyFill="1" applyBorder="1" applyAlignment="1">
      <alignment vertical="center"/>
    </xf>
    <xf numFmtId="9" fontId="0" fillId="0" borderId="0" xfId="1" applyFont="1" applyBorder="1" applyAlignment="1">
      <alignment vertical="center"/>
    </xf>
    <xf numFmtId="167" fontId="3" fillId="0" borderId="0" xfId="0" applyNumberFormat="1" applyFont="1" applyAlignment="1">
      <alignment horizontal="center" vertical="center"/>
    </xf>
    <xf numFmtId="9" fontId="0" fillId="0" borderId="0" xfId="1" applyFont="1" applyFill="1" applyBorder="1" applyAlignment="1">
      <alignment vertical="center"/>
    </xf>
    <xf numFmtId="170" fontId="32" fillId="0" borderId="0" xfId="1" applyNumberFormat="1" applyFont="1" applyFill="1" applyBorder="1" applyAlignment="1">
      <alignment vertical="center"/>
    </xf>
    <xf numFmtId="166" fontId="0" fillId="0" borderId="0" xfId="261" applyFont="1" applyBorder="1" applyAlignment="1">
      <alignment horizontal="center" vertical="center"/>
    </xf>
    <xf numFmtId="166" fontId="0" fillId="0" borderId="0" xfId="0" applyNumberFormat="1" applyAlignment="1">
      <alignment vertical="center"/>
    </xf>
    <xf numFmtId="176" fontId="0" fillId="0" borderId="0" xfId="0" applyNumberFormat="1" applyAlignment="1">
      <alignment vertical="center"/>
    </xf>
    <xf numFmtId="17" fontId="0" fillId="0" borderId="0" xfId="0" applyNumberFormat="1"/>
    <xf numFmtId="180" fontId="0" fillId="0" borderId="0" xfId="0" applyNumberFormat="1" applyAlignment="1">
      <alignment vertical="center"/>
    </xf>
    <xf numFmtId="176" fontId="0" fillId="0" borderId="0" xfId="261" applyNumberFormat="1" applyFont="1" applyBorder="1" applyAlignment="1">
      <alignment horizontal="center" vertical="center"/>
    </xf>
    <xf numFmtId="173" fontId="3" fillId="0" borderId="0" xfId="1" applyNumberFormat="1" applyFont="1" applyFill="1" applyBorder="1" applyAlignment="1">
      <alignment horizontal="center"/>
    </xf>
    <xf numFmtId="2" fontId="0" fillId="0" borderId="0" xfId="0" applyNumberFormat="1" applyAlignment="1">
      <alignment vertical="center"/>
    </xf>
    <xf numFmtId="173" fontId="1" fillId="0" borderId="0" xfId="0" applyNumberFormat="1" applyFont="1" applyAlignment="1">
      <alignment horizontal="center"/>
    </xf>
    <xf numFmtId="166" fontId="0" fillId="0" borderId="0" xfId="0" applyNumberFormat="1"/>
    <xf numFmtId="10" fontId="0" fillId="0" borderId="0" xfId="0" applyNumberFormat="1" applyAlignment="1">
      <alignment vertical="center"/>
    </xf>
    <xf numFmtId="0" fontId="28" fillId="0" borderId="0" xfId="0" applyFont="1" applyAlignment="1">
      <alignment horizontal="center" vertical="center" wrapText="1" readingOrder="1"/>
    </xf>
    <xf numFmtId="181" fontId="0" fillId="0" borderId="0" xfId="0" applyNumberFormat="1"/>
    <xf numFmtId="0" fontId="26" fillId="0" borderId="0" xfId="0" applyFont="1" applyAlignment="1">
      <alignment vertical="center"/>
    </xf>
    <xf numFmtId="17" fontId="72" fillId="59" borderId="22" xfId="0" applyNumberFormat="1" applyFont="1" applyFill="1" applyBorder="1" applyAlignment="1">
      <alignment horizontal="center" vertical="center" wrapText="1" readingOrder="1"/>
    </xf>
    <xf numFmtId="17" fontId="72" fillId="59" borderId="23" xfId="0" applyNumberFormat="1" applyFont="1" applyFill="1" applyBorder="1" applyAlignment="1">
      <alignment horizontal="center" vertical="center" wrapText="1" readingOrder="1"/>
    </xf>
    <xf numFmtId="10" fontId="0" fillId="0" borderId="0" xfId="0" applyNumberFormat="1"/>
    <xf numFmtId="0" fontId="68" fillId="63" borderId="21" xfId="0" applyFont="1" applyFill="1" applyBorder="1" applyAlignment="1">
      <alignment horizontal="center" vertical="center" wrapText="1" readingOrder="1"/>
    </xf>
    <xf numFmtId="0" fontId="68" fillId="63" borderId="32" xfId="0" applyFont="1" applyFill="1" applyBorder="1" applyAlignment="1">
      <alignment horizontal="center" vertical="center" wrapText="1" readingOrder="1"/>
    </xf>
    <xf numFmtId="0" fontId="68" fillId="63" borderId="33" xfId="0" applyFont="1" applyFill="1" applyBorder="1" applyAlignment="1">
      <alignment horizontal="center" vertical="center" wrapText="1" readingOrder="1"/>
    </xf>
    <xf numFmtId="170" fontId="36" fillId="0" borderId="35" xfId="1" applyNumberFormat="1" applyFont="1" applyFill="1" applyBorder="1" applyAlignment="1">
      <alignment horizontal="center" vertical="center" readingOrder="1"/>
    </xf>
    <xf numFmtId="0" fontId="67" fillId="34" borderId="36" xfId="0" applyFont="1" applyFill="1" applyBorder="1" applyAlignment="1">
      <alignment horizontal="center" vertical="center" wrapText="1" readingOrder="1"/>
    </xf>
    <xf numFmtId="3" fontId="69" fillId="34" borderId="11" xfId="0" applyNumberFormat="1" applyFont="1" applyFill="1" applyBorder="1" applyAlignment="1">
      <alignment horizontal="center" vertical="center" wrapText="1" readingOrder="1"/>
    </xf>
    <xf numFmtId="170" fontId="69" fillId="34" borderId="11" xfId="0" applyNumberFormat="1" applyFont="1" applyFill="1" applyBorder="1" applyAlignment="1">
      <alignment horizontal="center" vertical="center" wrapText="1" readingOrder="1"/>
    </xf>
    <xf numFmtId="170" fontId="69" fillId="34" borderId="37" xfId="0" applyNumberFormat="1" applyFont="1" applyFill="1" applyBorder="1" applyAlignment="1">
      <alignment horizontal="center" vertical="center" wrapText="1" readingOrder="1"/>
    </xf>
    <xf numFmtId="0" fontId="67" fillId="0" borderId="34" xfId="0" applyFont="1" applyBorder="1" applyAlignment="1">
      <alignment horizontal="center" vertical="center" wrapText="1" readingOrder="1"/>
    </xf>
    <xf numFmtId="3" fontId="36" fillId="0" borderId="0" xfId="0" applyNumberFormat="1" applyFont="1" applyAlignment="1">
      <alignment horizontal="center" vertical="center"/>
    </xf>
    <xf numFmtId="170" fontId="69" fillId="0" borderId="0" xfId="0" applyNumberFormat="1" applyFont="1" applyAlignment="1">
      <alignment horizontal="center" vertical="center" wrapText="1" readingOrder="1"/>
    </xf>
    <xf numFmtId="170" fontId="69" fillId="0" borderId="35" xfId="0" applyNumberFormat="1" applyFont="1" applyBorder="1" applyAlignment="1">
      <alignment horizontal="center" vertical="center" wrapText="1" readingOrder="1"/>
    </xf>
    <xf numFmtId="17" fontId="75" fillId="64" borderId="0" xfId="0" applyNumberFormat="1" applyFont="1" applyFill="1" applyAlignment="1">
      <alignment horizontal="left" vertical="center"/>
    </xf>
    <xf numFmtId="167" fontId="77" fillId="0" borderId="0" xfId="0" applyNumberFormat="1" applyFont="1" applyAlignment="1">
      <alignment horizontal="center" vertical="center"/>
    </xf>
    <xf numFmtId="10" fontId="77" fillId="0" borderId="0" xfId="1" applyNumberFormat="1" applyFont="1" applyBorder="1" applyAlignment="1">
      <alignment horizontal="center" vertical="center"/>
    </xf>
    <xf numFmtId="170" fontId="77" fillId="0" borderId="0" xfId="1" applyNumberFormat="1" applyFont="1" applyBorder="1" applyAlignment="1">
      <alignment horizontal="center" vertical="center"/>
    </xf>
    <xf numFmtId="0" fontId="76" fillId="0" borderId="0" xfId="0" applyFont="1" applyAlignment="1">
      <alignment vertical="center"/>
    </xf>
    <xf numFmtId="0" fontId="77" fillId="0" borderId="0" xfId="0" applyFont="1" applyAlignment="1">
      <alignment horizontal="center" vertical="center"/>
    </xf>
    <xf numFmtId="0" fontId="77" fillId="0" borderId="0" xfId="0" applyFont="1" applyAlignment="1">
      <alignment vertical="center"/>
    </xf>
    <xf numFmtId="167" fontId="77" fillId="0" borderId="0" xfId="0" applyNumberFormat="1" applyFont="1" applyAlignment="1">
      <alignment vertical="center"/>
    </xf>
    <xf numFmtId="170" fontId="77" fillId="0" borderId="0" xfId="1" applyNumberFormat="1" applyFont="1" applyAlignment="1">
      <alignment vertical="center"/>
    </xf>
    <xf numFmtId="3" fontId="77" fillId="0" borderId="0" xfId="0" applyNumberFormat="1" applyFont="1" applyAlignment="1">
      <alignment horizontal="center" vertical="center"/>
    </xf>
    <xf numFmtId="0" fontId="79" fillId="0" borderId="0" xfId="0" applyFont="1" applyAlignment="1">
      <alignment vertical="center"/>
    </xf>
    <xf numFmtId="10" fontId="77" fillId="0" borderId="0" xfId="1" applyNumberFormat="1" applyFont="1" applyAlignment="1">
      <alignment vertical="center"/>
    </xf>
    <xf numFmtId="170" fontId="77" fillId="0" borderId="0" xfId="1" applyNumberFormat="1" applyFont="1" applyAlignment="1">
      <alignment horizontal="center" vertical="center"/>
    </xf>
    <xf numFmtId="170" fontId="77" fillId="0" borderId="0" xfId="1" applyNumberFormat="1" applyFont="1" applyFill="1" applyAlignment="1">
      <alignment horizontal="center" vertical="center"/>
    </xf>
    <xf numFmtId="170" fontId="77" fillId="0" borderId="0" xfId="0" applyNumberFormat="1" applyFont="1" applyAlignment="1">
      <alignment horizontal="center" vertical="center"/>
    </xf>
    <xf numFmtId="173" fontId="77" fillId="0" borderId="0" xfId="0" applyNumberFormat="1" applyFont="1" applyAlignment="1">
      <alignment horizontal="center" vertical="center"/>
    </xf>
    <xf numFmtId="0" fontId="76" fillId="0" borderId="0" xfId="0" applyFont="1" applyAlignment="1">
      <alignment horizontal="center"/>
    </xf>
    <xf numFmtId="0" fontId="77" fillId="0" borderId="0" xfId="0" applyFont="1" applyAlignment="1">
      <alignment horizontal="center"/>
    </xf>
    <xf numFmtId="170" fontId="77" fillId="0" borderId="0" xfId="0" applyNumberFormat="1" applyFont="1" applyAlignment="1">
      <alignment vertical="center"/>
    </xf>
    <xf numFmtId="17" fontId="76" fillId="0" borderId="0" xfId="0" applyNumberFormat="1" applyFont="1" applyAlignment="1">
      <alignment horizontal="left" vertical="center"/>
    </xf>
    <xf numFmtId="0" fontId="80" fillId="0" borderId="0" xfId="0" applyFont="1" applyAlignment="1">
      <alignment vertical="center"/>
    </xf>
    <xf numFmtId="0" fontId="76" fillId="0" borderId="0" xfId="0" applyFont="1"/>
    <xf numFmtId="0" fontId="0" fillId="0" borderId="0" xfId="0" applyAlignment="1">
      <alignment vertical="center" wrapText="1"/>
    </xf>
    <xf numFmtId="0" fontId="76" fillId="0" borderId="41" xfId="0" applyFont="1" applyBorder="1"/>
    <xf numFmtId="0" fontId="80" fillId="0" borderId="0" xfId="0" applyFont="1"/>
    <xf numFmtId="0" fontId="74" fillId="0" borderId="0" xfId="0" applyFont="1"/>
    <xf numFmtId="167" fontId="77" fillId="0" borderId="0" xfId="0" applyNumberFormat="1" applyFont="1" applyAlignment="1">
      <alignment horizontal="center"/>
    </xf>
    <xf numFmtId="170" fontId="77" fillId="0" borderId="0" xfId="1" applyNumberFormat="1" applyFont="1" applyBorder="1" applyAlignment="1">
      <alignment horizontal="center"/>
    </xf>
    <xf numFmtId="170" fontId="77" fillId="0" borderId="0" xfId="1" applyNumberFormat="1" applyFont="1" applyFill="1" applyBorder="1" applyAlignment="1">
      <alignment horizontal="center"/>
    </xf>
    <xf numFmtId="170" fontId="83" fillId="0" borderId="0" xfId="1" applyNumberFormat="1" applyFont="1" applyBorder="1" applyAlignment="1">
      <alignment horizontal="center" vertical="center" wrapText="1" readingOrder="1"/>
    </xf>
    <xf numFmtId="170" fontId="83" fillId="0" borderId="0" xfId="1" applyNumberFormat="1" applyFont="1" applyFill="1" applyBorder="1" applyAlignment="1">
      <alignment horizontal="center" vertical="center" wrapText="1" readingOrder="1"/>
    </xf>
    <xf numFmtId="173" fontId="77" fillId="0" borderId="0" xfId="0" applyNumberFormat="1" applyFont="1" applyAlignment="1">
      <alignment horizontal="center"/>
    </xf>
    <xf numFmtId="167" fontId="83" fillId="0" borderId="0" xfId="0" applyNumberFormat="1" applyFont="1" applyAlignment="1">
      <alignment horizontal="center" wrapText="1" readingOrder="1"/>
    </xf>
    <xf numFmtId="170" fontId="77" fillId="0" borderId="0" xfId="0" applyNumberFormat="1" applyFont="1" applyAlignment="1">
      <alignment horizontal="center"/>
    </xf>
    <xf numFmtId="170" fontId="77" fillId="0" borderId="0" xfId="1" applyNumberFormat="1" applyFont="1" applyBorder="1" applyAlignment="1">
      <alignment horizontal="center" vertical="center" wrapText="1" readingOrder="1"/>
    </xf>
    <xf numFmtId="170" fontId="77" fillId="0" borderId="0" xfId="1" applyNumberFormat="1" applyFont="1" applyFill="1" applyBorder="1" applyAlignment="1">
      <alignment horizontal="center" vertical="center" wrapText="1" readingOrder="1"/>
    </xf>
    <xf numFmtId="167" fontId="19" fillId="0" borderId="0" xfId="0" applyNumberFormat="1" applyFont="1" applyAlignment="1">
      <alignment horizontal="center"/>
    </xf>
    <xf numFmtId="0" fontId="19" fillId="0" borderId="0" xfId="0" applyFont="1" applyAlignment="1">
      <alignment horizontal="center"/>
    </xf>
    <xf numFmtId="170" fontId="19" fillId="0" borderId="0" xfId="1" applyNumberFormat="1" applyFont="1" applyFill="1" applyBorder="1" applyAlignment="1">
      <alignment horizontal="center" vertical="center" wrapText="1" readingOrder="1"/>
    </xf>
    <xf numFmtId="170" fontId="19" fillId="0" borderId="0" xfId="1" applyNumberFormat="1" applyFont="1" applyFill="1" applyBorder="1" applyAlignment="1">
      <alignment horizontal="center"/>
    </xf>
    <xf numFmtId="170" fontId="77" fillId="0" borderId="0" xfId="1" applyNumberFormat="1" applyFont="1" applyAlignment="1">
      <alignment horizontal="center"/>
    </xf>
    <xf numFmtId="170" fontId="77" fillId="0" borderId="0" xfId="1" applyNumberFormat="1" applyFont="1" applyFill="1" applyAlignment="1">
      <alignment horizontal="center"/>
    </xf>
    <xf numFmtId="10" fontId="77" fillId="0" borderId="0" xfId="1" applyNumberFormat="1" applyFont="1" applyFill="1" applyBorder="1" applyAlignment="1">
      <alignment horizontal="center"/>
    </xf>
    <xf numFmtId="0" fontId="77" fillId="0" borderId="0" xfId="0" applyFont="1"/>
    <xf numFmtId="2" fontId="77" fillId="0" borderId="0" xfId="0" applyNumberFormat="1" applyFont="1" applyAlignment="1">
      <alignment horizontal="center" vertical="center"/>
    </xf>
    <xf numFmtId="167" fontId="19" fillId="0" borderId="0" xfId="0" applyNumberFormat="1" applyFont="1" applyAlignment="1">
      <alignment horizontal="center" vertical="center"/>
    </xf>
    <xf numFmtId="0" fontId="19" fillId="0" borderId="0" xfId="0" applyFont="1" applyAlignment="1">
      <alignment vertical="center"/>
    </xf>
    <xf numFmtId="166" fontId="77" fillId="0" borderId="0" xfId="261" applyFont="1" applyFill="1" applyBorder="1" applyAlignment="1">
      <alignment vertical="center"/>
    </xf>
    <xf numFmtId="170" fontId="77" fillId="0" borderId="0" xfId="261" applyNumberFormat="1" applyFont="1" applyFill="1" applyBorder="1" applyAlignment="1">
      <alignment vertical="center"/>
    </xf>
    <xf numFmtId="170" fontId="77" fillId="0" borderId="0" xfId="261" applyNumberFormat="1" applyFont="1" applyBorder="1" applyAlignment="1">
      <alignment horizontal="center" vertical="center"/>
    </xf>
    <xf numFmtId="170" fontId="19" fillId="0" borderId="0" xfId="261" applyNumberFormat="1" applyFont="1" applyFill="1" applyBorder="1" applyAlignment="1">
      <alignment vertical="center"/>
    </xf>
    <xf numFmtId="170" fontId="19" fillId="0" borderId="0" xfId="0" applyNumberFormat="1" applyFont="1" applyAlignment="1">
      <alignment vertical="center"/>
    </xf>
    <xf numFmtId="4" fontId="77" fillId="0" borderId="0" xfId="0" applyNumberFormat="1" applyFont="1" applyAlignment="1">
      <alignment vertical="center"/>
    </xf>
    <xf numFmtId="0" fontId="78" fillId="0" borderId="0" xfId="0" applyFont="1" applyAlignment="1">
      <alignment horizontal="center"/>
    </xf>
    <xf numFmtId="0" fontId="87" fillId="0" borderId="0" xfId="0" applyFont="1"/>
    <xf numFmtId="0" fontId="78" fillId="0" borderId="0" xfId="0" applyFont="1"/>
    <xf numFmtId="4" fontId="78" fillId="0" borderId="0" xfId="0" applyNumberFormat="1" applyFont="1" applyAlignment="1">
      <alignment horizontal="center"/>
    </xf>
    <xf numFmtId="4" fontId="76" fillId="0" borderId="0" xfId="0" applyNumberFormat="1" applyFont="1"/>
    <xf numFmtId="0" fontId="85" fillId="0" borderId="0" xfId="0" applyFont="1" applyAlignment="1">
      <alignment horizontal="center" vertical="top"/>
    </xf>
    <xf numFmtId="4" fontId="85" fillId="0" borderId="0" xfId="0" applyNumberFormat="1" applyFont="1" applyAlignment="1">
      <alignment horizontal="center"/>
    </xf>
    <xf numFmtId="4" fontId="85" fillId="0" borderId="0" xfId="0" applyNumberFormat="1" applyFont="1" applyAlignment="1">
      <alignment vertical="top"/>
    </xf>
    <xf numFmtId="4" fontId="77" fillId="0" borderId="0" xfId="0" applyNumberFormat="1" applyFont="1"/>
    <xf numFmtId="0" fontId="78" fillId="0" borderId="0" xfId="0" applyFont="1" applyAlignment="1">
      <alignment horizontal="center" vertical="top"/>
    </xf>
    <xf numFmtId="170" fontId="19" fillId="0" borderId="0" xfId="1" applyNumberFormat="1" applyFont="1" applyBorder="1" applyAlignment="1">
      <alignment horizontal="center"/>
    </xf>
    <xf numFmtId="170" fontId="19" fillId="0" borderId="0" xfId="0" applyNumberFormat="1" applyFont="1" applyAlignment="1">
      <alignment horizontal="center"/>
    </xf>
    <xf numFmtId="170" fontId="77" fillId="57" borderId="0" xfId="1" applyNumberFormat="1" applyFont="1" applyFill="1" applyAlignment="1">
      <alignment horizontal="center"/>
    </xf>
    <xf numFmtId="170" fontId="77" fillId="57" borderId="0" xfId="1" applyNumberFormat="1" applyFont="1" applyFill="1" applyBorder="1" applyAlignment="1">
      <alignment horizontal="center"/>
    </xf>
    <xf numFmtId="0" fontId="85" fillId="0" borderId="0" xfId="0" applyFont="1" applyAlignment="1">
      <alignment horizontal="center" vertical="top" wrapText="1"/>
    </xf>
    <xf numFmtId="167" fontId="77" fillId="58" borderId="0" xfId="0" applyNumberFormat="1" applyFont="1" applyFill="1" applyAlignment="1">
      <alignment horizontal="center"/>
    </xf>
    <xf numFmtId="170" fontId="77" fillId="58" borderId="0" xfId="1" applyNumberFormat="1" applyFont="1" applyFill="1" applyBorder="1" applyAlignment="1">
      <alignment horizontal="center"/>
    </xf>
    <xf numFmtId="0" fontId="19" fillId="0" borderId="0" xfId="0" applyFont="1"/>
    <xf numFmtId="173" fontId="19" fillId="0" borderId="0" xfId="0" applyNumberFormat="1" applyFont="1" applyAlignment="1">
      <alignment horizontal="center"/>
    </xf>
    <xf numFmtId="170" fontId="77" fillId="0" borderId="0" xfId="1" applyNumberFormat="1" applyFont="1" applyFill="1" applyBorder="1"/>
    <xf numFmtId="17" fontId="77" fillId="0" borderId="0" xfId="0" applyNumberFormat="1" applyFont="1" applyAlignment="1">
      <alignment horizontal="center"/>
    </xf>
    <xf numFmtId="170" fontId="77" fillId="0" borderId="0" xfId="0" applyNumberFormat="1" applyFont="1"/>
    <xf numFmtId="0" fontId="77" fillId="57" borderId="0" xfId="0" applyFont="1" applyFill="1"/>
    <xf numFmtId="170" fontId="77" fillId="57" borderId="0" xfId="0" applyNumberFormat="1" applyFont="1" applyFill="1" applyAlignment="1">
      <alignment horizontal="center"/>
    </xf>
    <xf numFmtId="0" fontId="77" fillId="57" borderId="0" xfId="0" applyFont="1" applyFill="1" applyAlignment="1">
      <alignment horizontal="center"/>
    </xf>
    <xf numFmtId="10" fontId="77" fillId="57" borderId="0" xfId="1" applyNumberFormat="1" applyFont="1" applyFill="1" applyAlignment="1">
      <alignment horizontal="center"/>
    </xf>
    <xf numFmtId="167" fontId="77" fillId="0" borderId="0" xfId="261" applyNumberFormat="1" applyFont="1" applyBorder="1" applyAlignment="1">
      <alignment horizontal="center"/>
    </xf>
    <xf numFmtId="167" fontId="88" fillId="0" borderId="0" xfId="261" applyNumberFormat="1" applyFont="1" applyBorder="1" applyAlignment="1">
      <alignment horizontal="center"/>
    </xf>
    <xf numFmtId="167" fontId="88" fillId="0" borderId="0" xfId="261" applyNumberFormat="1" applyFont="1" applyFill="1" applyBorder="1" applyAlignment="1">
      <alignment horizontal="center"/>
    </xf>
    <xf numFmtId="170" fontId="88" fillId="0" borderId="0" xfId="1" applyNumberFormat="1" applyFont="1" applyBorder="1" applyAlignment="1">
      <alignment horizontal="center"/>
    </xf>
    <xf numFmtId="170" fontId="88" fillId="0" borderId="0" xfId="0" applyNumberFormat="1" applyFont="1" applyAlignment="1">
      <alignment horizontal="center"/>
    </xf>
    <xf numFmtId="170" fontId="88" fillId="0" borderId="0" xfId="1" applyNumberFormat="1" applyFont="1" applyFill="1" applyBorder="1" applyAlignment="1">
      <alignment horizontal="center"/>
    </xf>
    <xf numFmtId="167" fontId="19" fillId="0" borderId="0" xfId="261" applyNumberFormat="1" applyFont="1" applyBorder="1" applyAlignment="1">
      <alignment horizontal="center"/>
    </xf>
    <xf numFmtId="167" fontId="89" fillId="0" borderId="0" xfId="261" applyNumberFormat="1" applyFont="1" applyBorder="1" applyAlignment="1">
      <alignment horizontal="center"/>
    </xf>
    <xf numFmtId="167" fontId="77" fillId="0" borderId="0" xfId="261" applyNumberFormat="1" applyFont="1" applyFill="1" applyBorder="1" applyAlignment="1">
      <alignment horizontal="center"/>
    </xf>
    <xf numFmtId="175" fontId="77" fillId="0" borderId="0" xfId="261" applyNumberFormat="1" applyFont="1" applyBorder="1" applyAlignment="1">
      <alignment horizontal="center"/>
    </xf>
    <xf numFmtId="175" fontId="88" fillId="0" borderId="0" xfId="261" applyNumberFormat="1" applyFont="1" applyBorder="1" applyAlignment="1">
      <alignment horizontal="center"/>
    </xf>
    <xf numFmtId="175" fontId="77" fillId="0" borderId="0" xfId="261" applyNumberFormat="1" applyFont="1" applyFill="1" applyBorder="1" applyAlignment="1">
      <alignment horizontal="center"/>
    </xf>
    <xf numFmtId="175" fontId="88" fillId="0" borderId="0" xfId="261" applyNumberFormat="1" applyFont="1" applyFill="1" applyBorder="1" applyAlignment="1">
      <alignment horizontal="center"/>
    </xf>
    <xf numFmtId="166" fontId="77" fillId="0" borderId="0" xfId="0" applyNumberFormat="1" applyFont="1"/>
    <xf numFmtId="17" fontId="75" fillId="0" borderId="0" xfId="0" applyNumberFormat="1" applyFont="1" applyAlignment="1">
      <alignment horizontal="left" vertical="center"/>
    </xf>
    <xf numFmtId="17" fontId="90" fillId="0" borderId="0" xfId="0" applyNumberFormat="1" applyFont="1" applyAlignment="1">
      <alignment horizontal="left" vertical="center"/>
    </xf>
    <xf numFmtId="173" fontId="77" fillId="0" borderId="0" xfId="0" applyNumberFormat="1" applyFont="1" applyAlignment="1">
      <alignment vertical="center"/>
    </xf>
    <xf numFmtId="170" fontId="77" fillId="0" borderId="0" xfId="1" applyNumberFormat="1" applyFont="1" applyFill="1" applyAlignment="1">
      <alignment vertical="center"/>
    </xf>
    <xf numFmtId="10" fontId="77" fillId="0" borderId="0" xfId="1" applyNumberFormat="1" applyFont="1" applyFill="1" applyAlignment="1">
      <alignment vertical="center"/>
    </xf>
    <xf numFmtId="181" fontId="77" fillId="0" borderId="0" xfId="0" applyNumberFormat="1" applyFont="1"/>
    <xf numFmtId="167" fontId="77" fillId="0" borderId="0" xfId="0" applyNumberFormat="1" applyFont="1"/>
    <xf numFmtId="170" fontId="77" fillId="0" borderId="0" xfId="1" applyNumberFormat="1" applyFont="1"/>
    <xf numFmtId="9" fontId="77" fillId="0" borderId="0" xfId="1" applyFont="1"/>
    <xf numFmtId="17" fontId="77" fillId="0" borderId="0" xfId="0" applyNumberFormat="1" applyFont="1" applyAlignment="1">
      <alignment horizontal="left"/>
    </xf>
    <xf numFmtId="3" fontId="77" fillId="0" borderId="0" xfId="0" applyNumberFormat="1" applyFont="1"/>
    <xf numFmtId="176" fontId="77" fillId="0" borderId="0" xfId="261" applyNumberFormat="1" applyFont="1"/>
    <xf numFmtId="0" fontId="76" fillId="0" borderId="0" xfId="0" applyFont="1" applyAlignment="1">
      <alignment horizontal="justify" vertical="top" wrapText="1"/>
    </xf>
    <xf numFmtId="0" fontId="91" fillId="0" borderId="0" xfId="455" applyFont="1"/>
    <xf numFmtId="0" fontId="19" fillId="0" borderId="0" xfId="455"/>
    <xf numFmtId="0" fontId="92" fillId="0" borderId="0" xfId="455" applyFont="1"/>
    <xf numFmtId="0" fontId="93" fillId="0" borderId="0" xfId="262" applyFont="1" applyAlignment="1" applyProtection="1">
      <alignment horizontal="center"/>
    </xf>
    <xf numFmtId="167" fontId="32" fillId="0" borderId="0" xfId="0" applyNumberFormat="1" applyFont="1" applyAlignment="1">
      <alignment vertical="center"/>
    </xf>
    <xf numFmtId="170" fontId="3" fillId="0" borderId="0" xfId="1" applyNumberFormat="1" applyFont="1" applyBorder="1" applyAlignment="1">
      <alignment horizontal="center"/>
    </xf>
    <xf numFmtId="166" fontId="0" fillId="0" borderId="0" xfId="261" applyFont="1" applyFill="1" applyBorder="1"/>
    <xf numFmtId="173" fontId="1" fillId="0" borderId="0" xfId="1" applyNumberFormat="1" applyFont="1" applyFill="1" applyBorder="1" applyAlignment="1">
      <alignment horizontal="center"/>
    </xf>
    <xf numFmtId="0" fontId="27" fillId="60" borderId="22" xfId="0" applyFont="1" applyFill="1" applyBorder="1" applyAlignment="1">
      <alignment horizontal="center" vertical="center" wrapText="1" readingOrder="1"/>
    </xf>
    <xf numFmtId="0" fontId="27" fillId="61" borderId="23" xfId="0" applyFont="1" applyFill="1" applyBorder="1" applyAlignment="1">
      <alignment horizontal="center" vertical="center" wrapText="1" readingOrder="1"/>
    </xf>
    <xf numFmtId="173" fontId="27" fillId="60" borderId="22" xfId="0" applyNumberFormat="1" applyFont="1" applyFill="1" applyBorder="1" applyAlignment="1">
      <alignment horizontal="center" vertical="center" wrapText="1" readingOrder="1"/>
    </xf>
    <xf numFmtId="173" fontId="27" fillId="61" borderId="23" xfId="0" applyNumberFormat="1" applyFont="1" applyFill="1" applyBorder="1" applyAlignment="1">
      <alignment horizontal="center" vertical="center" wrapText="1" readingOrder="1"/>
    </xf>
    <xf numFmtId="0" fontId="37" fillId="0" borderId="0" xfId="262" applyAlignment="1" applyProtection="1">
      <alignment horizontal="left" indent="1"/>
    </xf>
    <xf numFmtId="0" fontId="37" fillId="0" borderId="0" xfId="262" applyAlignment="1" applyProtection="1">
      <alignment horizontal="left" indent="2"/>
    </xf>
    <xf numFmtId="0" fontId="73" fillId="65" borderId="39" xfId="448" applyFont="1" applyFill="1" applyBorder="1" applyAlignment="1">
      <alignment horizontal="center" vertical="center" wrapText="1"/>
    </xf>
    <xf numFmtId="17" fontId="75" fillId="65" borderId="0" xfId="0" applyNumberFormat="1" applyFont="1" applyFill="1" applyAlignment="1">
      <alignment horizontal="left" vertical="center"/>
    </xf>
    <xf numFmtId="170" fontId="0" fillId="0" borderId="0" xfId="1" applyNumberFormat="1" applyFont="1" applyFill="1" applyAlignment="1">
      <alignment vertical="center"/>
    </xf>
    <xf numFmtId="15" fontId="75" fillId="65" borderId="0" xfId="0" applyNumberFormat="1" applyFont="1" applyFill="1" applyAlignment="1">
      <alignment horizontal="center"/>
    </xf>
    <xf numFmtId="14" fontId="75" fillId="65" borderId="0" xfId="0" applyNumberFormat="1" applyFont="1" applyFill="1" applyAlignment="1">
      <alignment horizontal="center"/>
    </xf>
    <xf numFmtId="14" fontId="75" fillId="65" borderId="0" xfId="0" applyNumberFormat="1" applyFont="1" applyFill="1"/>
    <xf numFmtId="0" fontId="73" fillId="65" borderId="38" xfId="448" applyFont="1" applyFill="1" applyBorder="1" applyAlignment="1">
      <alignment horizontal="right" vertical="center" wrapText="1"/>
    </xf>
    <xf numFmtId="0" fontId="73" fillId="65" borderId="38" xfId="448" applyFont="1" applyFill="1" applyBorder="1" applyAlignment="1">
      <alignment horizontal="center" vertical="center" wrapText="1"/>
    </xf>
    <xf numFmtId="0" fontId="73" fillId="65" borderId="40" xfId="448" applyFont="1" applyFill="1" applyBorder="1" applyAlignment="1">
      <alignment horizontal="center" vertical="center" wrapText="1"/>
    </xf>
    <xf numFmtId="0" fontId="73" fillId="65" borderId="38" xfId="448" applyFont="1" applyFill="1" applyBorder="1" applyAlignment="1">
      <alignment horizontal="center" vertical="center"/>
    </xf>
    <xf numFmtId="0" fontId="73" fillId="65" borderId="40" xfId="0" applyFont="1" applyFill="1" applyBorder="1" applyAlignment="1">
      <alignment horizontal="center" vertical="center"/>
    </xf>
    <xf numFmtId="0" fontId="81" fillId="65" borderId="40" xfId="0" applyFont="1" applyFill="1" applyBorder="1" applyAlignment="1">
      <alignment horizontal="center" vertical="center"/>
    </xf>
    <xf numFmtId="0" fontId="82" fillId="65" borderId="40" xfId="0" applyFont="1" applyFill="1" applyBorder="1" applyAlignment="1">
      <alignment horizontal="center" vertical="center" wrapText="1"/>
    </xf>
    <xf numFmtId="0" fontId="82" fillId="65" borderId="40" xfId="0" applyFont="1" applyFill="1" applyBorder="1" applyAlignment="1">
      <alignment horizontal="center" vertical="center"/>
    </xf>
    <xf numFmtId="0" fontId="73" fillId="65" borderId="40" xfId="0" applyFont="1" applyFill="1" applyBorder="1" applyAlignment="1">
      <alignment horizontal="center" vertical="center" wrapText="1"/>
    </xf>
    <xf numFmtId="0" fontId="82" fillId="65" borderId="40" xfId="0" applyFont="1" applyFill="1" applyBorder="1" applyAlignment="1">
      <alignment horizontal="center" vertical="top" wrapText="1"/>
    </xf>
    <xf numFmtId="0" fontId="82" fillId="65" borderId="40" xfId="0" applyFont="1" applyFill="1" applyBorder="1" applyAlignment="1">
      <alignment horizontal="center" vertical="top"/>
    </xf>
    <xf numFmtId="0" fontId="84" fillId="65" borderId="40" xfId="0" applyFont="1" applyFill="1" applyBorder="1" applyAlignment="1">
      <alignment horizontal="center" vertical="center"/>
    </xf>
    <xf numFmtId="0" fontId="84" fillId="65" borderId="40" xfId="0" applyFont="1" applyFill="1" applyBorder="1" applyAlignment="1">
      <alignment horizontal="center" vertical="center" wrapText="1"/>
    </xf>
    <xf numFmtId="0" fontId="84" fillId="65" borderId="0" xfId="0" applyFont="1" applyFill="1" applyAlignment="1">
      <alignment horizontal="center" vertical="center"/>
    </xf>
    <xf numFmtId="0" fontId="84" fillId="65" borderId="0" xfId="0" applyFont="1" applyFill="1" applyAlignment="1">
      <alignment horizontal="center" vertical="center" wrapText="1"/>
    </xf>
    <xf numFmtId="0" fontId="81" fillId="65" borderId="40" xfId="0" applyFont="1" applyFill="1" applyBorder="1" applyAlignment="1">
      <alignment horizontal="center"/>
    </xf>
    <xf numFmtId="4" fontId="81" fillId="65" borderId="40" xfId="0" applyNumberFormat="1" applyFont="1" applyFill="1" applyBorder="1" applyAlignment="1">
      <alignment horizontal="center"/>
    </xf>
    <xf numFmtId="0" fontId="81" fillId="65" borderId="38" xfId="0" applyFont="1" applyFill="1" applyBorder="1" applyAlignment="1">
      <alignment vertical="center"/>
    </xf>
    <xf numFmtId="0" fontId="81" fillId="65" borderId="39" xfId="0" applyFont="1" applyFill="1" applyBorder="1" applyAlignment="1">
      <alignment horizontal="center" vertical="top" wrapText="1"/>
    </xf>
    <xf numFmtId="0" fontId="86" fillId="65" borderId="39" xfId="0" applyFont="1" applyFill="1" applyBorder="1" applyAlignment="1">
      <alignment horizontal="center" vertical="top"/>
    </xf>
    <xf numFmtId="0" fontId="86" fillId="65" borderId="39" xfId="0" applyFont="1" applyFill="1" applyBorder="1" applyAlignment="1">
      <alignment horizontal="center" vertical="top" wrapText="1"/>
    </xf>
    <xf numFmtId="0" fontId="81" fillId="65" borderId="40" xfId="0" applyFont="1" applyFill="1" applyBorder="1"/>
    <xf numFmtId="0" fontId="81" fillId="65" borderId="40" xfId="0" applyFont="1" applyFill="1" applyBorder="1" applyAlignment="1">
      <alignment horizontal="center" vertical="top" wrapText="1"/>
    </xf>
    <xf numFmtId="0" fontId="81" fillId="65" borderId="40" xfId="0" applyFont="1" applyFill="1" applyBorder="1" applyAlignment="1">
      <alignment horizontal="center" vertical="top"/>
    </xf>
    <xf numFmtId="0" fontId="86" fillId="65" borderId="39" xfId="0" applyFont="1" applyFill="1" applyBorder="1" applyAlignment="1">
      <alignment horizontal="center" vertical="center" wrapText="1"/>
    </xf>
    <xf numFmtId="174" fontId="81" fillId="65" borderId="40" xfId="261" applyNumberFormat="1" applyFont="1" applyFill="1" applyBorder="1" applyAlignment="1">
      <alignment horizontal="center"/>
    </xf>
    <xf numFmtId="0" fontId="94" fillId="0" borderId="0" xfId="0" applyFont="1"/>
    <xf numFmtId="9" fontId="19" fillId="0" borderId="0" xfId="1" applyFont="1" applyAlignment="1">
      <alignment horizontal="center" vertical="center"/>
    </xf>
    <xf numFmtId="170" fontId="19" fillId="0" borderId="0" xfId="1" applyNumberFormat="1" applyFont="1" applyAlignment="1">
      <alignment horizontal="center" vertical="center"/>
    </xf>
    <xf numFmtId="0" fontId="95" fillId="63" borderId="26" xfId="0" applyFont="1" applyFill="1" applyBorder="1" applyAlignment="1">
      <alignment horizontal="center" vertical="center" wrapText="1" readingOrder="1"/>
    </xf>
    <xf numFmtId="167" fontId="96" fillId="62" borderId="0" xfId="0" applyNumberFormat="1" applyFont="1" applyFill="1" applyAlignment="1">
      <alignment horizontal="center" vertical="center" wrapText="1" readingOrder="1"/>
    </xf>
    <xf numFmtId="167" fontId="97" fillId="0" borderId="0" xfId="0" applyNumberFormat="1" applyFont="1" applyAlignment="1">
      <alignment vertical="center"/>
    </xf>
    <xf numFmtId="167" fontId="96" fillId="62" borderId="30" xfId="0" applyNumberFormat="1" applyFont="1" applyFill="1" applyBorder="1" applyAlignment="1">
      <alignment vertical="center" wrapText="1" readingOrder="1"/>
    </xf>
    <xf numFmtId="0" fontId="76" fillId="0" borderId="41" xfId="0" applyFont="1" applyBorder="1" applyAlignment="1">
      <alignment horizontal="center"/>
    </xf>
    <xf numFmtId="0" fontId="76" fillId="0" borderId="0" xfId="0" applyFont="1" applyAlignment="1">
      <alignment horizontal="center"/>
    </xf>
    <xf numFmtId="0" fontId="0" fillId="0" borderId="0" xfId="0" quotePrefix="1" applyAlignment="1">
      <alignment horizontal="left" vertical="top" wrapText="1"/>
    </xf>
    <xf numFmtId="0" fontId="74" fillId="0" borderId="0" xfId="0" applyFont="1" applyAlignment="1">
      <alignment horizontal="center"/>
    </xf>
    <xf numFmtId="0" fontId="78" fillId="0" borderId="0" xfId="0" applyFont="1" applyAlignment="1">
      <alignment horizontal="center"/>
    </xf>
    <xf numFmtId="14" fontId="78" fillId="0" borderId="0" xfId="0" applyNumberFormat="1" applyFont="1" applyAlignment="1">
      <alignment horizontal="center"/>
    </xf>
    <xf numFmtId="0" fontId="73" fillId="65" borderId="38" xfId="448" applyFont="1" applyFill="1" applyBorder="1" applyAlignment="1">
      <alignment horizontal="center" vertical="center" wrapText="1"/>
    </xf>
    <xf numFmtId="0" fontId="73" fillId="65" borderId="40" xfId="448" applyFont="1" applyFill="1" applyBorder="1" applyAlignment="1">
      <alignment horizontal="center" vertical="center" wrapText="1"/>
    </xf>
    <xf numFmtId="0" fontId="78" fillId="0" borderId="0" xfId="0" applyFont="1" applyAlignment="1">
      <alignment horizontal="center" vertical="center"/>
    </xf>
    <xf numFmtId="0" fontId="76" fillId="0" borderId="0" xfId="0" applyFont="1" applyAlignment="1">
      <alignment horizontal="justify" vertical="top" wrapText="1"/>
    </xf>
    <xf numFmtId="0" fontId="76" fillId="0" borderId="0" xfId="0" applyFont="1" applyAlignment="1">
      <alignment horizontal="left" vertical="top" wrapText="1"/>
    </xf>
    <xf numFmtId="0" fontId="73" fillId="65" borderId="39" xfId="448"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Alignment="1">
      <alignment horizontal="center" vertical="center"/>
    </xf>
    <xf numFmtId="0" fontId="95" fillId="63" borderId="26" xfId="0" applyFont="1" applyFill="1" applyBorder="1" applyAlignment="1">
      <alignment horizontal="center" vertical="center" wrapText="1" readingOrder="1"/>
    </xf>
    <xf numFmtId="0" fontId="95" fillId="63" borderId="25" xfId="0" applyFont="1" applyFill="1" applyBorder="1" applyAlignment="1">
      <alignment horizontal="center" vertical="center" wrapText="1" readingOrder="1"/>
    </xf>
    <xf numFmtId="0" fontId="96" fillId="62" borderId="27" xfId="0" applyFont="1" applyFill="1" applyBorder="1" applyAlignment="1">
      <alignment horizontal="center" vertical="center" wrapText="1" readingOrder="1"/>
    </xf>
    <xf numFmtId="0" fontId="96" fillId="62" borderId="0" xfId="0" applyFont="1" applyFill="1" applyAlignment="1">
      <alignment horizontal="center" vertical="center" wrapText="1" readingOrder="1"/>
    </xf>
    <xf numFmtId="0" fontId="95" fillId="63" borderId="24" xfId="0" applyFont="1" applyFill="1" applyBorder="1" applyAlignment="1">
      <alignment horizontal="center" vertical="center" wrapText="1" readingOrder="1"/>
    </xf>
    <xf numFmtId="3" fontId="96" fillId="62" borderId="0" xfId="0" applyNumberFormat="1" applyFont="1" applyFill="1" applyAlignment="1">
      <alignment horizontal="center" vertical="center" wrapText="1" readingOrder="1"/>
    </xf>
    <xf numFmtId="170" fontId="96" fillId="62" borderId="0" xfId="1" applyNumberFormat="1" applyFont="1" applyFill="1" applyBorder="1" applyAlignment="1">
      <alignment horizontal="center" vertical="center" wrapText="1" readingOrder="1"/>
    </xf>
    <xf numFmtId="170" fontId="96" fillId="62" borderId="28" xfId="1" applyNumberFormat="1" applyFont="1" applyFill="1" applyBorder="1" applyAlignment="1">
      <alignment horizontal="center" vertical="center" wrapText="1" readingOrder="1"/>
    </xf>
    <xf numFmtId="0" fontId="97" fillId="0" borderId="27" xfId="0" applyFont="1" applyBorder="1" applyAlignment="1">
      <alignment horizontal="right" vertical="center"/>
    </xf>
    <xf numFmtId="0" fontId="97" fillId="0" borderId="0" xfId="0" applyFont="1" applyAlignment="1">
      <alignment horizontal="right" vertical="center"/>
    </xf>
    <xf numFmtId="0" fontId="96" fillId="62" borderId="29" xfId="0" applyFont="1" applyFill="1" applyBorder="1" applyAlignment="1">
      <alignment horizontal="center" vertical="center" wrapText="1" readingOrder="1"/>
    </xf>
    <xf numFmtId="0" fontId="96" fillId="62" borderId="30" xfId="0" applyFont="1" applyFill="1" applyBorder="1" applyAlignment="1">
      <alignment horizontal="center" vertical="center" wrapText="1" readingOrder="1"/>
    </xf>
    <xf numFmtId="170" fontId="97" fillId="0" borderId="0" xfId="1" applyNumberFormat="1" applyFont="1" applyBorder="1" applyAlignment="1">
      <alignment horizontal="center" vertical="center"/>
    </xf>
    <xf numFmtId="3" fontId="96" fillId="62" borderId="30" xfId="0" applyNumberFormat="1" applyFont="1" applyFill="1" applyBorder="1" applyAlignment="1">
      <alignment horizontal="center" vertical="center" wrapText="1" readingOrder="1"/>
    </xf>
    <xf numFmtId="3" fontId="97" fillId="0" borderId="0" xfId="0" applyNumberFormat="1" applyFont="1" applyAlignment="1">
      <alignment horizontal="center" vertical="center"/>
    </xf>
    <xf numFmtId="0" fontId="97" fillId="0" borderId="0" xfId="0" applyFont="1" applyAlignment="1">
      <alignment horizontal="center" vertical="center"/>
    </xf>
    <xf numFmtId="9" fontId="96" fillId="62" borderId="30" xfId="1" applyFont="1" applyFill="1" applyBorder="1" applyAlignment="1">
      <alignment horizontal="center" vertical="center" wrapText="1" readingOrder="1"/>
    </xf>
    <xf numFmtId="170" fontId="97" fillId="0" borderId="28" xfId="1" applyNumberFormat="1" applyFont="1" applyBorder="1" applyAlignment="1">
      <alignment horizontal="center" vertical="center"/>
    </xf>
    <xf numFmtId="170" fontId="96" fillId="62" borderId="30" xfId="1" applyNumberFormat="1" applyFont="1" applyFill="1" applyBorder="1" applyAlignment="1">
      <alignment horizontal="center" vertical="center" wrapText="1" readingOrder="1"/>
    </xf>
    <xf numFmtId="170" fontId="96" fillId="62" borderId="31" xfId="1" applyNumberFormat="1" applyFont="1" applyFill="1" applyBorder="1" applyAlignment="1">
      <alignment horizontal="center" vertical="center" wrapText="1" readingOrder="1"/>
    </xf>
    <xf numFmtId="0" fontId="73" fillId="65" borderId="0" xfId="448" applyFont="1" applyFill="1" applyAlignment="1">
      <alignment horizontal="center" vertical="center" wrapText="1"/>
    </xf>
    <xf numFmtId="0" fontId="73" fillId="65" borderId="38" xfId="448" applyFont="1" applyFill="1" applyBorder="1" applyAlignment="1">
      <alignment horizontal="center" vertical="center"/>
    </xf>
    <xf numFmtId="0" fontId="73" fillId="65" borderId="38" xfId="0" applyFont="1" applyFill="1" applyBorder="1" applyAlignment="1">
      <alignment horizontal="center" vertical="center"/>
    </xf>
    <xf numFmtId="0" fontId="73" fillId="65" borderId="40" xfId="0" applyFont="1" applyFill="1" applyBorder="1" applyAlignment="1">
      <alignment horizontal="center" vertical="center"/>
    </xf>
    <xf numFmtId="0" fontId="81" fillId="65" borderId="38" xfId="0" applyFont="1" applyFill="1" applyBorder="1" applyAlignment="1">
      <alignment horizontal="center" vertical="center"/>
    </xf>
    <xf numFmtId="0" fontId="81" fillId="65" borderId="40" xfId="0" applyFont="1" applyFill="1" applyBorder="1" applyAlignment="1">
      <alignment horizontal="center" vertical="center"/>
    </xf>
    <xf numFmtId="0" fontId="0" fillId="0" borderId="0" xfId="0" applyAlignment="1">
      <alignment horizontal="justify" vertical="center" wrapText="1"/>
    </xf>
    <xf numFmtId="0" fontId="76" fillId="0" borderId="0" xfId="0" applyFont="1" applyAlignment="1">
      <alignment horizontal="left" vertical="center" wrapText="1"/>
    </xf>
    <xf numFmtId="17" fontId="28" fillId="0" borderId="0" xfId="0" applyNumberFormat="1" applyFont="1" applyAlignment="1">
      <alignment horizontal="center" vertical="center" wrapText="1" readingOrder="1"/>
    </xf>
    <xf numFmtId="0" fontId="28" fillId="0" borderId="0" xfId="0" applyFont="1" applyAlignment="1">
      <alignment horizontal="center" vertical="center" wrapText="1" readingOrder="1"/>
    </xf>
    <xf numFmtId="0" fontId="81" fillId="65" borderId="38" xfId="0" applyFont="1" applyFill="1" applyBorder="1" applyAlignment="1">
      <alignment horizontal="center"/>
    </xf>
    <xf numFmtId="0" fontId="84" fillId="65" borderId="38" xfId="0" applyFont="1" applyFill="1" applyBorder="1" applyAlignment="1">
      <alignment horizontal="center" vertical="center"/>
    </xf>
    <xf numFmtId="0" fontId="84" fillId="65" borderId="40" xfId="0" applyFont="1" applyFill="1" applyBorder="1" applyAlignment="1">
      <alignment horizontal="center" vertical="center"/>
    </xf>
    <xf numFmtId="0" fontId="15" fillId="65" borderId="38" xfId="0" applyFont="1" applyFill="1" applyBorder="1" applyAlignment="1">
      <alignment horizontal="center" vertical="center"/>
    </xf>
    <xf numFmtId="4" fontId="81" fillId="65" borderId="38" xfId="0" applyNumberFormat="1" applyFont="1" applyFill="1" applyBorder="1" applyAlignment="1">
      <alignment horizontal="center"/>
    </xf>
    <xf numFmtId="0" fontId="26" fillId="0" borderId="0" xfId="0" applyFont="1" applyAlignment="1">
      <alignment horizontal="left"/>
    </xf>
    <xf numFmtId="4" fontId="81" fillId="65" borderId="38" xfId="0" applyNumberFormat="1" applyFont="1" applyFill="1" applyBorder="1" applyAlignment="1">
      <alignment horizontal="center" vertical="center"/>
    </xf>
    <xf numFmtId="4" fontId="81" fillId="65" borderId="40" xfId="0" applyNumberFormat="1" applyFont="1" applyFill="1" applyBorder="1" applyAlignment="1">
      <alignment horizontal="center" vertical="center"/>
    </xf>
    <xf numFmtId="0" fontId="81" fillId="65" borderId="38" xfId="0" applyFont="1" applyFill="1" applyBorder="1" applyAlignment="1">
      <alignment horizontal="center" vertical="center" wrapText="1"/>
    </xf>
    <xf numFmtId="0" fontId="81" fillId="65" borderId="40" xfId="0" applyFont="1" applyFill="1" applyBorder="1" applyAlignment="1">
      <alignment horizontal="center" vertical="center" wrapText="1"/>
    </xf>
    <xf numFmtId="0" fontId="81" fillId="65" borderId="0" xfId="0" applyFont="1" applyFill="1" applyAlignment="1">
      <alignment horizontal="center" vertical="center"/>
    </xf>
  </cellXfs>
  <cellStyles count="457">
    <cellStyle name="20% - Énfasis1" xfId="281" builtinId="30" customBuiltin="1"/>
    <cellStyle name="20% - Énfasis1 2" xfId="15" xr:uid="{00000000-0005-0000-0000-000001000000}"/>
    <cellStyle name="20% - Énfasis1 2 2" xfId="308" xr:uid="{00000000-0005-0000-0000-000002000000}"/>
    <cellStyle name="20% - Énfasis1 3" xfId="16" xr:uid="{00000000-0005-0000-0000-000003000000}"/>
    <cellStyle name="20% - Énfasis1 3 2" xfId="309" xr:uid="{00000000-0005-0000-0000-000004000000}"/>
    <cellStyle name="20% - Énfasis1 4" xfId="17" xr:uid="{00000000-0005-0000-0000-000005000000}"/>
    <cellStyle name="20% - Énfasis1 4 2" xfId="310" xr:uid="{00000000-0005-0000-0000-000006000000}"/>
    <cellStyle name="20% - Énfasis1 5" xfId="18" xr:uid="{00000000-0005-0000-0000-000007000000}"/>
    <cellStyle name="20% - Énfasis1 6" xfId="19" xr:uid="{00000000-0005-0000-0000-000008000000}"/>
    <cellStyle name="20% - Énfasis2" xfId="285" builtinId="34" customBuiltin="1"/>
    <cellStyle name="20% - Énfasis2 2" xfId="20" xr:uid="{00000000-0005-0000-0000-00000A000000}"/>
    <cellStyle name="20% - Énfasis2 2 2" xfId="311" xr:uid="{00000000-0005-0000-0000-00000B000000}"/>
    <cellStyle name="20% - Énfasis2 3" xfId="21" xr:uid="{00000000-0005-0000-0000-00000C000000}"/>
    <cellStyle name="20% - Énfasis2 3 2" xfId="312" xr:uid="{00000000-0005-0000-0000-00000D000000}"/>
    <cellStyle name="20% - Énfasis2 4" xfId="22" xr:uid="{00000000-0005-0000-0000-00000E000000}"/>
    <cellStyle name="20% - Énfasis2 4 2" xfId="313" xr:uid="{00000000-0005-0000-0000-00000F000000}"/>
    <cellStyle name="20% - Énfasis2 5" xfId="23" xr:uid="{00000000-0005-0000-0000-000010000000}"/>
    <cellStyle name="20% - Énfasis2 6" xfId="24" xr:uid="{00000000-0005-0000-0000-000011000000}"/>
    <cellStyle name="20% - Énfasis3" xfId="289" builtinId="38" customBuiltin="1"/>
    <cellStyle name="20% - Énfasis3 2" xfId="25" xr:uid="{00000000-0005-0000-0000-000013000000}"/>
    <cellStyle name="20% - Énfasis3 2 2" xfId="314" xr:uid="{00000000-0005-0000-0000-000014000000}"/>
    <cellStyle name="20% - Énfasis3 3" xfId="26" xr:uid="{00000000-0005-0000-0000-000015000000}"/>
    <cellStyle name="20% - Énfasis3 3 2" xfId="315" xr:uid="{00000000-0005-0000-0000-000016000000}"/>
    <cellStyle name="20% - Énfasis3 4" xfId="27" xr:uid="{00000000-0005-0000-0000-000017000000}"/>
    <cellStyle name="20% - Énfasis3 4 2" xfId="316" xr:uid="{00000000-0005-0000-0000-000018000000}"/>
    <cellStyle name="20% - Énfasis3 5" xfId="28" xr:uid="{00000000-0005-0000-0000-000019000000}"/>
    <cellStyle name="20% - Énfasis3 6" xfId="29" xr:uid="{00000000-0005-0000-0000-00001A000000}"/>
    <cellStyle name="20% - Énfasis4" xfId="293" builtinId="42" customBuiltin="1"/>
    <cellStyle name="20% - Énfasis4 2" xfId="30" xr:uid="{00000000-0005-0000-0000-00001C000000}"/>
    <cellStyle name="20% - Énfasis4 2 2" xfId="317" xr:uid="{00000000-0005-0000-0000-00001D000000}"/>
    <cellStyle name="20% - Énfasis4 3" xfId="31" xr:uid="{00000000-0005-0000-0000-00001E000000}"/>
    <cellStyle name="20% - Énfasis4 3 2" xfId="318" xr:uid="{00000000-0005-0000-0000-00001F000000}"/>
    <cellStyle name="20% - Énfasis4 4" xfId="32" xr:uid="{00000000-0005-0000-0000-000020000000}"/>
    <cellStyle name="20% - Énfasis4 4 2" xfId="319" xr:uid="{00000000-0005-0000-0000-000021000000}"/>
    <cellStyle name="20% - Énfasis4 5" xfId="33" xr:uid="{00000000-0005-0000-0000-000022000000}"/>
    <cellStyle name="20% - Énfasis4 6" xfId="34" xr:uid="{00000000-0005-0000-0000-000023000000}"/>
    <cellStyle name="20% - Énfasis5" xfId="297" builtinId="46" customBuiltin="1"/>
    <cellStyle name="20% - Énfasis5 2" xfId="35" xr:uid="{00000000-0005-0000-0000-000025000000}"/>
    <cellStyle name="20% - Énfasis5 2 2" xfId="320" xr:uid="{00000000-0005-0000-0000-000026000000}"/>
    <cellStyle name="20% - Énfasis5 3" xfId="36" xr:uid="{00000000-0005-0000-0000-000027000000}"/>
    <cellStyle name="20% - Énfasis5 3 2" xfId="321" xr:uid="{00000000-0005-0000-0000-000028000000}"/>
    <cellStyle name="20% - Énfasis5 4" xfId="37" xr:uid="{00000000-0005-0000-0000-000029000000}"/>
    <cellStyle name="20% - Énfasis5 4 2" xfId="322" xr:uid="{00000000-0005-0000-0000-00002A000000}"/>
    <cellStyle name="20% - Énfasis5 5" xfId="38" xr:uid="{00000000-0005-0000-0000-00002B000000}"/>
    <cellStyle name="20% - Énfasis5 6" xfId="39" xr:uid="{00000000-0005-0000-0000-00002C000000}"/>
    <cellStyle name="20% - Énfasis6" xfId="301" builtinId="50" customBuiltin="1"/>
    <cellStyle name="20% - Énfasis6 2" xfId="40" xr:uid="{00000000-0005-0000-0000-00002E000000}"/>
    <cellStyle name="20% - Énfasis6 2 2" xfId="323" xr:uid="{00000000-0005-0000-0000-00002F000000}"/>
    <cellStyle name="20% - Énfasis6 3" xfId="41" xr:uid="{00000000-0005-0000-0000-000030000000}"/>
    <cellStyle name="20% - Énfasis6 3 2" xfId="324" xr:uid="{00000000-0005-0000-0000-000031000000}"/>
    <cellStyle name="20% - Énfasis6 4" xfId="42" xr:uid="{00000000-0005-0000-0000-000032000000}"/>
    <cellStyle name="20% - Énfasis6 4 2" xfId="325" xr:uid="{00000000-0005-0000-0000-000033000000}"/>
    <cellStyle name="20% - Énfasis6 5" xfId="43" xr:uid="{00000000-0005-0000-0000-000034000000}"/>
    <cellStyle name="20% - Énfasis6 6" xfId="44" xr:uid="{00000000-0005-0000-0000-000035000000}"/>
    <cellStyle name="40% - Énfasis1" xfId="282" builtinId="31" customBuiltin="1"/>
    <cellStyle name="40% - Énfasis1 2" xfId="45" xr:uid="{00000000-0005-0000-0000-000037000000}"/>
    <cellStyle name="40% - Énfasis1 2 2" xfId="326" xr:uid="{00000000-0005-0000-0000-000038000000}"/>
    <cellStyle name="40% - Énfasis1 3" xfId="46" xr:uid="{00000000-0005-0000-0000-000039000000}"/>
    <cellStyle name="40% - Énfasis1 3 2" xfId="327" xr:uid="{00000000-0005-0000-0000-00003A000000}"/>
    <cellStyle name="40% - Énfasis1 4" xfId="47" xr:uid="{00000000-0005-0000-0000-00003B000000}"/>
    <cellStyle name="40% - Énfasis1 4 2" xfId="328" xr:uid="{00000000-0005-0000-0000-00003C000000}"/>
    <cellStyle name="40% - Énfasis1 5" xfId="48" xr:uid="{00000000-0005-0000-0000-00003D000000}"/>
    <cellStyle name="40% - Énfasis1 6" xfId="49" xr:uid="{00000000-0005-0000-0000-00003E000000}"/>
    <cellStyle name="40% - Énfasis2" xfId="286" builtinId="35" customBuiltin="1"/>
    <cellStyle name="40% - Énfasis2 2" xfId="50" xr:uid="{00000000-0005-0000-0000-000040000000}"/>
    <cellStyle name="40% - Énfasis2 2 2" xfId="329" xr:uid="{00000000-0005-0000-0000-000041000000}"/>
    <cellStyle name="40% - Énfasis2 3" xfId="51" xr:uid="{00000000-0005-0000-0000-000042000000}"/>
    <cellStyle name="40% - Énfasis2 3 2" xfId="330" xr:uid="{00000000-0005-0000-0000-000043000000}"/>
    <cellStyle name="40% - Énfasis2 4" xfId="52" xr:uid="{00000000-0005-0000-0000-000044000000}"/>
    <cellStyle name="40% - Énfasis2 4 2" xfId="331" xr:uid="{00000000-0005-0000-0000-000045000000}"/>
    <cellStyle name="40% - Énfasis2 5" xfId="53" xr:uid="{00000000-0005-0000-0000-000046000000}"/>
    <cellStyle name="40% - Énfasis2 6" xfId="54" xr:uid="{00000000-0005-0000-0000-000047000000}"/>
    <cellStyle name="40% - Énfasis3" xfId="290" builtinId="39" customBuiltin="1"/>
    <cellStyle name="40% - Énfasis3 2" xfId="55" xr:uid="{00000000-0005-0000-0000-000049000000}"/>
    <cellStyle name="40% - Énfasis3 2 2" xfId="332" xr:uid="{00000000-0005-0000-0000-00004A000000}"/>
    <cellStyle name="40% - Énfasis3 3" xfId="56" xr:uid="{00000000-0005-0000-0000-00004B000000}"/>
    <cellStyle name="40% - Énfasis3 3 2" xfId="333" xr:uid="{00000000-0005-0000-0000-00004C000000}"/>
    <cellStyle name="40% - Énfasis3 4" xfId="57" xr:uid="{00000000-0005-0000-0000-00004D000000}"/>
    <cellStyle name="40% - Énfasis3 4 2" xfId="334" xr:uid="{00000000-0005-0000-0000-00004E000000}"/>
    <cellStyle name="40% - Énfasis3 5" xfId="58" xr:uid="{00000000-0005-0000-0000-00004F000000}"/>
    <cellStyle name="40% - Énfasis3 6" xfId="59" xr:uid="{00000000-0005-0000-0000-000050000000}"/>
    <cellStyle name="40% - Énfasis4" xfId="294" builtinId="43" customBuiltin="1"/>
    <cellStyle name="40% - Énfasis4 2" xfId="60" xr:uid="{00000000-0005-0000-0000-000052000000}"/>
    <cellStyle name="40% - Énfasis4 2 2" xfId="335" xr:uid="{00000000-0005-0000-0000-000053000000}"/>
    <cellStyle name="40% - Énfasis4 3" xfId="61" xr:uid="{00000000-0005-0000-0000-000054000000}"/>
    <cellStyle name="40% - Énfasis4 3 2" xfId="336" xr:uid="{00000000-0005-0000-0000-000055000000}"/>
    <cellStyle name="40% - Énfasis4 4" xfId="62" xr:uid="{00000000-0005-0000-0000-000056000000}"/>
    <cellStyle name="40% - Énfasis4 4 2" xfId="337" xr:uid="{00000000-0005-0000-0000-000057000000}"/>
    <cellStyle name="40% - Énfasis4 5" xfId="63" xr:uid="{00000000-0005-0000-0000-000058000000}"/>
    <cellStyle name="40% - Énfasis4 6" xfId="64" xr:uid="{00000000-0005-0000-0000-000059000000}"/>
    <cellStyle name="40% - Énfasis5" xfId="298" builtinId="47" customBuiltin="1"/>
    <cellStyle name="40% - Énfasis5 2" xfId="65" xr:uid="{00000000-0005-0000-0000-00005B000000}"/>
    <cellStyle name="40% - Énfasis5 2 2" xfId="338" xr:uid="{00000000-0005-0000-0000-00005C000000}"/>
    <cellStyle name="40% - Énfasis5 3" xfId="66" xr:uid="{00000000-0005-0000-0000-00005D000000}"/>
    <cellStyle name="40% - Énfasis5 3 2" xfId="339" xr:uid="{00000000-0005-0000-0000-00005E000000}"/>
    <cellStyle name="40% - Énfasis5 4" xfId="67" xr:uid="{00000000-0005-0000-0000-00005F000000}"/>
    <cellStyle name="40% - Énfasis5 4 2" xfId="340" xr:uid="{00000000-0005-0000-0000-000060000000}"/>
    <cellStyle name="40% - Énfasis5 5" xfId="68" xr:uid="{00000000-0005-0000-0000-000061000000}"/>
    <cellStyle name="40% - Énfasis5 6" xfId="69" xr:uid="{00000000-0005-0000-0000-000062000000}"/>
    <cellStyle name="40% - Énfasis6" xfId="302" builtinId="51" customBuiltin="1"/>
    <cellStyle name="40% - Énfasis6 2" xfId="70" xr:uid="{00000000-0005-0000-0000-000064000000}"/>
    <cellStyle name="40% - Énfasis6 2 2" xfId="341" xr:uid="{00000000-0005-0000-0000-000065000000}"/>
    <cellStyle name="40% - Énfasis6 3" xfId="71" xr:uid="{00000000-0005-0000-0000-000066000000}"/>
    <cellStyle name="40% - Énfasis6 3 2" xfId="342" xr:uid="{00000000-0005-0000-0000-000067000000}"/>
    <cellStyle name="40% - Énfasis6 4" xfId="72" xr:uid="{00000000-0005-0000-0000-000068000000}"/>
    <cellStyle name="40% - Énfasis6 4 2" xfId="343" xr:uid="{00000000-0005-0000-0000-000069000000}"/>
    <cellStyle name="40% - Énfasis6 5" xfId="73" xr:uid="{00000000-0005-0000-0000-00006A000000}"/>
    <cellStyle name="40% - Énfasis6 6" xfId="74" xr:uid="{00000000-0005-0000-0000-00006B000000}"/>
    <cellStyle name="60% - Énfasis1" xfId="283" builtinId="32" customBuiltin="1"/>
    <cellStyle name="60% - Énfasis1 2" xfId="75" xr:uid="{00000000-0005-0000-0000-00006D000000}"/>
    <cellStyle name="60% - Énfasis1 2 2" xfId="344" xr:uid="{00000000-0005-0000-0000-00006E000000}"/>
    <cellStyle name="60% - Énfasis1 3" xfId="76" xr:uid="{00000000-0005-0000-0000-00006F000000}"/>
    <cellStyle name="60% - Énfasis1 3 2" xfId="345" xr:uid="{00000000-0005-0000-0000-000070000000}"/>
    <cellStyle name="60% - Énfasis1 4" xfId="77" xr:uid="{00000000-0005-0000-0000-000071000000}"/>
    <cellStyle name="60% - Énfasis1 4 2" xfId="346" xr:uid="{00000000-0005-0000-0000-000072000000}"/>
    <cellStyle name="60% - Énfasis1 5" xfId="78" xr:uid="{00000000-0005-0000-0000-000073000000}"/>
    <cellStyle name="60% - Énfasis1 6" xfId="79" xr:uid="{00000000-0005-0000-0000-000074000000}"/>
    <cellStyle name="60% - Énfasis2" xfId="287" builtinId="36" customBuiltin="1"/>
    <cellStyle name="60% - Énfasis2 2" xfId="80" xr:uid="{00000000-0005-0000-0000-000076000000}"/>
    <cellStyle name="60% - Énfasis2 2 2" xfId="347" xr:uid="{00000000-0005-0000-0000-000077000000}"/>
    <cellStyle name="60% - Énfasis2 3" xfId="81" xr:uid="{00000000-0005-0000-0000-000078000000}"/>
    <cellStyle name="60% - Énfasis2 3 2" xfId="348" xr:uid="{00000000-0005-0000-0000-000079000000}"/>
    <cellStyle name="60% - Énfasis2 4" xfId="82" xr:uid="{00000000-0005-0000-0000-00007A000000}"/>
    <cellStyle name="60% - Énfasis2 4 2" xfId="349" xr:uid="{00000000-0005-0000-0000-00007B000000}"/>
    <cellStyle name="60% - Énfasis2 5" xfId="83" xr:uid="{00000000-0005-0000-0000-00007C000000}"/>
    <cellStyle name="60% - Énfasis2 6" xfId="84" xr:uid="{00000000-0005-0000-0000-00007D000000}"/>
    <cellStyle name="60% - Énfasis3" xfId="291" builtinId="40" customBuiltin="1"/>
    <cellStyle name="60% - Énfasis3 2" xfId="85" xr:uid="{00000000-0005-0000-0000-00007F000000}"/>
    <cellStyle name="60% - Énfasis3 2 2" xfId="350" xr:uid="{00000000-0005-0000-0000-000080000000}"/>
    <cellStyle name="60% - Énfasis3 3" xfId="86" xr:uid="{00000000-0005-0000-0000-000081000000}"/>
    <cellStyle name="60% - Énfasis3 3 2" xfId="351" xr:uid="{00000000-0005-0000-0000-000082000000}"/>
    <cellStyle name="60% - Énfasis3 4" xfId="87" xr:uid="{00000000-0005-0000-0000-000083000000}"/>
    <cellStyle name="60% - Énfasis3 4 2" xfId="352" xr:uid="{00000000-0005-0000-0000-000084000000}"/>
    <cellStyle name="60% - Énfasis3 5" xfId="88" xr:uid="{00000000-0005-0000-0000-000085000000}"/>
    <cellStyle name="60% - Énfasis3 6" xfId="89" xr:uid="{00000000-0005-0000-0000-000086000000}"/>
    <cellStyle name="60% - Énfasis4" xfId="295" builtinId="44" customBuiltin="1"/>
    <cellStyle name="60% - Énfasis4 2" xfId="90" xr:uid="{00000000-0005-0000-0000-000088000000}"/>
    <cellStyle name="60% - Énfasis4 2 2" xfId="353" xr:uid="{00000000-0005-0000-0000-000089000000}"/>
    <cellStyle name="60% - Énfasis4 3" xfId="91" xr:uid="{00000000-0005-0000-0000-00008A000000}"/>
    <cellStyle name="60% - Énfasis4 3 2" xfId="354" xr:uid="{00000000-0005-0000-0000-00008B000000}"/>
    <cellStyle name="60% - Énfasis4 4" xfId="92" xr:uid="{00000000-0005-0000-0000-00008C000000}"/>
    <cellStyle name="60% - Énfasis4 4 2" xfId="355" xr:uid="{00000000-0005-0000-0000-00008D000000}"/>
    <cellStyle name="60% - Énfasis4 5" xfId="93" xr:uid="{00000000-0005-0000-0000-00008E000000}"/>
    <cellStyle name="60% - Énfasis4 6" xfId="94" xr:uid="{00000000-0005-0000-0000-00008F000000}"/>
    <cellStyle name="60% - Énfasis5" xfId="299" builtinId="48" customBuiltin="1"/>
    <cellStyle name="60% - Énfasis5 2" xfId="95" xr:uid="{00000000-0005-0000-0000-000091000000}"/>
    <cellStyle name="60% - Énfasis5 2 2" xfId="356" xr:uid="{00000000-0005-0000-0000-000092000000}"/>
    <cellStyle name="60% - Énfasis5 3" xfId="96" xr:uid="{00000000-0005-0000-0000-000093000000}"/>
    <cellStyle name="60% - Énfasis5 3 2" xfId="357" xr:uid="{00000000-0005-0000-0000-000094000000}"/>
    <cellStyle name="60% - Énfasis5 4" xfId="97" xr:uid="{00000000-0005-0000-0000-000095000000}"/>
    <cellStyle name="60% - Énfasis5 4 2" xfId="358" xr:uid="{00000000-0005-0000-0000-000096000000}"/>
    <cellStyle name="60% - Énfasis5 5" xfId="98" xr:uid="{00000000-0005-0000-0000-000097000000}"/>
    <cellStyle name="60% - Énfasis5 6" xfId="99" xr:uid="{00000000-0005-0000-0000-000098000000}"/>
    <cellStyle name="60% - Énfasis6" xfId="303" builtinId="52" customBuiltin="1"/>
    <cellStyle name="60% - Énfasis6 2" xfId="100" xr:uid="{00000000-0005-0000-0000-00009A000000}"/>
    <cellStyle name="60% - Énfasis6 2 2" xfId="359" xr:uid="{00000000-0005-0000-0000-00009B000000}"/>
    <cellStyle name="60% - Énfasis6 3" xfId="101" xr:uid="{00000000-0005-0000-0000-00009C000000}"/>
    <cellStyle name="60% - Énfasis6 3 2" xfId="360" xr:uid="{00000000-0005-0000-0000-00009D000000}"/>
    <cellStyle name="60% - Énfasis6 4" xfId="102" xr:uid="{00000000-0005-0000-0000-00009E000000}"/>
    <cellStyle name="60% - Énfasis6 4 2" xfId="361" xr:uid="{00000000-0005-0000-0000-00009F000000}"/>
    <cellStyle name="60% - Énfasis6 5" xfId="103" xr:uid="{00000000-0005-0000-0000-0000A0000000}"/>
    <cellStyle name="60% - Énfasis6 6" xfId="104" xr:uid="{00000000-0005-0000-0000-0000A1000000}"/>
    <cellStyle name="ANCLAS,REZONES Y SUS PARTES,DE FUNDICION,DE HIERRO O DE ACERO" xfId="226" xr:uid="{00000000-0005-0000-0000-0000A2000000}"/>
    <cellStyle name="Buena 2" xfId="105" xr:uid="{00000000-0005-0000-0000-0000A3000000}"/>
    <cellStyle name="Buena 2 2" xfId="362" xr:uid="{00000000-0005-0000-0000-0000A4000000}"/>
    <cellStyle name="Buena 3" xfId="106" xr:uid="{00000000-0005-0000-0000-0000A5000000}"/>
    <cellStyle name="Buena 3 2" xfId="363" xr:uid="{00000000-0005-0000-0000-0000A6000000}"/>
    <cellStyle name="Buena 4" xfId="107" xr:uid="{00000000-0005-0000-0000-0000A7000000}"/>
    <cellStyle name="Buena 4 2" xfId="364" xr:uid="{00000000-0005-0000-0000-0000A8000000}"/>
    <cellStyle name="Buena 5" xfId="108" xr:uid="{00000000-0005-0000-0000-0000A9000000}"/>
    <cellStyle name="Buena 6" xfId="109" xr:uid="{00000000-0005-0000-0000-0000AA000000}"/>
    <cellStyle name="Bueno" xfId="269" builtinId="26" customBuiltin="1"/>
    <cellStyle name="Cálculo" xfId="274" builtinId="22" customBuiltin="1"/>
    <cellStyle name="Cálculo 2" xfId="110" xr:uid="{00000000-0005-0000-0000-0000AD000000}"/>
    <cellStyle name="Cálculo 2 2" xfId="365" xr:uid="{00000000-0005-0000-0000-0000AE000000}"/>
    <cellStyle name="Cálculo 3" xfId="111" xr:uid="{00000000-0005-0000-0000-0000AF000000}"/>
    <cellStyle name="Cálculo 3 2" xfId="366" xr:uid="{00000000-0005-0000-0000-0000B0000000}"/>
    <cellStyle name="Cálculo 4" xfId="112" xr:uid="{00000000-0005-0000-0000-0000B1000000}"/>
    <cellStyle name="Cálculo 4 2" xfId="367" xr:uid="{00000000-0005-0000-0000-0000B2000000}"/>
    <cellStyle name="Cálculo 5" xfId="113" xr:uid="{00000000-0005-0000-0000-0000B3000000}"/>
    <cellStyle name="Cálculo 6" xfId="114" xr:uid="{00000000-0005-0000-0000-0000B4000000}"/>
    <cellStyle name="Celda de comprobación" xfId="276" builtinId="23" customBuiltin="1"/>
    <cellStyle name="Celda de comprobación 2" xfId="115" xr:uid="{00000000-0005-0000-0000-0000B6000000}"/>
    <cellStyle name="Celda de comprobación 2 2" xfId="368" xr:uid="{00000000-0005-0000-0000-0000B7000000}"/>
    <cellStyle name="Celda de comprobación 3" xfId="116" xr:uid="{00000000-0005-0000-0000-0000B8000000}"/>
    <cellStyle name="Celda de comprobación 3 2" xfId="369" xr:uid="{00000000-0005-0000-0000-0000B9000000}"/>
    <cellStyle name="Celda de comprobación 4" xfId="117" xr:uid="{00000000-0005-0000-0000-0000BA000000}"/>
    <cellStyle name="Celda de comprobación 4 2" xfId="370" xr:uid="{00000000-0005-0000-0000-0000BB000000}"/>
    <cellStyle name="Celda de comprobación 5" xfId="118" xr:uid="{00000000-0005-0000-0000-0000BC000000}"/>
    <cellStyle name="Celda de comprobación 6" xfId="119" xr:uid="{00000000-0005-0000-0000-0000BD000000}"/>
    <cellStyle name="Celda vinculada" xfId="275" builtinId="24" customBuiltin="1"/>
    <cellStyle name="Celda vinculada 2" xfId="120" xr:uid="{00000000-0005-0000-0000-0000BF000000}"/>
    <cellStyle name="Celda vinculada 2 2" xfId="371" xr:uid="{00000000-0005-0000-0000-0000C0000000}"/>
    <cellStyle name="Celda vinculada 3" xfId="121" xr:uid="{00000000-0005-0000-0000-0000C1000000}"/>
    <cellStyle name="Celda vinculada 3 2" xfId="372" xr:uid="{00000000-0005-0000-0000-0000C2000000}"/>
    <cellStyle name="Celda vinculada 4" xfId="122" xr:uid="{00000000-0005-0000-0000-0000C3000000}"/>
    <cellStyle name="Celda vinculada 4 2" xfId="373" xr:uid="{00000000-0005-0000-0000-0000C4000000}"/>
    <cellStyle name="Celda vinculada 5" xfId="123" xr:uid="{00000000-0005-0000-0000-0000C5000000}"/>
    <cellStyle name="Celda vinculada 6" xfId="124" xr:uid="{00000000-0005-0000-0000-0000C6000000}"/>
    <cellStyle name="dx" xfId="234" xr:uid="{00000000-0005-0000-0000-0000C7000000}"/>
    <cellStyle name="Encabezado 1" xfId="265" builtinId="16" customBuiltin="1"/>
    <cellStyle name="Encabezado 4" xfId="268" builtinId="19" customBuiltin="1"/>
    <cellStyle name="Encabezado 4 2" xfId="125" xr:uid="{00000000-0005-0000-0000-0000CA000000}"/>
    <cellStyle name="Encabezado 4 2 2" xfId="374" xr:uid="{00000000-0005-0000-0000-0000CB000000}"/>
    <cellStyle name="Encabezado 4 3" xfId="126" xr:uid="{00000000-0005-0000-0000-0000CC000000}"/>
    <cellStyle name="Encabezado 4 3 2" xfId="375" xr:uid="{00000000-0005-0000-0000-0000CD000000}"/>
    <cellStyle name="Encabezado 4 4" xfId="127" xr:uid="{00000000-0005-0000-0000-0000CE000000}"/>
    <cellStyle name="Encabezado 4 4 2" xfId="376" xr:uid="{00000000-0005-0000-0000-0000CF000000}"/>
    <cellStyle name="Encabezado 4 5" xfId="128" xr:uid="{00000000-0005-0000-0000-0000D0000000}"/>
    <cellStyle name="Encabezado 4 6" xfId="129" xr:uid="{00000000-0005-0000-0000-0000D1000000}"/>
    <cellStyle name="Énfasis1" xfId="280" builtinId="29" customBuiltin="1"/>
    <cellStyle name="Énfasis1 2" xfId="130" xr:uid="{00000000-0005-0000-0000-0000D3000000}"/>
    <cellStyle name="Énfasis1 2 2" xfId="377" xr:uid="{00000000-0005-0000-0000-0000D4000000}"/>
    <cellStyle name="Énfasis1 3" xfId="131" xr:uid="{00000000-0005-0000-0000-0000D5000000}"/>
    <cellStyle name="Énfasis1 3 2" xfId="378" xr:uid="{00000000-0005-0000-0000-0000D6000000}"/>
    <cellStyle name="Énfasis1 4" xfId="132" xr:uid="{00000000-0005-0000-0000-0000D7000000}"/>
    <cellStyle name="Énfasis1 4 2" xfId="379" xr:uid="{00000000-0005-0000-0000-0000D8000000}"/>
    <cellStyle name="Énfasis1 5" xfId="133" xr:uid="{00000000-0005-0000-0000-0000D9000000}"/>
    <cellStyle name="Énfasis1 6" xfId="134" xr:uid="{00000000-0005-0000-0000-0000DA000000}"/>
    <cellStyle name="Énfasis2" xfId="284" builtinId="33" customBuiltin="1"/>
    <cellStyle name="Énfasis2 2" xfId="135" xr:uid="{00000000-0005-0000-0000-0000DC000000}"/>
    <cellStyle name="Énfasis2 2 2" xfId="380" xr:uid="{00000000-0005-0000-0000-0000DD000000}"/>
    <cellStyle name="Énfasis2 3" xfId="136" xr:uid="{00000000-0005-0000-0000-0000DE000000}"/>
    <cellStyle name="Énfasis2 3 2" xfId="381" xr:uid="{00000000-0005-0000-0000-0000DF000000}"/>
    <cellStyle name="Énfasis2 4" xfId="137" xr:uid="{00000000-0005-0000-0000-0000E0000000}"/>
    <cellStyle name="Énfasis2 4 2" xfId="382" xr:uid="{00000000-0005-0000-0000-0000E1000000}"/>
    <cellStyle name="Énfasis2 5" xfId="138" xr:uid="{00000000-0005-0000-0000-0000E2000000}"/>
    <cellStyle name="Énfasis2 6" xfId="139" xr:uid="{00000000-0005-0000-0000-0000E3000000}"/>
    <cellStyle name="Énfasis3" xfId="288" builtinId="37" customBuiltin="1"/>
    <cellStyle name="Énfasis3 2" xfId="140" xr:uid="{00000000-0005-0000-0000-0000E5000000}"/>
    <cellStyle name="Énfasis3 2 2" xfId="383" xr:uid="{00000000-0005-0000-0000-0000E6000000}"/>
    <cellStyle name="Énfasis3 3" xfId="141" xr:uid="{00000000-0005-0000-0000-0000E7000000}"/>
    <cellStyle name="Énfasis3 3 2" xfId="384" xr:uid="{00000000-0005-0000-0000-0000E8000000}"/>
    <cellStyle name="Énfasis3 4" xfId="142" xr:uid="{00000000-0005-0000-0000-0000E9000000}"/>
    <cellStyle name="Énfasis3 4 2" xfId="385" xr:uid="{00000000-0005-0000-0000-0000EA000000}"/>
    <cellStyle name="Énfasis3 5" xfId="143" xr:uid="{00000000-0005-0000-0000-0000EB000000}"/>
    <cellStyle name="Énfasis3 6" xfId="144" xr:uid="{00000000-0005-0000-0000-0000EC000000}"/>
    <cellStyle name="Énfasis4" xfId="292" builtinId="41" customBuiltin="1"/>
    <cellStyle name="Énfasis4 2" xfId="145" xr:uid="{00000000-0005-0000-0000-0000EE000000}"/>
    <cellStyle name="Énfasis4 2 2" xfId="386" xr:uid="{00000000-0005-0000-0000-0000EF000000}"/>
    <cellStyle name="Énfasis4 3" xfId="146" xr:uid="{00000000-0005-0000-0000-0000F0000000}"/>
    <cellStyle name="Énfasis4 3 2" xfId="387" xr:uid="{00000000-0005-0000-0000-0000F1000000}"/>
    <cellStyle name="Énfasis4 4" xfId="147" xr:uid="{00000000-0005-0000-0000-0000F2000000}"/>
    <cellStyle name="Énfasis4 4 2" xfId="388" xr:uid="{00000000-0005-0000-0000-0000F3000000}"/>
    <cellStyle name="Énfasis4 5" xfId="148" xr:uid="{00000000-0005-0000-0000-0000F4000000}"/>
    <cellStyle name="Énfasis4 6" xfId="149" xr:uid="{00000000-0005-0000-0000-0000F5000000}"/>
    <cellStyle name="Énfasis5" xfId="296" builtinId="45" customBuiltin="1"/>
    <cellStyle name="Énfasis5 2" xfId="150" xr:uid="{00000000-0005-0000-0000-0000F7000000}"/>
    <cellStyle name="Énfasis5 2 2" xfId="389" xr:uid="{00000000-0005-0000-0000-0000F8000000}"/>
    <cellStyle name="Énfasis5 3" xfId="151" xr:uid="{00000000-0005-0000-0000-0000F9000000}"/>
    <cellStyle name="Énfasis5 3 2" xfId="390" xr:uid="{00000000-0005-0000-0000-0000FA000000}"/>
    <cellStyle name="Énfasis5 4" xfId="152" xr:uid="{00000000-0005-0000-0000-0000FB000000}"/>
    <cellStyle name="Énfasis5 4 2" xfId="391" xr:uid="{00000000-0005-0000-0000-0000FC000000}"/>
    <cellStyle name="Énfasis5 5" xfId="153" xr:uid="{00000000-0005-0000-0000-0000FD000000}"/>
    <cellStyle name="Énfasis5 6" xfId="154" xr:uid="{00000000-0005-0000-0000-0000FE000000}"/>
    <cellStyle name="Énfasis6" xfId="300" builtinId="49" customBuiltin="1"/>
    <cellStyle name="Énfasis6 2" xfId="155" xr:uid="{00000000-0005-0000-0000-000000010000}"/>
    <cellStyle name="Énfasis6 2 2" xfId="392" xr:uid="{00000000-0005-0000-0000-000001010000}"/>
    <cellStyle name="Énfasis6 3" xfId="156" xr:uid="{00000000-0005-0000-0000-000002010000}"/>
    <cellStyle name="Énfasis6 3 2" xfId="393" xr:uid="{00000000-0005-0000-0000-000003010000}"/>
    <cellStyle name="Énfasis6 4" xfId="157" xr:uid="{00000000-0005-0000-0000-000004010000}"/>
    <cellStyle name="Énfasis6 4 2" xfId="394" xr:uid="{00000000-0005-0000-0000-000005010000}"/>
    <cellStyle name="Énfasis6 5" xfId="158" xr:uid="{00000000-0005-0000-0000-000006010000}"/>
    <cellStyle name="Énfasis6 6" xfId="159" xr:uid="{00000000-0005-0000-0000-000007010000}"/>
    <cellStyle name="Entrada" xfId="272" builtinId="20" customBuiltin="1"/>
    <cellStyle name="Entrada 2" xfId="160" xr:uid="{00000000-0005-0000-0000-000009010000}"/>
    <cellStyle name="Entrada 2 2" xfId="395" xr:uid="{00000000-0005-0000-0000-00000A010000}"/>
    <cellStyle name="Entrada 3" xfId="161" xr:uid="{00000000-0005-0000-0000-00000B010000}"/>
    <cellStyle name="Entrada 3 2" xfId="396" xr:uid="{00000000-0005-0000-0000-00000C010000}"/>
    <cellStyle name="Entrada 4" xfId="162" xr:uid="{00000000-0005-0000-0000-00000D010000}"/>
    <cellStyle name="Entrada 4 2" xfId="397" xr:uid="{00000000-0005-0000-0000-00000E010000}"/>
    <cellStyle name="Entrada 5" xfId="163" xr:uid="{00000000-0005-0000-0000-00000F010000}"/>
    <cellStyle name="Entrada 6" xfId="164" xr:uid="{00000000-0005-0000-0000-000010010000}"/>
    <cellStyle name="Estilo 1" xfId="235" xr:uid="{00000000-0005-0000-0000-000011010000}"/>
    <cellStyle name="Euro" xfId="4" xr:uid="{00000000-0005-0000-0000-000012010000}"/>
    <cellStyle name="Euro 2" xfId="236" xr:uid="{00000000-0005-0000-0000-000013010000}"/>
    <cellStyle name="fonteplan1" xfId="237" xr:uid="{00000000-0005-0000-0000-000014010000}"/>
    <cellStyle name="Hipervínculo" xfId="262" builtinId="8"/>
    <cellStyle name="Hipervínculo 2" xfId="225" xr:uid="{00000000-0005-0000-0000-000016010000}"/>
    <cellStyle name="Hipervínculo 3" xfId="229" xr:uid="{00000000-0005-0000-0000-000017010000}"/>
    <cellStyle name="Hipervínculo 4" xfId="233" xr:uid="{00000000-0005-0000-0000-000018010000}"/>
    <cellStyle name="Incorrecto" xfId="270" builtinId="27" customBuiltin="1"/>
    <cellStyle name="Incorrecto 2" xfId="165" xr:uid="{00000000-0005-0000-0000-00001A010000}"/>
    <cellStyle name="Incorrecto 2 2" xfId="398" xr:uid="{00000000-0005-0000-0000-00001B010000}"/>
    <cellStyle name="Incorrecto 3" xfId="166" xr:uid="{00000000-0005-0000-0000-00001C010000}"/>
    <cellStyle name="Incorrecto 3 2" xfId="399" xr:uid="{00000000-0005-0000-0000-00001D010000}"/>
    <cellStyle name="Incorrecto 4" xfId="167" xr:uid="{00000000-0005-0000-0000-00001E010000}"/>
    <cellStyle name="Incorrecto 4 2" xfId="400" xr:uid="{00000000-0005-0000-0000-00001F010000}"/>
    <cellStyle name="Incorrecto 5" xfId="168" xr:uid="{00000000-0005-0000-0000-000020010000}"/>
    <cellStyle name="Incorrecto 6" xfId="169" xr:uid="{00000000-0005-0000-0000-000021010000}"/>
    <cellStyle name="Millares" xfId="261" builtinId="3"/>
    <cellStyle name="Millares 10 10" xfId="263" xr:uid="{00000000-0005-0000-0000-000023010000}"/>
    <cellStyle name="Millares 2" xfId="5" xr:uid="{00000000-0005-0000-0000-000024010000}"/>
    <cellStyle name="Millares 2 2" xfId="231" xr:uid="{00000000-0005-0000-0000-000025010000}"/>
    <cellStyle name="Millares 2 2 2" xfId="238" xr:uid="{00000000-0005-0000-0000-000026010000}"/>
    <cellStyle name="Millares 2 3" xfId="239" xr:uid="{00000000-0005-0000-0000-000027010000}"/>
    <cellStyle name="Millares 3" xfId="6" xr:uid="{00000000-0005-0000-0000-000028010000}"/>
    <cellStyle name="Millares 3 2" xfId="240" xr:uid="{00000000-0005-0000-0000-000029010000}"/>
    <cellStyle name="Millares 3 3" xfId="306" xr:uid="{00000000-0005-0000-0000-00002A010000}"/>
    <cellStyle name="Millares 4" xfId="7" xr:uid="{00000000-0005-0000-0000-00002B010000}"/>
    <cellStyle name="Millares 5" xfId="227" xr:uid="{00000000-0005-0000-0000-00002C010000}"/>
    <cellStyle name="Millares 6" xfId="230" xr:uid="{00000000-0005-0000-0000-00002D010000}"/>
    <cellStyle name="Millares 7" xfId="257" xr:uid="{00000000-0005-0000-0000-00002E010000}"/>
    <cellStyle name="Millares 8" xfId="456" xr:uid="{00000000-0005-0000-0000-00002F010000}"/>
    <cellStyle name="Moeda [0]_Plan2" xfId="241" xr:uid="{00000000-0005-0000-0000-000030010000}"/>
    <cellStyle name="Moeda_Plan2" xfId="242" xr:uid="{00000000-0005-0000-0000-000031010000}"/>
    <cellStyle name="Moneda 2" xfId="259" xr:uid="{00000000-0005-0000-0000-000032010000}"/>
    <cellStyle name="Moneda 3" xfId="260" xr:uid="{00000000-0005-0000-0000-000033010000}"/>
    <cellStyle name="Neutral" xfId="271" builtinId="28" customBuiltin="1"/>
    <cellStyle name="Neutral 2" xfId="170" xr:uid="{00000000-0005-0000-0000-000035010000}"/>
    <cellStyle name="Neutral 2 2" xfId="401" xr:uid="{00000000-0005-0000-0000-000036010000}"/>
    <cellStyle name="Neutral 3" xfId="171" xr:uid="{00000000-0005-0000-0000-000037010000}"/>
    <cellStyle name="Neutral 3 2" xfId="402" xr:uid="{00000000-0005-0000-0000-000038010000}"/>
    <cellStyle name="Neutral 4" xfId="172" xr:uid="{00000000-0005-0000-0000-000039010000}"/>
    <cellStyle name="Neutral 4 2" xfId="403" xr:uid="{00000000-0005-0000-0000-00003A010000}"/>
    <cellStyle name="Neutral 5" xfId="173" xr:uid="{00000000-0005-0000-0000-00003B010000}"/>
    <cellStyle name="Neutral 6" xfId="174" xr:uid="{00000000-0005-0000-0000-00003C010000}"/>
    <cellStyle name="Normal" xfId="0" builtinId="0"/>
    <cellStyle name="Normal 10" xfId="175" xr:uid="{00000000-0005-0000-0000-00003E010000}"/>
    <cellStyle name="Normal 10 2" xfId="404" xr:uid="{00000000-0005-0000-0000-00003F010000}"/>
    <cellStyle name="Normal 11" xfId="228" xr:uid="{00000000-0005-0000-0000-000040010000}"/>
    <cellStyle name="Normal 11 2" xfId="405" xr:uid="{00000000-0005-0000-0000-000041010000}"/>
    <cellStyle name="Normal 12" xfId="232" xr:uid="{00000000-0005-0000-0000-000042010000}"/>
    <cellStyle name="Normal 12 2" xfId="406" xr:uid="{00000000-0005-0000-0000-000043010000}"/>
    <cellStyle name="Normal 13" xfId="258" xr:uid="{00000000-0005-0000-0000-000044010000}"/>
    <cellStyle name="Normal 13 2" xfId="407" xr:uid="{00000000-0005-0000-0000-000045010000}"/>
    <cellStyle name="Normal 14" xfId="447" xr:uid="{00000000-0005-0000-0000-000046010000}"/>
    <cellStyle name="Normal 15" xfId="450" xr:uid="{00000000-0005-0000-0000-000047010000}"/>
    <cellStyle name="Normal 16" xfId="451" xr:uid="{00000000-0005-0000-0000-000048010000}"/>
    <cellStyle name="Normal 17" xfId="453" xr:uid="{00000000-0005-0000-0000-000049010000}"/>
    <cellStyle name="Normal 18" xfId="305" xr:uid="{00000000-0005-0000-0000-00004A010000}"/>
    <cellStyle name="Normal 19" xfId="304" xr:uid="{00000000-0005-0000-0000-00004B010000}"/>
    <cellStyle name="Normal 2" xfId="3" xr:uid="{00000000-0005-0000-0000-00004C010000}"/>
    <cellStyle name="Normal 2 2" xfId="8" xr:uid="{00000000-0005-0000-0000-00004D010000}"/>
    <cellStyle name="Normal 2 2 2" xfId="448" xr:uid="{00000000-0005-0000-0000-00004E010000}"/>
    <cellStyle name="Normal 2 2 3" xfId="408" xr:uid="{00000000-0005-0000-0000-00004F010000}"/>
    <cellStyle name="Normal 2 3" xfId="9" xr:uid="{00000000-0005-0000-0000-000050010000}"/>
    <cellStyle name="Normal 2 3 2" xfId="409" xr:uid="{00000000-0005-0000-0000-000051010000}"/>
    <cellStyle name="Normal 2 4" xfId="243" xr:uid="{00000000-0005-0000-0000-000052010000}"/>
    <cellStyle name="Normal 2 4 2" xfId="410" xr:uid="{00000000-0005-0000-0000-000053010000}"/>
    <cellStyle name="Normal 2 5" xfId="244" xr:uid="{00000000-0005-0000-0000-000054010000}"/>
    <cellStyle name="Normal 2 6" xfId="307" xr:uid="{00000000-0005-0000-0000-000055010000}"/>
    <cellStyle name="Normal 3" xfId="2" xr:uid="{00000000-0005-0000-0000-000056010000}"/>
    <cellStyle name="Normal 3 2" xfId="245" xr:uid="{00000000-0005-0000-0000-000057010000}"/>
    <cellStyle name="Normal 3 2 2" xfId="246" xr:uid="{00000000-0005-0000-0000-000058010000}"/>
    <cellStyle name="Normal 3 2 3" xfId="411" xr:uid="{00000000-0005-0000-0000-000059010000}"/>
    <cellStyle name="Normal 3 3" xfId="247" xr:uid="{00000000-0005-0000-0000-00005A010000}"/>
    <cellStyle name="Normal 3 3 2" xfId="412" xr:uid="{00000000-0005-0000-0000-00005B010000}"/>
    <cellStyle name="Normal 3 4" xfId="248" xr:uid="{00000000-0005-0000-0000-00005C010000}"/>
    <cellStyle name="Normal 3 4 2" xfId="413" xr:uid="{00000000-0005-0000-0000-00005D010000}"/>
    <cellStyle name="Normal 3 5" xfId="249" xr:uid="{00000000-0005-0000-0000-00005E010000}"/>
    <cellStyle name="Normal 3 5 2" xfId="449" xr:uid="{00000000-0005-0000-0000-00005F010000}"/>
    <cellStyle name="Normal 3 6" xfId="250" xr:uid="{00000000-0005-0000-0000-000060010000}"/>
    <cellStyle name="Normal 3 7" xfId="251" xr:uid="{00000000-0005-0000-0000-000061010000}"/>
    <cellStyle name="Normal 4" xfId="10" xr:uid="{00000000-0005-0000-0000-000062010000}"/>
    <cellStyle name="Normal 4 2" xfId="224" xr:uid="{00000000-0005-0000-0000-000063010000}"/>
    <cellStyle name="Normal 4 2 2" xfId="252" xr:uid="{00000000-0005-0000-0000-000064010000}"/>
    <cellStyle name="Normal 4 3" xfId="253" xr:uid="{00000000-0005-0000-0000-000065010000}"/>
    <cellStyle name="Normal 4 4" xfId="254" xr:uid="{00000000-0005-0000-0000-000066010000}"/>
    <cellStyle name="Normal 4 5" xfId="414" xr:uid="{00000000-0005-0000-0000-000067010000}"/>
    <cellStyle name="Normal 5" xfId="11" xr:uid="{00000000-0005-0000-0000-000068010000}"/>
    <cellStyle name="Normal 5 2" xfId="223" xr:uid="{00000000-0005-0000-0000-000069010000}"/>
    <cellStyle name="Normal 5 3" xfId="255" xr:uid="{00000000-0005-0000-0000-00006A010000}"/>
    <cellStyle name="Normal 5 4" xfId="415" xr:uid="{00000000-0005-0000-0000-00006B010000}"/>
    <cellStyle name="Normal 6" xfId="12" xr:uid="{00000000-0005-0000-0000-00006C010000}"/>
    <cellStyle name="Normal 6 2" xfId="416" xr:uid="{00000000-0005-0000-0000-00006D010000}"/>
    <cellStyle name="Normal 7" xfId="14" xr:uid="{00000000-0005-0000-0000-00006E010000}"/>
    <cellStyle name="Normal 7 2" xfId="417" xr:uid="{00000000-0005-0000-0000-00006F010000}"/>
    <cellStyle name="Normal 8" xfId="176" xr:uid="{00000000-0005-0000-0000-000070010000}"/>
    <cellStyle name="Normal 8 2" xfId="418" xr:uid="{00000000-0005-0000-0000-000071010000}"/>
    <cellStyle name="Normal 9" xfId="177" xr:uid="{00000000-0005-0000-0000-000072010000}"/>
    <cellStyle name="Normal 9 2" xfId="419" xr:uid="{00000000-0005-0000-0000-000073010000}"/>
    <cellStyle name="Normal 9 3" xfId="455" xr:uid="{00000000-0005-0000-0000-000074010000}"/>
    <cellStyle name="Notas 2" xfId="178" xr:uid="{00000000-0005-0000-0000-000075010000}"/>
    <cellStyle name="Notas 2 2" xfId="452" xr:uid="{00000000-0005-0000-0000-000076010000}"/>
    <cellStyle name="Notas 2 3" xfId="420" xr:uid="{00000000-0005-0000-0000-000077010000}"/>
    <cellStyle name="Notas 3" xfId="179" xr:uid="{00000000-0005-0000-0000-000078010000}"/>
    <cellStyle name="Notas 3 2" xfId="421" xr:uid="{00000000-0005-0000-0000-000079010000}"/>
    <cellStyle name="Notas 4" xfId="180" xr:uid="{00000000-0005-0000-0000-00007A010000}"/>
    <cellStyle name="Notas 4 2" xfId="422" xr:uid="{00000000-0005-0000-0000-00007B010000}"/>
    <cellStyle name="Notas 5" xfId="181" xr:uid="{00000000-0005-0000-0000-00007C010000}"/>
    <cellStyle name="Notas 6" xfId="182" xr:uid="{00000000-0005-0000-0000-00007D010000}"/>
    <cellStyle name="Porcentaje" xfId="1" builtinId="5"/>
    <cellStyle name="Porcentual 2" xfId="13" xr:uid="{00000000-0005-0000-0000-00007F010000}"/>
    <cellStyle name="Porcentual 2 2" xfId="256" xr:uid="{00000000-0005-0000-0000-000080010000}"/>
    <cellStyle name="Porcentual 3" xfId="454" xr:uid="{00000000-0005-0000-0000-000081010000}"/>
    <cellStyle name="Salida" xfId="273" builtinId="21" customBuiltin="1"/>
    <cellStyle name="Salida 2" xfId="183" xr:uid="{00000000-0005-0000-0000-000083010000}"/>
    <cellStyle name="Salida 2 2" xfId="423" xr:uid="{00000000-0005-0000-0000-000084010000}"/>
    <cellStyle name="Salida 3" xfId="184" xr:uid="{00000000-0005-0000-0000-000085010000}"/>
    <cellStyle name="Salida 3 2" xfId="424" xr:uid="{00000000-0005-0000-0000-000086010000}"/>
    <cellStyle name="Salida 4" xfId="185" xr:uid="{00000000-0005-0000-0000-000087010000}"/>
    <cellStyle name="Salida 4 2" xfId="425" xr:uid="{00000000-0005-0000-0000-000088010000}"/>
    <cellStyle name="Salida 5" xfId="186" xr:uid="{00000000-0005-0000-0000-000089010000}"/>
    <cellStyle name="Salida 6" xfId="187" xr:uid="{00000000-0005-0000-0000-00008A010000}"/>
    <cellStyle name="Texto de advertencia" xfId="277" builtinId="11" customBuiltin="1"/>
    <cellStyle name="Texto de advertencia 2" xfId="188" xr:uid="{00000000-0005-0000-0000-00008C010000}"/>
    <cellStyle name="Texto de advertencia 2 2" xfId="426" xr:uid="{00000000-0005-0000-0000-00008D010000}"/>
    <cellStyle name="Texto de advertencia 3" xfId="189" xr:uid="{00000000-0005-0000-0000-00008E010000}"/>
    <cellStyle name="Texto de advertencia 3 2" xfId="427" xr:uid="{00000000-0005-0000-0000-00008F010000}"/>
    <cellStyle name="Texto de advertencia 4" xfId="190" xr:uid="{00000000-0005-0000-0000-000090010000}"/>
    <cellStyle name="Texto de advertencia 4 2" xfId="428" xr:uid="{00000000-0005-0000-0000-000091010000}"/>
    <cellStyle name="Texto de advertencia 5" xfId="191" xr:uid="{00000000-0005-0000-0000-000092010000}"/>
    <cellStyle name="Texto de advertencia 6" xfId="192" xr:uid="{00000000-0005-0000-0000-000093010000}"/>
    <cellStyle name="Texto explicativo" xfId="278" builtinId="53" customBuiltin="1"/>
    <cellStyle name="Texto explicativo 2" xfId="193" xr:uid="{00000000-0005-0000-0000-000095010000}"/>
    <cellStyle name="Texto explicativo 2 2" xfId="429" xr:uid="{00000000-0005-0000-0000-000096010000}"/>
    <cellStyle name="Texto explicativo 3" xfId="194" xr:uid="{00000000-0005-0000-0000-000097010000}"/>
    <cellStyle name="Texto explicativo 3 2" xfId="430" xr:uid="{00000000-0005-0000-0000-000098010000}"/>
    <cellStyle name="Texto explicativo 4" xfId="195" xr:uid="{00000000-0005-0000-0000-000099010000}"/>
    <cellStyle name="Texto explicativo 4 2" xfId="431" xr:uid="{00000000-0005-0000-0000-00009A010000}"/>
    <cellStyle name="Texto explicativo 5" xfId="196" xr:uid="{00000000-0005-0000-0000-00009B010000}"/>
    <cellStyle name="Texto explicativo 6" xfId="197" xr:uid="{00000000-0005-0000-0000-00009C010000}"/>
    <cellStyle name="Título" xfId="264" builtinId="15" customBuiltin="1"/>
    <cellStyle name="Título 1 2" xfId="198" xr:uid="{00000000-0005-0000-0000-00009E010000}"/>
    <cellStyle name="Título 1 2 2" xfId="432" xr:uid="{00000000-0005-0000-0000-00009F010000}"/>
    <cellStyle name="Título 1 3" xfId="199" xr:uid="{00000000-0005-0000-0000-0000A0010000}"/>
    <cellStyle name="Título 1 3 2" xfId="433" xr:uid="{00000000-0005-0000-0000-0000A1010000}"/>
    <cellStyle name="Título 1 4" xfId="200" xr:uid="{00000000-0005-0000-0000-0000A2010000}"/>
    <cellStyle name="Título 1 4 2" xfId="434" xr:uid="{00000000-0005-0000-0000-0000A3010000}"/>
    <cellStyle name="Título 1 5" xfId="201" xr:uid="{00000000-0005-0000-0000-0000A4010000}"/>
    <cellStyle name="Título 1 6" xfId="202" xr:uid="{00000000-0005-0000-0000-0000A5010000}"/>
    <cellStyle name="Título 2" xfId="266" builtinId="17" customBuiltin="1"/>
    <cellStyle name="Título 2 2" xfId="203" xr:uid="{00000000-0005-0000-0000-0000A7010000}"/>
    <cellStyle name="Título 2 2 2" xfId="435" xr:uid="{00000000-0005-0000-0000-0000A8010000}"/>
    <cellStyle name="Título 2 3" xfId="204" xr:uid="{00000000-0005-0000-0000-0000A9010000}"/>
    <cellStyle name="Título 2 3 2" xfId="436" xr:uid="{00000000-0005-0000-0000-0000AA010000}"/>
    <cellStyle name="Título 2 4" xfId="205" xr:uid="{00000000-0005-0000-0000-0000AB010000}"/>
    <cellStyle name="Título 2 4 2" xfId="437" xr:uid="{00000000-0005-0000-0000-0000AC010000}"/>
    <cellStyle name="Título 2 5" xfId="206" xr:uid="{00000000-0005-0000-0000-0000AD010000}"/>
    <cellStyle name="Título 2 6" xfId="207" xr:uid="{00000000-0005-0000-0000-0000AE010000}"/>
    <cellStyle name="Título 3" xfId="267" builtinId="18" customBuiltin="1"/>
    <cellStyle name="Título 3 2" xfId="208" xr:uid="{00000000-0005-0000-0000-0000B0010000}"/>
    <cellStyle name="Título 3 2 2" xfId="438" xr:uid="{00000000-0005-0000-0000-0000B1010000}"/>
    <cellStyle name="Título 3 3" xfId="209" xr:uid="{00000000-0005-0000-0000-0000B2010000}"/>
    <cellStyle name="Título 3 3 2" xfId="439" xr:uid="{00000000-0005-0000-0000-0000B3010000}"/>
    <cellStyle name="Título 3 4" xfId="210" xr:uid="{00000000-0005-0000-0000-0000B4010000}"/>
    <cellStyle name="Título 3 4 2" xfId="440" xr:uid="{00000000-0005-0000-0000-0000B5010000}"/>
    <cellStyle name="Título 3 5" xfId="211" xr:uid="{00000000-0005-0000-0000-0000B6010000}"/>
    <cellStyle name="Título 3 6" xfId="212" xr:uid="{00000000-0005-0000-0000-0000B7010000}"/>
    <cellStyle name="Título 4" xfId="213" xr:uid="{00000000-0005-0000-0000-0000B8010000}"/>
    <cellStyle name="Título 4 2" xfId="441" xr:uid="{00000000-0005-0000-0000-0000B9010000}"/>
    <cellStyle name="Título 5" xfId="214" xr:uid="{00000000-0005-0000-0000-0000BA010000}"/>
    <cellStyle name="Título 5 2" xfId="442" xr:uid="{00000000-0005-0000-0000-0000BB010000}"/>
    <cellStyle name="Título 6" xfId="215" xr:uid="{00000000-0005-0000-0000-0000BC010000}"/>
    <cellStyle name="Título 6 2" xfId="443" xr:uid="{00000000-0005-0000-0000-0000BD010000}"/>
    <cellStyle name="Título 7" xfId="216" xr:uid="{00000000-0005-0000-0000-0000BE010000}"/>
    <cellStyle name="Título 8" xfId="217" xr:uid="{00000000-0005-0000-0000-0000BF010000}"/>
    <cellStyle name="Total" xfId="279" builtinId="25" customBuiltin="1"/>
    <cellStyle name="Total 2" xfId="218" xr:uid="{00000000-0005-0000-0000-0000C1010000}"/>
    <cellStyle name="Total 2 2" xfId="444" xr:uid="{00000000-0005-0000-0000-0000C2010000}"/>
    <cellStyle name="Total 3" xfId="219" xr:uid="{00000000-0005-0000-0000-0000C3010000}"/>
    <cellStyle name="Total 3 2" xfId="445" xr:uid="{00000000-0005-0000-0000-0000C4010000}"/>
    <cellStyle name="Total 4" xfId="220" xr:uid="{00000000-0005-0000-0000-0000C5010000}"/>
    <cellStyle name="Total 4 2" xfId="446" xr:uid="{00000000-0005-0000-0000-0000C6010000}"/>
    <cellStyle name="Total 5" xfId="221" xr:uid="{00000000-0005-0000-0000-0000C7010000}"/>
    <cellStyle name="Total 6" xfId="222" xr:uid="{00000000-0005-0000-0000-0000C8010000}"/>
  </cellStyles>
  <dxfs count="0"/>
  <tableStyles count="0" defaultTableStyle="TableStyleMedium9" defaultPivotStyle="PivotStyleLight16"/>
  <colors>
    <mruColors>
      <color rgb="FFE5825E"/>
      <color rgb="FFEFCB68"/>
      <color rgb="FFBBBE64"/>
      <color rgb="FF1E4976"/>
      <color rgb="FF5FA3BF"/>
      <color rgb="FF9BBA4E"/>
      <color rgb="FF2EC4E2"/>
      <color rgb="FF39C8D7"/>
      <color rgb="FF69D6E1"/>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7.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988159405805402E-2"/>
          <c:y val="1.8779342723004692E-2"/>
          <c:w val="0.9188112434482526"/>
          <c:h val="0.72803642010820224"/>
        </c:manualLayout>
      </c:layout>
      <c:barChart>
        <c:barDir val="col"/>
        <c:grouping val="stacked"/>
        <c:varyColors val="0"/>
        <c:ser>
          <c:idx val="0"/>
          <c:order val="0"/>
          <c:tx>
            <c:strRef>
              <c:f>'2.1'!$D$11</c:f>
              <c:strCache>
                <c:ptCount val="1"/>
                <c:pt idx="0">
                  <c:v>Caja en divisas</c:v>
                </c:pt>
              </c:strCache>
            </c:strRef>
          </c:tx>
          <c:spPr>
            <a:solidFill>
              <a:schemeClr val="tx1">
                <a:lumMod val="50000"/>
                <a:lumOff val="50000"/>
              </a:schemeClr>
            </a:solidFill>
          </c:spPr>
          <c:invertIfNegative val="0"/>
          <c:cat>
            <c:numRef>
              <c:f>'2.1'!$B$12:$B$193</c:f>
              <c:numCache>
                <c:formatCode>mmm\-yy</c:formatCode>
                <c:ptCount val="182"/>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numCache>
            </c:numRef>
          </c:cat>
          <c:val>
            <c:numRef>
              <c:f>'2.1'!$D$12:$D$193</c:f>
              <c:numCache>
                <c:formatCode>#,##0.0</c:formatCode>
                <c:ptCount val="182"/>
                <c:pt idx="0">
                  <c:v>538.52017763000003</c:v>
                </c:pt>
                <c:pt idx="1">
                  <c:v>531.61764641000002</c:v>
                </c:pt>
                <c:pt idx="2">
                  <c:v>482.47212857</c:v>
                </c:pt>
                <c:pt idx="3">
                  <c:v>504.47138576999998</c:v>
                </c:pt>
                <c:pt idx="4">
                  <c:v>462.3158464</c:v>
                </c:pt>
                <c:pt idx="5">
                  <c:v>417.50918681000002</c:v>
                </c:pt>
                <c:pt idx="6">
                  <c:v>434.40351602999999</c:v>
                </c:pt>
                <c:pt idx="7">
                  <c:v>383.96022713000002</c:v>
                </c:pt>
                <c:pt idx="8">
                  <c:v>684.82578605999993</c:v>
                </c:pt>
                <c:pt idx="9">
                  <c:v>516.76512289999994</c:v>
                </c:pt>
                <c:pt idx="10">
                  <c:v>725.01414262000003</c:v>
                </c:pt>
                <c:pt idx="11">
                  <c:v>519.19564558000002</c:v>
                </c:pt>
                <c:pt idx="12">
                  <c:v>363.93820717</c:v>
                </c:pt>
                <c:pt idx="13">
                  <c:v>275.56992389999999</c:v>
                </c:pt>
                <c:pt idx="14">
                  <c:v>429.76359881999997</c:v>
                </c:pt>
                <c:pt idx="15">
                  <c:v>575.64469800999996</c:v>
                </c:pt>
                <c:pt idx="16">
                  <c:v>712.00763471000005</c:v>
                </c:pt>
                <c:pt idx="17">
                  <c:v>506.38407613999999</c:v>
                </c:pt>
                <c:pt idx="18">
                  <c:v>423.47164917000003</c:v>
                </c:pt>
                <c:pt idx="19">
                  <c:v>527.87103788000002</c:v>
                </c:pt>
                <c:pt idx="20">
                  <c:v>522.08511708000003</c:v>
                </c:pt>
                <c:pt idx="21">
                  <c:v>605.93648529999996</c:v>
                </c:pt>
                <c:pt idx="22">
                  <c:v>816.22078325999996</c:v>
                </c:pt>
                <c:pt idx="23">
                  <c:v>649.25622550000003</c:v>
                </c:pt>
                <c:pt idx="24">
                  <c:v>863.62241682000001</c:v>
                </c:pt>
                <c:pt idx="25">
                  <c:v>697.02341465999996</c:v>
                </c:pt>
                <c:pt idx="26">
                  <c:v>755.39812295000002</c:v>
                </c:pt>
                <c:pt idx="27">
                  <c:v>579.69317773</c:v>
                </c:pt>
                <c:pt idx="28">
                  <c:v>644.08695607000004</c:v>
                </c:pt>
                <c:pt idx="29">
                  <c:v>660.61794333</c:v>
                </c:pt>
                <c:pt idx="30">
                  <c:v>459.76706045999998</c:v>
                </c:pt>
                <c:pt idx="31">
                  <c:v>447.66379762999998</c:v>
                </c:pt>
                <c:pt idx="32">
                  <c:v>604.18602191000002</c:v>
                </c:pt>
                <c:pt idx="33">
                  <c:v>614.8832334299999</c:v>
                </c:pt>
                <c:pt idx="34">
                  <c:v>968.58165515999997</c:v>
                </c:pt>
                <c:pt idx="35">
                  <c:v>244.18684271999999</c:v>
                </c:pt>
                <c:pt idx="36">
                  <c:v>407.22175383000001</c:v>
                </c:pt>
                <c:pt idx="37">
                  <c:v>365.31878488000001</c:v>
                </c:pt>
                <c:pt idx="38">
                  <c:v>429.14426730000002</c:v>
                </c:pt>
                <c:pt idx="39">
                  <c:v>512.89326871000003</c:v>
                </c:pt>
                <c:pt idx="40">
                  <c:v>477.54221133999999</c:v>
                </c:pt>
                <c:pt idx="41">
                  <c:v>423.08548580000001</c:v>
                </c:pt>
                <c:pt idx="42">
                  <c:v>527.64410138000005</c:v>
                </c:pt>
                <c:pt idx="43">
                  <c:v>964.32805784000004</c:v>
                </c:pt>
                <c:pt idx="44">
                  <c:v>1095.4701673699999</c:v>
                </c:pt>
                <c:pt idx="45">
                  <c:v>986.66665363000004</c:v>
                </c:pt>
                <c:pt idx="46">
                  <c:v>1076.2045031600001</c:v>
                </c:pt>
                <c:pt idx="47">
                  <c:v>360.43945122000002</c:v>
                </c:pt>
                <c:pt idx="48">
                  <c:v>689.87116448999996</c:v>
                </c:pt>
                <c:pt idx="49">
                  <c:v>581.36765924999997</c:v>
                </c:pt>
                <c:pt idx="50">
                  <c:v>496.22237074000003</c:v>
                </c:pt>
                <c:pt idx="51">
                  <c:v>442.77382114</c:v>
                </c:pt>
                <c:pt idx="52">
                  <c:v>398.30765270000001</c:v>
                </c:pt>
                <c:pt idx="53">
                  <c:v>386.07272966000005</c:v>
                </c:pt>
                <c:pt idx="54">
                  <c:v>469.64217551000002</c:v>
                </c:pt>
                <c:pt idx="55">
                  <c:v>469.24464125999998</c:v>
                </c:pt>
                <c:pt idx="56">
                  <c:v>380.37764414999998</c:v>
                </c:pt>
                <c:pt idx="57">
                  <c:v>483.13192795999998</c:v>
                </c:pt>
                <c:pt idx="58">
                  <c:v>847.39022196000008</c:v>
                </c:pt>
                <c:pt idx="59">
                  <c:v>360.96490854000001</c:v>
                </c:pt>
                <c:pt idx="60">
                  <c:v>695.37100032000001</c:v>
                </c:pt>
                <c:pt idx="61">
                  <c:v>529.00852006000002</c:v>
                </c:pt>
                <c:pt idx="62">
                  <c:v>429.67722210000005</c:v>
                </c:pt>
                <c:pt idx="63">
                  <c:v>440.92419625999997</c:v>
                </c:pt>
                <c:pt idx="64">
                  <c:v>564.00497352999992</c:v>
                </c:pt>
                <c:pt idx="65">
                  <c:v>570.52243654999995</c:v>
                </c:pt>
                <c:pt idx="66">
                  <c:v>574.66361574999996</c:v>
                </c:pt>
                <c:pt idx="67">
                  <c:v>582.06882244000008</c:v>
                </c:pt>
                <c:pt idx="68">
                  <c:v>644.43585544000007</c:v>
                </c:pt>
                <c:pt idx="69">
                  <c:v>775.65154453999992</c:v>
                </c:pt>
                <c:pt idx="70">
                  <c:v>1108.4611035200001</c:v>
                </c:pt>
                <c:pt idx="71">
                  <c:v>434.56019523000003</c:v>
                </c:pt>
                <c:pt idx="72">
                  <c:v>702.03281042999993</c:v>
                </c:pt>
                <c:pt idx="73">
                  <c:v>568.15900451999994</c:v>
                </c:pt>
                <c:pt idx="74">
                  <c:v>484.84195785000003</c:v>
                </c:pt>
                <c:pt idx="75">
                  <c:v>241.67562158999999</c:v>
                </c:pt>
                <c:pt idx="76">
                  <c:v>373.49145647</c:v>
                </c:pt>
                <c:pt idx="77">
                  <c:v>341.32860275000002</c:v>
                </c:pt>
                <c:pt idx="78">
                  <c:v>329.63521757000001</c:v>
                </c:pt>
                <c:pt idx="79">
                  <c:v>320.73619600000001</c:v>
                </c:pt>
                <c:pt idx="80">
                  <c:v>440.80930370999999</c:v>
                </c:pt>
                <c:pt idx="81">
                  <c:v>528.02731554000002</c:v>
                </c:pt>
                <c:pt idx="82">
                  <c:v>730.30836698000007</c:v>
                </c:pt>
                <c:pt idx="83">
                  <c:v>357.68917494999999</c:v>
                </c:pt>
                <c:pt idx="84">
                  <c:v>525.81591956</c:v>
                </c:pt>
                <c:pt idx="85">
                  <c:v>580.77045946999999</c:v>
                </c:pt>
                <c:pt idx="86">
                  <c:v>503.67703986999999</c:v>
                </c:pt>
                <c:pt idx="87">
                  <c:v>470.67432294000002</c:v>
                </c:pt>
                <c:pt idx="88">
                  <c:v>584.49809260999996</c:v>
                </c:pt>
                <c:pt idx="89">
                  <c:v>485.93958610999999</c:v>
                </c:pt>
                <c:pt idx="90">
                  <c:v>584.94443100000001</c:v>
                </c:pt>
                <c:pt idx="91">
                  <c:v>465.76088229999999</c:v>
                </c:pt>
                <c:pt idx="92">
                  <c:v>568.60775074000003</c:v>
                </c:pt>
                <c:pt idx="93">
                  <c:v>536.37123499000006</c:v>
                </c:pt>
                <c:pt idx="94">
                  <c:v>775.06445646999998</c:v>
                </c:pt>
                <c:pt idx="95">
                  <c:v>431.40571502999995</c:v>
                </c:pt>
                <c:pt idx="96">
                  <c:v>598.76634116999992</c:v>
                </c:pt>
                <c:pt idx="97">
                  <c:v>607.55175069000006</c:v>
                </c:pt>
                <c:pt idx="98">
                  <c:v>613.04759860000001</c:v>
                </c:pt>
                <c:pt idx="99">
                  <c:v>477.81071814000001</c:v>
                </c:pt>
                <c:pt idx="100">
                  <c:v>565.73770166999998</c:v>
                </c:pt>
                <c:pt idx="101">
                  <c:v>489.67953513999998</c:v>
                </c:pt>
                <c:pt idx="102">
                  <c:v>417.64284906</c:v>
                </c:pt>
                <c:pt idx="103">
                  <c:v>568.73263172999998</c:v>
                </c:pt>
                <c:pt idx="104">
                  <c:v>555.18303127000001</c:v>
                </c:pt>
                <c:pt idx="105">
                  <c:v>564.54282925999996</c:v>
                </c:pt>
                <c:pt idx="106">
                  <c:v>690.14856933999999</c:v>
                </c:pt>
                <c:pt idx="107">
                  <c:v>295.89377688000002</c:v>
                </c:pt>
                <c:pt idx="108">
                  <c:v>722.35721267999998</c:v>
                </c:pt>
                <c:pt idx="109">
                  <c:v>725.17491772000005</c:v>
                </c:pt>
                <c:pt idx="110">
                  <c:v>600.81577688999994</c:v>
                </c:pt>
                <c:pt idx="111">
                  <c:v>477.08844960000005</c:v>
                </c:pt>
                <c:pt idx="112">
                  <c:v>623.74738327</c:v>
                </c:pt>
                <c:pt idx="113">
                  <c:v>441.82778838999997</c:v>
                </c:pt>
                <c:pt idx="114">
                  <c:v>551.72944112000005</c:v>
                </c:pt>
                <c:pt idx="115">
                  <c:v>447.69800036000004</c:v>
                </c:pt>
                <c:pt idx="116">
                  <c:v>658.62508463999995</c:v>
                </c:pt>
                <c:pt idx="117">
                  <c:v>537.54445720000001</c:v>
                </c:pt>
                <c:pt idx="118">
                  <c:v>673.59546188000002</c:v>
                </c:pt>
                <c:pt idx="119">
                  <c:v>492.87675287999997</c:v>
                </c:pt>
                <c:pt idx="120">
                  <c:v>692.17860909000001</c:v>
                </c:pt>
                <c:pt idx="121">
                  <c:v>622.49820726999997</c:v>
                </c:pt>
                <c:pt idx="122">
                  <c:v>420.15372511000004</c:v>
                </c:pt>
                <c:pt idx="123">
                  <c:v>242.11036691999999</c:v>
                </c:pt>
                <c:pt idx="124">
                  <c:v>336.13800702999998</c:v>
                </c:pt>
                <c:pt idx="125">
                  <c:v>412.02777823000002</c:v>
                </c:pt>
                <c:pt idx="126">
                  <c:v>456.00637738</c:v>
                </c:pt>
                <c:pt idx="127">
                  <c:v>427.75177027000001</c:v>
                </c:pt>
                <c:pt idx="128">
                  <c:v>350.38240898999999</c:v>
                </c:pt>
                <c:pt idx="129">
                  <c:v>670.28170470000009</c:v>
                </c:pt>
                <c:pt idx="130">
                  <c:v>835.76138782999999</c:v>
                </c:pt>
                <c:pt idx="131">
                  <c:v>511.51880044000001</c:v>
                </c:pt>
                <c:pt idx="132">
                  <c:v>595.15940177999994</c:v>
                </c:pt>
                <c:pt idx="133">
                  <c:v>569.94371623999996</c:v>
                </c:pt>
                <c:pt idx="134">
                  <c:v>587.03095586000006</c:v>
                </c:pt>
                <c:pt idx="135">
                  <c:v>599.38494264999997</c:v>
                </c:pt>
                <c:pt idx="136">
                  <c:v>529.49967135999998</c:v>
                </c:pt>
                <c:pt idx="137">
                  <c:v>444.84277020999997</c:v>
                </c:pt>
                <c:pt idx="138">
                  <c:v>467.7089355</c:v>
                </c:pt>
                <c:pt idx="139">
                  <c:v>584.61324787000001</c:v>
                </c:pt>
                <c:pt idx="140">
                  <c:v>521.68193940000003</c:v>
                </c:pt>
                <c:pt idx="141">
                  <c:v>558.06009792999998</c:v>
                </c:pt>
                <c:pt idx="142">
                  <c:v>554.80528712</c:v>
                </c:pt>
                <c:pt idx="143">
                  <c:v>461.20082506</c:v>
                </c:pt>
                <c:pt idx="144">
                  <c:v>665.70074035000005</c:v>
                </c:pt>
                <c:pt idx="145">
                  <c:v>524.83888345000003</c:v>
                </c:pt>
                <c:pt idx="146">
                  <c:v>608.14035811999997</c:v>
                </c:pt>
                <c:pt idx="147">
                  <c:v>585.43118795000009</c:v>
                </c:pt>
                <c:pt idx="148">
                  <c:v>686.65672359000007</c:v>
                </c:pt>
                <c:pt idx="149">
                  <c:v>553.13500944000009</c:v>
                </c:pt>
                <c:pt idx="150">
                  <c:v>560.6973812</c:v>
                </c:pt>
                <c:pt idx="151">
                  <c:v>468.57289792</c:v>
                </c:pt>
                <c:pt idx="152">
                  <c:v>642.82900757000004</c:v>
                </c:pt>
                <c:pt idx="153">
                  <c:v>361.21375729000005</c:v>
                </c:pt>
                <c:pt idx="154">
                  <c:v>356.03378793000002</c:v>
                </c:pt>
                <c:pt idx="155">
                  <c:v>514.45040482000002</c:v>
                </c:pt>
                <c:pt idx="156">
                  <c:v>625.27669828000001</c:v>
                </c:pt>
                <c:pt idx="157">
                  <c:v>543.15723100000002</c:v>
                </c:pt>
                <c:pt idx="158">
                  <c:v>447.33914661</c:v>
                </c:pt>
                <c:pt idx="159">
                  <c:v>482.78098913999997</c:v>
                </c:pt>
                <c:pt idx="160">
                  <c:v>461.08735666000001</c:v>
                </c:pt>
                <c:pt idx="161">
                  <c:v>605.46372424000003</c:v>
                </c:pt>
                <c:pt idx="162">
                  <c:v>685.57808248000003</c:v>
                </c:pt>
                <c:pt idx="163">
                  <c:v>496.4941781</c:v>
                </c:pt>
                <c:pt idx="164">
                  <c:v>544.24782030999995</c:v>
                </c:pt>
                <c:pt idx="165">
                  <c:v>511.42804465</c:v>
                </c:pt>
                <c:pt idx="166">
                  <c:v>600.71666300999993</c:v>
                </c:pt>
                <c:pt idx="167">
                  <c:v>564.47828434999997</c:v>
                </c:pt>
                <c:pt idx="168">
                  <c:v>695.24738564999996</c:v>
                </c:pt>
                <c:pt idx="169">
                  <c:v>666.67995186000007</c:v>
                </c:pt>
                <c:pt idx="170">
                  <c:v>605.47007985000005</c:v>
                </c:pt>
                <c:pt idx="171">
                  <c:v>427.00738888000001</c:v>
                </c:pt>
                <c:pt idx="172">
                  <c:v>588.74843795000004</c:v>
                </c:pt>
                <c:pt idx="173">
                  <c:v>718.94827558000009</c:v>
                </c:pt>
                <c:pt idx="174">
                  <c:v>588.75202553999998</c:v>
                </c:pt>
                <c:pt idx="175">
                  <c:v>735.56570163000004</c:v>
                </c:pt>
                <c:pt idx="176">
                  <c:v>733.93521840999995</c:v>
                </c:pt>
                <c:pt idx="177">
                  <c:v>844.55793674999995</c:v>
                </c:pt>
                <c:pt idx="178">
                  <c:v>1243.6848306500001</c:v>
                </c:pt>
                <c:pt idx="179">
                  <c:v>1262.98052469</c:v>
                </c:pt>
                <c:pt idx="180">
                  <c:v>1766.59721752</c:v>
                </c:pt>
                <c:pt idx="181">
                  <c:v>1834.0537269400002</c:v>
                </c:pt>
              </c:numCache>
            </c:numRef>
          </c:val>
          <c:extLst>
            <c:ext xmlns:c16="http://schemas.microsoft.com/office/drawing/2014/chart" uri="{C3380CC4-5D6E-409C-BE32-E72D297353CC}">
              <c16:uniqueId val="{00000000-C51C-4BE6-8747-D83290A70BA7}"/>
            </c:ext>
          </c:extLst>
        </c:ser>
        <c:ser>
          <c:idx val="1"/>
          <c:order val="1"/>
          <c:tx>
            <c:strRef>
              <c:f>'2.1'!$E$11</c:f>
              <c:strCache>
                <c:ptCount val="1"/>
                <c:pt idx="0">
                  <c:v>Bancos en el exterior</c:v>
                </c:pt>
              </c:strCache>
            </c:strRef>
          </c:tx>
          <c:spPr>
            <a:solidFill>
              <a:schemeClr val="bg1">
                <a:lumMod val="65000"/>
              </a:schemeClr>
            </a:solidFill>
          </c:spPr>
          <c:invertIfNegative val="0"/>
          <c:cat>
            <c:numRef>
              <c:f>'2.1'!$B$12:$B$193</c:f>
              <c:numCache>
                <c:formatCode>mmm\-yy</c:formatCode>
                <c:ptCount val="182"/>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numCache>
            </c:numRef>
          </c:cat>
          <c:val>
            <c:numRef>
              <c:f>'2.1'!$E$12:$E$193</c:f>
              <c:numCache>
                <c:formatCode>#,##0.0</c:formatCode>
                <c:ptCount val="182"/>
                <c:pt idx="0">
                  <c:v>522.72641995000004</c:v>
                </c:pt>
                <c:pt idx="1">
                  <c:v>288.93256323000003</c:v>
                </c:pt>
                <c:pt idx="2">
                  <c:v>403.23773226999998</c:v>
                </c:pt>
                <c:pt idx="3">
                  <c:v>349.63315232999997</c:v>
                </c:pt>
                <c:pt idx="4">
                  <c:v>305.71310782999996</c:v>
                </c:pt>
                <c:pt idx="5">
                  <c:v>205.41307888</c:v>
                </c:pt>
                <c:pt idx="6">
                  <c:v>232.99225662999999</c:v>
                </c:pt>
                <c:pt idx="7">
                  <c:v>297.43743311000003</c:v>
                </c:pt>
                <c:pt idx="8">
                  <c:v>406.95041363000001</c:v>
                </c:pt>
                <c:pt idx="9">
                  <c:v>472.19988877999998</c:v>
                </c:pt>
                <c:pt idx="10">
                  <c:v>399.03261608999998</c:v>
                </c:pt>
                <c:pt idx="11">
                  <c:v>504.51314511000004</c:v>
                </c:pt>
                <c:pt idx="12">
                  <c:v>373.32450985000003</c:v>
                </c:pt>
                <c:pt idx="13">
                  <c:v>502.62652974000002</c:v>
                </c:pt>
                <c:pt idx="14">
                  <c:v>322.42297119</c:v>
                </c:pt>
                <c:pt idx="15">
                  <c:v>343.07528379000001</c:v>
                </c:pt>
                <c:pt idx="16">
                  <c:v>161.88295144</c:v>
                </c:pt>
                <c:pt idx="17">
                  <c:v>374.47996802</c:v>
                </c:pt>
                <c:pt idx="18">
                  <c:v>418.56705208999995</c:v>
                </c:pt>
                <c:pt idx="19">
                  <c:v>205.93658341999998</c:v>
                </c:pt>
                <c:pt idx="20">
                  <c:v>298.23977607</c:v>
                </c:pt>
                <c:pt idx="21">
                  <c:v>409.08680920999996</c:v>
                </c:pt>
                <c:pt idx="22">
                  <c:v>400.76066517999999</c:v>
                </c:pt>
                <c:pt idx="23">
                  <c:v>295.39474311000004</c:v>
                </c:pt>
                <c:pt idx="24">
                  <c:v>358.91184489</c:v>
                </c:pt>
                <c:pt idx="25">
                  <c:v>373.41490306000003</c:v>
                </c:pt>
                <c:pt idx="26">
                  <c:v>355.57693843999999</c:v>
                </c:pt>
                <c:pt idx="27">
                  <c:v>416.86634473000004</c:v>
                </c:pt>
                <c:pt idx="28">
                  <c:v>444.85610406000001</c:v>
                </c:pt>
                <c:pt idx="29">
                  <c:v>509.43837367999998</c:v>
                </c:pt>
                <c:pt idx="30">
                  <c:v>381.86119048</c:v>
                </c:pt>
                <c:pt idx="31">
                  <c:v>382.03631144000002</c:v>
                </c:pt>
                <c:pt idx="32">
                  <c:v>334.89048548</c:v>
                </c:pt>
                <c:pt idx="33">
                  <c:v>396.55551660000003</c:v>
                </c:pt>
                <c:pt idx="34">
                  <c:v>301.97749852999999</c:v>
                </c:pt>
                <c:pt idx="35">
                  <c:v>225.00963477000002</c:v>
                </c:pt>
                <c:pt idx="36">
                  <c:v>337.25002665</c:v>
                </c:pt>
                <c:pt idx="37">
                  <c:v>258.40655722000002</c:v>
                </c:pt>
                <c:pt idx="38">
                  <c:v>316.37009458999995</c:v>
                </c:pt>
                <c:pt idx="39">
                  <c:v>338.75826788000001</c:v>
                </c:pt>
                <c:pt idx="40">
                  <c:v>228.46338555</c:v>
                </c:pt>
                <c:pt idx="41">
                  <c:v>162.68240665000002</c:v>
                </c:pt>
                <c:pt idx="42">
                  <c:v>416.5093056</c:v>
                </c:pt>
                <c:pt idx="43">
                  <c:v>342.62216488000001</c:v>
                </c:pt>
                <c:pt idx="44">
                  <c:v>372.47169418999999</c:v>
                </c:pt>
                <c:pt idx="45">
                  <c:v>215.38260022</c:v>
                </c:pt>
                <c:pt idx="46">
                  <c:v>486.52641402999996</c:v>
                </c:pt>
                <c:pt idx="47">
                  <c:v>1428.6921690199999</c:v>
                </c:pt>
                <c:pt idx="48">
                  <c:v>1048.6207149000002</c:v>
                </c:pt>
                <c:pt idx="49">
                  <c:v>1309.6026743799998</c:v>
                </c:pt>
                <c:pt idx="50">
                  <c:v>1524.17606718</c:v>
                </c:pt>
                <c:pt idx="51">
                  <c:v>1240.15877793</c:v>
                </c:pt>
                <c:pt idx="52">
                  <c:v>1350.6247771699998</c:v>
                </c:pt>
                <c:pt idx="53">
                  <c:v>1371.6212267700002</c:v>
                </c:pt>
                <c:pt idx="54">
                  <c:v>1246.5866337699999</c:v>
                </c:pt>
                <c:pt idx="55">
                  <c:v>1409.5356859999999</c:v>
                </c:pt>
                <c:pt idx="56">
                  <c:v>1300.8242667699999</c:v>
                </c:pt>
                <c:pt idx="57">
                  <c:v>1286.37771133</c:v>
                </c:pt>
                <c:pt idx="58">
                  <c:v>1540.5795247200001</c:v>
                </c:pt>
                <c:pt idx="59">
                  <c:v>1193.1222880999999</c:v>
                </c:pt>
                <c:pt idx="60">
                  <c:v>1271.39094043</c:v>
                </c:pt>
                <c:pt idx="61">
                  <c:v>944.50892171999999</c:v>
                </c:pt>
                <c:pt idx="62">
                  <c:v>695.28719650999994</c:v>
                </c:pt>
                <c:pt idx="63">
                  <c:v>811.88580561000003</c:v>
                </c:pt>
                <c:pt idx="64">
                  <c:v>647.08574364000003</c:v>
                </c:pt>
                <c:pt idx="65">
                  <c:v>692.66378273999999</c:v>
                </c:pt>
                <c:pt idx="66">
                  <c:v>574.99153266999997</c:v>
                </c:pt>
                <c:pt idx="67">
                  <c:v>533.53465874000005</c:v>
                </c:pt>
                <c:pt idx="68">
                  <c:v>577.64015390999998</c:v>
                </c:pt>
                <c:pt idx="69">
                  <c:v>758.94929965999995</c:v>
                </c:pt>
                <c:pt idx="70">
                  <c:v>982.22766038999998</c:v>
                </c:pt>
                <c:pt idx="71">
                  <c:v>560.65888007000001</c:v>
                </c:pt>
                <c:pt idx="72">
                  <c:v>539.93859192999992</c:v>
                </c:pt>
                <c:pt idx="73">
                  <c:v>345.30396483999999</c:v>
                </c:pt>
                <c:pt idx="74">
                  <c:v>332.67605413000001</c:v>
                </c:pt>
                <c:pt idx="75">
                  <c:v>176.94262135</c:v>
                </c:pt>
                <c:pt idx="76">
                  <c:v>305.18144838000001</c:v>
                </c:pt>
                <c:pt idx="77">
                  <c:v>200.24985547</c:v>
                </c:pt>
                <c:pt idx="78">
                  <c:v>212.70727314999999</c:v>
                </c:pt>
                <c:pt idx="79">
                  <c:v>411.43187155000004</c:v>
                </c:pt>
                <c:pt idx="80">
                  <c:v>1255.9680999500001</c:v>
                </c:pt>
                <c:pt idx="81">
                  <c:v>234.62153666999998</c:v>
                </c:pt>
                <c:pt idx="82">
                  <c:v>374.96743938999998</c:v>
                </c:pt>
                <c:pt idx="83">
                  <c:v>331.53868500999999</c:v>
                </c:pt>
                <c:pt idx="84">
                  <c:v>166.98745771</c:v>
                </c:pt>
                <c:pt idx="85">
                  <c:v>351.80286701</c:v>
                </c:pt>
                <c:pt idx="86">
                  <c:v>285.35213520999997</c:v>
                </c:pt>
                <c:pt idx="87">
                  <c:v>292.37464939</c:v>
                </c:pt>
                <c:pt idx="88">
                  <c:v>178.90130512000002</c:v>
                </c:pt>
                <c:pt idx="89">
                  <c:v>61.89112137</c:v>
                </c:pt>
                <c:pt idx="90">
                  <c:v>332.00384350000002</c:v>
                </c:pt>
                <c:pt idx="91">
                  <c:v>247.72897918000001</c:v>
                </c:pt>
                <c:pt idx="92">
                  <c:v>268.43707895999995</c:v>
                </c:pt>
                <c:pt idx="93">
                  <c:v>257.74046680999999</c:v>
                </c:pt>
                <c:pt idx="94">
                  <c:v>400.21731445</c:v>
                </c:pt>
                <c:pt idx="95">
                  <c:v>216.95760136000001</c:v>
                </c:pt>
                <c:pt idx="96">
                  <c:v>324.00963193000001</c:v>
                </c:pt>
                <c:pt idx="97">
                  <c:v>292.83497438000001</c:v>
                </c:pt>
                <c:pt idx="98">
                  <c:v>158.13063980999999</c:v>
                </c:pt>
                <c:pt idx="99">
                  <c:v>281.26312124999998</c:v>
                </c:pt>
                <c:pt idx="100">
                  <c:v>157.81519036</c:v>
                </c:pt>
                <c:pt idx="101">
                  <c:v>175.25543624000002</c:v>
                </c:pt>
                <c:pt idx="102">
                  <c:v>453.65219275999999</c:v>
                </c:pt>
                <c:pt idx="103">
                  <c:v>188.30799356</c:v>
                </c:pt>
                <c:pt idx="104">
                  <c:v>233.34553533000002</c:v>
                </c:pt>
                <c:pt idx="105">
                  <c:v>157.85686784999999</c:v>
                </c:pt>
                <c:pt idx="106">
                  <c:v>229.00630128999998</c:v>
                </c:pt>
                <c:pt idx="107">
                  <c:v>305.70592242999999</c:v>
                </c:pt>
                <c:pt idx="108">
                  <c:v>601.74766310000007</c:v>
                </c:pt>
                <c:pt idx="109">
                  <c:v>364.52107849999999</c:v>
                </c:pt>
                <c:pt idx="110">
                  <c:v>359.83765646000001</c:v>
                </c:pt>
                <c:pt idx="111">
                  <c:v>558.61086460000001</c:v>
                </c:pt>
                <c:pt idx="112">
                  <c:v>352.50828452999997</c:v>
                </c:pt>
                <c:pt idx="113">
                  <c:v>385.44673238000001</c:v>
                </c:pt>
                <c:pt idx="114">
                  <c:v>212.68105413000001</c:v>
                </c:pt>
                <c:pt idx="115">
                  <c:v>299.06046493000002</c:v>
                </c:pt>
                <c:pt idx="116">
                  <c:v>313.39405461000001</c:v>
                </c:pt>
                <c:pt idx="117">
                  <c:v>288.70776016000002</c:v>
                </c:pt>
                <c:pt idx="118">
                  <c:v>277.48154001</c:v>
                </c:pt>
                <c:pt idx="119">
                  <c:v>372.15231392999999</c:v>
                </c:pt>
                <c:pt idx="120">
                  <c:v>342.50833839000001</c:v>
                </c:pt>
                <c:pt idx="121">
                  <c:v>377.63880238000002</c:v>
                </c:pt>
                <c:pt idx="122">
                  <c:v>346.11435031999997</c:v>
                </c:pt>
                <c:pt idx="123">
                  <c:v>523.89387886999998</c:v>
                </c:pt>
                <c:pt idx="124">
                  <c:v>500.92828835</c:v>
                </c:pt>
                <c:pt idx="125">
                  <c:v>450.20170816000001</c:v>
                </c:pt>
                <c:pt idx="126">
                  <c:v>358.07507593000003</c:v>
                </c:pt>
                <c:pt idx="127">
                  <c:v>565.56799737999995</c:v>
                </c:pt>
                <c:pt idx="128">
                  <c:v>590.23922888999994</c:v>
                </c:pt>
                <c:pt idx="129">
                  <c:v>554.22125602999995</c:v>
                </c:pt>
                <c:pt idx="130">
                  <c:v>446.90001175999998</c:v>
                </c:pt>
                <c:pt idx="131">
                  <c:v>218.35215144999998</c:v>
                </c:pt>
                <c:pt idx="132">
                  <c:v>375.74574475999998</c:v>
                </c:pt>
                <c:pt idx="133">
                  <c:v>254.65443281999998</c:v>
                </c:pt>
                <c:pt idx="134">
                  <c:v>256.83680807000002</c:v>
                </c:pt>
                <c:pt idx="135">
                  <c:v>297.87176486999999</c:v>
                </c:pt>
                <c:pt idx="136">
                  <c:v>128.09124104</c:v>
                </c:pt>
                <c:pt idx="137">
                  <c:v>261.56796649</c:v>
                </c:pt>
                <c:pt idx="138">
                  <c:v>218.81235333000001</c:v>
                </c:pt>
                <c:pt idx="139">
                  <c:v>199.84593928000001</c:v>
                </c:pt>
                <c:pt idx="140">
                  <c:v>204.60164587</c:v>
                </c:pt>
                <c:pt idx="141">
                  <c:v>169.67159138</c:v>
                </c:pt>
                <c:pt idx="142">
                  <c:v>223.11439350999999</c:v>
                </c:pt>
                <c:pt idx="143">
                  <c:v>184.15857142999999</c:v>
                </c:pt>
                <c:pt idx="144">
                  <c:v>454.45420238999998</c:v>
                </c:pt>
                <c:pt idx="145">
                  <c:v>217.76592077999999</c:v>
                </c:pt>
                <c:pt idx="146">
                  <c:v>239.15393987000002</c:v>
                </c:pt>
                <c:pt idx="147">
                  <c:v>406.63011642000004</c:v>
                </c:pt>
                <c:pt idx="148">
                  <c:v>148.72041128999999</c:v>
                </c:pt>
                <c:pt idx="149">
                  <c:v>384.87064029000004</c:v>
                </c:pt>
                <c:pt idx="150">
                  <c:v>186.08174343000002</c:v>
                </c:pt>
                <c:pt idx="151">
                  <c:v>190.51026891000001</c:v>
                </c:pt>
                <c:pt idx="152">
                  <c:v>207.10719911000001</c:v>
                </c:pt>
                <c:pt idx="153">
                  <c:v>447.61439104999999</c:v>
                </c:pt>
                <c:pt idx="154">
                  <c:v>389.94637562999998</c:v>
                </c:pt>
                <c:pt idx="155">
                  <c:v>345.9738284</c:v>
                </c:pt>
                <c:pt idx="156">
                  <c:v>278.11510192000003</c:v>
                </c:pt>
                <c:pt idx="157">
                  <c:v>137.49887231</c:v>
                </c:pt>
                <c:pt idx="158">
                  <c:v>509.56607110000004</c:v>
                </c:pt>
                <c:pt idx="159">
                  <c:v>93.238432870000011</c:v>
                </c:pt>
                <c:pt idx="160">
                  <c:v>344.43990536000001</c:v>
                </c:pt>
                <c:pt idx="161">
                  <c:v>543.75265689000003</c:v>
                </c:pt>
                <c:pt idx="162">
                  <c:v>355.85991855999998</c:v>
                </c:pt>
                <c:pt idx="163">
                  <c:v>385.55224368</c:v>
                </c:pt>
                <c:pt idx="164">
                  <c:v>294.43668726999999</c:v>
                </c:pt>
                <c:pt idx="165">
                  <c:v>448.11378089999999</c:v>
                </c:pt>
                <c:pt idx="166">
                  <c:v>241.34783593</c:v>
                </c:pt>
                <c:pt idx="167">
                  <c:v>425.21249956000003</c:v>
                </c:pt>
                <c:pt idx="168">
                  <c:v>367.19132378</c:v>
                </c:pt>
                <c:pt idx="169">
                  <c:v>399.57036668000006</c:v>
                </c:pt>
                <c:pt idx="170">
                  <c:v>70.302224370000005</c:v>
                </c:pt>
                <c:pt idx="171">
                  <c:v>570.82455815000003</c:v>
                </c:pt>
                <c:pt idx="172">
                  <c:v>224.26231988000001</c:v>
                </c:pt>
                <c:pt idx="173">
                  <c:v>99.184713209999998</c:v>
                </c:pt>
                <c:pt idx="174">
                  <c:v>738.92679702999999</c:v>
                </c:pt>
                <c:pt idx="175">
                  <c:v>731.36377887000003</c:v>
                </c:pt>
                <c:pt idx="176">
                  <c:v>478.66169282999999</c:v>
                </c:pt>
                <c:pt idx="177">
                  <c:v>628.74477897999998</c:v>
                </c:pt>
                <c:pt idx="178">
                  <c:v>251.10982952000001</c:v>
                </c:pt>
                <c:pt idx="179">
                  <c:v>394.04752624000002</c:v>
                </c:pt>
                <c:pt idx="180">
                  <c:v>787.21692699000005</c:v>
                </c:pt>
                <c:pt idx="181">
                  <c:v>419.10119481999999</c:v>
                </c:pt>
              </c:numCache>
            </c:numRef>
          </c:val>
          <c:extLst>
            <c:ext xmlns:c16="http://schemas.microsoft.com/office/drawing/2014/chart" uri="{C3380CC4-5D6E-409C-BE32-E72D297353CC}">
              <c16:uniqueId val="{00000001-C51C-4BE6-8747-D83290A70BA7}"/>
            </c:ext>
          </c:extLst>
        </c:ser>
        <c:ser>
          <c:idx val="2"/>
          <c:order val="2"/>
          <c:tx>
            <c:strRef>
              <c:f>'2.1'!$F$11</c:f>
              <c:strCache>
                <c:ptCount val="1"/>
                <c:pt idx="0">
                  <c:v>Inversiones</c:v>
                </c:pt>
              </c:strCache>
            </c:strRef>
          </c:tx>
          <c:spPr>
            <a:solidFill>
              <a:srgbClr val="3399FF"/>
            </a:solidFill>
          </c:spPr>
          <c:invertIfNegative val="0"/>
          <c:cat>
            <c:numRef>
              <c:f>'2.1'!$B$12:$B$193</c:f>
              <c:numCache>
                <c:formatCode>mmm\-yy</c:formatCode>
                <c:ptCount val="182"/>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numCache>
            </c:numRef>
          </c:cat>
          <c:val>
            <c:numRef>
              <c:f>'2.1'!$F$12:$F$193</c:f>
              <c:numCache>
                <c:formatCode>#,##0.0</c:formatCode>
                <c:ptCount val="182"/>
                <c:pt idx="0">
                  <c:v>1879.4256242700001</c:v>
                </c:pt>
                <c:pt idx="1">
                  <c:v>1786.51604557</c:v>
                </c:pt>
                <c:pt idx="2">
                  <c:v>2117.5254043499999</c:v>
                </c:pt>
                <c:pt idx="3">
                  <c:v>2419.6153769000002</c:v>
                </c:pt>
                <c:pt idx="4">
                  <c:v>2722.4117443200003</c:v>
                </c:pt>
                <c:pt idx="5">
                  <c:v>2355.1101642199997</c:v>
                </c:pt>
                <c:pt idx="6">
                  <c:v>2147.36554725</c:v>
                </c:pt>
                <c:pt idx="7">
                  <c:v>1683.10598452</c:v>
                </c:pt>
                <c:pt idx="8">
                  <c:v>2101.8568708900002</c:v>
                </c:pt>
                <c:pt idx="9">
                  <c:v>1484.4366934700001</c:v>
                </c:pt>
                <c:pt idx="10">
                  <c:v>1092.2291445399999</c:v>
                </c:pt>
                <c:pt idx="11">
                  <c:v>363.56573232</c:v>
                </c:pt>
                <c:pt idx="12">
                  <c:v>939.76977751999993</c:v>
                </c:pt>
                <c:pt idx="13">
                  <c:v>1881.5307828800001</c:v>
                </c:pt>
                <c:pt idx="14">
                  <c:v>1927.9561064000002</c:v>
                </c:pt>
                <c:pt idx="15">
                  <c:v>1888.67859858</c:v>
                </c:pt>
                <c:pt idx="16">
                  <c:v>1654.1442700799998</c:v>
                </c:pt>
                <c:pt idx="17">
                  <c:v>1653.34125144</c:v>
                </c:pt>
                <c:pt idx="18">
                  <c:v>1711.6951828399999</c:v>
                </c:pt>
                <c:pt idx="19">
                  <c:v>1800.00841178</c:v>
                </c:pt>
                <c:pt idx="20">
                  <c:v>1398.5910399500001</c:v>
                </c:pt>
                <c:pt idx="21">
                  <c:v>2008.6803860299999</c:v>
                </c:pt>
                <c:pt idx="22">
                  <c:v>1327.5362711199998</c:v>
                </c:pt>
                <c:pt idx="23">
                  <c:v>652.92124717999991</c:v>
                </c:pt>
                <c:pt idx="24">
                  <c:v>601.43521247000001</c:v>
                </c:pt>
                <c:pt idx="25">
                  <c:v>741.57425678999994</c:v>
                </c:pt>
                <c:pt idx="26">
                  <c:v>784.29377495000006</c:v>
                </c:pt>
                <c:pt idx="27">
                  <c:v>1320.6886633399999</c:v>
                </c:pt>
                <c:pt idx="28">
                  <c:v>1445.9560474</c:v>
                </c:pt>
                <c:pt idx="29">
                  <c:v>1399.2818399600001</c:v>
                </c:pt>
                <c:pt idx="30">
                  <c:v>1760.59070365</c:v>
                </c:pt>
                <c:pt idx="31">
                  <c:v>1925.3434538199999</c:v>
                </c:pt>
                <c:pt idx="32">
                  <c:v>2373.0629439999998</c:v>
                </c:pt>
                <c:pt idx="33">
                  <c:v>1659.9855415499999</c:v>
                </c:pt>
                <c:pt idx="34">
                  <c:v>644.77846273</c:v>
                </c:pt>
                <c:pt idx="35">
                  <c:v>0</c:v>
                </c:pt>
                <c:pt idx="36">
                  <c:v>292.56812804000003</c:v>
                </c:pt>
                <c:pt idx="37">
                  <c:v>1683.98238836</c:v>
                </c:pt>
                <c:pt idx="38">
                  <c:v>1608.8963953800001</c:v>
                </c:pt>
                <c:pt idx="39">
                  <c:v>2093.50112893</c:v>
                </c:pt>
                <c:pt idx="40">
                  <c:v>1885.0602666700001</c:v>
                </c:pt>
                <c:pt idx="41">
                  <c:v>1595.95440629</c:v>
                </c:pt>
                <c:pt idx="42">
                  <c:v>1508.7637422400001</c:v>
                </c:pt>
                <c:pt idx="43">
                  <c:v>1893.7227997999998</c:v>
                </c:pt>
                <c:pt idx="44">
                  <c:v>1481.4848912</c:v>
                </c:pt>
                <c:pt idx="45">
                  <c:v>1680.7740544100002</c:v>
                </c:pt>
                <c:pt idx="46">
                  <c:v>1210.5221266800002</c:v>
                </c:pt>
                <c:pt idx="47">
                  <c:v>1299.0642447499999</c:v>
                </c:pt>
                <c:pt idx="48">
                  <c:v>1271.6667635199999</c:v>
                </c:pt>
                <c:pt idx="49">
                  <c:v>1175.2490541900002</c:v>
                </c:pt>
                <c:pt idx="50">
                  <c:v>691.43876876000002</c:v>
                </c:pt>
                <c:pt idx="51">
                  <c:v>578.54730317999997</c:v>
                </c:pt>
                <c:pt idx="52">
                  <c:v>1536.9501620399999</c:v>
                </c:pt>
                <c:pt idx="53">
                  <c:v>3270.2096381799997</c:v>
                </c:pt>
                <c:pt idx="54">
                  <c:v>3237.6753011399996</c:v>
                </c:pt>
                <c:pt idx="55">
                  <c:v>3656.0994898200001</c:v>
                </c:pt>
                <c:pt idx="56">
                  <c:v>4384.0359572500001</c:v>
                </c:pt>
                <c:pt idx="57">
                  <c:v>3581.8223957700002</c:v>
                </c:pt>
                <c:pt idx="58">
                  <c:v>2788.99329631</c:v>
                </c:pt>
                <c:pt idx="59">
                  <c:v>1683.3240622200001</c:v>
                </c:pt>
                <c:pt idx="60">
                  <c:v>1116.18111322</c:v>
                </c:pt>
                <c:pt idx="61">
                  <c:v>1676.0870702699999</c:v>
                </c:pt>
                <c:pt idx="62">
                  <c:v>1947.5800175999998</c:v>
                </c:pt>
                <c:pt idx="63">
                  <c:v>1563.26871039</c:v>
                </c:pt>
                <c:pt idx="64">
                  <c:v>2718.8358802199996</c:v>
                </c:pt>
                <c:pt idx="65">
                  <c:v>2856.9981921799999</c:v>
                </c:pt>
                <c:pt idx="66">
                  <c:v>3118.5609856900001</c:v>
                </c:pt>
                <c:pt idx="67">
                  <c:v>2557.1203896399998</c:v>
                </c:pt>
                <c:pt idx="68">
                  <c:v>1739.63958837</c:v>
                </c:pt>
                <c:pt idx="69">
                  <c:v>1176.7060626199998</c:v>
                </c:pt>
                <c:pt idx="70">
                  <c:v>437.9106736</c:v>
                </c:pt>
                <c:pt idx="71">
                  <c:v>889.34836901999995</c:v>
                </c:pt>
                <c:pt idx="72">
                  <c:v>1454.2481673699999</c:v>
                </c:pt>
                <c:pt idx="73">
                  <c:v>1860.13147166</c:v>
                </c:pt>
                <c:pt idx="74">
                  <c:v>1181.18847127</c:v>
                </c:pt>
                <c:pt idx="75">
                  <c:v>1464.5642833900001</c:v>
                </c:pt>
                <c:pt idx="76">
                  <c:v>894.30694525000001</c:v>
                </c:pt>
                <c:pt idx="77">
                  <c:v>2277.0155732399999</c:v>
                </c:pt>
                <c:pt idx="78">
                  <c:v>3156.9386141499999</c:v>
                </c:pt>
                <c:pt idx="79">
                  <c:v>2844.87424637</c:v>
                </c:pt>
                <c:pt idx="80">
                  <c:v>2179.6498608500001</c:v>
                </c:pt>
                <c:pt idx="81">
                  <c:v>2928.1467307500002</c:v>
                </c:pt>
                <c:pt idx="82">
                  <c:v>2242.4522362199996</c:v>
                </c:pt>
                <c:pt idx="83">
                  <c:v>3032.5297359800002</c:v>
                </c:pt>
                <c:pt idx="84">
                  <c:v>3652.4637027899998</c:v>
                </c:pt>
                <c:pt idx="85">
                  <c:v>2695.9248326500001</c:v>
                </c:pt>
                <c:pt idx="86">
                  <c:v>1876.5276019200001</c:v>
                </c:pt>
                <c:pt idx="87">
                  <c:v>1305.97022511</c:v>
                </c:pt>
                <c:pt idx="88">
                  <c:v>855.58242142999995</c:v>
                </c:pt>
                <c:pt idx="89">
                  <c:v>2780.5933131500001</c:v>
                </c:pt>
                <c:pt idx="90">
                  <c:v>2166.2638344699999</c:v>
                </c:pt>
                <c:pt idx="91">
                  <c:v>1721.2198696300002</c:v>
                </c:pt>
                <c:pt idx="92">
                  <c:v>330.08120774000002</c:v>
                </c:pt>
                <c:pt idx="93">
                  <c:v>3205.56883943</c:v>
                </c:pt>
                <c:pt idx="94">
                  <c:v>2035.7318388800002</c:v>
                </c:pt>
                <c:pt idx="95">
                  <c:v>973.91821545000005</c:v>
                </c:pt>
                <c:pt idx="96">
                  <c:v>3922.5008022100001</c:v>
                </c:pt>
                <c:pt idx="97">
                  <c:v>3660.5240405100003</c:v>
                </c:pt>
                <c:pt idx="98">
                  <c:v>3241.5947839800001</c:v>
                </c:pt>
                <c:pt idx="99">
                  <c:v>2643.9513047199998</c:v>
                </c:pt>
                <c:pt idx="100">
                  <c:v>2176.5303464499998</c:v>
                </c:pt>
                <c:pt idx="101">
                  <c:v>1675.8573807100001</c:v>
                </c:pt>
                <c:pt idx="102">
                  <c:v>1438.2853984600001</c:v>
                </c:pt>
                <c:pt idx="103">
                  <c:v>1474.2887596400001</c:v>
                </c:pt>
                <c:pt idx="104">
                  <c:v>1076.93731394</c:v>
                </c:pt>
                <c:pt idx="105">
                  <c:v>1157.1525001099999</c:v>
                </c:pt>
                <c:pt idx="106">
                  <c:v>603.11929082000006</c:v>
                </c:pt>
                <c:pt idx="107">
                  <c:v>1607.4247740000001</c:v>
                </c:pt>
                <c:pt idx="108">
                  <c:v>1382.25710237</c:v>
                </c:pt>
                <c:pt idx="109">
                  <c:v>1263.60185097</c:v>
                </c:pt>
                <c:pt idx="110">
                  <c:v>2090.61375731</c:v>
                </c:pt>
                <c:pt idx="111">
                  <c:v>1529.30350808</c:v>
                </c:pt>
                <c:pt idx="112">
                  <c:v>2173.5582973299997</c:v>
                </c:pt>
                <c:pt idx="113">
                  <c:v>2264.5029505700004</c:v>
                </c:pt>
                <c:pt idx="114">
                  <c:v>1984.332367</c:v>
                </c:pt>
                <c:pt idx="115">
                  <c:v>1988.67105356</c:v>
                </c:pt>
                <c:pt idx="116">
                  <c:v>3105.0149969600002</c:v>
                </c:pt>
                <c:pt idx="117">
                  <c:v>2189.7112517699998</c:v>
                </c:pt>
                <c:pt idx="118">
                  <c:v>1177.5241485899999</c:v>
                </c:pt>
                <c:pt idx="119">
                  <c:v>1409.15039348</c:v>
                </c:pt>
                <c:pt idx="120">
                  <c:v>1348.1920398900002</c:v>
                </c:pt>
                <c:pt idx="121">
                  <c:v>1071.4989703900001</c:v>
                </c:pt>
                <c:pt idx="122">
                  <c:v>403.22502700000001</c:v>
                </c:pt>
                <c:pt idx="123">
                  <c:v>821.5919444299999</c:v>
                </c:pt>
                <c:pt idx="124">
                  <c:v>1276.0762455899999</c:v>
                </c:pt>
                <c:pt idx="125">
                  <c:v>380.00940839999998</c:v>
                </c:pt>
                <c:pt idx="126">
                  <c:v>640.03056386000003</c:v>
                </c:pt>
                <c:pt idx="127">
                  <c:v>689.29889691999995</c:v>
                </c:pt>
                <c:pt idx="128">
                  <c:v>509.31467636000002</c:v>
                </c:pt>
                <c:pt idx="129">
                  <c:v>2303.90042756</c:v>
                </c:pt>
                <c:pt idx="130">
                  <c:v>1919.11073908</c:v>
                </c:pt>
                <c:pt idx="131">
                  <c:v>4432.4309642799999</c:v>
                </c:pt>
                <c:pt idx="132">
                  <c:v>3673.0884202699999</c:v>
                </c:pt>
                <c:pt idx="133">
                  <c:v>3172.20658207</c:v>
                </c:pt>
                <c:pt idx="134">
                  <c:v>3193.9013865000002</c:v>
                </c:pt>
                <c:pt idx="135">
                  <c:v>3038.4371588700001</c:v>
                </c:pt>
                <c:pt idx="136">
                  <c:v>3312.66375367</c:v>
                </c:pt>
                <c:pt idx="137">
                  <c:v>3521.3125294899996</c:v>
                </c:pt>
                <c:pt idx="138">
                  <c:v>2796.10361917</c:v>
                </c:pt>
                <c:pt idx="139">
                  <c:v>2262.3851418300001</c:v>
                </c:pt>
                <c:pt idx="140">
                  <c:v>3768.1123170199999</c:v>
                </c:pt>
                <c:pt idx="141">
                  <c:v>4942.2486728500007</c:v>
                </c:pt>
                <c:pt idx="142">
                  <c:v>4912.5108557299991</c:v>
                </c:pt>
                <c:pt idx="143">
                  <c:v>5376.5706702399993</c:v>
                </c:pt>
                <c:pt idx="144">
                  <c:v>4958.2687617199999</c:v>
                </c:pt>
                <c:pt idx="145">
                  <c:v>5349.4432431699997</c:v>
                </c:pt>
                <c:pt idx="146">
                  <c:v>6209.5883745500005</c:v>
                </c:pt>
                <c:pt idx="147">
                  <c:v>5298.1091788999993</c:v>
                </c:pt>
                <c:pt idx="148">
                  <c:v>5294.4864011</c:v>
                </c:pt>
                <c:pt idx="149">
                  <c:v>5619.9906348500008</c:v>
                </c:pt>
                <c:pt idx="150">
                  <c:v>6257.8658999700001</c:v>
                </c:pt>
                <c:pt idx="151">
                  <c:v>6440.7947421300005</c:v>
                </c:pt>
                <c:pt idx="152">
                  <c:v>5669.83289341</c:v>
                </c:pt>
                <c:pt idx="153">
                  <c:v>5028.5938345100003</c:v>
                </c:pt>
                <c:pt idx="154">
                  <c:v>4843.96647011</c:v>
                </c:pt>
                <c:pt idx="155">
                  <c:v>5590.1538831600001</c:v>
                </c:pt>
                <c:pt idx="156">
                  <c:v>5209.0252233400006</c:v>
                </c:pt>
                <c:pt idx="157">
                  <c:v>5184.2063017299997</c:v>
                </c:pt>
                <c:pt idx="158">
                  <c:v>5041.2119617600001</c:v>
                </c:pt>
                <c:pt idx="159">
                  <c:v>5152.1350897399998</c:v>
                </c:pt>
                <c:pt idx="160">
                  <c:v>4549.6558733900001</c:v>
                </c:pt>
                <c:pt idx="161">
                  <c:v>3698.58006204</c:v>
                </c:pt>
                <c:pt idx="162">
                  <c:v>3589.2356054400002</c:v>
                </c:pt>
                <c:pt idx="163">
                  <c:v>3324.0555130600001</c:v>
                </c:pt>
                <c:pt idx="164">
                  <c:v>3399.49043975</c:v>
                </c:pt>
                <c:pt idx="165">
                  <c:v>2687.7452529099996</c:v>
                </c:pt>
                <c:pt idx="166">
                  <c:v>2559.6480836799997</c:v>
                </c:pt>
                <c:pt idx="167">
                  <c:v>1662.483669</c:v>
                </c:pt>
                <c:pt idx="168">
                  <c:v>1494.84328833</c:v>
                </c:pt>
                <c:pt idx="169">
                  <c:v>2239.6154550800002</c:v>
                </c:pt>
                <c:pt idx="170">
                  <c:v>2703.2343726899999</c:v>
                </c:pt>
                <c:pt idx="171">
                  <c:v>2854.6660252900001</c:v>
                </c:pt>
                <c:pt idx="172">
                  <c:v>3889.7135232300002</c:v>
                </c:pt>
                <c:pt idx="173">
                  <c:v>4257.1600964999998</c:v>
                </c:pt>
                <c:pt idx="174">
                  <c:v>3654.6340185599997</c:v>
                </c:pt>
                <c:pt idx="175">
                  <c:v>4768.8327549300002</c:v>
                </c:pt>
                <c:pt idx="176">
                  <c:v>5091.7582528500006</c:v>
                </c:pt>
                <c:pt idx="177">
                  <c:v>4642.2195711800005</c:v>
                </c:pt>
                <c:pt idx="178">
                  <c:v>3862.7134315600001</c:v>
                </c:pt>
                <c:pt idx="179">
                  <c:v>2981.8182794200002</c:v>
                </c:pt>
                <c:pt idx="180">
                  <c:v>2315.3115584000002</c:v>
                </c:pt>
                <c:pt idx="181">
                  <c:v>3018.4577227199998</c:v>
                </c:pt>
              </c:numCache>
            </c:numRef>
          </c:val>
          <c:extLst>
            <c:ext xmlns:c16="http://schemas.microsoft.com/office/drawing/2014/chart" uri="{C3380CC4-5D6E-409C-BE32-E72D297353CC}">
              <c16:uniqueId val="{00000002-C51C-4BE6-8747-D83290A70BA7}"/>
            </c:ext>
          </c:extLst>
        </c:ser>
        <c:ser>
          <c:idx val="3"/>
          <c:order val="3"/>
          <c:tx>
            <c:strRef>
              <c:f>'2.1'!$G$11</c:f>
              <c:strCache>
                <c:ptCount val="1"/>
                <c:pt idx="0">
                  <c:v>Oro</c:v>
                </c:pt>
              </c:strCache>
            </c:strRef>
          </c:tx>
          <c:invertIfNegative val="0"/>
          <c:cat>
            <c:numRef>
              <c:f>'2.1'!$B$12:$B$193</c:f>
              <c:numCache>
                <c:formatCode>mmm\-yy</c:formatCode>
                <c:ptCount val="182"/>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numCache>
            </c:numRef>
          </c:cat>
          <c:val>
            <c:numRef>
              <c:f>'2.1'!$G$12:$G$193</c:f>
              <c:numCache>
                <c:formatCode>#,##0.0</c:formatCode>
                <c:ptCount val="182"/>
                <c:pt idx="0">
                  <c:v>447.23834088000001</c:v>
                </c:pt>
                <c:pt idx="1">
                  <c:v>459.57523530999998</c:v>
                </c:pt>
                <c:pt idx="2">
                  <c:v>462.58170537000001</c:v>
                </c:pt>
                <c:pt idx="3">
                  <c:v>489.01790772000004</c:v>
                </c:pt>
                <c:pt idx="4">
                  <c:v>500.73277387000002</c:v>
                </c:pt>
                <c:pt idx="5">
                  <c:v>515.86879558999999</c:v>
                </c:pt>
                <c:pt idx="6">
                  <c:v>484.76738108000001</c:v>
                </c:pt>
                <c:pt idx="7">
                  <c:v>516.69816666999998</c:v>
                </c:pt>
                <c:pt idx="8">
                  <c:v>541.99398379999991</c:v>
                </c:pt>
                <c:pt idx="9">
                  <c:v>558.47773347999998</c:v>
                </c:pt>
                <c:pt idx="10">
                  <c:v>573.71742660999996</c:v>
                </c:pt>
                <c:pt idx="11">
                  <c:v>582.84050819000004</c:v>
                </c:pt>
                <c:pt idx="12">
                  <c:v>550.28769433000002</c:v>
                </c:pt>
                <c:pt idx="13">
                  <c:v>585.12127862</c:v>
                </c:pt>
                <c:pt idx="14">
                  <c:v>596.73247337999999</c:v>
                </c:pt>
                <c:pt idx="15">
                  <c:v>636.74962673000005</c:v>
                </c:pt>
                <c:pt idx="16">
                  <c:v>637.16431224999997</c:v>
                </c:pt>
                <c:pt idx="17">
                  <c:v>624.30906090999997</c:v>
                </c:pt>
                <c:pt idx="18">
                  <c:v>675.31538073000002</c:v>
                </c:pt>
                <c:pt idx="19">
                  <c:v>752.05112345999999</c:v>
                </c:pt>
                <c:pt idx="20">
                  <c:v>671.80745520000005</c:v>
                </c:pt>
                <c:pt idx="21">
                  <c:v>714.10644311999999</c:v>
                </c:pt>
                <c:pt idx="22">
                  <c:v>724.05914615999995</c:v>
                </c:pt>
                <c:pt idx="23">
                  <c:v>634.89951475999999</c:v>
                </c:pt>
                <c:pt idx="24">
                  <c:v>723.22975424000003</c:v>
                </c:pt>
                <c:pt idx="25">
                  <c:v>734.01184920000003</c:v>
                </c:pt>
                <c:pt idx="26">
                  <c:v>689.63938148</c:v>
                </c:pt>
                <c:pt idx="27">
                  <c:v>684.76670395000008</c:v>
                </c:pt>
                <c:pt idx="28">
                  <c:v>646.09630568</c:v>
                </c:pt>
                <c:pt idx="29">
                  <c:v>646.30365366000001</c:v>
                </c:pt>
                <c:pt idx="30">
                  <c:v>1370.16461753</c:v>
                </c:pt>
                <c:pt idx="31">
                  <c:v>1392.5501676900001</c:v>
                </c:pt>
                <c:pt idx="32">
                  <c:v>1500.25422979</c:v>
                </c:pt>
                <c:pt idx="33">
                  <c:v>1444.5015388100001</c:v>
                </c:pt>
                <c:pt idx="34">
                  <c:v>1458.01734268</c:v>
                </c:pt>
                <c:pt idx="35">
                  <c:v>1400.15280736</c:v>
                </c:pt>
                <c:pt idx="36">
                  <c:v>1406.27715601</c:v>
                </c:pt>
                <c:pt idx="37">
                  <c:v>1341.86590318</c:v>
                </c:pt>
                <c:pt idx="38">
                  <c:v>1350.10209616</c:v>
                </c:pt>
                <c:pt idx="39">
                  <c:v>1240.91974301</c:v>
                </c:pt>
                <c:pt idx="40">
                  <c:v>1194.03679831</c:v>
                </c:pt>
                <c:pt idx="41">
                  <c:v>1006.9273884400001</c:v>
                </c:pt>
                <c:pt idx="42">
                  <c:v>1110.40776183</c:v>
                </c:pt>
                <c:pt idx="43">
                  <c:v>1178.1979656600001</c:v>
                </c:pt>
                <c:pt idx="44">
                  <c:v>1120.5446147600001</c:v>
                </c:pt>
                <c:pt idx="45">
                  <c:v>1118.4327703900001</c:v>
                </c:pt>
                <c:pt idx="46">
                  <c:v>1058.4563907199999</c:v>
                </c:pt>
                <c:pt idx="47">
                  <c:v>1017.48661024</c:v>
                </c:pt>
                <c:pt idx="48">
                  <c:v>1056.76691527</c:v>
                </c:pt>
                <c:pt idx="49">
                  <c:v>1120.54461477</c:v>
                </c:pt>
                <c:pt idx="50">
                  <c:v>1091.1899782200001</c:v>
                </c:pt>
                <c:pt idx="51">
                  <c:v>1088.44458057</c:v>
                </c:pt>
                <c:pt idx="52">
                  <c:v>470.59571479000005</c:v>
                </c:pt>
                <c:pt idx="53">
                  <c:v>495.04886699000002</c:v>
                </c:pt>
                <c:pt idx="54">
                  <c:v>487.26223079000005</c:v>
                </c:pt>
                <c:pt idx="55">
                  <c:v>487.45179010999999</c:v>
                </c:pt>
                <c:pt idx="56">
                  <c:v>461.19782433999995</c:v>
                </c:pt>
                <c:pt idx="57">
                  <c:v>441.38887545</c:v>
                </c:pt>
                <c:pt idx="58">
                  <c:v>448.40257027999996</c:v>
                </c:pt>
                <c:pt idx="59">
                  <c:v>457.21707864999996</c:v>
                </c:pt>
                <c:pt idx="60">
                  <c:v>477.78426483999999</c:v>
                </c:pt>
                <c:pt idx="61">
                  <c:v>460.25002779000005</c:v>
                </c:pt>
                <c:pt idx="62">
                  <c:v>450.01382452999997</c:v>
                </c:pt>
                <c:pt idx="63">
                  <c:v>447.45477367000001</c:v>
                </c:pt>
                <c:pt idx="64">
                  <c:v>451.68194649999998</c:v>
                </c:pt>
                <c:pt idx="65">
                  <c:v>443.94792625999997</c:v>
                </c:pt>
                <c:pt idx="66">
                  <c:v>416.42391306000002</c:v>
                </c:pt>
                <c:pt idx="67">
                  <c:v>430.29965523999999</c:v>
                </c:pt>
                <c:pt idx="68">
                  <c:v>422.33816381000003</c:v>
                </c:pt>
                <c:pt idx="69">
                  <c:v>435.45566872000001</c:v>
                </c:pt>
                <c:pt idx="70">
                  <c:v>402.58608276000001</c:v>
                </c:pt>
                <c:pt idx="71">
                  <c:v>401.86575733999996</c:v>
                </c:pt>
                <c:pt idx="72">
                  <c:v>421.50410282000001</c:v>
                </c:pt>
                <c:pt idx="73">
                  <c:v>468.17360728</c:v>
                </c:pt>
                <c:pt idx="74">
                  <c:v>468.96975643999997</c:v>
                </c:pt>
                <c:pt idx="75">
                  <c:v>487.41387824000003</c:v>
                </c:pt>
                <c:pt idx="76">
                  <c:v>459.52970233999997</c:v>
                </c:pt>
                <c:pt idx="77">
                  <c:v>500.72094247000001</c:v>
                </c:pt>
                <c:pt idx="78">
                  <c:v>508.77721354000005</c:v>
                </c:pt>
                <c:pt idx="79">
                  <c:v>496.36107810999999</c:v>
                </c:pt>
                <c:pt idx="80">
                  <c:v>501.38440006000002</c:v>
                </c:pt>
                <c:pt idx="81">
                  <c:v>482.23890881</c:v>
                </c:pt>
                <c:pt idx="82">
                  <c:v>446.63966860000005</c:v>
                </c:pt>
                <c:pt idx="83">
                  <c:v>434.43204843000001</c:v>
                </c:pt>
                <c:pt idx="84">
                  <c:v>459.79508537999999</c:v>
                </c:pt>
                <c:pt idx="85">
                  <c:v>1059.1915445</c:v>
                </c:pt>
                <c:pt idx="86">
                  <c:v>1051.75654622</c:v>
                </c:pt>
                <c:pt idx="87">
                  <c:v>1070.0060874600001</c:v>
                </c:pt>
                <c:pt idx="88">
                  <c:v>1069.7948659199999</c:v>
                </c:pt>
                <c:pt idx="89">
                  <c:v>1049.5598422</c:v>
                </c:pt>
                <c:pt idx="90">
                  <c:v>1070.93546225</c:v>
                </c:pt>
                <c:pt idx="91">
                  <c:v>1108.2794308499999</c:v>
                </c:pt>
                <c:pt idx="92">
                  <c:v>1084.0734421300001</c:v>
                </c:pt>
                <c:pt idx="93">
                  <c:v>692.08716628999991</c:v>
                </c:pt>
                <c:pt idx="94">
                  <c:v>697.56327228999999</c:v>
                </c:pt>
                <c:pt idx="95">
                  <c:v>703.44804289000001</c:v>
                </c:pt>
                <c:pt idx="96">
                  <c:v>732.89914027999998</c:v>
                </c:pt>
                <c:pt idx="97">
                  <c:v>718.07823651000001</c:v>
                </c:pt>
                <c:pt idx="98">
                  <c:v>721.34755351000001</c:v>
                </c:pt>
                <c:pt idx="99">
                  <c:v>720.06707100999995</c:v>
                </c:pt>
                <c:pt idx="100">
                  <c:v>711.26715938999996</c:v>
                </c:pt>
                <c:pt idx="101">
                  <c:v>681.35290875999999</c:v>
                </c:pt>
                <c:pt idx="102">
                  <c:v>665.27876678999996</c:v>
                </c:pt>
                <c:pt idx="103">
                  <c:v>655.19837271000006</c:v>
                </c:pt>
                <c:pt idx="104">
                  <c:v>646.91610295999999</c:v>
                </c:pt>
                <c:pt idx="105">
                  <c:v>662.00944979999997</c:v>
                </c:pt>
                <c:pt idx="106">
                  <c:v>663.42615383999998</c:v>
                </c:pt>
                <c:pt idx="107">
                  <c:v>262.04940886999998</c:v>
                </c:pt>
                <c:pt idx="108">
                  <c:v>721.02062182000009</c:v>
                </c:pt>
                <c:pt idx="109">
                  <c:v>718.78658852000001</c:v>
                </c:pt>
                <c:pt idx="110">
                  <c:v>705.84554202999993</c:v>
                </c:pt>
                <c:pt idx="111">
                  <c:v>698.70753322000007</c:v>
                </c:pt>
                <c:pt idx="112">
                  <c:v>705.92727495000008</c:v>
                </c:pt>
                <c:pt idx="113">
                  <c:v>767.74461073999998</c:v>
                </c:pt>
                <c:pt idx="114">
                  <c:v>777.85224914999992</c:v>
                </c:pt>
                <c:pt idx="115">
                  <c:v>832.80401917999995</c:v>
                </c:pt>
                <c:pt idx="116">
                  <c:v>809.31942534000007</c:v>
                </c:pt>
                <c:pt idx="117">
                  <c:v>823.29575554999997</c:v>
                </c:pt>
                <c:pt idx="118">
                  <c:v>795.61553819000005</c:v>
                </c:pt>
                <c:pt idx="119">
                  <c:v>1068.14071315</c:v>
                </c:pt>
                <c:pt idx="120">
                  <c:v>1117.1140505999999</c:v>
                </c:pt>
                <c:pt idx="121">
                  <c:v>1135.20139778</c:v>
                </c:pt>
                <c:pt idx="122">
                  <c:v>748.41875401000004</c:v>
                </c:pt>
                <c:pt idx="123">
                  <c:v>1200.7107370699998</c:v>
                </c:pt>
                <c:pt idx="124">
                  <c:v>1219.00963217</c:v>
                </c:pt>
                <c:pt idx="125">
                  <c:v>1353.0143639200001</c:v>
                </c:pt>
                <c:pt idx="126">
                  <c:v>1503.6128746300001</c:v>
                </c:pt>
                <c:pt idx="127">
                  <c:v>1497.83534029</c:v>
                </c:pt>
                <c:pt idx="128">
                  <c:v>1896.78044052</c:v>
                </c:pt>
                <c:pt idx="129">
                  <c:v>1891.70399703</c:v>
                </c:pt>
                <c:pt idx="130">
                  <c:v>1771.77930225</c:v>
                </c:pt>
                <c:pt idx="131">
                  <c:v>1897.48410597</c:v>
                </c:pt>
                <c:pt idx="132">
                  <c:v>1873.5594811800001</c:v>
                </c:pt>
                <c:pt idx="133">
                  <c:v>1751.97614647</c:v>
                </c:pt>
                <c:pt idx="134">
                  <c:v>1699.9049043299999</c:v>
                </c:pt>
                <c:pt idx="135">
                  <c:v>1771.87982594</c:v>
                </c:pt>
                <c:pt idx="136">
                  <c:v>1909.8987746800001</c:v>
                </c:pt>
                <c:pt idx="137">
                  <c:v>1772.38244403</c:v>
                </c:pt>
                <c:pt idx="138">
                  <c:v>1835.3102386300002</c:v>
                </c:pt>
                <c:pt idx="139">
                  <c:v>1824.3531625799999</c:v>
                </c:pt>
                <c:pt idx="140">
                  <c:v>1751.92588464</c:v>
                </c:pt>
                <c:pt idx="141">
                  <c:v>1778.41386205</c:v>
                </c:pt>
                <c:pt idx="142">
                  <c:v>1813.8484428800002</c:v>
                </c:pt>
                <c:pt idx="143">
                  <c:v>1815.3060355699999</c:v>
                </c:pt>
                <c:pt idx="144">
                  <c:v>1804.65053042</c:v>
                </c:pt>
                <c:pt idx="145">
                  <c:v>1894.6694442</c:v>
                </c:pt>
                <c:pt idx="146">
                  <c:v>2109.3439292200001</c:v>
                </c:pt>
                <c:pt idx="147">
                  <c:v>2075.8381442899999</c:v>
                </c:pt>
                <c:pt idx="148">
                  <c:v>1996.98822576</c:v>
                </c:pt>
                <c:pt idx="149">
                  <c:v>1973.4201371400002</c:v>
                </c:pt>
                <c:pt idx="150">
                  <c:v>1904.3450019100001</c:v>
                </c:pt>
                <c:pt idx="151">
                  <c:v>1863.61673823</c:v>
                </c:pt>
                <c:pt idx="152">
                  <c:v>1815.66599574</c:v>
                </c:pt>
                <c:pt idx="153">
                  <c:v>1780.09664544</c:v>
                </c:pt>
                <c:pt idx="154">
                  <c:v>1904.4536106199998</c:v>
                </c:pt>
                <c:pt idx="155">
                  <c:v>1969.89035429</c:v>
                </c:pt>
                <c:pt idx="156">
                  <c:v>2089.52284087</c:v>
                </c:pt>
                <c:pt idx="157">
                  <c:v>1981.67439859</c:v>
                </c:pt>
                <c:pt idx="158">
                  <c:v>2150.1264972499998</c:v>
                </c:pt>
                <c:pt idx="159">
                  <c:v>2153.2218453</c:v>
                </c:pt>
                <c:pt idx="160">
                  <c:v>2133.5093656600002</c:v>
                </c:pt>
                <c:pt idx="161">
                  <c:v>2076.8699269399999</c:v>
                </c:pt>
                <c:pt idx="162">
                  <c:v>2140.2974096099997</c:v>
                </c:pt>
                <c:pt idx="163">
                  <c:v>2109.50684224</c:v>
                </c:pt>
                <c:pt idx="164">
                  <c:v>2031.5257933599999</c:v>
                </c:pt>
                <c:pt idx="165">
                  <c:v>2168.8071941999997</c:v>
                </c:pt>
                <c:pt idx="166">
                  <c:v>2210.6758492600002</c:v>
                </c:pt>
                <c:pt idx="167">
                  <c:v>1756.1706253299999</c:v>
                </c:pt>
                <c:pt idx="168">
                  <c:v>1734.9198116099999</c:v>
                </c:pt>
                <c:pt idx="169">
                  <c:v>1730.5260052000001</c:v>
                </c:pt>
                <c:pt idx="170">
                  <c:v>1871.04331417</c:v>
                </c:pt>
                <c:pt idx="171">
                  <c:v>1949.329115</c:v>
                </c:pt>
                <c:pt idx="172">
                  <c:v>1984.18382935</c:v>
                </c:pt>
                <c:pt idx="173">
                  <c:v>1969.52372526</c:v>
                </c:pt>
                <c:pt idx="174">
                  <c:v>2050.1331737</c:v>
                </c:pt>
                <c:pt idx="175">
                  <c:v>2123.6871830099999</c:v>
                </c:pt>
                <c:pt idx="176">
                  <c:v>2222.2098422199997</c:v>
                </c:pt>
                <c:pt idx="177">
                  <c:v>2310.2549630500002</c:v>
                </c:pt>
                <c:pt idx="178">
                  <c:v>2240.03855669</c:v>
                </c:pt>
                <c:pt idx="179">
                  <c:v>2204.5923684099998</c:v>
                </c:pt>
                <c:pt idx="180">
                  <c:v>2376.0775629999998</c:v>
                </c:pt>
                <c:pt idx="181">
                  <c:v>2395.0892253699999</c:v>
                </c:pt>
              </c:numCache>
            </c:numRef>
          </c:val>
          <c:extLst>
            <c:ext xmlns:c16="http://schemas.microsoft.com/office/drawing/2014/chart" uri="{C3380CC4-5D6E-409C-BE32-E72D297353CC}">
              <c16:uniqueId val="{00000003-C51C-4BE6-8747-D83290A70BA7}"/>
            </c:ext>
          </c:extLst>
        </c:ser>
        <c:ser>
          <c:idx val="4"/>
          <c:order val="4"/>
          <c:tx>
            <c:strRef>
              <c:f>'2.1'!$H$11</c:f>
              <c:strCache>
                <c:ptCount val="1"/>
                <c:pt idx="0">
                  <c:v>DEGs</c:v>
                </c:pt>
              </c:strCache>
            </c:strRef>
          </c:tx>
          <c:invertIfNegative val="0"/>
          <c:cat>
            <c:numRef>
              <c:f>'2.1'!$B$12:$B$193</c:f>
              <c:numCache>
                <c:formatCode>mmm\-yy</c:formatCode>
                <c:ptCount val="182"/>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numCache>
            </c:numRef>
          </c:cat>
          <c:val>
            <c:numRef>
              <c:f>'2.1'!$H$12:$H$193</c:f>
              <c:numCache>
                <c:formatCode>#,##0.0</c:formatCode>
                <c:ptCount val="182"/>
                <c:pt idx="0">
                  <c:v>26.481100510000001</c:v>
                </c:pt>
                <c:pt idx="1">
                  <c:v>25.92405201</c:v>
                </c:pt>
                <c:pt idx="2">
                  <c:v>25.419655469999999</c:v>
                </c:pt>
                <c:pt idx="3">
                  <c:v>25.300446430000001</c:v>
                </c:pt>
                <c:pt idx="4">
                  <c:v>24.70379003</c:v>
                </c:pt>
                <c:pt idx="5">
                  <c:v>24.780364690000003</c:v>
                </c:pt>
                <c:pt idx="6">
                  <c:v>25.444235170000002</c:v>
                </c:pt>
                <c:pt idx="7">
                  <c:v>25.30918041</c:v>
                </c:pt>
                <c:pt idx="8">
                  <c:v>25.83088875</c:v>
                </c:pt>
                <c:pt idx="9">
                  <c:v>26.08983005</c:v>
                </c:pt>
                <c:pt idx="10">
                  <c:v>24.698771870000002</c:v>
                </c:pt>
                <c:pt idx="11">
                  <c:v>24.929445690000001</c:v>
                </c:pt>
                <c:pt idx="12">
                  <c:v>25.2841168</c:v>
                </c:pt>
                <c:pt idx="13">
                  <c:v>25.086698429999998</c:v>
                </c:pt>
                <c:pt idx="14">
                  <c:v>25.285248629999998</c:v>
                </c:pt>
                <c:pt idx="15">
                  <c:v>25.85075788</c:v>
                </c:pt>
                <c:pt idx="16">
                  <c:v>25.053957660000002</c:v>
                </c:pt>
                <c:pt idx="17">
                  <c:v>25.049046260000001</c:v>
                </c:pt>
                <c:pt idx="18">
                  <c:v>25.065167049999999</c:v>
                </c:pt>
                <c:pt idx="19">
                  <c:v>25.242912989999997</c:v>
                </c:pt>
                <c:pt idx="20">
                  <c:v>23.869969170000001</c:v>
                </c:pt>
                <c:pt idx="21">
                  <c:v>24.24109842</c:v>
                </c:pt>
                <c:pt idx="22">
                  <c:v>23.785405489999999</c:v>
                </c:pt>
                <c:pt idx="23">
                  <c:v>23.139666200000001</c:v>
                </c:pt>
                <c:pt idx="24">
                  <c:v>23.377955309999997</c:v>
                </c:pt>
                <c:pt idx="25">
                  <c:v>23.474175289999998</c:v>
                </c:pt>
                <c:pt idx="26">
                  <c:v>23.192780289999998</c:v>
                </c:pt>
                <c:pt idx="27">
                  <c:v>23.197571289999999</c:v>
                </c:pt>
                <c:pt idx="28">
                  <c:v>22.624819940000002</c:v>
                </c:pt>
                <c:pt idx="29">
                  <c:v>22.472449960000002</c:v>
                </c:pt>
                <c:pt idx="30">
                  <c:v>22.438680290000001</c:v>
                </c:pt>
                <c:pt idx="31">
                  <c:v>22.52898227</c:v>
                </c:pt>
                <c:pt idx="32">
                  <c:v>22.827689149999998</c:v>
                </c:pt>
                <c:pt idx="33">
                  <c:v>22.696976109999998</c:v>
                </c:pt>
                <c:pt idx="34">
                  <c:v>24.265059090000001</c:v>
                </c:pt>
                <c:pt idx="35">
                  <c:v>24.21087022</c:v>
                </c:pt>
                <c:pt idx="36">
                  <c:v>24.280497820000001</c:v>
                </c:pt>
                <c:pt idx="37">
                  <c:v>23.797459530000001</c:v>
                </c:pt>
                <c:pt idx="38">
                  <c:v>23.533846260000001</c:v>
                </c:pt>
                <c:pt idx="39">
                  <c:v>23.70634171</c:v>
                </c:pt>
                <c:pt idx="40">
                  <c:v>23.386945969999999</c:v>
                </c:pt>
                <c:pt idx="41">
                  <c:v>23.545065300000001</c:v>
                </c:pt>
                <c:pt idx="42">
                  <c:v>23.690660340000001</c:v>
                </c:pt>
                <c:pt idx="43">
                  <c:v>23.655527030000002</c:v>
                </c:pt>
                <c:pt idx="44">
                  <c:v>23.949019920000001</c:v>
                </c:pt>
                <c:pt idx="45">
                  <c:v>27.942203280000001</c:v>
                </c:pt>
                <c:pt idx="46">
                  <c:v>27.8179327</c:v>
                </c:pt>
                <c:pt idx="47">
                  <c:v>27.904727620000003</c:v>
                </c:pt>
                <c:pt idx="48">
                  <c:v>27.799631890000001</c:v>
                </c:pt>
                <c:pt idx="49">
                  <c:v>28.054567800000001</c:v>
                </c:pt>
                <c:pt idx="50">
                  <c:v>27.898419019999999</c:v>
                </c:pt>
                <c:pt idx="51">
                  <c:v>27.96869354</c:v>
                </c:pt>
                <c:pt idx="52">
                  <c:v>27.686115559999998</c:v>
                </c:pt>
                <c:pt idx="53">
                  <c:v>27.783526579999997</c:v>
                </c:pt>
                <c:pt idx="54">
                  <c:v>27.521487350000001</c:v>
                </c:pt>
                <c:pt idx="55">
                  <c:v>27.20243971</c:v>
                </c:pt>
                <c:pt idx="56">
                  <c:v>26.561067100000002</c:v>
                </c:pt>
                <c:pt idx="57">
                  <c:v>26.4849265</c:v>
                </c:pt>
                <c:pt idx="58">
                  <c:v>26.239564429999998</c:v>
                </c:pt>
                <c:pt idx="59">
                  <c:v>25.900884190000003</c:v>
                </c:pt>
                <c:pt idx="60">
                  <c:v>25.21097125</c:v>
                </c:pt>
                <c:pt idx="61">
                  <c:v>25.174398699999998</c:v>
                </c:pt>
                <c:pt idx="62">
                  <c:v>24.624754539999998</c:v>
                </c:pt>
                <c:pt idx="63">
                  <c:v>25.105471789999999</c:v>
                </c:pt>
                <c:pt idx="64">
                  <c:v>24.771679629999998</c:v>
                </c:pt>
                <c:pt idx="65">
                  <c:v>25.054759090000001</c:v>
                </c:pt>
                <c:pt idx="66">
                  <c:v>24.846502399999999</c:v>
                </c:pt>
                <c:pt idx="67">
                  <c:v>25.091372449999998</c:v>
                </c:pt>
                <c:pt idx="68">
                  <c:v>24.962845989999998</c:v>
                </c:pt>
                <c:pt idx="69">
                  <c:v>24.840676100000003</c:v>
                </c:pt>
                <c:pt idx="70">
                  <c:v>24.357735460000001</c:v>
                </c:pt>
                <c:pt idx="71">
                  <c:v>24.618501350000003</c:v>
                </c:pt>
                <c:pt idx="72">
                  <c:v>24.505606149999998</c:v>
                </c:pt>
                <c:pt idx="73">
                  <c:v>24.475353160000001</c:v>
                </c:pt>
                <c:pt idx="74">
                  <c:v>24.962801280000001</c:v>
                </c:pt>
                <c:pt idx="75">
                  <c:v>25.113589480000002</c:v>
                </c:pt>
                <c:pt idx="76">
                  <c:v>24.811783200000001</c:v>
                </c:pt>
                <c:pt idx="77">
                  <c:v>24.74033047</c:v>
                </c:pt>
                <c:pt idx="78">
                  <c:v>24.643763170000003</c:v>
                </c:pt>
                <c:pt idx="79">
                  <c:v>24.616633480000001</c:v>
                </c:pt>
                <c:pt idx="80">
                  <c:v>22.802562129999998</c:v>
                </c:pt>
                <c:pt idx="81">
                  <c:v>22.443813969999997</c:v>
                </c:pt>
                <c:pt idx="82">
                  <c:v>21.18127282</c:v>
                </c:pt>
                <c:pt idx="83">
                  <c:v>21.03372864</c:v>
                </c:pt>
                <c:pt idx="84">
                  <c:v>21.260599320000001</c:v>
                </c:pt>
                <c:pt idx="85">
                  <c:v>19.873770789999998</c:v>
                </c:pt>
                <c:pt idx="86">
                  <c:v>19.90119846</c:v>
                </c:pt>
                <c:pt idx="87">
                  <c:v>20.109032769999999</c:v>
                </c:pt>
                <c:pt idx="88">
                  <c:v>18.7462178</c:v>
                </c:pt>
                <c:pt idx="89">
                  <c:v>18.8419585</c:v>
                </c:pt>
                <c:pt idx="90">
                  <c:v>19.063502740000001</c:v>
                </c:pt>
                <c:pt idx="91">
                  <c:v>17.148283489999997</c:v>
                </c:pt>
                <c:pt idx="92">
                  <c:v>17.147191550000002</c:v>
                </c:pt>
                <c:pt idx="93">
                  <c:v>17.042728719999999</c:v>
                </c:pt>
                <c:pt idx="94">
                  <c:v>15.19191942</c:v>
                </c:pt>
                <c:pt idx="95">
                  <c:v>15.28540518</c:v>
                </c:pt>
                <c:pt idx="96">
                  <c:v>15.639491900000001</c:v>
                </c:pt>
                <c:pt idx="97">
                  <c:v>13.15884969</c:v>
                </c:pt>
                <c:pt idx="98">
                  <c:v>13.229654419999999</c:v>
                </c:pt>
                <c:pt idx="99">
                  <c:v>13.085223699999998</c:v>
                </c:pt>
                <c:pt idx="100">
                  <c:v>10.482245259999999</c:v>
                </c:pt>
                <c:pt idx="101">
                  <c:v>10.40766013</c:v>
                </c:pt>
                <c:pt idx="102">
                  <c:v>10.395081279999999</c:v>
                </c:pt>
                <c:pt idx="103">
                  <c:v>7.6979277599999998</c:v>
                </c:pt>
                <c:pt idx="104">
                  <c:v>7.6642003399999998</c:v>
                </c:pt>
                <c:pt idx="105">
                  <c:v>7.5921313099999992</c:v>
                </c:pt>
                <c:pt idx="106">
                  <c:v>4.8965276900000001</c:v>
                </c:pt>
                <c:pt idx="107">
                  <c:v>4.92328951</c:v>
                </c:pt>
                <c:pt idx="108">
                  <c:v>4.9583701500000004</c:v>
                </c:pt>
                <c:pt idx="109">
                  <c:v>2.0019017699999999</c:v>
                </c:pt>
                <c:pt idx="110">
                  <c:v>1.9879684499999999</c:v>
                </c:pt>
                <c:pt idx="111">
                  <c:v>6.14168278</c:v>
                </c:pt>
                <c:pt idx="112">
                  <c:v>1.34017491</c:v>
                </c:pt>
                <c:pt idx="113">
                  <c:v>1.3524227</c:v>
                </c:pt>
                <c:pt idx="114">
                  <c:v>7.3454910300000007</c:v>
                </c:pt>
                <c:pt idx="115">
                  <c:v>0.67341894999999996</c:v>
                </c:pt>
                <c:pt idx="116">
                  <c:v>0.67094346999999999</c:v>
                </c:pt>
                <c:pt idx="117">
                  <c:v>8.9551971300000002</c:v>
                </c:pt>
                <c:pt idx="118">
                  <c:v>2.1214045399999999</c:v>
                </c:pt>
                <c:pt idx="119">
                  <c:v>0.82254738999999999</c:v>
                </c:pt>
                <c:pt idx="120">
                  <c:v>7.7037997899999997</c:v>
                </c:pt>
                <c:pt idx="121">
                  <c:v>11.624345539999998</c:v>
                </c:pt>
                <c:pt idx="122">
                  <c:v>9.3531299899999993</c:v>
                </c:pt>
                <c:pt idx="123">
                  <c:v>9.36409497</c:v>
                </c:pt>
                <c:pt idx="124">
                  <c:v>6.72418358</c:v>
                </c:pt>
                <c:pt idx="125">
                  <c:v>6.7426111100000004</c:v>
                </c:pt>
                <c:pt idx="126">
                  <c:v>15.40378705</c:v>
                </c:pt>
                <c:pt idx="127">
                  <c:v>6.8829635599999994</c:v>
                </c:pt>
                <c:pt idx="128">
                  <c:v>20.90365457</c:v>
                </c:pt>
                <c:pt idx="129">
                  <c:v>13.815552689999999</c:v>
                </c:pt>
                <c:pt idx="130">
                  <c:v>0.27838990000000002</c:v>
                </c:pt>
                <c:pt idx="131">
                  <c:v>32.196754800000001</c:v>
                </c:pt>
                <c:pt idx="132">
                  <c:v>32.208602769999999</c:v>
                </c:pt>
                <c:pt idx="133">
                  <c:v>1.0897490400000001</c:v>
                </c:pt>
                <c:pt idx="134">
                  <c:v>1.0730462199999999</c:v>
                </c:pt>
                <c:pt idx="135">
                  <c:v>39.907570590000006</c:v>
                </c:pt>
                <c:pt idx="136">
                  <c:v>1.9418921100000002</c:v>
                </c:pt>
                <c:pt idx="137">
                  <c:v>8.0121369500000004</c:v>
                </c:pt>
                <c:pt idx="138">
                  <c:v>46.602126799999994</c:v>
                </c:pt>
                <c:pt idx="139">
                  <c:v>960.52657979999992</c:v>
                </c:pt>
                <c:pt idx="140">
                  <c:v>8.0163096899999999</c:v>
                </c:pt>
                <c:pt idx="141">
                  <c:v>60.844947070000003</c:v>
                </c:pt>
                <c:pt idx="142">
                  <c:v>20.727766469999999</c:v>
                </c:pt>
                <c:pt idx="143">
                  <c:v>20.709861989999997</c:v>
                </c:pt>
                <c:pt idx="144">
                  <c:v>64.435366700000003</c:v>
                </c:pt>
                <c:pt idx="145">
                  <c:v>20.840037110000001</c:v>
                </c:pt>
                <c:pt idx="146">
                  <c:v>20.663061809999999</c:v>
                </c:pt>
                <c:pt idx="147">
                  <c:v>63.229163939999999</c:v>
                </c:pt>
                <c:pt idx="148">
                  <c:v>18.680259660000001</c:v>
                </c:pt>
                <c:pt idx="149">
                  <c:v>15.31763256</c:v>
                </c:pt>
                <c:pt idx="150">
                  <c:v>69.668102930000003</c:v>
                </c:pt>
                <c:pt idx="151">
                  <c:v>9.4699057599999996</c:v>
                </c:pt>
                <c:pt idx="152">
                  <c:v>9.3137404400000001</c:v>
                </c:pt>
                <c:pt idx="153">
                  <c:v>85.070805739999997</c:v>
                </c:pt>
                <c:pt idx="154">
                  <c:v>0.49072845000000004</c:v>
                </c:pt>
                <c:pt idx="155">
                  <c:v>0.22054148000000001</c:v>
                </c:pt>
                <c:pt idx="156">
                  <c:v>120.23729304999999</c:v>
                </c:pt>
                <c:pt idx="157">
                  <c:v>3.0392975199999999</c:v>
                </c:pt>
                <c:pt idx="158">
                  <c:v>3.0769001899999999</c:v>
                </c:pt>
                <c:pt idx="159">
                  <c:v>135.08795152000002</c:v>
                </c:pt>
                <c:pt idx="160">
                  <c:v>3.9136321700000001</c:v>
                </c:pt>
                <c:pt idx="161">
                  <c:v>3.9213269999999998</c:v>
                </c:pt>
                <c:pt idx="162">
                  <c:v>151.95125847999998</c:v>
                </c:pt>
                <c:pt idx="163">
                  <c:v>5.0422573799999997</c:v>
                </c:pt>
                <c:pt idx="164">
                  <c:v>4.9855389000000008</c:v>
                </c:pt>
                <c:pt idx="165">
                  <c:v>154.00583018</c:v>
                </c:pt>
                <c:pt idx="166">
                  <c:v>7.6910273700000005</c:v>
                </c:pt>
                <c:pt idx="167">
                  <c:v>7.7393670400000003</c:v>
                </c:pt>
                <c:pt idx="168">
                  <c:v>158.61273693000001</c:v>
                </c:pt>
                <c:pt idx="169">
                  <c:v>12.140945089999999</c:v>
                </c:pt>
                <c:pt idx="170">
                  <c:v>12.103174970000001</c:v>
                </c:pt>
                <c:pt idx="171">
                  <c:v>154.25752277000001</c:v>
                </c:pt>
                <c:pt idx="172">
                  <c:v>15.388432960000001</c:v>
                </c:pt>
                <c:pt idx="173">
                  <c:v>7.7114477599999995</c:v>
                </c:pt>
                <c:pt idx="174">
                  <c:v>162.64928456999999</c:v>
                </c:pt>
                <c:pt idx="175">
                  <c:v>12.203005409999999</c:v>
                </c:pt>
                <c:pt idx="176">
                  <c:v>12.291450710000001</c:v>
                </c:pt>
                <c:pt idx="177">
                  <c:v>181.58375536000003</c:v>
                </c:pt>
                <c:pt idx="178">
                  <c:v>20.08893891</c:v>
                </c:pt>
                <c:pt idx="179">
                  <c:v>18.862220350000001</c:v>
                </c:pt>
                <c:pt idx="180">
                  <c:v>140.79708396999999</c:v>
                </c:pt>
                <c:pt idx="181">
                  <c:v>9.0324691399999999</c:v>
                </c:pt>
              </c:numCache>
            </c:numRef>
          </c:val>
          <c:extLst>
            <c:ext xmlns:c16="http://schemas.microsoft.com/office/drawing/2014/chart" uri="{C3380CC4-5D6E-409C-BE32-E72D297353CC}">
              <c16:uniqueId val="{00000004-C51C-4BE6-8747-D83290A70BA7}"/>
            </c:ext>
          </c:extLst>
        </c:ser>
        <c:ser>
          <c:idx val="5"/>
          <c:order val="5"/>
          <c:tx>
            <c:strRef>
              <c:f>'2.1'!$I$11</c:f>
              <c:strCache>
                <c:ptCount val="1"/>
                <c:pt idx="0">
                  <c:v>Oro no monetario</c:v>
                </c:pt>
              </c:strCache>
            </c:strRef>
          </c:tx>
          <c:invertIfNegative val="0"/>
          <c:cat>
            <c:numRef>
              <c:f>'2.1'!$B$12:$B$193</c:f>
              <c:numCache>
                <c:formatCode>mmm\-yy</c:formatCode>
                <c:ptCount val="182"/>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numCache>
            </c:numRef>
          </c:cat>
          <c:val>
            <c:numRef>
              <c:f>'2.1'!$I$12:$I$193</c:f>
              <c:numCache>
                <c:formatCode>#,##0.0</c:formatCode>
                <c:ptCount val="182"/>
                <c:pt idx="0">
                  <c:v>463.80006188999999</c:v>
                </c:pt>
                <c:pt idx="1">
                  <c:v>476.59380489999995</c:v>
                </c:pt>
                <c:pt idx="2">
                  <c:v>479.71160781999998</c:v>
                </c:pt>
                <c:pt idx="3">
                  <c:v>507.12677143000002</c:v>
                </c:pt>
                <c:pt idx="4">
                  <c:v>519.27545177000002</c:v>
                </c:pt>
                <c:pt idx="5">
                  <c:v>534.97197681</c:v>
                </c:pt>
                <c:pt idx="6">
                  <c:v>502.71884316000001</c:v>
                </c:pt>
                <c:pt idx="7">
                  <c:v>535.83206039999993</c:v>
                </c:pt>
                <c:pt idx="8">
                  <c:v>562.06460909999998</c:v>
                </c:pt>
                <c:pt idx="9">
                  <c:v>579.15876990999993</c:v>
                </c:pt>
                <c:pt idx="10">
                  <c:v>594.96280540999999</c:v>
                </c:pt>
                <c:pt idx="11">
                  <c:v>604.42372461000002</c:v>
                </c:pt>
                <c:pt idx="12">
                  <c:v>570.66544474</c:v>
                </c:pt>
                <c:pt idx="13">
                  <c:v>606.78895441999998</c:v>
                </c:pt>
                <c:pt idx="14">
                  <c:v>618.8301243200001</c:v>
                </c:pt>
                <c:pt idx="15">
                  <c:v>660.32915630999992</c:v>
                </c:pt>
                <c:pt idx="16">
                  <c:v>660.75919808000003</c:v>
                </c:pt>
                <c:pt idx="17">
                  <c:v>647.42790284</c:v>
                </c:pt>
                <c:pt idx="18">
                  <c:v>700.32304200999999</c:v>
                </c:pt>
                <c:pt idx="19">
                  <c:v>779.88077170000008</c:v>
                </c:pt>
                <c:pt idx="20">
                  <c:v>696.66768688000002</c:v>
                </c:pt>
                <c:pt idx="21">
                  <c:v>740.53194865</c:v>
                </c:pt>
                <c:pt idx="22">
                  <c:v>750.85295140999995</c:v>
                </c:pt>
                <c:pt idx="23">
                  <c:v>658.39396828999998</c:v>
                </c:pt>
                <c:pt idx="24">
                  <c:v>749.99286780999989</c:v>
                </c:pt>
                <c:pt idx="25">
                  <c:v>761.17395413999998</c:v>
                </c:pt>
                <c:pt idx="26">
                  <c:v>715.15948347000005</c:v>
                </c:pt>
                <c:pt idx="27">
                  <c:v>710.10649253999998</c:v>
                </c:pt>
                <c:pt idx="28">
                  <c:v>670.06803247000005</c:v>
                </c:pt>
                <c:pt idx="29">
                  <c:v>670.33062891999998</c:v>
                </c:pt>
                <c:pt idx="30">
                  <c:v>0.34937495000000002</c:v>
                </c:pt>
                <c:pt idx="31">
                  <c:v>0.61717244999999998</c:v>
                </c:pt>
                <c:pt idx="32">
                  <c:v>1.1225311599999999</c:v>
                </c:pt>
                <c:pt idx="33">
                  <c:v>1.46531704</c:v>
                </c:pt>
                <c:pt idx="34">
                  <c:v>1.9962387099999999</c:v>
                </c:pt>
                <c:pt idx="35">
                  <c:v>2.4023163400000001</c:v>
                </c:pt>
                <c:pt idx="36">
                  <c:v>2.58871955</c:v>
                </c:pt>
                <c:pt idx="37">
                  <c:v>2.8257901599999999</c:v>
                </c:pt>
                <c:pt idx="38">
                  <c:v>3.1143726800000002</c:v>
                </c:pt>
                <c:pt idx="39">
                  <c:v>3.32931015</c:v>
                </c:pt>
                <c:pt idx="40">
                  <c:v>3.5005047999999999</c:v>
                </c:pt>
                <c:pt idx="41">
                  <c:v>3.7018876400000003</c:v>
                </c:pt>
                <c:pt idx="42">
                  <c:v>4.0527403199999998</c:v>
                </c:pt>
                <c:pt idx="43">
                  <c:v>4.3605990300000004</c:v>
                </c:pt>
                <c:pt idx="44">
                  <c:v>4.8002302699999992</c:v>
                </c:pt>
                <c:pt idx="45">
                  <c:v>4.9339195</c:v>
                </c:pt>
                <c:pt idx="46">
                  <c:v>5.24664514</c:v>
                </c:pt>
                <c:pt idx="47">
                  <c:v>5.9727061299999997</c:v>
                </c:pt>
                <c:pt idx="48">
                  <c:v>5.9727061299999997</c:v>
                </c:pt>
                <c:pt idx="49">
                  <c:v>6.5282573800000003</c:v>
                </c:pt>
                <c:pt idx="50">
                  <c:v>6.8511018799999999</c:v>
                </c:pt>
                <c:pt idx="51">
                  <c:v>6.8511018799999999</c:v>
                </c:pt>
                <c:pt idx="52">
                  <c:v>7.0755695199999993</c:v>
                </c:pt>
                <c:pt idx="53">
                  <c:v>7.3017412400000001</c:v>
                </c:pt>
                <c:pt idx="54">
                  <c:v>7.4195751100000003</c:v>
                </c:pt>
                <c:pt idx="55">
                  <c:v>7.4787765799999999</c:v>
                </c:pt>
                <c:pt idx="56">
                  <c:v>7.53121375</c:v>
                </c:pt>
                <c:pt idx="57">
                  <c:v>7.53121375</c:v>
                </c:pt>
                <c:pt idx="58">
                  <c:v>7.68975922</c:v>
                </c:pt>
                <c:pt idx="59">
                  <c:v>7.68975922</c:v>
                </c:pt>
                <c:pt idx="60">
                  <c:v>7.68975922</c:v>
                </c:pt>
                <c:pt idx="61">
                  <c:v>7.8175211999999998</c:v>
                </c:pt>
                <c:pt idx="62">
                  <c:v>7.9040688799999996</c:v>
                </c:pt>
                <c:pt idx="63">
                  <c:v>7.94957213</c:v>
                </c:pt>
                <c:pt idx="64">
                  <c:v>8.0038406799999997</c:v>
                </c:pt>
                <c:pt idx="65">
                  <c:v>8.1259105500000004</c:v>
                </c:pt>
                <c:pt idx="66">
                  <c:v>8.1672928599999999</c:v>
                </c:pt>
                <c:pt idx="67">
                  <c:v>8.1672928599999999</c:v>
                </c:pt>
                <c:pt idx="68">
                  <c:v>8.1672928599999999</c:v>
                </c:pt>
                <c:pt idx="69">
                  <c:v>8.3848477199999998</c:v>
                </c:pt>
                <c:pt idx="70">
                  <c:v>8.3848477199999998</c:v>
                </c:pt>
                <c:pt idx="71">
                  <c:v>8.5918891199999994</c:v>
                </c:pt>
                <c:pt idx="72">
                  <c:v>8.5918891199999994</c:v>
                </c:pt>
                <c:pt idx="73">
                  <c:v>8.5918891199999994</c:v>
                </c:pt>
                <c:pt idx="74">
                  <c:v>8.5918891199999994</c:v>
                </c:pt>
                <c:pt idx="75">
                  <c:v>8.5918891199999994</c:v>
                </c:pt>
                <c:pt idx="76">
                  <c:v>8.5918891199999994</c:v>
                </c:pt>
                <c:pt idx="77">
                  <c:v>9.1306296199999988</c:v>
                </c:pt>
                <c:pt idx="78">
                  <c:v>10.354595369999998</c:v>
                </c:pt>
                <c:pt idx="79">
                  <c:v>12.685642039999999</c:v>
                </c:pt>
                <c:pt idx="80">
                  <c:v>15.29144908</c:v>
                </c:pt>
                <c:pt idx="81">
                  <c:v>17.322523710000002</c:v>
                </c:pt>
                <c:pt idx="82">
                  <c:v>19.57489035</c:v>
                </c:pt>
                <c:pt idx="83">
                  <c:v>21.995401789999999</c:v>
                </c:pt>
                <c:pt idx="84">
                  <c:v>24.595347579999999</c:v>
                </c:pt>
                <c:pt idx="85">
                  <c:v>27.028928499999999</c:v>
                </c:pt>
                <c:pt idx="86">
                  <c:v>31.806993969999997</c:v>
                </c:pt>
                <c:pt idx="87">
                  <c:v>35.169678490000003</c:v>
                </c:pt>
                <c:pt idx="88">
                  <c:v>40.385645310000001</c:v>
                </c:pt>
                <c:pt idx="89">
                  <c:v>43.88628774</c:v>
                </c:pt>
                <c:pt idx="90">
                  <c:v>47.972199930000002</c:v>
                </c:pt>
                <c:pt idx="91">
                  <c:v>50.252216500000003</c:v>
                </c:pt>
                <c:pt idx="92">
                  <c:v>53.990599639999999</c:v>
                </c:pt>
                <c:pt idx="93">
                  <c:v>60.130407060000003</c:v>
                </c:pt>
                <c:pt idx="94">
                  <c:v>65.188701780000002</c:v>
                </c:pt>
                <c:pt idx="95">
                  <c:v>69.382824639999995</c:v>
                </c:pt>
                <c:pt idx="96">
                  <c:v>71.467774030000001</c:v>
                </c:pt>
                <c:pt idx="97">
                  <c:v>73.270576599999998</c:v>
                </c:pt>
                <c:pt idx="98">
                  <c:v>79.245310340000003</c:v>
                </c:pt>
                <c:pt idx="99">
                  <c:v>83.891112450000008</c:v>
                </c:pt>
                <c:pt idx="100">
                  <c:v>89.762508749999995</c:v>
                </c:pt>
                <c:pt idx="101">
                  <c:v>94.46881212000001</c:v>
                </c:pt>
                <c:pt idx="102">
                  <c:v>103.46380816</c:v>
                </c:pt>
                <c:pt idx="103">
                  <c:v>115.4962787</c:v>
                </c:pt>
                <c:pt idx="104">
                  <c:v>132.82238375</c:v>
                </c:pt>
                <c:pt idx="105">
                  <c:v>141.93029205000002</c:v>
                </c:pt>
                <c:pt idx="106">
                  <c:v>151.80763311000001</c:v>
                </c:pt>
                <c:pt idx="107">
                  <c:v>160.29826762000002</c:v>
                </c:pt>
                <c:pt idx="108">
                  <c:v>164.0051196</c:v>
                </c:pt>
                <c:pt idx="109">
                  <c:v>167.85367436000001</c:v>
                </c:pt>
                <c:pt idx="110">
                  <c:v>173.12581365</c:v>
                </c:pt>
                <c:pt idx="111">
                  <c:v>178.1800518</c:v>
                </c:pt>
                <c:pt idx="112">
                  <c:v>186.48248941</c:v>
                </c:pt>
                <c:pt idx="113">
                  <c:v>193.78285061000003</c:v>
                </c:pt>
                <c:pt idx="114">
                  <c:v>198.85571336000001</c:v>
                </c:pt>
                <c:pt idx="115">
                  <c:v>199.80178105000002</c:v>
                </c:pt>
                <c:pt idx="116">
                  <c:v>203.78653349000001</c:v>
                </c:pt>
                <c:pt idx="117">
                  <c:v>209.88467660000001</c:v>
                </c:pt>
                <c:pt idx="118">
                  <c:v>212.71397474</c:v>
                </c:pt>
                <c:pt idx="119">
                  <c:v>13.86320203</c:v>
                </c:pt>
                <c:pt idx="120">
                  <c:v>21.055028320000002</c:v>
                </c:pt>
                <c:pt idx="121">
                  <c:v>22.783870050000001</c:v>
                </c:pt>
                <c:pt idx="122">
                  <c:v>24.018045409999999</c:v>
                </c:pt>
                <c:pt idx="123">
                  <c:v>24.018045409999999</c:v>
                </c:pt>
                <c:pt idx="124">
                  <c:v>24.018045409999999</c:v>
                </c:pt>
                <c:pt idx="125">
                  <c:v>24.294162019999998</c:v>
                </c:pt>
                <c:pt idx="126">
                  <c:v>26.622611929999998</c:v>
                </c:pt>
                <c:pt idx="127">
                  <c:v>29.956026120000001</c:v>
                </c:pt>
                <c:pt idx="128">
                  <c:v>35.358386539999998</c:v>
                </c:pt>
                <c:pt idx="129">
                  <c:v>43.429293260000001</c:v>
                </c:pt>
                <c:pt idx="130">
                  <c:v>51.990861619999997</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numCache>
            </c:numRef>
          </c:val>
          <c:extLst>
            <c:ext xmlns:c16="http://schemas.microsoft.com/office/drawing/2014/chart" uri="{C3380CC4-5D6E-409C-BE32-E72D297353CC}">
              <c16:uniqueId val="{00000005-C51C-4BE6-8747-D83290A70BA7}"/>
            </c:ext>
          </c:extLst>
        </c:ser>
        <c:ser>
          <c:idx val="6"/>
          <c:order val="6"/>
          <c:tx>
            <c:strRef>
              <c:f>'2.1'!$J$11</c:f>
              <c:strCache>
                <c:ptCount val="1"/>
                <c:pt idx="0">
                  <c:v>ALADI</c:v>
                </c:pt>
              </c:strCache>
            </c:strRef>
          </c:tx>
          <c:spPr>
            <a:solidFill>
              <a:schemeClr val="bg2">
                <a:lumMod val="50000"/>
              </a:schemeClr>
            </a:solidFill>
          </c:spPr>
          <c:invertIfNegative val="0"/>
          <c:cat>
            <c:numRef>
              <c:f>'2.1'!$B$12:$B$193</c:f>
              <c:numCache>
                <c:formatCode>mmm\-yy</c:formatCode>
                <c:ptCount val="182"/>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numCache>
            </c:numRef>
          </c:cat>
          <c:val>
            <c:numRef>
              <c:f>'2.1'!$J$12:$J$193</c:f>
              <c:numCache>
                <c:formatCode>#,##0.0</c:formatCode>
                <c:ptCount val="182"/>
                <c:pt idx="0">
                  <c:v>13.357112560000001</c:v>
                </c:pt>
                <c:pt idx="1">
                  <c:v>7.5459224499999999</c:v>
                </c:pt>
                <c:pt idx="2">
                  <c:v>10.07738835</c:v>
                </c:pt>
                <c:pt idx="3">
                  <c:v>0.90289617999999905</c:v>
                </c:pt>
                <c:pt idx="4">
                  <c:v>14.889339789999999</c:v>
                </c:pt>
                <c:pt idx="5">
                  <c:v>24.521673670000002</c:v>
                </c:pt>
                <c:pt idx="6">
                  <c:v>3.8687319100000002</c:v>
                </c:pt>
                <c:pt idx="7">
                  <c:v>22.182103309999999</c:v>
                </c:pt>
                <c:pt idx="8">
                  <c:v>3.1579890699999997</c:v>
                </c:pt>
                <c:pt idx="9">
                  <c:v>4.7945762800000002</c:v>
                </c:pt>
                <c:pt idx="10">
                  <c:v>15.3003643</c:v>
                </c:pt>
                <c:pt idx="11">
                  <c:v>-3.8271510099999997</c:v>
                </c:pt>
                <c:pt idx="12">
                  <c:v>19.39396356</c:v>
                </c:pt>
                <c:pt idx="13">
                  <c:v>3.23980077</c:v>
                </c:pt>
                <c:pt idx="14">
                  <c:v>-0.69701001999999901</c:v>
                </c:pt>
                <c:pt idx="15">
                  <c:v>6.7123504699999996</c:v>
                </c:pt>
                <c:pt idx="16">
                  <c:v>5.8749946699999995</c:v>
                </c:pt>
                <c:pt idx="17">
                  <c:v>-16.95522626</c:v>
                </c:pt>
                <c:pt idx="18">
                  <c:v>-1.2334958200000001</c:v>
                </c:pt>
                <c:pt idx="19">
                  <c:v>6.0275098499999995</c:v>
                </c:pt>
                <c:pt idx="20">
                  <c:v>-2.6257982599999998</c:v>
                </c:pt>
                <c:pt idx="21">
                  <c:v>0.76899954999999898</c:v>
                </c:pt>
                <c:pt idx="22">
                  <c:v>6.2093948399999999</c:v>
                </c:pt>
                <c:pt idx="23">
                  <c:v>-0.17979640999999902</c:v>
                </c:pt>
                <c:pt idx="24">
                  <c:v>6.5630040999999997</c:v>
                </c:pt>
                <c:pt idx="25">
                  <c:v>0.47806969999999999</c:v>
                </c:pt>
                <c:pt idx="26">
                  <c:v>0.63968016999999999</c:v>
                </c:pt>
                <c:pt idx="27">
                  <c:v>7.8680757799999999</c:v>
                </c:pt>
                <c:pt idx="28">
                  <c:v>1.3128366</c:v>
                </c:pt>
                <c:pt idx="29">
                  <c:v>6.5927108700000003</c:v>
                </c:pt>
                <c:pt idx="30">
                  <c:v>2.1229319700000002</c:v>
                </c:pt>
                <c:pt idx="31">
                  <c:v>4.6576107100000002</c:v>
                </c:pt>
                <c:pt idx="32">
                  <c:v>3.0956675800000002</c:v>
                </c:pt>
                <c:pt idx="33">
                  <c:v>2.4932714900000001</c:v>
                </c:pt>
                <c:pt idx="34">
                  <c:v>-0.433754159999998</c:v>
                </c:pt>
                <c:pt idx="35">
                  <c:v>2.2229535499999997</c:v>
                </c:pt>
                <c:pt idx="36">
                  <c:v>-2.18672369</c:v>
                </c:pt>
                <c:pt idx="37">
                  <c:v>1.82732608</c:v>
                </c:pt>
                <c:pt idx="38">
                  <c:v>4.0206827799999996</c:v>
                </c:pt>
                <c:pt idx="39">
                  <c:v>-1.6836238600000002</c:v>
                </c:pt>
                <c:pt idx="40">
                  <c:v>-0.27810940000000001</c:v>
                </c:pt>
                <c:pt idx="41">
                  <c:v>1.79615152</c:v>
                </c:pt>
                <c:pt idx="42">
                  <c:v>9.6769970000000205E-2</c:v>
                </c:pt>
                <c:pt idx="43">
                  <c:v>2.4805255699999997</c:v>
                </c:pt>
                <c:pt idx="44">
                  <c:v>-0.23074178000000001</c:v>
                </c:pt>
                <c:pt idx="45">
                  <c:v>2.2071771</c:v>
                </c:pt>
                <c:pt idx="46">
                  <c:v>-5.96624686</c:v>
                </c:pt>
                <c:pt idx="47">
                  <c:v>0.30662871999999974</c:v>
                </c:pt>
                <c:pt idx="48">
                  <c:v>6.0027689200000012</c:v>
                </c:pt>
                <c:pt idx="49">
                  <c:v>9.4803743399999991</c:v>
                </c:pt>
                <c:pt idx="50">
                  <c:v>12.017675279999999</c:v>
                </c:pt>
                <c:pt idx="51">
                  <c:v>12.382538689999999</c:v>
                </c:pt>
                <c:pt idx="52">
                  <c:v>0.67354325000000004</c:v>
                </c:pt>
                <c:pt idx="53">
                  <c:v>0.19226510999999988</c:v>
                </c:pt>
                <c:pt idx="54">
                  <c:v>9.576951900000001</c:v>
                </c:pt>
                <c:pt idx="55">
                  <c:v>11.31550114</c:v>
                </c:pt>
                <c:pt idx="56">
                  <c:v>-1.9636190500000001</c:v>
                </c:pt>
                <c:pt idx="57">
                  <c:v>1.3284573100000001</c:v>
                </c:pt>
                <c:pt idx="58">
                  <c:v>-1.91403678</c:v>
                </c:pt>
                <c:pt idx="59">
                  <c:v>-21.003008640000001</c:v>
                </c:pt>
                <c:pt idx="60">
                  <c:v>8.8179979999999894E-2</c:v>
                </c:pt>
                <c:pt idx="61">
                  <c:v>0.63342773999999891</c:v>
                </c:pt>
                <c:pt idx="62">
                  <c:v>2.15510066</c:v>
                </c:pt>
                <c:pt idx="63">
                  <c:v>6.0005999699999997</c:v>
                </c:pt>
                <c:pt idx="64">
                  <c:v>-0.29009040999999997</c:v>
                </c:pt>
                <c:pt idx="65">
                  <c:v>-19.48136869</c:v>
                </c:pt>
                <c:pt idx="66">
                  <c:v>0.55776112</c:v>
                </c:pt>
                <c:pt idx="67">
                  <c:v>3.09415795</c:v>
                </c:pt>
                <c:pt idx="68">
                  <c:v>0.39090607999999999</c:v>
                </c:pt>
                <c:pt idx="69">
                  <c:v>-1.5188578899999998</c:v>
                </c:pt>
                <c:pt idx="70">
                  <c:v>-1.7474242900000001</c:v>
                </c:pt>
                <c:pt idx="71">
                  <c:v>-19.556642950000001</c:v>
                </c:pt>
                <c:pt idx="72">
                  <c:v>-2.8412322699999999</c:v>
                </c:pt>
                <c:pt idx="73">
                  <c:v>-7.2499999999999995E-4</c:v>
                </c:pt>
                <c:pt idx="74">
                  <c:v>-0.68522161999999998</c:v>
                </c:pt>
                <c:pt idx="75">
                  <c:v>-2.1659251500000001</c:v>
                </c:pt>
                <c:pt idx="76">
                  <c:v>8.9798530000000001E-2</c:v>
                </c:pt>
                <c:pt idx="77">
                  <c:v>-18.578083829999997</c:v>
                </c:pt>
                <c:pt idx="78">
                  <c:v>2.0976645</c:v>
                </c:pt>
                <c:pt idx="79">
                  <c:v>2.0668836699999997</c:v>
                </c:pt>
                <c:pt idx="80">
                  <c:v>-2.05924E-2</c:v>
                </c:pt>
                <c:pt idx="81">
                  <c:v>0.4086571</c:v>
                </c:pt>
                <c:pt idx="82">
                  <c:v>0.74104806999999995</c:v>
                </c:pt>
                <c:pt idx="83">
                  <c:v>-17.746451019999999</c:v>
                </c:pt>
                <c:pt idx="84">
                  <c:v>-0.70321555000000002</c:v>
                </c:pt>
                <c:pt idx="85">
                  <c:v>0.26936926</c:v>
                </c:pt>
                <c:pt idx="86">
                  <c:v>0.32730225000000002</c:v>
                </c:pt>
                <c:pt idx="87">
                  <c:v>0.12996397000000001</c:v>
                </c:pt>
                <c:pt idx="88">
                  <c:v>4.8236999999999998E-4</c:v>
                </c:pt>
                <c:pt idx="89">
                  <c:v>-18.19602454</c:v>
                </c:pt>
                <c:pt idx="90">
                  <c:v>-0.42808706000000002</c:v>
                </c:pt>
                <c:pt idx="91">
                  <c:v>-0.22683395000000001</c:v>
                </c:pt>
                <c:pt idx="92">
                  <c:v>-0.53184430000000005</c:v>
                </c:pt>
                <c:pt idx="93">
                  <c:v>-2.6774343799999998</c:v>
                </c:pt>
                <c:pt idx="94">
                  <c:v>-11.122323659999999</c:v>
                </c:pt>
                <c:pt idx="95">
                  <c:v>-0.34021115000000002</c:v>
                </c:pt>
                <c:pt idx="96">
                  <c:v>-0.26124946999999998</c:v>
                </c:pt>
                <c:pt idx="97">
                  <c:v>-9.2E-5</c:v>
                </c:pt>
                <c:pt idx="98">
                  <c:v>-0.10192</c:v>
                </c:pt>
                <c:pt idx="99">
                  <c:v>-0.85065934999999993</c:v>
                </c:pt>
                <c:pt idx="100">
                  <c:v>-9.1360820000000009E-2</c:v>
                </c:pt>
                <c:pt idx="101">
                  <c:v>-0.52691443999999998</c:v>
                </c:pt>
                <c:pt idx="102">
                  <c:v>-0.32658559000000004</c:v>
                </c:pt>
                <c:pt idx="103">
                  <c:v>0</c:v>
                </c:pt>
                <c:pt idx="104">
                  <c:v>-0.15984477</c:v>
                </c:pt>
                <c:pt idx="105">
                  <c:v>-0.64088363999999998</c:v>
                </c:pt>
                <c:pt idx="106">
                  <c:v>-0.1228755</c:v>
                </c:pt>
                <c:pt idx="107">
                  <c:v>6.6974479999999989E-2</c:v>
                </c:pt>
                <c:pt idx="108">
                  <c:v>-0.44994068999999998</c:v>
                </c:pt>
                <c:pt idx="109">
                  <c:v>0</c:v>
                </c:pt>
                <c:pt idx="110">
                  <c:v>1.413874E-2</c:v>
                </c:pt>
                <c:pt idx="111">
                  <c:v>-0.23786723999999998</c:v>
                </c:pt>
                <c:pt idx="112">
                  <c:v>-0.21726825</c:v>
                </c:pt>
                <c:pt idx="113">
                  <c:v>-2.2267919999999997E-2</c:v>
                </c:pt>
                <c:pt idx="114">
                  <c:v>-0.26669035999999996</c:v>
                </c:pt>
                <c:pt idx="115">
                  <c:v>-2.8466459999999999E-2</c:v>
                </c:pt>
                <c:pt idx="116">
                  <c:v>0</c:v>
                </c:pt>
                <c:pt idx="117">
                  <c:v>-0.26777884999999996</c:v>
                </c:pt>
                <c:pt idx="118">
                  <c:v>-0.14641045000000003</c:v>
                </c:pt>
                <c:pt idx="119">
                  <c:v>-2.4952000000000004E-4</c:v>
                </c:pt>
                <c:pt idx="120">
                  <c:v>-6.3528E-4</c:v>
                </c:pt>
                <c:pt idx="121">
                  <c:v>-2.0063569999999999E-2</c:v>
                </c:pt>
                <c:pt idx="122">
                  <c:v>-4.6506140000000001E-2</c:v>
                </c:pt>
                <c:pt idx="123">
                  <c:v>-0.19240560999999998</c:v>
                </c:pt>
                <c:pt idx="124">
                  <c:v>0</c:v>
                </c:pt>
                <c:pt idx="125">
                  <c:v>7.3364280000000004E-2</c:v>
                </c:pt>
                <c:pt idx="126">
                  <c:v>-0.10781563000000001</c:v>
                </c:pt>
                <c:pt idx="127">
                  <c:v>4.4935209999999996E-2</c:v>
                </c:pt>
                <c:pt idx="128">
                  <c:v>-0.14843544</c:v>
                </c:pt>
                <c:pt idx="129">
                  <c:v>-9.1938000000000002E-4</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numCache>
            </c:numRef>
          </c:val>
          <c:extLst>
            <c:ext xmlns:c16="http://schemas.microsoft.com/office/drawing/2014/chart" uri="{C3380CC4-5D6E-409C-BE32-E72D297353CC}">
              <c16:uniqueId val="{00000006-C51C-4BE6-8747-D83290A70BA7}"/>
            </c:ext>
          </c:extLst>
        </c:ser>
        <c:ser>
          <c:idx val="7"/>
          <c:order val="7"/>
          <c:tx>
            <c:strRef>
              <c:f>'2.1'!$K$11</c:f>
              <c:strCache>
                <c:ptCount val="1"/>
                <c:pt idx="0">
                  <c:v>Posición reserva FMI</c:v>
                </c:pt>
              </c:strCache>
            </c:strRef>
          </c:tx>
          <c:invertIfNegative val="0"/>
          <c:cat>
            <c:numRef>
              <c:f>'2.1'!$B$12:$B$193</c:f>
              <c:numCache>
                <c:formatCode>mmm\-yy</c:formatCode>
                <c:ptCount val="182"/>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numCache>
            </c:numRef>
          </c:cat>
          <c:val>
            <c:numRef>
              <c:f>'2.1'!$K$12:$K$193</c:f>
              <c:numCache>
                <c:formatCode>#,##0.0</c:formatCode>
                <c:ptCount val="182"/>
                <c:pt idx="0">
                  <c:v>26.655511699999998</c:v>
                </c:pt>
                <c:pt idx="1">
                  <c:v>26.284884179999999</c:v>
                </c:pt>
                <c:pt idx="2">
                  <c:v>26.0389425299999</c:v>
                </c:pt>
                <c:pt idx="3">
                  <c:v>25.916829249999999</c:v>
                </c:pt>
                <c:pt idx="4">
                  <c:v>25.285853449999998</c:v>
                </c:pt>
                <c:pt idx="5">
                  <c:v>25.364232339999898</c:v>
                </c:pt>
                <c:pt idx="6">
                  <c:v>26.043744739999998</c:v>
                </c:pt>
                <c:pt idx="7">
                  <c:v>25.878926109999998</c:v>
                </c:pt>
                <c:pt idx="8">
                  <c:v>26.6898132</c:v>
                </c:pt>
                <c:pt idx="9">
                  <c:v>26.957364769999899</c:v>
                </c:pt>
                <c:pt idx="10">
                  <c:v>26.168259129999999</c:v>
                </c:pt>
                <c:pt idx="11">
                  <c:v>26.412657199999998</c:v>
                </c:pt>
                <c:pt idx="12">
                  <c:v>26.788429959999899</c:v>
                </c:pt>
                <c:pt idx="13">
                  <c:v>26.9789747099999</c:v>
                </c:pt>
                <c:pt idx="14">
                  <c:v>27.192501440000001</c:v>
                </c:pt>
                <c:pt idx="15">
                  <c:v>27.800666750000001</c:v>
                </c:pt>
                <c:pt idx="16">
                  <c:v>27.454393279999902</c:v>
                </c:pt>
                <c:pt idx="17">
                  <c:v>27.44890504</c:v>
                </c:pt>
                <c:pt idx="18">
                  <c:v>27.466570300000001</c:v>
                </c:pt>
                <c:pt idx="19">
                  <c:v>27.6017181499999</c:v>
                </c:pt>
                <c:pt idx="20">
                  <c:v>26.7829417099999</c:v>
                </c:pt>
                <c:pt idx="21">
                  <c:v>45.238974240000005</c:v>
                </c:pt>
                <c:pt idx="22">
                  <c:v>44.25940026</c:v>
                </c:pt>
                <c:pt idx="23">
                  <c:v>43.794715930000002</c:v>
                </c:pt>
                <c:pt idx="24">
                  <c:v>44.2457078999999</c:v>
                </c:pt>
                <c:pt idx="25">
                  <c:v>44.38662506</c:v>
                </c:pt>
                <c:pt idx="26">
                  <c:v>44.188941669999998</c:v>
                </c:pt>
                <c:pt idx="27">
                  <c:v>44.198069909999994</c:v>
                </c:pt>
                <c:pt idx="28">
                  <c:v>43.081287119999999</c:v>
                </c:pt>
                <c:pt idx="29">
                  <c:v>43.090985869999997</c:v>
                </c:pt>
                <c:pt idx="30">
                  <c:v>43.026232440000001</c:v>
                </c:pt>
                <c:pt idx="31">
                  <c:v>43.416464589999897</c:v>
                </c:pt>
                <c:pt idx="32">
                  <c:v>43.992114060000006</c:v>
                </c:pt>
                <c:pt idx="33">
                  <c:v>43.80441467</c:v>
                </c:pt>
                <c:pt idx="34">
                  <c:v>43.781594079999898</c:v>
                </c:pt>
                <c:pt idx="35">
                  <c:v>43.841783399999905</c:v>
                </c:pt>
                <c:pt idx="36">
                  <c:v>43.967867170000005</c:v>
                </c:pt>
                <c:pt idx="37">
                  <c:v>43.210793979999998</c:v>
                </c:pt>
                <c:pt idx="38">
                  <c:v>42.732132019999902</c:v>
                </c:pt>
                <c:pt idx="39">
                  <c:v>43.04534469</c:v>
                </c:pt>
                <c:pt idx="40">
                  <c:v>42.613464950000001</c:v>
                </c:pt>
                <c:pt idx="41">
                  <c:v>42.901574939999996</c:v>
                </c:pt>
                <c:pt idx="42">
                  <c:v>43.166864339999897</c:v>
                </c:pt>
                <c:pt idx="43">
                  <c:v>43.224486339999899</c:v>
                </c:pt>
                <c:pt idx="44">
                  <c:v>43.760770279999896</c:v>
                </c:pt>
                <c:pt idx="45">
                  <c:v>43.873732229999995</c:v>
                </c:pt>
                <c:pt idx="46">
                  <c:v>43.79300439</c:v>
                </c:pt>
                <c:pt idx="47">
                  <c:v>43.929642680000008</c:v>
                </c:pt>
                <c:pt idx="48">
                  <c:v>43.764193379999995</c:v>
                </c:pt>
                <c:pt idx="49">
                  <c:v>44.140733160000025</c:v>
                </c:pt>
                <c:pt idx="50">
                  <c:v>44.090242610000011</c:v>
                </c:pt>
                <c:pt idx="51">
                  <c:v>44.206057110000017</c:v>
                </c:pt>
                <c:pt idx="52">
                  <c:v>43.94304976999998</c:v>
                </c:pt>
                <c:pt idx="53">
                  <c:v>44.097659310000004</c:v>
                </c:pt>
                <c:pt idx="54">
                  <c:v>43.681753979999996</c:v>
                </c:pt>
                <c:pt idx="55">
                  <c:v>43.3129161499999</c:v>
                </c:pt>
                <c:pt idx="56">
                  <c:v>42.291694579999898</c:v>
                </c:pt>
                <c:pt idx="57">
                  <c:v>42.170460169999998</c:v>
                </c:pt>
                <c:pt idx="58">
                  <c:v>41.768532459999896</c:v>
                </c:pt>
                <c:pt idx="59">
                  <c:v>41.316114209999895</c:v>
                </c:pt>
                <c:pt idx="60">
                  <c:v>40.215591060000001</c:v>
                </c:pt>
                <c:pt idx="61">
                  <c:v>40.146844030000004</c:v>
                </c:pt>
                <c:pt idx="62">
                  <c:v>39.350975829999904</c:v>
                </c:pt>
                <c:pt idx="63">
                  <c:v>40.119174059999999</c:v>
                </c:pt>
                <c:pt idx="64">
                  <c:v>39.665044250000001</c:v>
                </c:pt>
                <c:pt idx="65">
                  <c:v>40.118318299999999</c:v>
                </c:pt>
                <c:pt idx="66">
                  <c:v>39.784852369999996</c:v>
                </c:pt>
                <c:pt idx="67">
                  <c:v>40.166812060000005</c:v>
                </c:pt>
                <c:pt idx="68">
                  <c:v>40.042725070000003</c:v>
                </c:pt>
                <c:pt idx="69">
                  <c:v>39.846753229999997</c:v>
                </c:pt>
                <c:pt idx="70">
                  <c:v>39.142167399999899</c:v>
                </c:pt>
                <c:pt idx="71">
                  <c:v>39.561210549999998</c:v>
                </c:pt>
                <c:pt idx="72">
                  <c:v>39.379786829999901</c:v>
                </c:pt>
                <c:pt idx="73">
                  <c:v>39.402892680000001</c:v>
                </c:pt>
                <c:pt idx="74">
                  <c:v>40.187635839999899</c:v>
                </c:pt>
                <c:pt idx="75">
                  <c:v>40.430389909999995</c:v>
                </c:pt>
                <c:pt idx="76">
                  <c:v>40.018192939999999</c:v>
                </c:pt>
                <c:pt idx="77">
                  <c:v>39.902948939999995</c:v>
                </c:pt>
                <c:pt idx="78">
                  <c:v>39.747198390000001</c:v>
                </c:pt>
                <c:pt idx="79">
                  <c:v>39.774583099999965</c:v>
                </c:pt>
                <c:pt idx="80">
                  <c:v>39.816515939999995</c:v>
                </c:pt>
                <c:pt idx="81">
                  <c:v>39.190090649999902</c:v>
                </c:pt>
                <c:pt idx="82">
                  <c:v>38.617008490000003</c:v>
                </c:pt>
                <c:pt idx="83">
                  <c:v>38.34801075</c:v>
                </c:pt>
                <c:pt idx="84">
                  <c:v>38.761634009999995</c:v>
                </c:pt>
                <c:pt idx="85">
                  <c:v>38.651809890000003</c:v>
                </c:pt>
                <c:pt idx="86">
                  <c:v>38.705153029999899</c:v>
                </c:pt>
                <c:pt idx="87">
                  <c:v>39.109362789999899</c:v>
                </c:pt>
                <c:pt idx="88">
                  <c:v>39.488755159999897</c:v>
                </c:pt>
                <c:pt idx="89">
                  <c:v>39.690432169999895</c:v>
                </c:pt>
                <c:pt idx="90">
                  <c:v>40.1571133099999</c:v>
                </c:pt>
                <c:pt idx="91">
                  <c:v>40.317998490000001</c:v>
                </c:pt>
                <c:pt idx="92">
                  <c:v>40.315431169999897</c:v>
                </c:pt>
                <c:pt idx="93">
                  <c:v>40.069824529999899</c:v>
                </c:pt>
                <c:pt idx="94">
                  <c:v>40.37590574</c:v>
                </c:pt>
                <c:pt idx="95">
                  <c:v>40.62436495</c:v>
                </c:pt>
                <c:pt idx="96">
                  <c:v>41.565429179999903</c:v>
                </c:pt>
                <c:pt idx="97">
                  <c:v>41.245085100000004</c:v>
                </c:pt>
                <c:pt idx="98">
                  <c:v>41.467015369999999</c:v>
                </c:pt>
                <c:pt idx="99">
                  <c:v>41.014311859999999</c:v>
                </c:pt>
                <c:pt idx="100">
                  <c:v>40.410992399999898</c:v>
                </c:pt>
                <c:pt idx="101">
                  <c:v>40.123452919999899</c:v>
                </c:pt>
                <c:pt idx="102">
                  <c:v>40.0749591699999</c:v>
                </c:pt>
                <c:pt idx="103">
                  <c:v>39.975689580000001</c:v>
                </c:pt>
                <c:pt idx="104">
                  <c:v>39.800541529999897</c:v>
                </c:pt>
                <c:pt idx="105">
                  <c:v>39.4262837899999</c:v>
                </c:pt>
                <c:pt idx="106">
                  <c:v>39.4576621</c:v>
                </c:pt>
                <c:pt idx="107">
                  <c:v>39.673316719999995</c:v>
                </c:pt>
                <c:pt idx="108">
                  <c:v>39.956006819999999</c:v>
                </c:pt>
                <c:pt idx="109">
                  <c:v>39.878416799999897</c:v>
                </c:pt>
                <c:pt idx="110">
                  <c:v>39.600861340000002</c:v>
                </c:pt>
                <c:pt idx="111">
                  <c:v>39.529832240000005</c:v>
                </c:pt>
                <c:pt idx="112">
                  <c:v>39.29763269</c:v>
                </c:pt>
                <c:pt idx="113">
                  <c:v>39.656771789999901</c:v>
                </c:pt>
                <c:pt idx="114">
                  <c:v>39.234876059999898</c:v>
                </c:pt>
                <c:pt idx="115">
                  <c:v>39.032913819999997</c:v>
                </c:pt>
                <c:pt idx="116">
                  <c:v>38.889429319999998</c:v>
                </c:pt>
                <c:pt idx="117">
                  <c:v>39.348123260000001</c:v>
                </c:pt>
                <c:pt idx="118">
                  <c:v>39.157000779999898</c:v>
                </c:pt>
                <c:pt idx="119">
                  <c:v>39.4462518099999</c:v>
                </c:pt>
                <c:pt idx="120">
                  <c:v>39.278520450000002</c:v>
                </c:pt>
                <c:pt idx="121">
                  <c:v>39.173830979999998</c:v>
                </c:pt>
                <c:pt idx="122">
                  <c:v>38.931932679999903</c:v>
                </c:pt>
                <c:pt idx="123">
                  <c:v>38.977573870000001</c:v>
                </c:pt>
                <c:pt idx="124">
                  <c:v>39.137888539999899</c:v>
                </c:pt>
                <c:pt idx="125">
                  <c:v>39.24514533</c:v>
                </c:pt>
                <c:pt idx="126">
                  <c:v>40.308870259999999</c:v>
                </c:pt>
                <c:pt idx="127">
                  <c:v>40.475460590000004</c:v>
                </c:pt>
                <c:pt idx="128">
                  <c:v>40.151978669999899</c:v>
                </c:pt>
                <c:pt idx="129">
                  <c:v>40.268078429999903</c:v>
                </c:pt>
                <c:pt idx="130">
                  <c:v>40.794378389999999</c:v>
                </c:pt>
                <c:pt idx="131">
                  <c:v>41.0847704399999</c:v>
                </c:pt>
                <c:pt idx="132">
                  <c:v>41.099889079999997</c:v>
                </c:pt>
                <c:pt idx="133">
                  <c:v>41.056244679999999</c:v>
                </c:pt>
                <c:pt idx="134">
                  <c:v>40.426966819999997</c:v>
                </c:pt>
                <c:pt idx="135">
                  <c:v>41.012600309999897</c:v>
                </c:pt>
                <c:pt idx="136">
                  <c:v>41.174626519999897</c:v>
                </c:pt>
                <c:pt idx="137">
                  <c:v>40.689688899999901</c:v>
                </c:pt>
                <c:pt idx="138">
                  <c:v>40.756724399999904</c:v>
                </c:pt>
                <c:pt idx="139">
                  <c:v>40.628073299999897</c:v>
                </c:pt>
                <c:pt idx="140">
                  <c:v>40.189062130000003</c:v>
                </c:pt>
                <c:pt idx="141">
                  <c:v>40.374764710000001</c:v>
                </c:pt>
                <c:pt idx="142">
                  <c:v>39.958859399999902</c:v>
                </c:pt>
                <c:pt idx="143">
                  <c:v>39.92434325</c:v>
                </c:pt>
                <c:pt idx="144">
                  <c:v>39.701557200000003</c:v>
                </c:pt>
                <c:pt idx="145">
                  <c:v>39.771730519999899</c:v>
                </c:pt>
                <c:pt idx="146">
                  <c:v>39.433985740000004</c:v>
                </c:pt>
                <c:pt idx="147">
                  <c:v>38.347154969999998</c:v>
                </c:pt>
                <c:pt idx="148">
                  <c:v>38.501193969999996</c:v>
                </c:pt>
                <c:pt idx="149">
                  <c:v>37.875909719999996</c:v>
                </c:pt>
                <c:pt idx="150">
                  <c:v>37.756672109999997</c:v>
                </c:pt>
                <c:pt idx="151">
                  <c:v>37.121689090000004</c:v>
                </c:pt>
                <c:pt idx="152">
                  <c:v>36.5095266699999</c:v>
                </c:pt>
                <c:pt idx="153">
                  <c:v>36.606799450000004</c:v>
                </c:pt>
                <c:pt idx="154">
                  <c:v>37.506786609999999</c:v>
                </c:pt>
                <c:pt idx="155">
                  <c:v>37.963198490000003</c:v>
                </c:pt>
                <c:pt idx="156">
                  <c:v>38.466107299999898</c:v>
                </c:pt>
                <c:pt idx="157">
                  <c:v>37.90472072</c:v>
                </c:pt>
                <c:pt idx="158">
                  <c:v>38.373683909999897</c:v>
                </c:pt>
                <c:pt idx="159">
                  <c:v>38.424459729999995</c:v>
                </c:pt>
                <c:pt idx="160">
                  <c:v>37.86678148</c:v>
                </c:pt>
                <c:pt idx="161">
                  <c:v>37.941233659999902</c:v>
                </c:pt>
                <c:pt idx="162">
                  <c:v>38.308359960000004</c:v>
                </c:pt>
                <c:pt idx="163">
                  <c:v>37.937525319999999</c:v>
                </c:pt>
                <c:pt idx="164">
                  <c:v>37.51078021</c:v>
                </c:pt>
                <c:pt idx="165">
                  <c:v>37.486818590000006</c:v>
                </c:pt>
                <c:pt idx="166">
                  <c:v>38.03308655</c:v>
                </c:pt>
                <c:pt idx="167">
                  <c:v>38.272132259999999</c:v>
                </c:pt>
                <c:pt idx="168">
                  <c:v>37.935813770000003</c:v>
                </c:pt>
                <c:pt idx="169">
                  <c:v>37.869634050000002</c:v>
                </c:pt>
                <c:pt idx="170">
                  <c:v>37.751822740000001</c:v>
                </c:pt>
                <c:pt idx="171">
                  <c:v>37.594931150000001</c:v>
                </c:pt>
                <c:pt idx="172">
                  <c:v>37.754960570000094</c:v>
                </c:pt>
                <c:pt idx="173">
                  <c:v>37.521049479999995</c:v>
                </c:pt>
                <c:pt idx="174">
                  <c:v>37.894166190000099</c:v>
                </c:pt>
                <c:pt idx="175">
                  <c:v>38.41304942</c:v>
                </c:pt>
                <c:pt idx="176">
                  <c:v>38.6914606899999</c:v>
                </c:pt>
                <c:pt idx="177">
                  <c:v>37.9857338200001</c:v>
                </c:pt>
                <c:pt idx="178">
                  <c:v>37.48025767</c:v>
                </c:pt>
                <c:pt idx="179">
                  <c:v>37.201275899999999</c:v>
                </c:pt>
                <c:pt idx="180">
                  <c:v>37.1927181900001</c:v>
                </c:pt>
                <c:pt idx="181">
                  <c:v>37.340196290000002</c:v>
                </c:pt>
              </c:numCache>
            </c:numRef>
          </c:val>
          <c:extLst>
            <c:ext xmlns:c16="http://schemas.microsoft.com/office/drawing/2014/chart" uri="{C3380CC4-5D6E-409C-BE32-E72D297353CC}">
              <c16:uniqueId val="{00000007-C51C-4BE6-8747-D83290A70BA7}"/>
            </c:ext>
          </c:extLst>
        </c:ser>
        <c:ser>
          <c:idx val="8"/>
          <c:order val="8"/>
          <c:tx>
            <c:strRef>
              <c:f>'2.1'!$L$11</c:f>
              <c:strCache>
                <c:ptCount val="1"/>
                <c:pt idx="0">
                  <c:v>SUCRE</c:v>
                </c:pt>
              </c:strCache>
            </c:strRef>
          </c:tx>
          <c:spPr>
            <a:solidFill>
              <a:schemeClr val="tx1"/>
            </a:solidFill>
          </c:spPr>
          <c:invertIfNegative val="0"/>
          <c:cat>
            <c:numRef>
              <c:f>'2.1'!$B$12:$B$193</c:f>
              <c:numCache>
                <c:formatCode>mmm\-yy</c:formatCode>
                <c:ptCount val="182"/>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numCache>
            </c:numRef>
          </c:cat>
          <c:val>
            <c:numRef>
              <c:f>'2.1'!$L$12:$L$193</c:f>
              <c:numCache>
                <c:formatCode>#,##0.0</c:formatCode>
                <c:ptCount val="1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540.50086109000006</c:v>
                </c:pt>
                <c:pt idx="36">
                  <c:v>315.13318122999999</c:v>
                </c:pt>
                <c:pt idx="37">
                  <c:v>491.57689602999994</c:v>
                </c:pt>
                <c:pt idx="38">
                  <c:v>595.11250365000001</c:v>
                </c:pt>
                <c:pt idx="39">
                  <c:v>406.39594747000001</c:v>
                </c:pt>
                <c:pt idx="40">
                  <c:v>465.23563491000004</c:v>
                </c:pt>
                <c:pt idx="41">
                  <c:v>499.95056441000003</c:v>
                </c:pt>
                <c:pt idx="42">
                  <c:v>35.676071909999997</c:v>
                </c:pt>
                <c:pt idx="43">
                  <c:v>55.528315749999997</c:v>
                </c:pt>
                <c:pt idx="44">
                  <c:v>91.249326049999993</c:v>
                </c:pt>
                <c:pt idx="45">
                  <c:v>125.79152023</c:v>
                </c:pt>
                <c:pt idx="46">
                  <c:v>148.45707171000001</c:v>
                </c:pt>
                <c:pt idx="47">
                  <c:v>176.72547718999999</c:v>
                </c:pt>
                <c:pt idx="48">
                  <c:v>32.261602189999998</c:v>
                </c:pt>
                <c:pt idx="49">
                  <c:v>57.437693450000005</c:v>
                </c:pt>
                <c:pt idx="50">
                  <c:v>82.367003980000007</c:v>
                </c:pt>
                <c:pt idx="51">
                  <c:v>127.559589</c:v>
                </c:pt>
                <c:pt idx="52">
                  <c:v>174.45051165000001</c:v>
                </c:pt>
                <c:pt idx="53">
                  <c:v>220.06314562</c:v>
                </c:pt>
                <c:pt idx="54">
                  <c:v>28.028129270000001</c:v>
                </c:pt>
                <c:pt idx="55">
                  <c:v>59.044679020000004</c:v>
                </c:pt>
                <c:pt idx="56">
                  <c:v>88.372070969999996</c:v>
                </c:pt>
                <c:pt idx="57">
                  <c:v>132.33680866</c:v>
                </c:pt>
                <c:pt idx="58">
                  <c:v>164.15261919999998</c:v>
                </c:pt>
                <c:pt idx="59">
                  <c:v>200.53748919</c:v>
                </c:pt>
                <c:pt idx="60">
                  <c:v>20.756182819999999</c:v>
                </c:pt>
                <c:pt idx="61">
                  <c:v>33.674659310000003</c:v>
                </c:pt>
                <c:pt idx="62">
                  <c:v>71.143499250000005</c:v>
                </c:pt>
                <c:pt idx="63">
                  <c:v>97.219226629999994</c:v>
                </c:pt>
                <c:pt idx="64">
                  <c:v>113.70003758</c:v>
                </c:pt>
                <c:pt idx="65">
                  <c:v>121.2414302</c:v>
                </c:pt>
                <c:pt idx="66">
                  <c:v>13.969910390000001</c:v>
                </c:pt>
                <c:pt idx="67">
                  <c:v>21.86470203</c:v>
                </c:pt>
                <c:pt idx="68">
                  <c:v>53.946575469999999</c:v>
                </c:pt>
                <c:pt idx="69">
                  <c:v>90.046987810000005</c:v>
                </c:pt>
                <c:pt idx="70">
                  <c:v>124.99687456999999</c:v>
                </c:pt>
                <c:pt idx="71">
                  <c:v>156.30846702000002</c:v>
                </c:pt>
                <c:pt idx="72">
                  <c:v>19.99965954</c:v>
                </c:pt>
                <c:pt idx="73">
                  <c:v>27.40477521</c:v>
                </c:pt>
                <c:pt idx="74">
                  <c:v>32.334967230000004</c:v>
                </c:pt>
                <c:pt idx="75">
                  <c:v>42.457344469999995</c:v>
                </c:pt>
                <c:pt idx="76">
                  <c:v>52.530319810000002</c:v>
                </c:pt>
                <c:pt idx="77">
                  <c:v>59.248576820000004</c:v>
                </c:pt>
                <c:pt idx="78">
                  <c:v>10.95393174</c:v>
                </c:pt>
                <c:pt idx="79">
                  <c:v>14.172915919999999</c:v>
                </c:pt>
                <c:pt idx="80">
                  <c:v>17.226812760000001</c:v>
                </c:pt>
                <c:pt idx="81">
                  <c:v>22.226135170000003</c:v>
                </c:pt>
                <c:pt idx="82">
                  <c:v>32.855287279999999</c:v>
                </c:pt>
                <c:pt idx="83">
                  <c:v>39.029610689999998</c:v>
                </c:pt>
                <c:pt idx="84">
                  <c:v>7.70731799999997E-2</c:v>
                </c:pt>
                <c:pt idx="85">
                  <c:v>0.85053269000000098</c:v>
                </c:pt>
                <c:pt idx="86">
                  <c:v>1.56445477</c:v>
                </c:pt>
                <c:pt idx="87">
                  <c:v>2.57827904</c:v>
                </c:pt>
                <c:pt idx="88">
                  <c:v>2.6433584799999998</c:v>
                </c:pt>
                <c:pt idx="89">
                  <c:v>4.9398934600000004</c:v>
                </c:pt>
                <c:pt idx="90">
                  <c:v>0</c:v>
                </c:pt>
                <c:pt idx="91">
                  <c:v>0</c:v>
                </c:pt>
                <c:pt idx="92">
                  <c:v>0.25597937000000104</c:v>
                </c:pt>
                <c:pt idx="93">
                  <c:v>0.255938109999999</c:v>
                </c:pt>
                <c:pt idx="94">
                  <c:v>0.25589685000000101</c:v>
                </c:pt>
                <c:pt idx="95">
                  <c:v>0.38383494999999901</c:v>
                </c:pt>
                <c:pt idx="96">
                  <c:v>0</c:v>
                </c:pt>
                <c:pt idx="97">
                  <c:v>0.12145166</c:v>
                </c:pt>
                <c:pt idx="98">
                  <c:v>0.12144187000000099</c:v>
                </c:pt>
                <c:pt idx="99">
                  <c:v>0.121295059999998</c:v>
                </c:pt>
                <c:pt idx="100">
                  <c:v>0.12012057999999799</c:v>
                </c:pt>
                <c:pt idx="101">
                  <c:v>0.120101</c:v>
                </c:pt>
                <c:pt idx="102">
                  <c:v>0</c:v>
                </c:pt>
                <c:pt idx="103">
                  <c:v>0.49991848999999799</c:v>
                </c:pt>
                <c:pt idx="104">
                  <c:v>0.49690251999999896</c:v>
                </c:pt>
                <c:pt idx="105">
                  <c:v>0.494131079999998</c:v>
                </c:pt>
                <c:pt idx="106">
                  <c:v>0.49983697999999999</c:v>
                </c:pt>
                <c:pt idx="107">
                  <c:v>0.48924030999999801</c:v>
                </c:pt>
                <c:pt idx="108">
                  <c:v>0</c:v>
                </c:pt>
                <c:pt idx="109">
                  <c:v>0</c:v>
                </c:pt>
                <c:pt idx="110">
                  <c:v>1.00016645</c:v>
                </c:pt>
                <c:pt idx="111">
                  <c:v>0.99999998999999806</c:v>
                </c:pt>
                <c:pt idx="112">
                  <c:v>0.97070328000000095</c:v>
                </c:pt>
                <c:pt idx="113">
                  <c:v>0.97053681999999997</c:v>
                </c:pt>
                <c:pt idx="114">
                  <c:v>0.69399833999999994</c:v>
                </c:pt>
                <c:pt idx="115">
                  <c:v>0.67335944000000103</c:v>
                </c:pt>
                <c:pt idx="116">
                  <c:v>0.67323585999999902</c:v>
                </c:pt>
                <c:pt idx="117">
                  <c:v>0.67002262000000101</c:v>
                </c:pt>
                <c:pt idx="118">
                  <c:v>0.64586151000000103</c:v>
                </c:pt>
                <c:pt idx="119">
                  <c:v>0.65667530999999801</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numCache>
            </c:numRef>
          </c:val>
          <c:extLst>
            <c:ext xmlns:c16="http://schemas.microsoft.com/office/drawing/2014/chart" uri="{C3380CC4-5D6E-409C-BE32-E72D297353CC}">
              <c16:uniqueId val="{00000008-C51C-4BE6-8747-D83290A70BA7}"/>
            </c:ext>
          </c:extLst>
        </c:ser>
        <c:dLbls>
          <c:showLegendKey val="0"/>
          <c:showVal val="0"/>
          <c:showCatName val="0"/>
          <c:showSerName val="0"/>
          <c:showPercent val="0"/>
          <c:showBubbleSize val="0"/>
        </c:dLbls>
        <c:gapWidth val="150"/>
        <c:overlap val="100"/>
        <c:axId val="387829760"/>
        <c:axId val="387831296"/>
      </c:barChart>
      <c:lineChart>
        <c:grouping val="standard"/>
        <c:varyColors val="0"/>
        <c:ser>
          <c:idx val="9"/>
          <c:order val="9"/>
          <c:tx>
            <c:strRef>
              <c:f>'2.1'!$C$11</c:f>
              <c:strCache>
                <c:ptCount val="1"/>
                <c:pt idx="0">
                  <c:v>Reservas Internacionales</c:v>
                </c:pt>
              </c:strCache>
            </c:strRef>
          </c:tx>
          <c:spPr>
            <a:ln>
              <a:solidFill>
                <a:srgbClr val="002060"/>
              </a:solidFill>
            </a:ln>
          </c:spPr>
          <c:marker>
            <c:symbol val="none"/>
          </c:marker>
          <c:cat>
            <c:numRef>
              <c:f>'2.1'!$B$12:$B$191</c:f>
              <c:numCache>
                <c:formatCode>mmm\-yy</c:formatCode>
                <c:ptCount val="18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43098</c:v>
                </c:pt>
                <c:pt idx="96">
                  <c:v>43131</c:v>
                </c:pt>
                <c:pt idx="97">
                  <c:v>43159</c:v>
                </c:pt>
                <c:pt idx="98">
                  <c:v>43188</c:v>
                </c:pt>
                <c:pt idx="99">
                  <c:v>43217</c:v>
                </c:pt>
                <c:pt idx="100">
                  <c:v>43251</c:v>
                </c:pt>
                <c:pt idx="101">
                  <c:v>43281</c:v>
                </c:pt>
                <c:pt idx="102">
                  <c:v>43312</c:v>
                </c:pt>
                <c:pt idx="103">
                  <c:v>43343</c:v>
                </c:pt>
                <c:pt idx="104">
                  <c:v>43373</c:v>
                </c:pt>
                <c:pt idx="105">
                  <c:v>43404</c:v>
                </c:pt>
                <c:pt idx="106">
                  <c:v>43434</c:v>
                </c:pt>
                <c:pt idx="107">
                  <c:v>43462</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43889</c:v>
                </c:pt>
                <c:pt idx="122">
                  <c:v>43921</c:v>
                </c:pt>
                <c:pt idx="123">
                  <c:v>43951</c:v>
                </c:pt>
                <c:pt idx="124">
                  <c:v>43980</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44498</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45198</c:v>
                </c:pt>
                <c:pt idx="165">
                  <c:v>45230</c:v>
                </c:pt>
                <c:pt idx="166">
                  <c:v>45260</c:v>
                </c:pt>
                <c:pt idx="167">
                  <c:v>45291</c:v>
                </c:pt>
                <c:pt idx="168">
                  <c:v>45322</c:v>
                </c:pt>
                <c:pt idx="169">
                  <c:v>45351</c:v>
                </c:pt>
                <c:pt idx="170">
                  <c:v>45379</c:v>
                </c:pt>
                <c:pt idx="171">
                  <c:v>45412</c:v>
                </c:pt>
                <c:pt idx="172">
                  <c:v>45443</c:v>
                </c:pt>
                <c:pt idx="173">
                  <c:v>45473</c:v>
                </c:pt>
                <c:pt idx="174">
                  <c:v>45504</c:v>
                </c:pt>
                <c:pt idx="175">
                  <c:v>45535</c:v>
                </c:pt>
                <c:pt idx="176">
                  <c:v>45565</c:v>
                </c:pt>
                <c:pt idx="177">
                  <c:v>45596</c:v>
                </c:pt>
                <c:pt idx="178">
                  <c:v>45626</c:v>
                </c:pt>
                <c:pt idx="179">
                  <c:v>45657</c:v>
                </c:pt>
              </c:numCache>
            </c:numRef>
          </c:cat>
          <c:val>
            <c:numRef>
              <c:f>'2.1'!$C$12:$C$193</c:f>
              <c:numCache>
                <c:formatCode>#,##0.0</c:formatCode>
                <c:ptCount val="182"/>
                <c:pt idx="0">
                  <c:v>3918.2043509999999</c:v>
                </c:pt>
                <c:pt idx="1">
                  <c:v>3602.9901529999993</c:v>
                </c:pt>
                <c:pt idx="2">
                  <c:v>4007.1</c:v>
                </c:pt>
                <c:pt idx="3">
                  <c:v>4321.9859769999994</c:v>
                </c:pt>
                <c:pt idx="4">
                  <c:v>4575.3279059999995</c:v>
                </c:pt>
                <c:pt idx="5">
                  <c:v>4103.5394740000002</c:v>
                </c:pt>
                <c:pt idx="6">
                  <c:v>3857.6042550000002</c:v>
                </c:pt>
                <c:pt idx="7">
                  <c:v>3490.4040810000001</c:v>
                </c:pt>
                <c:pt idx="8">
                  <c:v>4353.3703539999997</c:v>
                </c:pt>
                <c:pt idx="9">
                  <c:v>3668.8799779999995</c:v>
                </c:pt>
                <c:pt idx="10">
                  <c:v>3451.1235320000005</c:v>
                </c:pt>
                <c:pt idx="11">
                  <c:v>2622.0537079999999</c:v>
                </c:pt>
                <c:pt idx="12">
                  <c:v>2869.4521439999999</c:v>
                </c:pt>
                <c:pt idx="13">
                  <c:v>3906.9429440000004</c:v>
                </c:pt>
                <c:pt idx="14">
                  <c:v>3947.4860140000001</c:v>
                </c:pt>
                <c:pt idx="15">
                  <c:v>4164.8411400000005</c:v>
                </c:pt>
                <c:pt idx="16">
                  <c:v>3884.3417130000003</c:v>
                </c:pt>
                <c:pt idx="17">
                  <c:v>3841.4849830000003</c:v>
                </c:pt>
                <c:pt idx="18">
                  <c:v>3980.6705480000005</c:v>
                </c:pt>
                <c:pt idx="19">
                  <c:v>4124.6200679999993</c:v>
                </c:pt>
                <c:pt idx="20">
                  <c:v>3635.4181870000002</c:v>
                </c:pt>
                <c:pt idx="21">
                  <c:v>4548.5911429999996</c:v>
                </c:pt>
                <c:pt idx="22">
                  <c:v>4093.6840159999997</c:v>
                </c:pt>
                <c:pt idx="23">
                  <c:v>2957.6202840000001</c:v>
                </c:pt>
                <c:pt idx="24">
                  <c:v>3371.3787629999997</c:v>
                </c:pt>
                <c:pt idx="25">
                  <c:v>3375.5372480000001</c:v>
                </c:pt>
                <c:pt idx="26">
                  <c:v>3368.0891019999999</c:v>
                </c:pt>
                <c:pt idx="27">
                  <c:v>3787.3850989999996</c:v>
                </c:pt>
                <c:pt idx="28">
                  <c:v>3918.0823889999997</c:v>
                </c:pt>
                <c:pt idx="29">
                  <c:v>3930.9167700000003</c:v>
                </c:pt>
                <c:pt idx="30">
                  <c:v>4040.3207910000006</c:v>
                </c:pt>
                <c:pt idx="31">
                  <c:v>4218.8139619999993</c:v>
                </c:pt>
                <c:pt idx="32">
                  <c:v>4883.4316819999995</c:v>
                </c:pt>
                <c:pt idx="33">
                  <c:v>4033.1888179999996</c:v>
                </c:pt>
                <c:pt idx="34">
                  <c:v>3442.964097</c:v>
                </c:pt>
                <c:pt idx="35">
                  <c:v>2482.528069</c:v>
                </c:pt>
                <c:pt idx="36">
                  <c:v>2827.1006069999999</c:v>
                </c:pt>
                <c:pt idx="37">
                  <c:v>4212.8118990000003</c:v>
                </c:pt>
                <c:pt idx="38">
                  <c:v>4373.0263910000003</c:v>
                </c:pt>
                <c:pt idx="39">
                  <c:v>4660.8657289999992</c:v>
                </c:pt>
                <c:pt idx="40">
                  <c:v>4191.0997150000003</c:v>
                </c:pt>
                <c:pt idx="41">
                  <c:v>3760.5449289999997</c:v>
                </c:pt>
                <c:pt idx="42">
                  <c:v>3670.0080170000001</c:v>
                </c:pt>
                <c:pt idx="43">
                  <c:v>4508.1204420000004</c:v>
                </c:pt>
                <c:pt idx="44">
                  <c:v>4233.4999719999996</c:v>
                </c:pt>
                <c:pt idx="45">
                  <c:v>4206.0046319999992</c:v>
                </c:pt>
                <c:pt idx="46">
                  <c:v>4051.0578420000002</c:v>
                </c:pt>
                <c:pt idx="47">
                  <c:v>4360.5216580000006</c:v>
                </c:pt>
                <c:pt idx="48">
                  <c:v>4182.7264606900007</c:v>
                </c:pt>
                <c:pt idx="49">
                  <c:v>4332.4056287200001</c:v>
                </c:pt>
                <c:pt idx="50">
                  <c:v>3976.2516276700007</c:v>
                </c:pt>
                <c:pt idx="51">
                  <c:v>3568.8924630400006</c:v>
                </c:pt>
                <c:pt idx="52">
                  <c:v>4010.3070964499998</c:v>
                </c:pt>
                <c:pt idx="53">
                  <c:v>5822.3907994600004</c:v>
                </c:pt>
                <c:pt idx="54">
                  <c:v>5557.3942388199994</c:v>
                </c:pt>
                <c:pt idx="55">
                  <c:v>6170.6859197900003</c:v>
                </c:pt>
                <c:pt idx="56">
                  <c:v>6689.2281198599994</c:v>
                </c:pt>
                <c:pt idx="57">
                  <c:v>6002.5727768999996</c:v>
                </c:pt>
                <c:pt idx="58">
                  <c:v>5863.3020518000003</c:v>
                </c:pt>
                <c:pt idx="59">
                  <c:v>3949.0695756799996</c:v>
                </c:pt>
                <c:pt idx="60">
                  <c:v>3654.6880031400001</c:v>
                </c:pt>
                <c:pt idx="61">
                  <c:v>3717.3013908200001</c:v>
                </c:pt>
                <c:pt idx="62">
                  <c:v>3667.7366599000002</c:v>
                </c:pt>
                <c:pt idx="63">
                  <c:v>3439.9275305100005</c:v>
                </c:pt>
                <c:pt idx="64">
                  <c:v>4567.4590556200001</c:v>
                </c:pt>
                <c:pt idx="65">
                  <c:v>4739.1913871800007</c:v>
                </c:pt>
                <c:pt idx="66">
                  <c:v>4771.96636631</c:v>
                </c:pt>
                <c:pt idx="67">
                  <c:v>4201.4078634099997</c:v>
                </c:pt>
                <c:pt idx="68">
                  <c:v>3511.5641070000001</c:v>
                </c:pt>
                <c:pt idx="69">
                  <c:v>3308.3629825100002</c:v>
                </c:pt>
                <c:pt idx="70">
                  <c:v>3126.3197211300003</c:v>
                </c:pt>
                <c:pt idx="71">
                  <c:v>2495.9566267499999</c:v>
                </c:pt>
                <c:pt idx="72">
                  <c:v>3207.35938192</c:v>
                </c:pt>
                <c:pt idx="73">
                  <c:v>3341.6422334699996</c:v>
                </c:pt>
                <c:pt idx="74">
                  <c:v>2573.0683115399997</c:v>
                </c:pt>
                <c:pt idx="75">
                  <c:v>2485.0236924000001</c:v>
                </c:pt>
                <c:pt idx="76">
                  <c:v>2158.55153604</c:v>
                </c:pt>
                <c:pt idx="77">
                  <c:v>3433.7593759499996</c:v>
                </c:pt>
                <c:pt idx="78">
                  <c:v>4295.8554715800001</c:v>
                </c:pt>
                <c:pt idx="79">
                  <c:v>4166.7200502400001</c:v>
                </c:pt>
                <c:pt idx="80">
                  <c:v>4472.9284120800003</c:v>
                </c:pt>
                <c:pt idx="81">
                  <c:v>4274.6257123699997</c:v>
                </c:pt>
                <c:pt idx="82">
                  <c:v>3907.3372181999998</c:v>
                </c:pt>
                <c:pt idx="83">
                  <c:v>4258.8499452199994</c:v>
                </c:pt>
                <c:pt idx="84">
                  <c:v>4889.0536039799999</c:v>
                </c:pt>
                <c:pt idx="85">
                  <c:v>4774.3641147600001</c:v>
                </c:pt>
                <c:pt idx="86">
                  <c:v>3809.6184257</c:v>
                </c:pt>
                <c:pt idx="87">
                  <c:v>3236.1216019600001</c:v>
                </c:pt>
                <c:pt idx="88">
                  <c:v>2790.0411442</c:v>
                </c:pt>
                <c:pt idx="89">
                  <c:v>4467.1464101599995</c:v>
                </c:pt>
                <c:pt idx="90">
                  <c:v>4260.9123001400003</c:v>
                </c:pt>
                <c:pt idx="91">
                  <c:v>3650.4808264899998</c:v>
                </c:pt>
                <c:pt idx="92">
                  <c:v>2362.3768369999998</c:v>
                </c:pt>
                <c:pt idx="93">
                  <c:v>4806.5891715600001</c:v>
                </c:pt>
                <c:pt idx="94">
                  <c:v>4018.4669822199999</c:v>
                </c:pt>
                <c:pt idx="95">
                  <c:v>2451.0657933000002</c:v>
                </c:pt>
                <c:pt idx="96">
                  <c:v>5706.5873612299993</c:v>
                </c:pt>
                <c:pt idx="97">
                  <c:v>5406.7848731399999</c:v>
                </c:pt>
                <c:pt idx="98">
                  <c:v>4868.0820778999996</c:v>
                </c:pt>
                <c:pt idx="99">
                  <c:v>4260.3534988399997</c:v>
                </c:pt>
                <c:pt idx="100">
                  <c:v>3752.0349040400001</c:v>
                </c:pt>
                <c:pt idx="101">
                  <c:v>3166.73837258</c:v>
                </c:pt>
                <c:pt idx="102">
                  <c:v>3128.4664700900003</c:v>
                </c:pt>
                <c:pt idx="103">
                  <c:v>3050.1975721700001</c:v>
                </c:pt>
                <c:pt idx="104">
                  <c:v>2693.00616687</c:v>
                </c:pt>
                <c:pt idx="105">
                  <c:v>2730.3636016099999</c:v>
                </c:pt>
                <c:pt idx="106">
                  <c:v>2382.2390996700001</c:v>
                </c:pt>
                <c:pt idx="107">
                  <c:v>2676.5249708200004</c:v>
                </c:pt>
                <c:pt idx="108">
                  <c:v>3635.8521558499997</c:v>
                </c:pt>
                <c:pt idx="109">
                  <c:v>3281.8184286400001</c:v>
                </c:pt>
                <c:pt idx="110">
                  <c:v>3972.8416813200001</c:v>
                </c:pt>
                <c:pt idx="111">
                  <c:v>3488.3240550700002</c:v>
                </c:pt>
                <c:pt idx="112">
                  <c:v>4083.6149721199999</c:v>
                </c:pt>
                <c:pt idx="113">
                  <c:v>4095.2623960800001</c:v>
                </c:pt>
                <c:pt idx="114">
                  <c:v>3772.4584998299997</c:v>
                </c:pt>
                <c:pt idx="115">
                  <c:v>3808.3865448299998</c:v>
                </c:pt>
                <c:pt idx="116">
                  <c:v>5130.3737036899993</c:v>
                </c:pt>
                <c:pt idx="117">
                  <c:v>4097.8494654400001</c:v>
                </c:pt>
                <c:pt idx="118">
                  <c:v>3178.7085197900001</c:v>
                </c:pt>
                <c:pt idx="119">
                  <c:v>3397.1086004600002</c:v>
                </c:pt>
                <c:pt idx="120">
                  <c:v>3568.0297512500001</c:v>
                </c:pt>
                <c:pt idx="121">
                  <c:v>3280.3993608200003</c:v>
                </c:pt>
                <c:pt idx="122">
                  <c:v>1990.1684583800002</c:v>
                </c:pt>
                <c:pt idx="123">
                  <c:v>2860.4742359299998</c:v>
                </c:pt>
                <c:pt idx="124">
                  <c:v>3402.0322906700003</c:v>
                </c:pt>
                <c:pt idx="125">
                  <c:v>2665.6085414499998</c:v>
                </c:pt>
                <c:pt idx="126">
                  <c:v>3039.9523454099999</c:v>
                </c:pt>
                <c:pt idx="127">
                  <c:v>3257.8133903400003</c:v>
                </c:pt>
                <c:pt idx="128">
                  <c:v>3442.9823391</c:v>
                </c:pt>
                <c:pt idx="129">
                  <c:v>5517.6193903200001</c:v>
                </c:pt>
                <c:pt idx="130">
                  <c:v>5066.6150708300001</c:v>
                </c:pt>
                <c:pt idx="131">
                  <c:v>7195.6544212500003</c:v>
                </c:pt>
                <c:pt idx="132">
                  <c:v>6590.8615398399998</c:v>
                </c:pt>
                <c:pt idx="133">
                  <c:v>5790.9268713199999</c:v>
                </c:pt>
                <c:pt idx="134">
                  <c:v>5779.1740678000006</c:v>
                </c:pt>
                <c:pt idx="135">
                  <c:v>5788.49386323</c:v>
                </c:pt>
                <c:pt idx="136">
                  <c:v>5923.2699593799998</c:v>
                </c:pt>
                <c:pt idx="137">
                  <c:v>6048.8075360699995</c:v>
                </c:pt>
                <c:pt idx="138">
                  <c:v>5405.2939978300001</c:v>
                </c:pt>
                <c:pt idx="139">
                  <c:v>5872.3521446599998</c:v>
                </c:pt>
                <c:pt idx="140">
                  <c:v>6294.5271587500001</c:v>
                </c:pt>
                <c:pt idx="141">
                  <c:v>7549.6139359899998</c:v>
                </c:pt>
                <c:pt idx="142">
                  <c:v>7564.9656051100001</c:v>
                </c:pt>
                <c:pt idx="143">
                  <c:v>7897.8703075399999</c:v>
                </c:pt>
                <c:pt idx="144">
                  <c:v>7987.21115878</c:v>
                </c:pt>
                <c:pt idx="145">
                  <c:v>8047.3292592299995</c:v>
                </c:pt>
                <c:pt idx="146">
                  <c:v>9226.3236493099994</c:v>
                </c:pt>
                <c:pt idx="147">
                  <c:v>8467.5849464700004</c:v>
                </c:pt>
                <c:pt idx="148">
                  <c:v>8184.0332153700001</c:v>
                </c:pt>
                <c:pt idx="149">
                  <c:v>8584.6099639999993</c:v>
                </c:pt>
                <c:pt idx="150">
                  <c:v>9016.4148015499995</c:v>
                </c:pt>
                <c:pt idx="151">
                  <c:v>9010.0862420400008</c:v>
                </c:pt>
                <c:pt idx="152">
                  <c:v>8381.2583629399996</c:v>
                </c:pt>
                <c:pt idx="153">
                  <c:v>7739.1962334799991</c:v>
                </c:pt>
                <c:pt idx="154">
                  <c:v>7532.3977593500003</c:v>
                </c:pt>
                <c:pt idx="155">
                  <c:v>8458.6522106400007</c:v>
                </c:pt>
                <c:pt idx="156">
                  <c:v>8360.6432647599995</c:v>
                </c:pt>
                <c:pt idx="157">
                  <c:v>7887.48082187</c:v>
                </c:pt>
                <c:pt idx="158">
                  <c:v>8189.6942608199997</c:v>
                </c:pt>
                <c:pt idx="159">
                  <c:v>8054.8887683000003</c:v>
                </c:pt>
                <c:pt idx="160">
                  <c:v>7530.4729147200005</c:v>
                </c:pt>
                <c:pt idx="161">
                  <c:v>6966.5289307700004</c:v>
                </c:pt>
                <c:pt idx="162">
                  <c:v>6961.2306345299994</c:v>
                </c:pt>
                <c:pt idx="163">
                  <c:v>6358.5885597799997</c:v>
                </c:pt>
                <c:pt idx="164">
                  <c:v>6312.1970597999998</c:v>
                </c:pt>
                <c:pt idx="165">
                  <c:v>6007.5869214300001</c:v>
                </c:pt>
                <c:pt idx="166">
                  <c:v>5658.1125457999997</c:v>
                </c:pt>
                <c:pt idx="167">
                  <c:v>4454.3565775400002</c:v>
                </c:pt>
                <c:pt idx="168">
                  <c:v>4488.7503600700002</c:v>
                </c:pt>
                <c:pt idx="169">
                  <c:v>5086.4181528500003</c:v>
                </c:pt>
                <c:pt idx="170">
                  <c:v>5299.9049887900001</c:v>
                </c:pt>
                <c:pt idx="171">
                  <c:v>5993.6795412399997</c:v>
                </c:pt>
                <c:pt idx="172">
                  <c:v>6740.0515039399997</c:v>
                </c:pt>
                <c:pt idx="173">
                  <c:v>7090.0493077900001</c:v>
                </c:pt>
                <c:pt idx="174">
                  <c:v>7232.9894655899998</c:v>
                </c:pt>
                <c:pt idx="175">
                  <c:v>8410.0654732700004</c:v>
                </c:pt>
                <c:pt idx="176">
                  <c:v>8577.5479177100005</c:v>
                </c:pt>
                <c:pt idx="177">
                  <c:v>8645.346739139999</c:v>
                </c:pt>
                <c:pt idx="178">
                  <c:v>7655.1158450000003</c:v>
                </c:pt>
                <c:pt idx="179">
                  <c:v>6899.5021950099999</c:v>
                </c:pt>
                <c:pt idx="180">
                  <c:v>7423.1930680699998</c:v>
                </c:pt>
                <c:pt idx="181">
                  <c:v>7713.0745352799995</c:v>
                </c:pt>
              </c:numCache>
            </c:numRef>
          </c:val>
          <c:smooth val="0"/>
          <c:extLst>
            <c:ext xmlns:c16="http://schemas.microsoft.com/office/drawing/2014/chart" uri="{C3380CC4-5D6E-409C-BE32-E72D297353CC}">
              <c16:uniqueId val="{00000009-C51C-4BE6-8747-D83290A70BA7}"/>
            </c:ext>
          </c:extLst>
        </c:ser>
        <c:dLbls>
          <c:showLegendKey val="0"/>
          <c:showVal val="0"/>
          <c:showCatName val="0"/>
          <c:showSerName val="0"/>
          <c:showPercent val="0"/>
          <c:showBubbleSize val="0"/>
        </c:dLbls>
        <c:marker val="1"/>
        <c:smooth val="0"/>
        <c:axId val="387829760"/>
        <c:axId val="387831296"/>
      </c:lineChart>
      <c:dateAx>
        <c:axId val="387829760"/>
        <c:scaling>
          <c:orientation val="minMax"/>
          <c:max val="45716"/>
          <c:min val="43101"/>
        </c:scaling>
        <c:delete val="0"/>
        <c:axPos val="b"/>
        <c:numFmt formatCode="mmm\-yy" sourceLinked="1"/>
        <c:majorTickMark val="out"/>
        <c:minorTickMark val="none"/>
        <c:tickLblPos val="nextTo"/>
        <c:txPr>
          <a:bodyPr rot="-5400000" vert="horz" anchor="ctr" anchorCtr="0"/>
          <a:lstStyle/>
          <a:p>
            <a:pPr>
              <a:defRPr sz="800">
                <a:solidFill>
                  <a:schemeClr val="tx1">
                    <a:lumMod val="50000"/>
                    <a:lumOff val="50000"/>
                  </a:schemeClr>
                </a:solidFill>
              </a:defRPr>
            </a:pPr>
            <a:endParaRPr lang="es-ES"/>
          </a:p>
        </c:txPr>
        <c:crossAx val="387831296"/>
        <c:crosses val="autoZero"/>
        <c:auto val="1"/>
        <c:lblOffset val="100"/>
        <c:baseTimeUnit val="months"/>
        <c:majorUnit val="1"/>
        <c:majorTimeUnit val="months"/>
      </c:dateAx>
      <c:valAx>
        <c:axId val="387831296"/>
        <c:scaling>
          <c:orientation val="minMax"/>
          <c:max val="10000"/>
          <c:min val="0"/>
        </c:scaling>
        <c:delete val="0"/>
        <c:axPos val="l"/>
        <c:majorGridlines>
          <c:spPr>
            <a:ln>
              <a:solidFill>
                <a:schemeClr val="bg1">
                  <a:lumMod val="75000"/>
                </a:schemeClr>
              </a:solidFill>
              <a:prstDash val="sysDash"/>
            </a:ln>
          </c:spPr>
        </c:majorGridlines>
        <c:numFmt formatCode="_(* #,##0_);_(* \(#,##0\);_(* &quot;-&quot;_);_(@_)" sourceLinked="0"/>
        <c:majorTickMark val="out"/>
        <c:minorTickMark val="none"/>
        <c:tickLblPos val="nextTo"/>
        <c:txPr>
          <a:bodyPr/>
          <a:lstStyle/>
          <a:p>
            <a:pPr>
              <a:defRPr>
                <a:solidFill>
                  <a:schemeClr val="tx1">
                    <a:lumMod val="50000"/>
                    <a:lumOff val="50000"/>
                  </a:schemeClr>
                </a:solidFill>
              </a:defRPr>
            </a:pPr>
            <a:endParaRPr lang="es-ES"/>
          </a:p>
        </c:txPr>
        <c:crossAx val="387829760"/>
        <c:crosses val="autoZero"/>
        <c:crossBetween val="between"/>
      </c:valAx>
    </c:plotArea>
    <c:legend>
      <c:legendPos val="b"/>
      <c:layout>
        <c:manualLayout>
          <c:xMode val="edge"/>
          <c:yMode val="edge"/>
          <c:x val="2.8809818344458681E-2"/>
          <c:y val="0.87644175289960313"/>
          <c:w val="0.96197214607395998"/>
          <c:h val="0.12234527704807679"/>
        </c:manualLayout>
      </c:layout>
      <c:overlay val="0"/>
      <c:txPr>
        <a:bodyPr/>
        <a:lstStyle/>
        <a:p>
          <a:pPr>
            <a:defRPr sz="1000"/>
          </a:pPr>
          <a:endParaRPr lang="es-ES"/>
        </a:p>
      </c:txPr>
    </c:legend>
    <c:plotVisOnly val="1"/>
    <c:dispBlanksAs val="gap"/>
    <c:showDLblsOverMax val="0"/>
  </c:chart>
  <c:spPr>
    <a:noFill/>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'2.4'!$C$12</c:f>
              <c:strCache>
                <c:ptCount val="1"/>
                <c:pt idx="0">
                  <c:v>Encaje Requerido</c:v>
                </c:pt>
              </c:strCache>
            </c:strRef>
          </c:tx>
          <c:spPr>
            <a:ln w="28575" cap="rnd" cmpd="sng" algn="ctr">
              <a:solidFill>
                <a:schemeClr val="accent1">
                  <a:shade val="76000"/>
                  <a:shade val="95000"/>
                  <a:satMod val="105000"/>
                </a:schemeClr>
              </a:solidFill>
              <a:prstDash val="solid"/>
              <a:round/>
            </a:ln>
            <a:effectLst/>
          </c:spPr>
          <c:marker>
            <c:symbol val="none"/>
          </c:marker>
          <c:dLbls>
            <c:dLbl>
              <c:idx val="15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F2-4BAC-ABA9-5A4C0D2008D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'2.4'!$AB$13:$AB$167</c:f>
              <c:numCache>
                <c:formatCode>_-* #,##0_-;\-* #,##0_-;_-* "-"??_-;_-@_-</c:formatCode>
                <c:ptCount val="155"/>
                <c:pt idx="0">
                  <c:v>2394.9593</c:v>
                </c:pt>
                <c:pt idx="1">
                  <c:v>2395.9773599999994</c:v>
                </c:pt>
                <c:pt idx="2">
                  <c:v>2381.3597300000001</c:v>
                </c:pt>
                <c:pt idx="3">
                  <c:v>2391.5255900000002</c:v>
                </c:pt>
                <c:pt idx="4">
                  <c:v>2406.5154000000002</c:v>
                </c:pt>
                <c:pt idx="5">
                  <c:v>2438.6588600000005</c:v>
                </c:pt>
                <c:pt idx="6">
                  <c:v>2421.7875999999997</c:v>
                </c:pt>
                <c:pt idx="7">
                  <c:v>2381.8427299999998</c:v>
                </c:pt>
                <c:pt idx="8">
                  <c:v>2383.0561900000002</c:v>
                </c:pt>
                <c:pt idx="9">
                  <c:v>2410.2225000000003</c:v>
                </c:pt>
                <c:pt idx="10">
                  <c:v>2387.6890400000002</c:v>
                </c:pt>
                <c:pt idx="11">
                  <c:v>2366.8761599999998</c:v>
                </c:pt>
                <c:pt idx="12">
                  <c:v>2373.35077</c:v>
                </c:pt>
                <c:pt idx="13">
                  <c:v>2391.7795499999997</c:v>
                </c:pt>
                <c:pt idx="14">
                  <c:v>2410.4584200000004</c:v>
                </c:pt>
                <c:pt idx="15">
                  <c:v>2379.3267799999999</c:v>
                </c:pt>
                <c:pt idx="16">
                  <c:v>2363.8620800000003</c:v>
                </c:pt>
                <c:pt idx="17">
                  <c:v>2368.6668400000003</c:v>
                </c:pt>
                <c:pt idx="18">
                  <c:v>2406.9838599999998</c:v>
                </c:pt>
                <c:pt idx="19">
                  <c:v>2405.7453799999998</c:v>
                </c:pt>
                <c:pt idx="20">
                  <c:v>2381.2652600000001</c:v>
                </c:pt>
                <c:pt idx="21">
                  <c:v>2387.3652300000003</c:v>
                </c:pt>
                <c:pt idx="22">
                  <c:v>2424.386</c:v>
                </c:pt>
                <c:pt idx="23">
                  <c:v>2407.7532700000002</c:v>
                </c:pt>
                <c:pt idx="24">
                  <c:v>2386.9390399999997</c:v>
                </c:pt>
                <c:pt idx="25">
                  <c:v>2398.9656199999999</c:v>
                </c:pt>
                <c:pt idx="26">
                  <c:v>2426.2531199999999</c:v>
                </c:pt>
                <c:pt idx="27">
                  <c:v>2446.9333900000001</c:v>
                </c:pt>
                <c:pt idx="28">
                  <c:v>2431.2270099999996</c:v>
                </c:pt>
                <c:pt idx="29">
                  <c:v>2410.50828</c:v>
                </c:pt>
                <c:pt idx="30">
                  <c:v>2428.59411</c:v>
                </c:pt>
                <c:pt idx="31">
                  <c:v>2463.99136</c:v>
                </c:pt>
                <c:pt idx="32">
                  <c:v>2444.4010100000005</c:v>
                </c:pt>
                <c:pt idx="33">
                  <c:v>2416.9264400000002</c:v>
                </c:pt>
                <c:pt idx="34">
                  <c:v>2425.09773</c:v>
                </c:pt>
                <c:pt idx="35">
                  <c:v>2461.3811299999998</c:v>
                </c:pt>
                <c:pt idx="36">
                  <c:v>2461.5640700000004</c:v>
                </c:pt>
                <c:pt idx="37">
                  <c:v>2428.4332999999997</c:v>
                </c:pt>
                <c:pt idx="38">
                  <c:v>2430.1037699999993</c:v>
                </c:pt>
                <c:pt idx="39">
                  <c:v>2453.3959500000001</c:v>
                </c:pt>
                <c:pt idx="40">
                  <c:v>2474.6578500000001</c:v>
                </c:pt>
                <c:pt idx="41">
                  <c:v>2466.4178499999994</c:v>
                </c:pt>
                <c:pt idx="42">
                  <c:v>2477.8283700000002</c:v>
                </c:pt>
                <c:pt idx="43">
                  <c:v>2519.4524200000005</c:v>
                </c:pt>
                <c:pt idx="44">
                  <c:v>2561.94967</c:v>
                </c:pt>
                <c:pt idx="45">
                  <c:v>2527.4068100000004</c:v>
                </c:pt>
                <c:pt idx="46">
                  <c:v>2493.4900000000002</c:v>
                </c:pt>
                <c:pt idx="47">
                  <c:v>2505.2358799999997</c:v>
                </c:pt>
                <c:pt idx="48">
                  <c:v>2531.4523099999997</c:v>
                </c:pt>
                <c:pt idx="49">
                  <c:v>2550.8929500000004</c:v>
                </c:pt>
                <c:pt idx="50">
                  <c:v>2522.8159900000001</c:v>
                </c:pt>
                <c:pt idx="51">
                  <c:v>2522.79898</c:v>
                </c:pt>
                <c:pt idx="52">
                  <c:v>2654.4868799999999</c:v>
                </c:pt>
                <c:pt idx="53">
                  <c:v>2682.9072000000001</c:v>
                </c:pt>
                <c:pt idx="54">
                  <c:v>2666.63814</c:v>
                </c:pt>
                <c:pt idx="55">
                  <c:v>2667.9843500000002</c:v>
                </c:pt>
                <c:pt idx="56">
                  <c:v>2680.7402400000001</c:v>
                </c:pt>
                <c:pt idx="57">
                  <c:v>2723.4963499999994</c:v>
                </c:pt>
                <c:pt idx="58">
                  <c:v>2704.9144299999998</c:v>
                </c:pt>
                <c:pt idx="59">
                  <c:v>2671.5500299999999</c:v>
                </c:pt>
                <c:pt idx="60">
                  <c:v>2678.0558499999997</c:v>
                </c:pt>
                <c:pt idx="61">
                  <c:v>2709.42076</c:v>
                </c:pt>
                <c:pt idx="62">
                  <c:v>2695.13744</c:v>
                </c:pt>
                <c:pt idx="63">
                  <c:v>2663.1481900000008</c:v>
                </c:pt>
                <c:pt idx="64">
                  <c:v>2764.2659899999999</c:v>
                </c:pt>
                <c:pt idx="65">
                  <c:v>2775.39113</c:v>
                </c:pt>
                <c:pt idx="66">
                  <c:v>2714.4933699999997</c:v>
                </c:pt>
                <c:pt idx="67">
                  <c:v>2772.4944099999998</c:v>
                </c:pt>
                <c:pt idx="68">
                  <c:v>2755.7405500000004</c:v>
                </c:pt>
                <c:pt idx="69">
                  <c:v>2763.7172800000008</c:v>
                </c:pt>
                <c:pt idx="70">
                  <c:v>2796.6737199999998</c:v>
                </c:pt>
                <c:pt idx="71">
                  <c:v>2785.0142999999998</c:v>
                </c:pt>
                <c:pt idx="72">
                  <c:v>2767.4232500000003</c:v>
                </c:pt>
                <c:pt idx="73">
                  <c:v>2778.5000199999999</c:v>
                </c:pt>
                <c:pt idx="74">
                  <c:v>2806.2662399999999</c:v>
                </c:pt>
                <c:pt idx="75">
                  <c:v>2801.7473899999995</c:v>
                </c:pt>
                <c:pt idx="76">
                  <c:v>2779.1895199999999</c:v>
                </c:pt>
                <c:pt idx="77">
                  <c:v>2797.8698900000004</c:v>
                </c:pt>
                <c:pt idx="78">
                  <c:v>2916.7311100000002</c:v>
                </c:pt>
                <c:pt idx="79">
                  <c:v>2949.6675400000004</c:v>
                </c:pt>
                <c:pt idx="80">
                  <c:v>2926.4960599999999</c:v>
                </c:pt>
                <c:pt idx="81">
                  <c:v>2909.8278500000006</c:v>
                </c:pt>
                <c:pt idx="82">
                  <c:v>2919.0860000000002</c:v>
                </c:pt>
                <c:pt idx="83">
                  <c:v>2951.0180499999997</c:v>
                </c:pt>
                <c:pt idx="84">
                  <c:v>2928.8472200000006</c:v>
                </c:pt>
                <c:pt idx="85">
                  <c:v>2903.9928499999996</c:v>
                </c:pt>
                <c:pt idx="86">
                  <c:v>2918.4093699999994</c:v>
                </c:pt>
                <c:pt idx="87">
                  <c:v>2935.6052200000004</c:v>
                </c:pt>
                <c:pt idx="88">
                  <c:v>2948.6470400000003</c:v>
                </c:pt>
                <c:pt idx="89">
                  <c:v>2931.95352</c:v>
                </c:pt>
                <c:pt idx="90">
                  <c:v>2928.2961900000005</c:v>
                </c:pt>
                <c:pt idx="91">
                  <c:v>2947.5841499999997</c:v>
                </c:pt>
                <c:pt idx="92">
                  <c:v>2981.6116100000008</c:v>
                </c:pt>
                <c:pt idx="93">
                  <c:v>2972.0784199999998</c:v>
                </c:pt>
                <c:pt idx="94">
                  <c:v>2992.5856399999998</c:v>
                </c:pt>
                <c:pt idx="95">
                  <c:v>3009.5254600000003</c:v>
                </c:pt>
                <c:pt idx="96">
                  <c:v>3044.9670200000005</c:v>
                </c:pt>
                <c:pt idx="97">
                  <c:v>3027.7820699999997</c:v>
                </c:pt>
                <c:pt idx="98">
                  <c:v>2982.5782499999996</c:v>
                </c:pt>
                <c:pt idx="99">
                  <c:v>2983.0988099999995</c:v>
                </c:pt>
                <c:pt idx="100">
                  <c:v>2991.3946000000001</c:v>
                </c:pt>
                <c:pt idx="101">
                  <c:v>2989.7548000000006</c:v>
                </c:pt>
                <c:pt idx="102">
                  <c:v>2974.64426</c:v>
                </c:pt>
                <c:pt idx="103">
                  <c:v>2949.9430200000002</c:v>
                </c:pt>
                <c:pt idx="104">
                  <c:v>2965.3918000000003</c:v>
                </c:pt>
                <c:pt idx="105">
                  <c:v>2999.6588400000001</c:v>
                </c:pt>
                <c:pt idx="106">
                  <c:v>2987.2982499999998</c:v>
                </c:pt>
                <c:pt idx="107">
                  <c:v>2981.9599900000003</c:v>
                </c:pt>
                <c:pt idx="108">
                  <c:v>2991.9303300000001</c:v>
                </c:pt>
                <c:pt idx="109">
                  <c:v>3022.8885999999998</c:v>
                </c:pt>
                <c:pt idx="110">
                  <c:v>3026.5853699999998</c:v>
                </c:pt>
                <c:pt idx="111">
                  <c:v>2984.9031800000002</c:v>
                </c:pt>
                <c:pt idx="112">
                  <c:v>2984.1858899999997</c:v>
                </c:pt>
                <c:pt idx="113">
                  <c:v>3003.6113300000006</c:v>
                </c:pt>
                <c:pt idx="114">
                  <c:v>3028.0186600000006</c:v>
                </c:pt>
                <c:pt idx="115">
                  <c:v>3011.9972500000003</c:v>
                </c:pt>
                <c:pt idx="116">
                  <c:v>3003.8960099999995</c:v>
                </c:pt>
                <c:pt idx="117">
                  <c:v>3015.8872700000002</c:v>
                </c:pt>
                <c:pt idx="118">
                  <c:v>3058.2947900000004</c:v>
                </c:pt>
                <c:pt idx="119">
                  <c:v>3039.0384199999994</c:v>
                </c:pt>
                <c:pt idx="120">
                  <c:v>3025.4778399999996</c:v>
                </c:pt>
                <c:pt idx="121">
                  <c:v>3043.8774000000012</c:v>
                </c:pt>
                <c:pt idx="122">
                  <c:v>3096.8640499999992</c:v>
                </c:pt>
                <c:pt idx="123">
                  <c:v>3088.5882499999998</c:v>
                </c:pt>
                <c:pt idx="124">
                  <c:v>3060.4204399999999</c:v>
                </c:pt>
                <c:pt idx="125">
                  <c:v>3078.7038800000009</c:v>
                </c:pt>
                <c:pt idx="126">
                  <c:v>3102.0587500000001</c:v>
                </c:pt>
                <c:pt idx="127">
                  <c:v>3132.5919600000007</c:v>
                </c:pt>
                <c:pt idx="128">
                  <c:v>3121.6343400000001</c:v>
                </c:pt>
                <c:pt idx="129">
                  <c:v>3115.5527700000002</c:v>
                </c:pt>
                <c:pt idx="130">
                  <c:v>3145.0084999999999</c:v>
                </c:pt>
                <c:pt idx="131">
                  <c:v>3191.3075100000015</c:v>
                </c:pt>
                <c:pt idx="132">
                  <c:v>3176.9871899999998</c:v>
                </c:pt>
                <c:pt idx="133">
                  <c:v>3153.5245900000004</c:v>
                </c:pt>
                <c:pt idx="134">
                  <c:v>3166.5005799999999</c:v>
                </c:pt>
                <c:pt idx="135">
                  <c:v>3192.7033899999997</c:v>
                </c:pt>
                <c:pt idx="136">
                  <c:v>3209.6183599999999</c:v>
                </c:pt>
                <c:pt idx="137">
                  <c:v>3192.4985999999999</c:v>
                </c:pt>
                <c:pt idx="138">
                  <c:v>3192.5145400000001</c:v>
                </c:pt>
                <c:pt idx="139">
                  <c:v>3216.4216200000005</c:v>
                </c:pt>
                <c:pt idx="140">
                  <c:v>3267.0072500000001</c:v>
                </c:pt>
                <c:pt idx="141">
                  <c:v>3239.6439700000001</c:v>
                </c:pt>
                <c:pt idx="142">
                  <c:v>3215.75027</c:v>
                </c:pt>
                <c:pt idx="143">
                  <c:v>3245.5732700000003</c:v>
                </c:pt>
                <c:pt idx="144">
                  <c:v>3306.3457400000002</c:v>
                </c:pt>
                <c:pt idx="145">
                  <c:v>3304.1370399999996</c:v>
                </c:pt>
                <c:pt idx="146">
                  <c:v>3286.8121499999993</c:v>
                </c:pt>
                <c:pt idx="147">
                  <c:v>3341.2378200000012</c:v>
                </c:pt>
                <c:pt idx="148">
                  <c:v>3455.85556</c:v>
                </c:pt>
                <c:pt idx="149">
                  <c:v>3394.9684599999996</c:v>
                </c:pt>
                <c:pt idx="150">
                  <c:v>3363.6159200000002</c:v>
                </c:pt>
                <c:pt idx="151">
                  <c:v>3340.8092300000012</c:v>
                </c:pt>
                <c:pt idx="152">
                  <c:v>3364.3474799999999</c:v>
                </c:pt>
                <c:pt idx="153">
                  <c:v>3419.2249599999991</c:v>
                </c:pt>
                <c:pt idx="154">
                  <c:v>3414.2355799999996</c:v>
                </c:pt>
              </c:numCache>
            </c:numRef>
          </c:val>
          <c:smooth val="0"/>
          <c:extLst>
            <c:ext xmlns:c16="http://schemas.microsoft.com/office/drawing/2014/chart" uri="{C3380CC4-5D6E-409C-BE32-E72D297353CC}">
              <c16:uniqueId val="{00000001-677A-48E0-8C5D-4C715B833D07}"/>
            </c:ext>
          </c:extLst>
        </c:ser>
        <c:ser>
          <c:idx val="1"/>
          <c:order val="1"/>
          <c:tx>
            <c:strRef>
              <c:f>'2.4'!$F$12</c:f>
              <c:strCache>
                <c:ptCount val="1"/>
                <c:pt idx="0">
                  <c:v>Encaje Constituido</c:v>
                </c:pt>
              </c:strCache>
            </c:strRef>
          </c:tx>
          <c:spPr>
            <a:ln w="28575" cap="rnd" cmpd="sng" algn="ctr">
              <a:solidFill>
                <a:schemeClr val="accent1">
                  <a:tint val="77000"/>
                  <a:shade val="95000"/>
                  <a:satMod val="105000"/>
                </a:schemeClr>
              </a:solidFill>
              <a:prstDash val="solid"/>
              <a:round/>
            </a:ln>
            <a:effectLst/>
          </c:spPr>
          <c:marker>
            <c:symbol val="none"/>
          </c:marker>
          <c:dLbls>
            <c:dLbl>
              <c:idx val="15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F2-4BAC-ABA9-5A4C0D2008D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'2.4'!$AE$13:$AE$167</c:f>
              <c:numCache>
                <c:formatCode>_-* #,##0_-;\-* #,##0_-;_-* "-"??_-;_-@_-</c:formatCode>
                <c:ptCount val="155"/>
                <c:pt idx="0">
                  <c:v>5354.6972799999994</c:v>
                </c:pt>
                <c:pt idx="1">
                  <c:v>5453.0970399999997</c:v>
                </c:pt>
                <c:pt idx="2">
                  <c:v>5494.5719699999991</c:v>
                </c:pt>
                <c:pt idx="3">
                  <c:v>5890.9662399999997</c:v>
                </c:pt>
                <c:pt idx="4">
                  <c:v>5560.2542000000012</c:v>
                </c:pt>
                <c:pt idx="5">
                  <c:v>4789.2415300000011</c:v>
                </c:pt>
                <c:pt idx="6">
                  <c:v>4855.0176399999991</c:v>
                </c:pt>
                <c:pt idx="7">
                  <c:v>5115.6994300000006</c:v>
                </c:pt>
                <c:pt idx="8">
                  <c:v>5050.6848300000001</c:v>
                </c:pt>
                <c:pt idx="9">
                  <c:v>4531.7107299999998</c:v>
                </c:pt>
                <c:pt idx="10">
                  <c:v>4535.573159999999</c:v>
                </c:pt>
                <c:pt idx="11">
                  <c:v>4631.7595100000008</c:v>
                </c:pt>
                <c:pt idx="12">
                  <c:v>4848.5745299999999</c:v>
                </c:pt>
                <c:pt idx="13">
                  <c:v>4162.8790900000004</c:v>
                </c:pt>
                <c:pt idx="14">
                  <c:v>3951.3481300000008</c:v>
                </c:pt>
                <c:pt idx="15">
                  <c:v>4012.9876200000003</c:v>
                </c:pt>
                <c:pt idx="16">
                  <c:v>4537.4678699999995</c:v>
                </c:pt>
                <c:pt idx="17">
                  <c:v>4319.8927700000004</c:v>
                </c:pt>
                <c:pt idx="18">
                  <c:v>4264.8391099999999</c:v>
                </c:pt>
                <c:pt idx="19">
                  <c:v>4448.7759700000006</c:v>
                </c:pt>
                <c:pt idx="20">
                  <c:v>4713.3109800000011</c:v>
                </c:pt>
                <c:pt idx="21">
                  <c:v>4567.36715</c:v>
                </c:pt>
                <c:pt idx="22">
                  <c:v>4091.570189999999</c:v>
                </c:pt>
                <c:pt idx="23">
                  <c:v>4200.7608799999989</c:v>
                </c:pt>
                <c:pt idx="24">
                  <c:v>4341.4016399999982</c:v>
                </c:pt>
                <c:pt idx="25">
                  <c:v>4800.0502500000002</c:v>
                </c:pt>
                <c:pt idx="26">
                  <c:v>4238.7349000000004</c:v>
                </c:pt>
                <c:pt idx="27">
                  <c:v>3882.8727800000001</c:v>
                </c:pt>
                <c:pt idx="28">
                  <c:v>4094.1329300000002</c:v>
                </c:pt>
                <c:pt idx="29">
                  <c:v>4363.0251900000003</c:v>
                </c:pt>
                <c:pt idx="30">
                  <c:v>4377.1518500000011</c:v>
                </c:pt>
                <c:pt idx="31">
                  <c:v>3871.5135400000008</c:v>
                </c:pt>
                <c:pt idx="32">
                  <c:v>3968.9620399999994</c:v>
                </c:pt>
                <c:pt idx="33">
                  <c:v>4129.3242</c:v>
                </c:pt>
                <c:pt idx="34">
                  <c:v>4396.7765599999984</c:v>
                </c:pt>
                <c:pt idx="35">
                  <c:v>3955.5914799999996</c:v>
                </c:pt>
                <c:pt idx="36">
                  <c:v>3936.3900600000006</c:v>
                </c:pt>
                <c:pt idx="37">
                  <c:v>4093.7222199999992</c:v>
                </c:pt>
                <c:pt idx="38">
                  <c:v>4608.7232700000004</c:v>
                </c:pt>
                <c:pt idx="39">
                  <c:v>4437.50119</c:v>
                </c:pt>
                <c:pt idx="40">
                  <c:v>4470.3940700000003</c:v>
                </c:pt>
                <c:pt idx="41">
                  <c:v>5072.24161</c:v>
                </c:pt>
                <c:pt idx="42">
                  <c:v>5518.5585499999997</c:v>
                </c:pt>
                <c:pt idx="43">
                  <c:v>5222.2668400000002</c:v>
                </c:pt>
                <c:pt idx="44">
                  <c:v>4551.8542699999989</c:v>
                </c:pt>
                <c:pt idx="45">
                  <c:v>5045.952330000001</c:v>
                </c:pt>
                <c:pt idx="46">
                  <c:v>5008.5733000000009</c:v>
                </c:pt>
                <c:pt idx="47">
                  <c:v>5550.9933400000009</c:v>
                </c:pt>
                <c:pt idx="48">
                  <c:v>4943.3704699999998</c:v>
                </c:pt>
                <c:pt idx="49">
                  <c:v>4418.0598100000007</c:v>
                </c:pt>
                <c:pt idx="50">
                  <c:v>4811.7531100000006</c:v>
                </c:pt>
                <c:pt idx="51">
                  <c:v>5308.3406699999996</c:v>
                </c:pt>
                <c:pt idx="52">
                  <c:v>5104.2337200000011</c:v>
                </c:pt>
                <c:pt idx="53">
                  <c:v>5059.7334299999993</c:v>
                </c:pt>
                <c:pt idx="54">
                  <c:v>5177.8376600000001</c:v>
                </c:pt>
                <c:pt idx="55">
                  <c:v>5557.0382400000008</c:v>
                </c:pt>
                <c:pt idx="56">
                  <c:v>5300.8092100000013</c:v>
                </c:pt>
                <c:pt idx="57">
                  <c:v>4565.1177599999983</c:v>
                </c:pt>
                <c:pt idx="58">
                  <c:v>4691.2758400000002</c:v>
                </c:pt>
                <c:pt idx="59">
                  <c:v>4863.2632000000003</c:v>
                </c:pt>
                <c:pt idx="60">
                  <c:v>4927.5488399999986</c:v>
                </c:pt>
                <c:pt idx="61">
                  <c:v>4580.5741799999996</c:v>
                </c:pt>
                <c:pt idx="62">
                  <c:v>4428.0250400000004</c:v>
                </c:pt>
                <c:pt idx="63">
                  <c:v>4418.9843700000001</c:v>
                </c:pt>
                <c:pt idx="64">
                  <c:v>4666.3214399999997</c:v>
                </c:pt>
                <c:pt idx="65">
                  <c:v>4489.4103900000009</c:v>
                </c:pt>
                <c:pt idx="66">
                  <c:v>4211.9896099999996</c:v>
                </c:pt>
                <c:pt idx="67">
                  <c:v>4164.8299000000006</c:v>
                </c:pt>
                <c:pt idx="68">
                  <c:v>4522.4418400000004</c:v>
                </c:pt>
                <c:pt idx="69">
                  <c:v>4491.0318200000002</c:v>
                </c:pt>
                <c:pt idx="70">
                  <c:v>4204.0844500000003</c:v>
                </c:pt>
                <c:pt idx="71">
                  <c:v>4312.1222500000003</c:v>
                </c:pt>
                <c:pt idx="72">
                  <c:v>4323.1815699999997</c:v>
                </c:pt>
                <c:pt idx="73">
                  <c:v>4553.8961200000012</c:v>
                </c:pt>
                <c:pt idx="74">
                  <c:v>4151.0313600000009</c:v>
                </c:pt>
                <c:pt idx="75">
                  <c:v>4395.7877100000005</c:v>
                </c:pt>
                <c:pt idx="76">
                  <c:v>4337.22523</c:v>
                </c:pt>
                <c:pt idx="77">
                  <c:v>4788.9979499999999</c:v>
                </c:pt>
                <c:pt idx="78">
                  <c:v>4566.3282399999989</c:v>
                </c:pt>
                <c:pt idx="79">
                  <c:v>4280.8767100000005</c:v>
                </c:pt>
                <c:pt idx="80">
                  <c:v>4405.5877100000007</c:v>
                </c:pt>
                <c:pt idx="81">
                  <c:v>4438.8103700000011</c:v>
                </c:pt>
                <c:pt idx="82">
                  <c:v>4499.9009600000009</c:v>
                </c:pt>
                <c:pt idx="83">
                  <c:v>4031.1828399999995</c:v>
                </c:pt>
                <c:pt idx="84">
                  <c:v>4129.9191700000001</c:v>
                </c:pt>
                <c:pt idx="85">
                  <c:v>4053.1764999999991</c:v>
                </c:pt>
                <c:pt idx="86">
                  <c:v>4397.5326399999994</c:v>
                </c:pt>
                <c:pt idx="87">
                  <c:v>4347.3622600000008</c:v>
                </c:pt>
                <c:pt idx="88">
                  <c:v>4056.2822900000001</c:v>
                </c:pt>
                <c:pt idx="89">
                  <c:v>4008.6174099999994</c:v>
                </c:pt>
                <c:pt idx="90">
                  <c:v>4164.0709300000008</c:v>
                </c:pt>
                <c:pt idx="91">
                  <c:v>4014.2360699999999</c:v>
                </c:pt>
                <c:pt idx="92">
                  <c:v>4211.5722499999993</c:v>
                </c:pt>
                <c:pt idx="93">
                  <c:v>4170.8870100000004</c:v>
                </c:pt>
                <c:pt idx="94">
                  <c:v>4392.3617199999999</c:v>
                </c:pt>
                <c:pt idx="95">
                  <c:v>4446.5900500000007</c:v>
                </c:pt>
                <c:pt idx="96">
                  <c:v>3868.6631499999994</c:v>
                </c:pt>
                <c:pt idx="97">
                  <c:v>3932.2350000000001</c:v>
                </c:pt>
                <c:pt idx="98">
                  <c:v>3927.0337499999996</c:v>
                </c:pt>
                <c:pt idx="99">
                  <c:v>4224.7928200000006</c:v>
                </c:pt>
                <c:pt idx="100">
                  <c:v>4092.923130000001</c:v>
                </c:pt>
                <c:pt idx="101">
                  <c:v>3840.4643099999998</c:v>
                </c:pt>
                <c:pt idx="102">
                  <c:v>4046.0550700000003</c:v>
                </c:pt>
                <c:pt idx="103">
                  <c:v>4200.4878900000003</c:v>
                </c:pt>
                <c:pt idx="104">
                  <c:v>4229.4487500000005</c:v>
                </c:pt>
                <c:pt idx="105">
                  <c:v>4098.9035400000012</c:v>
                </c:pt>
                <c:pt idx="106">
                  <c:v>4123.4008199999998</c:v>
                </c:pt>
                <c:pt idx="107">
                  <c:v>4359.2900299999983</c:v>
                </c:pt>
                <c:pt idx="108">
                  <c:v>4593.0510200000008</c:v>
                </c:pt>
                <c:pt idx="109">
                  <c:v>4093.3957099999998</c:v>
                </c:pt>
                <c:pt idx="110">
                  <c:v>4145.4439199999997</c:v>
                </c:pt>
                <c:pt idx="111">
                  <c:v>4219.2001900000005</c:v>
                </c:pt>
                <c:pt idx="112">
                  <c:v>4428.3822500000006</c:v>
                </c:pt>
                <c:pt idx="113">
                  <c:v>4254.1812800000007</c:v>
                </c:pt>
                <c:pt idx="114">
                  <c:v>4221.9415799999997</c:v>
                </c:pt>
                <c:pt idx="115">
                  <c:v>4228.7984999999999</c:v>
                </c:pt>
                <c:pt idx="116">
                  <c:v>4542.4758100000008</c:v>
                </c:pt>
                <c:pt idx="117">
                  <c:v>4474.7658900000015</c:v>
                </c:pt>
                <c:pt idx="118">
                  <c:v>4382.0852700000005</c:v>
                </c:pt>
                <c:pt idx="119">
                  <c:v>4703.1576300000006</c:v>
                </c:pt>
                <c:pt idx="120">
                  <c:v>4865.6337899999999</c:v>
                </c:pt>
                <c:pt idx="121">
                  <c:v>4945.1959500000003</c:v>
                </c:pt>
                <c:pt idx="122">
                  <c:v>4601.0876300000009</c:v>
                </c:pt>
                <c:pt idx="123">
                  <c:v>4867.3629599999986</c:v>
                </c:pt>
                <c:pt idx="124">
                  <c:v>4838.9067000000005</c:v>
                </c:pt>
                <c:pt idx="125">
                  <c:v>5291.87158</c:v>
                </c:pt>
                <c:pt idx="126">
                  <c:v>5308.6576800000003</c:v>
                </c:pt>
                <c:pt idx="127">
                  <c:v>5062.1104599999999</c:v>
                </c:pt>
                <c:pt idx="128">
                  <c:v>5270.54594</c:v>
                </c:pt>
                <c:pt idx="129">
                  <c:v>5747.4183899999998</c:v>
                </c:pt>
                <c:pt idx="130">
                  <c:v>5693.8381099999997</c:v>
                </c:pt>
                <c:pt idx="131">
                  <c:v>5398.6800400000011</c:v>
                </c:pt>
                <c:pt idx="132">
                  <c:v>5546.9423900000002</c:v>
                </c:pt>
                <c:pt idx="133">
                  <c:v>5571.3989699999993</c:v>
                </c:pt>
                <c:pt idx="134">
                  <c:v>5800.2749800000001</c:v>
                </c:pt>
                <c:pt idx="135">
                  <c:v>5580.0807400000003</c:v>
                </c:pt>
                <c:pt idx="136">
                  <c:v>5540.7481699999998</c:v>
                </c:pt>
                <c:pt idx="137">
                  <c:v>5719.9871300000004</c:v>
                </c:pt>
                <c:pt idx="138">
                  <c:v>5906.7519700000003</c:v>
                </c:pt>
                <c:pt idx="139">
                  <c:v>5849.7846200000013</c:v>
                </c:pt>
                <c:pt idx="140">
                  <c:v>5212.47012</c:v>
                </c:pt>
                <c:pt idx="141">
                  <c:v>5258.1536100000012</c:v>
                </c:pt>
                <c:pt idx="142">
                  <c:v>5336.0158099999999</c:v>
                </c:pt>
                <c:pt idx="143">
                  <c:v>5207.2882399999999</c:v>
                </c:pt>
                <c:pt idx="144">
                  <c:v>4977.8266700000004</c:v>
                </c:pt>
                <c:pt idx="145">
                  <c:v>5505.8138599999993</c:v>
                </c:pt>
                <c:pt idx="146">
                  <c:v>5735.5516500000003</c:v>
                </c:pt>
                <c:pt idx="147">
                  <c:v>5652.5241899999992</c:v>
                </c:pt>
                <c:pt idx="148">
                  <c:v>5528.9376400000001</c:v>
                </c:pt>
                <c:pt idx="149">
                  <c:v>5335.9525899999999</c:v>
                </c:pt>
                <c:pt idx="150">
                  <c:v>5271.8395800000008</c:v>
                </c:pt>
                <c:pt idx="151">
                  <c:v>5593.9363000000003</c:v>
                </c:pt>
                <c:pt idx="152">
                  <c:v>5626.4962500000001</c:v>
                </c:pt>
                <c:pt idx="153">
                  <c:v>5253.0299000000005</c:v>
                </c:pt>
                <c:pt idx="154">
                  <c:v>5466.412080000001</c:v>
                </c:pt>
              </c:numCache>
            </c:numRef>
          </c:val>
          <c:smooth val="0"/>
          <c:extLst>
            <c:ext xmlns:c16="http://schemas.microsoft.com/office/drawing/2014/chart" uri="{C3380CC4-5D6E-409C-BE32-E72D297353CC}">
              <c16:uniqueId val="{00000003-677A-48E0-8C5D-4C715B833D07}"/>
            </c:ext>
          </c:extLst>
        </c:ser>
        <c:dLbls>
          <c:showLegendKey val="0"/>
          <c:showVal val="0"/>
          <c:showCatName val="0"/>
          <c:showSerName val="0"/>
          <c:showPercent val="0"/>
          <c:showBubbleSize val="0"/>
        </c:dLbls>
        <c:smooth val="0"/>
        <c:axId val="396992896"/>
        <c:axId val="396994432"/>
      </c:lineChart>
      <c:dateAx>
        <c:axId val="396992896"/>
        <c:scaling>
          <c:orientation val="minMax"/>
        </c:scaling>
        <c:delete val="0"/>
        <c:axPos val="b"/>
        <c:numFmt formatCode="[$-C0A]mmm\-yy;@" sourceLinked="0"/>
        <c:majorTickMark val="out"/>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994432"/>
        <c:crosses val="autoZero"/>
        <c:auto val="1"/>
        <c:lblOffset val="100"/>
        <c:baseTimeUnit val="days"/>
      </c:dateAx>
      <c:valAx>
        <c:axId val="396994432"/>
        <c:scaling>
          <c:orientation val="minMax"/>
        </c:scaling>
        <c:delete val="0"/>
        <c:axPos val="l"/>
        <c:numFmt formatCode="_-* #,##0_-;\-* #,##0_-;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99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Cooperativas segmento</a:t>
            </a:r>
            <a:r>
              <a:rPr lang="es-EC" baseline="0"/>
              <a:t> 2</a:t>
            </a: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0"/>
          <c:order val="0"/>
          <c:tx>
            <c:strRef>
              <c:f>'2.4'!$C$12</c:f>
              <c:strCache>
                <c:ptCount val="1"/>
                <c:pt idx="0">
                  <c:v>Encaje Requerido</c:v>
                </c:pt>
              </c:strCache>
            </c:strRef>
          </c:tx>
          <c:spPr>
            <a:ln w="28575" cap="rnd" cmpd="sng" algn="ctr">
              <a:solidFill>
                <a:schemeClr val="accent1">
                  <a:shade val="76000"/>
                  <a:shade val="95000"/>
                  <a:satMod val="105000"/>
                </a:schemeClr>
              </a:solidFill>
              <a:prstDash val="solid"/>
              <a:round/>
            </a:ln>
            <a:effectLst/>
          </c:spPr>
          <c:marker>
            <c:symbol val="none"/>
          </c:marker>
          <c:dLbls>
            <c:dLbl>
              <c:idx val="10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5A-413A-815E-C80AB5351A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'2.4'!$B$65:$B$167</c:f>
              <c:numCache>
                <c:formatCode>m/d/yyyy</c:formatCode>
                <c:ptCount val="103"/>
                <c:pt idx="0">
                  <c:v>45000</c:v>
                </c:pt>
                <c:pt idx="1">
                  <c:v>45007</c:v>
                </c:pt>
                <c:pt idx="2">
                  <c:v>45014</c:v>
                </c:pt>
                <c:pt idx="3">
                  <c:v>45021</c:v>
                </c:pt>
                <c:pt idx="4">
                  <c:v>45028</c:v>
                </c:pt>
                <c:pt idx="5">
                  <c:v>45035</c:v>
                </c:pt>
                <c:pt idx="6">
                  <c:v>45042</c:v>
                </c:pt>
                <c:pt idx="7">
                  <c:v>45049</c:v>
                </c:pt>
                <c:pt idx="8">
                  <c:v>45056</c:v>
                </c:pt>
                <c:pt idx="9">
                  <c:v>45063</c:v>
                </c:pt>
                <c:pt idx="10">
                  <c:v>45070</c:v>
                </c:pt>
                <c:pt idx="11">
                  <c:v>45077</c:v>
                </c:pt>
                <c:pt idx="12">
                  <c:v>45084</c:v>
                </c:pt>
                <c:pt idx="13">
                  <c:v>45091</c:v>
                </c:pt>
                <c:pt idx="14">
                  <c:v>45098</c:v>
                </c:pt>
                <c:pt idx="15">
                  <c:v>45105</c:v>
                </c:pt>
                <c:pt idx="16">
                  <c:v>45112</c:v>
                </c:pt>
                <c:pt idx="17">
                  <c:v>45119</c:v>
                </c:pt>
                <c:pt idx="18">
                  <c:v>45126</c:v>
                </c:pt>
                <c:pt idx="19">
                  <c:v>45133</c:v>
                </c:pt>
                <c:pt idx="20">
                  <c:v>45140</c:v>
                </c:pt>
                <c:pt idx="21">
                  <c:v>45147</c:v>
                </c:pt>
                <c:pt idx="22">
                  <c:v>45154</c:v>
                </c:pt>
                <c:pt idx="23">
                  <c:v>45161</c:v>
                </c:pt>
                <c:pt idx="24">
                  <c:v>45168</c:v>
                </c:pt>
                <c:pt idx="25">
                  <c:v>45175</c:v>
                </c:pt>
                <c:pt idx="26">
                  <c:v>45182</c:v>
                </c:pt>
                <c:pt idx="27">
                  <c:v>45189</c:v>
                </c:pt>
                <c:pt idx="28">
                  <c:v>45196</c:v>
                </c:pt>
                <c:pt idx="29">
                  <c:v>45203</c:v>
                </c:pt>
                <c:pt idx="30">
                  <c:v>45210</c:v>
                </c:pt>
                <c:pt idx="31">
                  <c:v>45217</c:v>
                </c:pt>
                <c:pt idx="32">
                  <c:v>45224</c:v>
                </c:pt>
                <c:pt idx="33">
                  <c:v>45231</c:v>
                </c:pt>
                <c:pt idx="34">
                  <c:v>45238</c:v>
                </c:pt>
                <c:pt idx="35">
                  <c:v>45245</c:v>
                </c:pt>
                <c:pt idx="36">
                  <c:v>45252</c:v>
                </c:pt>
                <c:pt idx="37">
                  <c:v>45259</c:v>
                </c:pt>
                <c:pt idx="38">
                  <c:v>45266</c:v>
                </c:pt>
                <c:pt idx="39">
                  <c:v>45273</c:v>
                </c:pt>
                <c:pt idx="40">
                  <c:v>45280</c:v>
                </c:pt>
                <c:pt idx="41">
                  <c:v>45287</c:v>
                </c:pt>
                <c:pt idx="42">
                  <c:v>45294</c:v>
                </c:pt>
                <c:pt idx="43">
                  <c:v>45301</c:v>
                </c:pt>
                <c:pt idx="44">
                  <c:v>45308</c:v>
                </c:pt>
                <c:pt idx="45">
                  <c:v>45315</c:v>
                </c:pt>
                <c:pt idx="46">
                  <c:v>45322</c:v>
                </c:pt>
                <c:pt idx="47">
                  <c:v>45329</c:v>
                </c:pt>
                <c:pt idx="48">
                  <c:v>45336</c:v>
                </c:pt>
                <c:pt idx="49">
                  <c:v>45343</c:v>
                </c:pt>
                <c:pt idx="50">
                  <c:v>45350</c:v>
                </c:pt>
                <c:pt idx="51">
                  <c:v>45357</c:v>
                </c:pt>
                <c:pt idx="52">
                  <c:v>45364</c:v>
                </c:pt>
                <c:pt idx="53">
                  <c:v>45371</c:v>
                </c:pt>
                <c:pt idx="54">
                  <c:v>45378</c:v>
                </c:pt>
                <c:pt idx="55">
                  <c:v>45385</c:v>
                </c:pt>
                <c:pt idx="56">
                  <c:v>45392</c:v>
                </c:pt>
                <c:pt idx="57">
                  <c:v>45399</c:v>
                </c:pt>
                <c:pt idx="58">
                  <c:v>45406</c:v>
                </c:pt>
                <c:pt idx="59">
                  <c:v>45413</c:v>
                </c:pt>
                <c:pt idx="60">
                  <c:v>45420</c:v>
                </c:pt>
                <c:pt idx="61">
                  <c:v>45427</c:v>
                </c:pt>
                <c:pt idx="62">
                  <c:v>45434</c:v>
                </c:pt>
                <c:pt idx="63">
                  <c:v>45441</c:v>
                </c:pt>
                <c:pt idx="64">
                  <c:v>45448</c:v>
                </c:pt>
                <c:pt idx="65">
                  <c:v>45455</c:v>
                </c:pt>
                <c:pt idx="66">
                  <c:v>45462</c:v>
                </c:pt>
                <c:pt idx="67">
                  <c:v>45469</c:v>
                </c:pt>
                <c:pt idx="68">
                  <c:v>45476</c:v>
                </c:pt>
                <c:pt idx="69">
                  <c:v>45483</c:v>
                </c:pt>
                <c:pt idx="70">
                  <c:v>45490</c:v>
                </c:pt>
                <c:pt idx="71">
                  <c:v>45497</c:v>
                </c:pt>
                <c:pt idx="72">
                  <c:v>45504</c:v>
                </c:pt>
                <c:pt idx="73">
                  <c:v>45511</c:v>
                </c:pt>
                <c:pt idx="74">
                  <c:v>45518</c:v>
                </c:pt>
                <c:pt idx="75">
                  <c:v>45525</c:v>
                </c:pt>
                <c:pt idx="76">
                  <c:v>45532</c:v>
                </c:pt>
                <c:pt idx="77">
                  <c:v>45539</c:v>
                </c:pt>
                <c:pt idx="78">
                  <c:v>45546</c:v>
                </c:pt>
                <c:pt idx="79">
                  <c:v>45553</c:v>
                </c:pt>
                <c:pt idx="80">
                  <c:v>45560</c:v>
                </c:pt>
                <c:pt idx="81">
                  <c:v>45567</c:v>
                </c:pt>
                <c:pt idx="82">
                  <c:v>45574</c:v>
                </c:pt>
                <c:pt idx="83">
                  <c:v>45581</c:v>
                </c:pt>
                <c:pt idx="84">
                  <c:v>45588</c:v>
                </c:pt>
                <c:pt idx="85">
                  <c:v>45595</c:v>
                </c:pt>
                <c:pt idx="86">
                  <c:v>45602</c:v>
                </c:pt>
                <c:pt idx="87">
                  <c:v>45609</c:v>
                </c:pt>
                <c:pt idx="88">
                  <c:v>45616</c:v>
                </c:pt>
                <c:pt idx="89">
                  <c:v>45623</c:v>
                </c:pt>
                <c:pt idx="90">
                  <c:v>45630</c:v>
                </c:pt>
                <c:pt idx="91">
                  <c:v>45637</c:v>
                </c:pt>
                <c:pt idx="92">
                  <c:v>45644</c:v>
                </c:pt>
                <c:pt idx="93">
                  <c:v>45651</c:v>
                </c:pt>
                <c:pt idx="94">
                  <c:v>45658</c:v>
                </c:pt>
                <c:pt idx="95">
                  <c:v>45665</c:v>
                </c:pt>
                <c:pt idx="96">
                  <c:v>45672</c:v>
                </c:pt>
                <c:pt idx="97">
                  <c:v>45679</c:v>
                </c:pt>
                <c:pt idx="98">
                  <c:v>45686</c:v>
                </c:pt>
                <c:pt idx="99">
                  <c:v>45693</c:v>
                </c:pt>
                <c:pt idx="100">
                  <c:v>45700</c:v>
                </c:pt>
                <c:pt idx="101">
                  <c:v>45707</c:v>
                </c:pt>
                <c:pt idx="102">
                  <c:v>45714</c:v>
                </c:pt>
              </c:numCache>
            </c:numRef>
          </c:cat>
          <c:val>
            <c:numRef>
              <c:f>'2.4'!$W$65:$W$167</c:f>
              <c:numCache>
                <c:formatCode>_-* #,##0_-;\-* #,##0_-;_-* "-"??_-;_-@_-</c:formatCode>
                <c:ptCount val="103"/>
                <c:pt idx="0">
                  <c:v>7.5997200000000005</c:v>
                </c:pt>
                <c:pt idx="1">
                  <c:v>7.6373299999999986</c:v>
                </c:pt>
                <c:pt idx="2">
                  <c:v>7.6438100000000002</c:v>
                </c:pt>
                <c:pt idx="3">
                  <c:v>7.6643799999999995</c:v>
                </c:pt>
                <c:pt idx="4">
                  <c:v>7.6867999999999999</c:v>
                </c:pt>
                <c:pt idx="5">
                  <c:v>7.7190399999999997</c:v>
                </c:pt>
                <c:pt idx="6">
                  <c:v>7.7309100000000024</c:v>
                </c:pt>
                <c:pt idx="7">
                  <c:v>7.7360899999999981</c:v>
                </c:pt>
                <c:pt idx="8">
                  <c:v>7.770179999999999</c:v>
                </c:pt>
                <c:pt idx="9">
                  <c:v>7.8422799999999997</c:v>
                </c:pt>
                <c:pt idx="10">
                  <c:v>7.8299200000000004</c:v>
                </c:pt>
                <c:pt idx="11">
                  <c:v>7.8423100000000012</c:v>
                </c:pt>
                <c:pt idx="12">
                  <c:v>18.875520000000002</c:v>
                </c:pt>
                <c:pt idx="13">
                  <c:v>18.951180000000004</c:v>
                </c:pt>
                <c:pt idx="14">
                  <c:v>17.373750000000008</c:v>
                </c:pt>
                <c:pt idx="15">
                  <c:v>17.367690000000003</c:v>
                </c:pt>
                <c:pt idx="16">
                  <c:v>19.823310000000006</c:v>
                </c:pt>
                <c:pt idx="17">
                  <c:v>19.868569999999995</c:v>
                </c:pt>
                <c:pt idx="18">
                  <c:v>20.054789999999993</c:v>
                </c:pt>
                <c:pt idx="19">
                  <c:v>20.00874000000001</c:v>
                </c:pt>
                <c:pt idx="20">
                  <c:v>19.852719999999998</c:v>
                </c:pt>
                <c:pt idx="21">
                  <c:v>19.833329999999997</c:v>
                </c:pt>
                <c:pt idx="22">
                  <c:v>20.217230000000008</c:v>
                </c:pt>
                <c:pt idx="23">
                  <c:v>20.19136</c:v>
                </c:pt>
                <c:pt idx="24">
                  <c:v>20.19389000000001</c:v>
                </c:pt>
                <c:pt idx="25">
                  <c:v>20.287249999999997</c:v>
                </c:pt>
                <c:pt idx="26">
                  <c:v>33.925650000000012</c:v>
                </c:pt>
                <c:pt idx="27">
                  <c:v>34.116760000000006</c:v>
                </c:pt>
                <c:pt idx="28">
                  <c:v>34.038870000000003</c:v>
                </c:pt>
                <c:pt idx="29">
                  <c:v>33.99940999999999</c:v>
                </c:pt>
                <c:pt idx="30">
                  <c:v>33.87257000000001</c:v>
                </c:pt>
                <c:pt idx="31">
                  <c:v>34.116899999999994</c:v>
                </c:pt>
                <c:pt idx="32">
                  <c:v>34.025599999999997</c:v>
                </c:pt>
                <c:pt idx="33">
                  <c:v>34.007010000000008</c:v>
                </c:pt>
                <c:pt idx="34">
                  <c:v>34.103590000000004</c:v>
                </c:pt>
                <c:pt idx="35">
                  <c:v>34.277309999999993</c:v>
                </c:pt>
                <c:pt idx="36">
                  <c:v>34.36186</c:v>
                </c:pt>
                <c:pt idx="37">
                  <c:v>34.349489999999996</c:v>
                </c:pt>
                <c:pt idx="38">
                  <c:v>34.412749999999996</c:v>
                </c:pt>
                <c:pt idx="39">
                  <c:v>34.499080000000006</c:v>
                </c:pt>
                <c:pt idx="40">
                  <c:v>34.689050000000009</c:v>
                </c:pt>
                <c:pt idx="41">
                  <c:v>34.63333999999999</c:v>
                </c:pt>
                <c:pt idx="42">
                  <c:v>34.785669999999989</c:v>
                </c:pt>
                <c:pt idx="43">
                  <c:v>34.922000000000004</c:v>
                </c:pt>
                <c:pt idx="44">
                  <c:v>35.180870000000006</c:v>
                </c:pt>
                <c:pt idx="45">
                  <c:v>35.330280000000002</c:v>
                </c:pt>
                <c:pt idx="46">
                  <c:v>35.113480000000003</c:v>
                </c:pt>
                <c:pt idx="47">
                  <c:v>35.228680000000004</c:v>
                </c:pt>
                <c:pt idx="48">
                  <c:v>36.042490000000008</c:v>
                </c:pt>
                <c:pt idx="49">
                  <c:v>36.15887</c:v>
                </c:pt>
                <c:pt idx="50">
                  <c:v>34.771159999999988</c:v>
                </c:pt>
                <c:pt idx="51">
                  <c:v>34.494679999999995</c:v>
                </c:pt>
                <c:pt idx="52">
                  <c:v>34.820439999999998</c:v>
                </c:pt>
                <c:pt idx="53">
                  <c:v>34.915300000000009</c:v>
                </c:pt>
                <c:pt idx="54">
                  <c:v>34.998089999999991</c:v>
                </c:pt>
                <c:pt idx="55">
                  <c:v>34.889360000000003</c:v>
                </c:pt>
                <c:pt idx="56">
                  <c:v>35.175550000000001</c:v>
                </c:pt>
                <c:pt idx="57">
                  <c:v>35.547480000000007</c:v>
                </c:pt>
                <c:pt idx="58">
                  <c:v>35.12914</c:v>
                </c:pt>
                <c:pt idx="59">
                  <c:v>35.161090000000002</c:v>
                </c:pt>
                <c:pt idx="60">
                  <c:v>34.709670000000003</c:v>
                </c:pt>
                <c:pt idx="61">
                  <c:v>34.817139999999995</c:v>
                </c:pt>
                <c:pt idx="62">
                  <c:v>35.050239999999995</c:v>
                </c:pt>
                <c:pt idx="63">
                  <c:v>35.11065</c:v>
                </c:pt>
                <c:pt idx="64">
                  <c:v>35.150739999999992</c:v>
                </c:pt>
                <c:pt idx="65">
                  <c:v>35.140470000000001</c:v>
                </c:pt>
                <c:pt idx="66">
                  <c:v>35.53309999999999</c:v>
                </c:pt>
                <c:pt idx="67">
                  <c:v>35.351860000000009</c:v>
                </c:pt>
                <c:pt idx="68">
                  <c:v>35.392759999999996</c:v>
                </c:pt>
                <c:pt idx="69">
                  <c:v>35.478089999999987</c:v>
                </c:pt>
                <c:pt idx="70">
                  <c:v>35.940429999999999</c:v>
                </c:pt>
                <c:pt idx="71">
                  <c:v>35.759960000000007</c:v>
                </c:pt>
                <c:pt idx="72">
                  <c:v>37.493200000000002</c:v>
                </c:pt>
                <c:pt idx="73">
                  <c:v>37.595860000000009</c:v>
                </c:pt>
                <c:pt idx="74">
                  <c:v>37.943100000000001</c:v>
                </c:pt>
                <c:pt idx="75">
                  <c:v>37.991299999999995</c:v>
                </c:pt>
                <c:pt idx="76">
                  <c:v>37.94944000000001</c:v>
                </c:pt>
                <c:pt idx="77">
                  <c:v>38.472449999999981</c:v>
                </c:pt>
                <c:pt idx="78">
                  <c:v>38.775109999999991</c:v>
                </c:pt>
                <c:pt idx="79">
                  <c:v>39.401269999999997</c:v>
                </c:pt>
                <c:pt idx="80">
                  <c:v>39.294720000000005</c:v>
                </c:pt>
                <c:pt idx="81">
                  <c:v>39.393510000000006</c:v>
                </c:pt>
                <c:pt idx="82">
                  <c:v>39.605839999999993</c:v>
                </c:pt>
                <c:pt idx="83">
                  <c:v>39.953210000000006</c:v>
                </c:pt>
                <c:pt idx="84">
                  <c:v>40.077860000000008</c:v>
                </c:pt>
                <c:pt idx="85">
                  <c:v>40.053279999999994</c:v>
                </c:pt>
                <c:pt idx="86">
                  <c:v>40.16301</c:v>
                </c:pt>
                <c:pt idx="87">
                  <c:v>40.752550000000014</c:v>
                </c:pt>
                <c:pt idx="88">
                  <c:v>40.898479999999999</c:v>
                </c:pt>
                <c:pt idx="89">
                  <c:v>40.685570000000006</c:v>
                </c:pt>
                <c:pt idx="90">
                  <c:v>40.755849999999995</c:v>
                </c:pt>
                <c:pt idx="91">
                  <c:v>40.971340000000012</c:v>
                </c:pt>
                <c:pt idx="92">
                  <c:v>41.700689999999994</c:v>
                </c:pt>
                <c:pt idx="93">
                  <c:v>41.374159999999982</c:v>
                </c:pt>
                <c:pt idx="94">
                  <c:v>41.45098999999999</c:v>
                </c:pt>
                <c:pt idx="95">
                  <c:v>41.783479999999997</c:v>
                </c:pt>
                <c:pt idx="96">
                  <c:v>42.780120000000004</c:v>
                </c:pt>
                <c:pt idx="97">
                  <c:v>40.583250000000007</c:v>
                </c:pt>
                <c:pt idx="98">
                  <c:v>42.327530000000003</c:v>
                </c:pt>
                <c:pt idx="99">
                  <c:v>42.505050000000011</c:v>
                </c:pt>
                <c:pt idx="100">
                  <c:v>42.893219999999999</c:v>
                </c:pt>
                <c:pt idx="101">
                  <c:v>43.483769999999993</c:v>
                </c:pt>
                <c:pt idx="102">
                  <c:v>43.411239999999992</c:v>
                </c:pt>
              </c:numCache>
            </c:numRef>
          </c:val>
          <c:smooth val="0"/>
          <c:extLst>
            <c:ext xmlns:c16="http://schemas.microsoft.com/office/drawing/2014/chart" uri="{C3380CC4-5D6E-409C-BE32-E72D297353CC}">
              <c16:uniqueId val="{00000001-6D02-4E4D-B401-3AAA8E6E491E}"/>
            </c:ext>
          </c:extLst>
        </c:ser>
        <c:ser>
          <c:idx val="1"/>
          <c:order val="1"/>
          <c:tx>
            <c:strRef>
              <c:f>'2.4'!$F$12</c:f>
              <c:strCache>
                <c:ptCount val="1"/>
                <c:pt idx="0">
                  <c:v>Encaje Constituido</c:v>
                </c:pt>
              </c:strCache>
            </c:strRef>
          </c:tx>
          <c:spPr>
            <a:ln w="28575" cap="rnd" cmpd="sng" algn="ctr">
              <a:solidFill>
                <a:schemeClr val="accent1">
                  <a:tint val="77000"/>
                  <a:shade val="95000"/>
                  <a:satMod val="105000"/>
                </a:schemeClr>
              </a:solidFill>
              <a:prstDash val="solid"/>
              <a:round/>
            </a:ln>
            <a:effectLst/>
          </c:spPr>
          <c:marker>
            <c:symbol val="none"/>
          </c:marker>
          <c:dLbls>
            <c:dLbl>
              <c:idx val="10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5A-413A-815E-C80AB5351A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'2.4'!$B$65:$B$167</c:f>
              <c:numCache>
                <c:formatCode>m/d/yyyy</c:formatCode>
                <c:ptCount val="103"/>
                <c:pt idx="0">
                  <c:v>45000</c:v>
                </c:pt>
                <c:pt idx="1">
                  <c:v>45007</c:v>
                </c:pt>
                <c:pt idx="2">
                  <c:v>45014</c:v>
                </c:pt>
                <c:pt idx="3">
                  <c:v>45021</c:v>
                </c:pt>
                <c:pt idx="4">
                  <c:v>45028</c:v>
                </c:pt>
                <c:pt idx="5">
                  <c:v>45035</c:v>
                </c:pt>
                <c:pt idx="6">
                  <c:v>45042</c:v>
                </c:pt>
                <c:pt idx="7">
                  <c:v>45049</c:v>
                </c:pt>
                <c:pt idx="8">
                  <c:v>45056</c:v>
                </c:pt>
                <c:pt idx="9">
                  <c:v>45063</c:v>
                </c:pt>
                <c:pt idx="10">
                  <c:v>45070</c:v>
                </c:pt>
                <c:pt idx="11">
                  <c:v>45077</c:v>
                </c:pt>
                <c:pt idx="12">
                  <c:v>45084</c:v>
                </c:pt>
                <c:pt idx="13">
                  <c:v>45091</c:v>
                </c:pt>
                <c:pt idx="14">
                  <c:v>45098</c:v>
                </c:pt>
                <c:pt idx="15">
                  <c:v>45105</c:v>
                </c:pt>
                <c:pt idx="16">
                  <c:v>45112</c:v>
                </c:pt>
                <c:pt idx="17">
                  <c:v>45119</c:v>
                </c:pt>
                <c:pt idx="18">
                  <c:v>45126</c:v>
                </c:pt>
                <c:pt idx="19">
                  <c:v>45133</c:v>
                </c:pt>
                <c:pt idx="20">
                  <c:v>45140</c:v>
                </c:pt>
                <c:pt idx="21">
                  <c:v>45147</c:v>
                </c:pt>
                <c:pt idx="22">
                  <c:v>45154</c:v>
                </c:pt>
                <c:pt idx="23">
                  <c:v>45161</c:v>
                </c:pt>
                <c:pt idx="24">
                  <c:v>45168</c:v>
                </c:pt>
                <c:pt idx="25">
                  <c:v>45175</c:v>
                </c:pt>
                <c:pt idx="26">
                  <c:v>45182</c:v>
                </c:pt>
                <c:pt idx="27">
                  <c:v>45189</c:v>
                </c:pt>
                <c:pt idx="28">
                  <c:v>45196</c:v>
                </c:pt>
                <c:pt idx="29">
                  <c:v>45203</c:v>
                </c:pt>
                <c:pt idx="30">
                  <c:v>45210</c:v>
                </c:pt>
                <c:pt idx="31">
                  <c:v>45217</c:v>
                </c:pt>
                <c:pt idx="32">
                  <c:v>45224</c:v>
                </c:pt>
                <c:pt idx="33">
                  <c:v>45231</c:v>
                </c:pt>
                <c:pt idx="34">
                  <c:v>45238</c:v>
                </c:pt>
                <c:pt idx="35">
                  <c:v>45245</c:v>
                </c:pt>
                <c:pt idx="36">
                  <c:v>45252</c:v>
                </c:pt>
                <c:pt idx="37">
                  <c:v>45259</c:v>
                </c:pt>
                <c:pt idx="38">
                  <c:v>45266</c:v>
                </c:pt>
                <c:pt idx="39">
                  <c:v>45273</c:v>
                </c:pt>
                <c:pt idx="40">
                  <c:v>45280</c:v>
                </c:pt>
                <c:pt idx="41">
                  <c:v>45287</c:v>
                </c:pt>
                <c:pt idx="42">
                  <c:v>45294</c:v>
                </c:pt>
                <c:pt idx="43">
                  <c:v>45301</c:v>
                </c:pt>
                <c:pt idx="44">
                  <c:v>45308</c:v>
                </c:pt>
                <c:pt idx="45">
                  <c:v>45315</c:v>
                </c:pt>
                <c:pt idx="46">
                  <c:v>45322</c:v>
                </c:pt>
                <c:pt idx="47">
                  <c:v>45329</c:v>
                </c:pt>
                <c:pt idx="48">
                  <c:v>45336</c:v>
                </c:pt>
                <c:pt idx="49">
                  <c:v>45343</c:v>
                </c:pt>
                <c:pt idx="50">
                  <c:v>45350</c:v>
                </c:pt>
                <c:pt idx="51">
                  <c:v>45357</c:v>
                </c:pt>
                <c:pt idx="52">
                  <c:v>45364</c:v>
                </c:pt>
                <c:pt idx="53">
                  <c:v>45371</c:v>
                </c:pt>
                <c:pt idx="54">
                  <c:v>45378</c:v>
                </c:pt>
                <c:pt idx="55">
                  <c:v>45385</c:v>
                </c:pt>
                <c:pt idx="56">
                  <c:v>45392</c:v>
                </c:pt>
                <c:pt idx="57">
                  <c:v>45399</c:v>
                </c:pt>
                <c:pt idx="58">
                  <c:v>45406</c:v>
                </c:pt>
                <c:pt idx="59">
                  <c:v>45413</c:v>
                </c:pt>
                <c:pt idx="60">
                  <c:v>45420</c:v>
                </c:pt>
                <c:pt idx="61">
                  <c:v>45427</c:v>
                </c:pt>
                <c:pt idx="62">
                  <c:v>45434</c:v>
                </c:pt>
                <c:pt idx="63">
                  <c:v>45441</c:v>
                </c:pt>
                <c:pt idx="64">
                  <c:v>45448</c:v>
                </c:pt>
                <c:pt idx="65">
                  <c:v>45455</c:v>
                </c:pt>
                <c:pt idx="66">
                  <c:v>45462</c:v>
                </c:pt>
                <c:pt idx="67">
                  <c:v>45469</c:v>
                </c:pt>
                <c:pt idx="68">
                  <c:v>45476</c:v>
                </c:pt>
                <c:pt idx="69">
                  <c:v>45483</c:v>
                </c:pt>
                <c:pt idx="70">
                  <c:v>45490</c:v>
                </c:pt>
                <c:pt idx="71">
                  <c:v>45497</c:v>
                </c:pt>
                <c:pt idx="72">
                  <c:v>45504</c:v>
                </c:pt>
                <c:pt idx="73">
                  <c:v>45511</c:v>
                </c:pt>
                <c:pt idx="74">
                  <c:v>45518</c:v>
                </c:pt>
                <c:pt idx="75">
                  <c:v>45525</c:v>
                </c:pt>
                <c:pt idx="76">
                  <c:v>45532</c:v>
                </c:pt>
                <c:pt idx="77">
                  <c:v>45539</c:v>
                </c:pt>
                <c:pt idx="78">
                  <c:v>45546</c:v>
                </c:pt>
                <c:pt idx="79">
                  <c:v>45553</c:v>
                </c:pt>
                <c:pt idx="80">
                  <c:v>45560</c:v>
                </c:pt>
                <c:pt idx="81">
                  <c:v>45567</c:v>
                </c:pt>
                <c:pt idx="82">
                  <c:v>45574</c:v>
                </c:pt>
                <c:pt idx="83">
                  <c:v>45581</c:v>
                </c:pt>
                <c:pt idx="84">
                  <c:v>45588</c:v>
                </c:pt>
                <c:pt idx="85">
                  <c:v>45595</c:v>
                </c:pt>
                <c:pt idx="86">
                  <c:v>45602</c:v>
                </c:pt>
                <c:pt idx="87">
                  <c:v>45609</c:v>
                </c:pt>
                <c:pt idx="88">
                  <c:v>45616</c:v>
                </c:pt>
                <c:pt idx="89">
                  <c:v>45623</c:v>
                </c:pt>
                <c:pt idx="90">
                  <c:v>45630</c:v>
                </c:pt>
                <c:pt idx="91">
                  <c:v>45637</c:v>
                </c:pt>
                <c:pt idx="92">
                  <c:v>45644</c:v>
                </c:pt>
                <c:pt idx="93">
                  <c:v>45651</c:v>
                </c:pt>
                <c:pt idx="94">
                  <c:v>45658</c:v>
                </c:pt>
                <c:pt idx="95">
                  <c:v>45665</c:v>
                </c:pt>
                <c:pt idx="96">
                  <c:v>45672</c:v>
                </c:pt>
                <c:pt idx="97">
                  <c:v>45679</c:v>
                </c:pt>
                <c:pt idx="98">
                  <c:v>45686</c:v>
                </c:pt>
                <c:pt idx="99">
                  <c:v>45693</c:v>
                </c:pt>
                <c:pt idx="100">
                  <c:v>45700</c:v>
                </c:pt>
                <c:pt idx="101">
                  <c:v>45707</c:v>
                </c:pt>
                <c:pt idx="102">
                  <c:v>45714</c:v>
                </c:pt>
              </c:numCache>
            </c:numRef>
          </c:cat>
          <c:val>
            <c:numRef>
              <c:f>'2.4'!$Z$65:$Z$167</c:f>
              <c:numCache>
                <c:formatCode>_-* #,##0_-;\-* #,##0_-;_-* "-"??_-;_-@_-</c:formatCode>
                <c:ptCount val="103"/>
                <c:pt idx="0">
                  <c:v>33.501469999999998</c:v>
                </c:pt>
                <c:pt idx="1">
                  <c:v>30.642379999999999</c:v>
                </c:pt>
                <c:pt idx="2">
                  <c:v>28.750349999999997</c:v>
                </c:pt>
                <c:pt idx="3">
                  <c:v>29.851420000000001</c:v>
                </c:pt>
                <c:pt idx="4">
                  <c:v>28.454100000000004</c:v>
                </c:pt>
                <c:pt idx="5">
                  <c:v>26.250220000000002</c:v>
                </c:pt>
                <c:pt idx="6">
                  <c:v>28.344139999999996</c:v>
                </c:pt>
                <c:pt idx="7">
                  <c:v>30.27944999999999</c:v>
                </c:pt>
                <c:pt idx="8">
                  <c:v>29.00638</c:v>
                </c:pt>
                <c:pt idx="9">
                  <c:v>28.347100000000001</c:v>
                </c:pt>
                <c:pt idx="10">
                  <c:v>26.885730000000009</c:v>
                </c:pt>
                <c:pt idx="11">
                  <c:v>28.612929999999999</c:v>
                </c:pt>
                <c:pt idx="12">
                  <c:v>34.513690000000011</c:v>
                </c:pt>
                <c:pt idx="13">
                  <c:v>38.315919999999998</c:v>
                </c:pt>
                <c:pt idx="14">
                  <c:v>32.791669999999996</c:v>
                </c:pt>
                <c:pt idx="15">
                  <c:v>34.47486</c:v>
                </c:pt>
                <c:pt idx="16">
                  <c:v>37.719899999999988</c:v>
                </c:pt>
                <c:pt idx="17">
                  <c:v>37.582960000000007</c:v>
                </c:pt>
                <c:pt idx="18">
                  <c:v>35.054079999999992</c:v>
                </c:pt>
                <c:pt idx="19">
                  <c:v>34.592860000000002</c:v>
                </c:pt>
                <c:pt idx="20">
                  <c:v>34.579930000000004</c:v>
                </c:pt>
                <c:pt idx="21">
                  <c:v>35.53647999999999</c:v>
                </c:pt>
                <c:pt idx="22">
                  <c:v>35.790039999999998</c:v>
                </c:pt>
                <c:pt idx="23">
                  <c:v>36.499859999999998</c:v>
                </c:pt>
                <c:pt idx="24">
                  <c:v>36.333240000000011</c:v>
                </c:pt>
                <c:pt idx="25">
                  <c:v>38.651469999999989</c:v>
                </c:pt>
                <c:pt idx="26">
                  <c:v>46.484850000000016</c:v>
                </c:pt>
                <c:pt idx="27">
                  <c:v>44.30357999999999</c:v>
                </c:pt>
                <c:pt idx="28">
                  <c:v>44.488379999999992</c:v>
                </c:pt>
                <c:pt idx="29">
                  <c:v>45.374899999999997</c:v>
                </c:pt>
                <c:pt idx="30">
                  <c:v>48.818029999999993</c:v>
                </c:pt>
                <c:pt idx="31">
                  <c:v>48.568670000000004</c:v>
                </c:pt>
                <c:pt idx="32">
                  <c:v>48.976689999999984</c:v>
                </c:pt>
                <c:pt idx="33">
                  <c:v>49.370910000000009</c:v>
                </c:pt>
                <c:pt idx="34">
                  <c:v>50.884520000000023</c:v>
                </c:pt>
                <c:pt idx="35">
                  <c:v>48.733139999999992</c:v>
                </c:pt>
                <c:pt idx="36">
                  <c:v>49.865449999999974</c:v>
                </c:pt>
                <c:pt idx="37">
                  <c:v>48.08550000000001</c:v>
                </c:pt>
                <c:pt idx="38">
                  <c:v>50.811509999999991</c:v>
                </c:pt>
                <c:pt idx="39">
                  <c:v>50.469450000000002</c:v>
                </c:pt>
                <c:pt idx="40">
                  <c:v>52.422190000000001</c:v>
                </c:pt>
                <c:pt idx="41">
                  <c:v>52.908180000000016</c:v>
                </c:pt>
                <c:pt idx="42">
                  <c:v>52.346030000000006</c:v>
                </c:pt>
                <c:pt idx="43">
                  <c:v>54.262429999999981</c:v>
                </c:pt>
                <c:pt idx="44">
                  <c:v>52.074919999999992</c:v>
                </c:pt>
                <c:pt idx="45">
                  <c:v>51.420669999999994</c:v>
                </c:pt>
                <c:pt idx="46">
                  <c:v>49.093729999999979</c:v>
                </c:pt>
                <c:pt idx="47">
                  <c:v>51.733899999999991</c:v>
                </c:pt>
                <c:pt idx="48">
                  <c:v>53.797300000000007</c:v>
                </c:pt>
                <c:pt idx="49">
                  <c:v>52.094930000000005</c:v>
                </c:pt>
                <c:pt idx="50">
                  <c:v>50.629750000000008</c:v>
                </c:pt>
                <c:pt idx="51">
                  <c:v>52.077010000000001</c:v>
                </c:pt>
                <c:pt idx="52">
                  <c:v>54.086050000000014</c:v>
                </c:pt>
                <c:pt idx="53">
                  <c:v>52.06642999999999</c:v>
                </c:pt>
                <c:pt idx="54">
                  <c:v>51.746360000000003</c:v>
                </c:pt>
                <c:pt idx="55">
                  <c:v>52.076000000000008</c:v>
                </c:pt>
                <c:pt idx="56">
                  <c:v>51.86960000000002</c:v>
                </c:pt>
                <c:pt idx="57">
                  <c:v>53.298470000000009</c:v>
                </c:pt>
                <c:pt idx="58">
                  <c:v>54.156489999999977</c:v>
                </c:pt>
                <c:pt idx="59">
                  <c:v>53.52608</c:v>
                </c:pt>
                <c:pt idx="60">
                  <c:v>54.076389999999982</c:v>
                </c:pt>
                <c:pt idx="61">
                  <c:v>54.528099999999988</c:v>
                </c:pt>
                <c:pt idx="62">
                  <c:v>55.079950000000011</c:v>
                </c:pt>
                <c:pt idx="63">
                  <c:v>52.14097000000001</c:v>
                </c:pt>
                <c:pt idx="64">
                  <c:v>55.058820000000004</c:v>
                </c:pt>
                <c:pt idx="65">
                  <c:v>54.340399999999981</c:v>
                </c:pt>
                <c:pt idx="66">
                  <c:v>52.862539999999981</c:v>
                </c:pt>
                <c:pt idx="67">
                  <c:v>52.117739999999984</c:v>
                </c:pt>
                <c:pt idx="68">
                  <c:v>55.119790000000016</c:v>
                </c:pt>
                <c:pt idx="69">
                  <c:v>55.530099999999997</c:v>
                </c:pt>
                <c:pt idx="70">
                  <c:v>52.697179999999982</c:v>
                </c:pt>
                <c:pt idx="71">
                  <c:v>54.605090000000011</c:v>
                </c:pt>
                <c:pt idx="72">
                  <c:v>55.981740000000002</c:v>
                </c:pt>
                <c:pt idx="73">
                  <c:v>61.877299999999998</c:v>
                </c:pt>
                <c:pt idx="74">
                  <c:v>60.423409999999997</c:v>
                </c:pt>
                <c:pt idx="75">
                  <c:v>61.846139999999991</c:v>
                </c:pt>
                <c:pt idx="76">
                  <c:v>61.091549999999991</c:v>
                </c:pt>
                <c:pt idx="77">
                  <c:v>64.235010000000017</c:v>
                </c:pt>
                <c:pt idx="78">
                  <c:v>67.565529999999995</c:v>
                </c:pt>
                <c:pt idx="79">
                  <c:v>62.563419999999994</c:v>
                </c:pt>
                <c:pt idx="80">
                  <c:v>62.171850000000013</c:v>
                </c:pt>
                <c:pt idx="81">
                  <c:v>63.257579999999997</c:v>
                </c:pt>
                <c:pt idx="82">
                  <c:v>64.487070000000003</c:v>
                </c:pt>
                <c:pt idx="83">
                  <c:v>63.537519999999994</c:v>
                </c:pt>
                <c:pt idx="84">
                  <c:v>65.690179999999998</c:v>
                </c:pt>
                <c:pt idx="85">
                  <c:v>66.230969999999971</c:v>
                </c:pt>
                <c:pt idx="86">
                  <c:v>69.864380000000025</c:v>
                </c:pt>
                <c:pt idx="87">
                  <c:v>73.066620000000015</c:v>
                </c:pt>
                <c:pt idx="88">
                  <c:v>70.856160000000003</c:v>
                </c:pt>
                <c:pt idx="89">
                  <c:v>67.840660000000014</c:v>
                </c:pt>
                <c:pt idx="90">
                  <c:v>74.518779999999992</c:v>
                </c:pt>
                <c:pt idx="91">
                  <c:v>78.92497000000003</c:v>
                </c:pt>
                <c:pt idx="92">
                  <c:v>75.565629999999985</c:v>
                </c:pt>
                <c:pt idx="93">
                  <c:v>80.416439999999994</c:v>
                </c:pt>
                <c:pt idx="94">
                  <c:v>78.755290000000002</c:v>
                </c:pt>
                <c:pt idx="95">
                  <c:v>75.567519999999988</c:v>
                </c:pt>
                <c:pt idx="96">
                  <c:v>79.101949999999988</c:v>
                </c:pt>
                <c:pt idx="97">
                  <c:v>77.156450000000007</c:v>
                </c:pt>
                <c:pt idx="98">
                  <c:v>75.287680000000009</c:v>
                </c:pt>
                <c:pt idx="99">
                  <c:v>78.362509999999958</c:v>
                </c:pt>
                <c:pt idx="100">
                  <c:v>81.269449999999978</c:v>
                </c:pt>
                <c:pt idx="101">
                  <c:v>78.077979999999982</c:v>
                </c:pt>
                <c:pt idx="102">
                  <c:v>77.209599999999995</c:v>
                </c:pt>
              </c:numCache>
            </c:numRef>
          </c:val>
          <c:smooth val="0"/>
          <c:extLst>
            <c:ext xmlns:c16="http://schemas.microsoft.com/office/drawing/2014/chart" uri="{C3380CC4-5D6E-409C-BE32-E72D297353CC}">
              <c16:uniqueId val="{00000003-6D02-4E4D-B401-3AAA8E6E491E}"/>
            </c:ext>
          </c:extLst>
        </c:ser>
        <c:dLbls>
          <c:showLegendKey val="0"/>
          <c:showVal val="0"/>
          <c:showCatName val="0"/>
          <c:showSerName val="0"/>
          <c:showPercent val="0"/>
          <c:showBubbleSize val="0"/>
        </c:dLbls>
        <c:smooth val="0"/>
        <c:axId val="396919168"/>
        <c:axId val="396920704"/>
      </c:lineChart>
      <c:dateAx>
        <c:axId val="396919168"/>
        <c:scaling>
          <c:orientation val="minMax"/>
        </c:scaling>
        <c:delete val="0"/>
        <c:axPos val="b"/>
        <c:numFmt formatCode="[$-C0A]mmm\-yy;@" sourceLinked="0"/>
        <c:majorTickMark val="out"/>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920704"/>
        <c:crosses val="autoZero"/>
        <c:auto val="1"/>
        <c:lblOffset val="100"/>
        <c:baseTimeUnit val="days"/>
      </c:dateAx>
      <c:valAx>
        <c:axId val="396920704"/>
        <c:scaling>
          <c:orientation val="minMax"/>
        </c:scaling>
        <c:delete val="0"/>
        <c:axPos val="l"/>
        <c:numFmt formatCode="_-* #,##0_-;\-* #,##0_-;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919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8849518810148687E-2"/>
          <c:y val="4.5516995412449524E-2"/>
          <c:w val="0.82062029746290865"/>
          <c:h val="0.70681829745259639"/>
        </c:manualLayout>
      </c:layout>
      <c:lineChart>
        <c:grouping val="standard"/>
        <c:varyColors val="0"/>
        <c:ser>
          <c:idx val="0"/>
          <c:order val="0"/>
          <c:tx>
            <c:strRef>
              <c:f>'2.5'!$C$12</c:f>
              <c:strCache>
                <c:ptCount val="1"/>
                <c:pt idx="0">
                  <c:v>Índice</c:v>
                </c:pt>
              </c:strCache>
            </c:strRef>
          </c:tx>
          <c:spPr>
            <a:ln>
              <a:solidFill>
                <a:srgbClr val="0070C0"/>
              </a:solidFill>
            </a:ln>
          </c:spPr>
          <c:marker>
            <c:symbol val="none"/>
          </c:marker>
          <c:dLbls>
            <c:dLbl>
              <c:idx val="62"/>
              <c:layout>
                <c:manualLayout>
                  <c:x val="0"/>
                  <c:y val="1.202516763430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89-4974-AE97-9BCE30502B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'2.5'!$B$252:$B$314</c:f>
              <c:numCache>
                <c:formatCode>mmm\-yy</c:formatCode>
                <c:ptCount val="63"/>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pt idx="58">
                  <c:v>45566</c:v>
                </c:pt>
                <c:pt idx="59">
                  <c:v>45597</c:v>
                </c:pt>
                <c:pt idx="60">
                  <c:v>45627</c:v>
                </c:pt>
                <c:pt idx="61">
                  <c:v>45658</c:v>
                </c:pt>
                <c:pt idx="62">
                  <c:v>45689</c:v>
                </c:pt>
              </c:numCache>
            </c:numRef>
          </c:cat>
          <c:val>
            <c:numRef>
              <c:f>'2.5'!$C$252:$C$314</c:f>
              <c:numCache>
                <c:formatCode>#,##0.0</c:formatCode>
                <c:ptCount val="63"/>
                <c:pt idx="0">
                  <c:v>105.21466694791847</c:v>
                </c:pt>
                <c:pt idx="1">
                  <c:v>105.453517612939</c:v>
                </c:pt>
                <c:pt idx="2">
                  <c:v>105.29067555160395</c:v>
                </c:pt>
                <c:pt idx="3">
                  <c:v>105.49856259812246</c:v>
                </c:pt>
                <c:pt idx="4">
                  <c:v>106.55631784873646</c:v>
                </c:pt>
                <c:pt idx="5">
                  <c:v>106.27928837109695</c:v>
                </c:pt>
                <c:pt idx="6">
                  <c:v>105.6205537244432</c:v>
                </c:pt>
                <c:pt idx="7">
                  <c:v>104.97346998607048</c:v>
                </c:pt>
                <c:pt idx="8">
                  <c:v>104.63351365792576</c:v>
                </c:pt>
                <c:pt idx="9">
                  <c:v>104.46970372360956</c:v>
                </c:pt>
                <c:pt idx="10">
                  <c:v>104.2719650540207</c:v>
                </c:pt>
                <c:pt idx="11">
                  <c:v>104.26285751850271</c:v>
                </c:pt>
                <c:pt idx="12">
                  <c:v>104.23302548021373</c:v>
                </c:pt>
                <c:pt idx="13">
                  <c:v>104.35409739341397</c:v>
                </c:pt>
                <c:pt idx="14">
                  <c:v>104.44211349147372</c:v>
                </c:pt>
                <c:pt idx="15">
                  <c:v>104.62530113687411</c:v>
                </c:pt>
                <c:pt idx="16">
                  <c:v>104.99064422359092</c:v>
                </c:pt>
                <c:pt idx="17">
                  <c:v>105.07814419232896</c:v>
                </c:pt>
                <c:pt idx="18">
                  <c:v>104.89361256189753</c:v>
                </c:pt>
                <c:pt idx="19">
                  <c:v>105.44557173099714</c:v>
                </c:pt>
                <c:pt idx="20">
                  <c:v>105.56735074543374</c:v>
                </c:pt>
                <c:pt idx="21">
                  <c:v>105.58390927228538</c:v>
                </c:pt>
                <c:pt idx="22">
                  <c:v>105.80373813334948</c:v>
                </c:pt>
                <c:pt idx="23">
                  <c:v>106.18413901575335</c:v>
                </c:pt>
                <c:pt idx="24">
                  <c:v>106.25585336472319</c:v>
                </c:pt>
                <c:pt idx="25">
                  <c:v>107.022306333896</c:v>
                </c:pt>
                <c:pt idx="26">
                  <c:v>107.27112864588899</c:v>
                </c:pt>
                <c:pt idx="27">
                  <c:v>107.39173998062046</c:v>
                </c:pt>
                <c:pt idx="28">
                  <c:v>108.0292687379866</c:v>
                </c:pt>
                <c:pt idx="29">
                  <c:v>108.6314357718385</c:v>
                </c:pt>
                <c:pt idx="30">
                  <c:v>109.33561139901821</c:v>
                </c:pt>
                <c:pt idx="31">
                  <c:v>109.51080679795299</c:v>
                </c:pt>
                <c:pt idx="32">
                  <c:v>109.54212537178022</c:v>
                </c:pt>
                <c:pt idx="33">
                  <c:v>109.93309397206023</c:v>
                </c:pt>
                <c:pt idx="34">
                  <c:v>110.06143636367</c:v>
                </c:pt>
                <c:pt idx="35">
                  <c:v>110.05370922840966</c:v>
                </c:pt>
                <c:pt idx="36">
                  <c:v>110.22731694308099</c:v>
                </c:pt>
                <c:pt idx="37">
                  <c:v>110.36023674933401</c:v>
                </c:pt>
                <c:pt idx="38">
                  <c:v>110.38040761670501</c:v>
                </c:pt>
                <c:pt idx="39">
                  <c:v>110.45213858545928</c:v>
                </c:pt>
                <c:pt idx="40">
                  <c:v>110.66886501960828</c:v>
                </c:pt>
                <c:pt idx="41">
                  <c:v>110.767591152824</c:v>
                </c:pt>
                <c:pt idx="42">
                  <c:v>111.18154147761496</c:v>
                </c:pt>
                <c:pt idx="43">
                  <c:v>111.78085815246833</c:v>
                </c:pt>
                <c:pt idx="44">
                  <c:v>112.34308109991397</c:v>
                </c:pt>
                <c:pt idx="45">
                  <c:v>112.38560667368267</c:v>
                </c:pt>
                <c:pt idx="46">
                  <c:v>112.1889116199476</c:v>
                </c:pt>
                <c:pt idx="47">
                  <c:v>111.74105392694088</c:v>
                </c:pt>
                <c:pt idx="48">
                  <c:v>111.71510141675462</c:v>
                </c:pt>
                <c:pt idx="49">
                  <c:v>111.85513148675096</c:v>
                </c:pt>
                <c:pt idx="50">
                  <c:v>111.95895210895316</c:v>
                </c:pt>
                <c:pt idx="51">
                  <c:v>112.28143974978718</c:v>
                </c:pt>
                <c:pt idx="52">
                  <c:v>113.71089463843762</c:v>
                </c:pt>
                <c:pt idx="53">
                  <c:v>113.57535802608874</c:v>
                </c:pt>
                <c:pt idx="54">
                  <c:v>112.49403982589185</c:v>
                </c:pt>
                <c:pt idx="55">
                  <c:v>113.5406763805436</c:v>
                </c:pt>
                <c:pt idx="56">
                  <c:v>113.78625520598035</c:v>
                </c:pt>
                <c:pt idx="57">
                  <c:v>113.98680824373253</c:v>
                </c:pt>
                <c:pt idx="58">
                  <c:v>113.71519560538572</c:v>
                </c:pt>
                <c:pt idx="59">
                  <c:v>113.42409479249775</c:v>
                </c:pt>
                <c:pt idx="60">
                  <c:v>112.30626377954248</c:v>
                </c:pt>
                <c:pt idx="61">
                  <c:v>112.14217977536832</c:v>
                </c:pt>
                <c:pt idx="62">
                  <c:v>112.2387827870256</c:v>
                </c:pt>
              </c:numCache>
            </c:numRef>
          </c:val>
          <c:smooth val="1"/>
          <c:extLst>
            <c:ext xmlns:c16="http://schemas.microsoft.com/office/drawing/2014/chart" uri="{C3380CC4-5D6E-409C-BE32-E72D297353CC}">
              <c16:uniqueId val="{00000001-7589-4974-AE97-9BCE30502B5C}"/>
            </c:ext>
          </c:extLst>
        </c:ser>
        <c:dLbls>
          <c:showLegendKey val="0"/>
          <c:showVal val="0"/>
          <c:showCatName val="0"/>
          <c:showSerName val="0"/>
          <c:showPercent val="0"/>
          <c:showBubbleSize val="0"/>
        </c:dLbls>
        <c:marker val="1"/>
        <c:smooth val="0"/>
        <c:axId val="397252864"/>
        <c:axId val="397262848"/>
      </c:lineChart>
      <c:lineChart>
        <c:grouping val="standard"/>
        <c:varyColors val="0"/>
        <c:ser>
          <c:idx val="1"/>
          <c:order val="1"/>
          <c:tx>
            <c:strRef>
              <c:f>'2.5'!$D$12</c:f>
              <c:strCache>
                <c:ptCount val="1"/>
                <c:pt idx="0">
                  <c:v>Variación anual</c:v>
                </c:pt>
              </c:strCache>
            </c:strRef>
          </c:tx>
          <c:spPr>
            <a:ln>
              <a:solidFill>
                <a:schemeClr val="tx1">
                  <a:lumMod val="50000"/>
                  <a:lumOff val="50000"/>
                </a:schemeClr>
              </a:solidFill>
              <a:prstDash val="sysDot"/>
            </a:ln>
          </c:spPr>
          <c:marker>
            <c:symbol val="none"/>
          </c:marker>
          <c:dLbls>
            <c:dLbl>
              <c:idx val="62"/>
              <c:layout>
                <c:manualLayout>
                  <c:x val="0"/>
                  <c:y val="-2.405033526861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89-4974-AE97-9BCE30502B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'2.5'!$B$252:$B$314</c:f>
              <c:numCache>
                <c:formatCode>mmm\-yy</c:formatCode>
                <c:ptCount val="63"/>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pt idx="58">
                  <c:v>45566</c:v>
                </c:pt>
                <c:pt idx="59">
                  <c:v>45597</c:v>
                </c:pt>
                <c:pt idx="60">
                  <c:v>45627</c:v>
                </c:pt>
                <c:pt idx="61">
                  <c:v>45658</c:v>
                </c:pt>
                <c:pt idx="62">
                  <c:v>45689</c:v>
                </c:pt>
              </c:numCache>
            </c:numRef>
          </c:cat>
          <c:val>
            <c:numRef>
              <c:f>'2.5'!$D$252:$D$314</c:f>
              <c:numCache>
                <c:formatCode>0.00%</c:formatCode>
                <c:ptCount val="63"/>
                <c:pt idx="0">
                  <c:v>-6.5333180752313869E-4</c:v>
                </c:pt>
                <c:pt idx="1">
                  <c:v>-3.0251692220536475E-3</c:v>
                </c:pt>
                <c:pt idx="2">
                  <c:v>-2.2764552332189547E-3</c:v>
                </c:pt>
                <c:pt idx="3">
                  <c:v>1.8118519091272489E-3</c:v>
                </c:pt>
                <c:pt idx="4">
                  <c:v>1.012324920530383E-2</c:v>
                </c:pt>
                <c:pt idx="5">
                  <c:v>7.5394827482326843E-3</c:v>
                </c:pt>
                <c:pt idx="6">
                  <c:v>1.653015337936603E-3</c:v>
                </c:pt>
                <c:pt idx="7">
                  <c:v>-5.3920244509103599E-3</c:v>
                </c:pt>
                <c:pt idx="8">
                  <c:v>-7.5795214026351809E-3</c:v>
                </c:pt>
                <c:pt idx="9">
                  <c:v>-9.014678976279944E-3</c:v>
                </c:pt>
                <c:pt idx="10">
                  <c:v>-1.6014274948537688E-2</c:v>
                </c:pt>
                <c:pt idx="11">
                  <c:v>-9.1274819974447308E-3</c:v>
                </c:pt>
                <c:pt idx="12">
                  <c:v>-9.3298918884632265E-3</c:v>
                </c:pt>
                <c:pt idx="13">
                  <c:v>-1.0425638180799113E-2</c:v>
                </c:pt>
                <c:pt idx="14">
                  <c:v>-8.0592327448250067E-3</c:v>
                </c:pt>
                <c:pt idx="15">
                  <c:v>-8.2774726000284238E-3</c:v>
                </c:pt>
                <c:pt idx="16">
                  <c:v>-1.4693390844906173E-2</c:v>
                </c:pt>
                <c:pt idx="17">
                  <c:v>-1.1301770995811866E-2</c:v>
                </c:pt>
                <c:pt idx="18">
                  <c:v>-6.8825729170309824E-3</c:v>
                </c:pt>
                <c:pt idx="19">
                  <c:v>4.4973434239079513E-3</c:v>
                </c:pt>
                <c:pt idx="20">
                  <c:v>8.924837318958323E-3</c:v>
                </c:pt>
                <c:pt idx="21">
                  <c:v>1.0665346114349328E-2</c:v>
                </c:pt>
                <c:pt idx="22">
                  <c:v>1.4690171788123596E-2</c:v>
                </c:pt>
                <c:pt idx="23">
                  <c:v>1.8427286024744527E-2</c:v>
                </c:pt>
                <c:pt idx="24">
                  <c:v>1.9406784703696944E-2</c:v>
                </c:pt>
                <c:pt idx="25">
                  <c:v>2.5568798994282993E-2</c:v>
                </c:pt>
                <c:pt idx="26">
                  <c:v>2.7086919824216515E-2</c:v>
                </c:pt>
                <c:pt idx="27">
                  <c:v>2.6441394325137368E-2</c:v>
                </c:pt>
                <c:pt idx="28">
                  <c:v>2.8941859885387E-2</c:v>
                </c:pt>
                <c:pt idx="29">
                  <c:v>3.3815705509661509E-2</c:v>
                </c:pt>
                <c:pt idx="30">
                  <c:v>4.2347658056866466E-2</c:v>
                </c:pt>
                <c:pt idx="31">
                  <c:v>3.8552923562562569E-2</c:v>
                </c:pt>
                <c:pt idx="32">
                  <c:v>3.7651552286571022E-2</c:v>
                </c:pt>
                <c:pt idx="33">
                  <c:v>4.1191737734951106E-2</c:v>
                </c:pt>
                <c:pt idx="34">
                  <c:v>4.0241472611812101E-2</c:v>
                </c:pt>
                <c:pt idx="35">
                  <c:v>3.6442073632882543E-2</c:v>
                </c:pt>
                <c:pt idx="36">
                  <c:v>3.7376421652045355E-2</c:v>
                </c:pt>
                <c:pt idx="37">
                  <c:v>3.1189109352811828E-2</c:v>
                </c:pt>
                <c:pt idx="38">
                  <c:v>2.8985235916366703E-2</c:v>
                </c:pt>
                <c:pt idx="39">
                  <c:v>2.8497523230288424E-2</c:v>
                </c:pt>
                <c:pt idx="40">
                  <c:v>2.4434084507447107E-2</c:v>
                </c:pt>
                <c:pt idx="41">
                  <c:v>1.9664246963209786E-2</c:v>
                </c:pt>
                <c:pt idx="42">
                  <c:v>1.6883155039578712E-2</c:v>
                </c:pt>
                <c:pt idx="43">
                  <c:v>2.0729016805652423E-2</c:v>
                </c:pt>
                <c:pt idx="44">
                  <c:v>2.5569667546867958E-2</c:v>
                </c:pt>
                <c:pt idx="45">
                  <c:v>2.2309139250149324E-2</c:v>
                </c:pt>
                <c:pt idx="46">
                  <c:v>1.9329888165805054E-2</c:v>
                </c:pt>
                <c:pt idx="47">
                  <c:v>1.5332011164014947E-2</c:v>
                </c:pt>
                <c:pt idx="48">
                  <c:v>1.3497420738653121E-2</c:v>
                </c:pt>
                <c:pt idx="49">
                  <c:v>1.3545591976323657E-2</c:v>
                </c:pt>
                <c:pt idx="50">
                  <c:v>1.4300948205678177E-2</c:v>
                </c:pt>
                <c:pt idx="51">
                  <c:v>1.6561935221494517E-2</c:v>
                </c:pt>
                <c:pt idx="52">
                  <c:v>2.7487673414653413E-2</c:v>
                </c:pt>
                <c:pt idx="53">
                  <c:v>2.5348270591087463E-2</c:v>
                </c:pt>
                <c:pt idx="54">
                  <c:v>1.1805002258771014E-2</c:v>
                </c:pt>
                <c:pt idx="55">
                  <c:v>1.5743466789948091E-2</c:v>
                </c:pt>
                <c:pt idx="56">
                  <c:v>1.2846132507108976E-2</c:v>
                </c:pt>
                <c:pt idx="57">
                  <c:v>1.4247390012308347E-2</c:v>
                </c:pt>
                <c:pt idx="58">
                  <c:v>1.3604588576530352E-2</c:v>
                </c:pt>
                <c:pt idx="59">
                  <c:v>1.5061974148349089E-2</c:v>
                </c:pt>
                <c:pt idx="60">
                  <c:v>5.2916960669668889E-3</c:v>
                </c:pt>
                <c:pt idx="61">
                  <c:v>2.5662505135166658E-3</c:v>
                </c:pt>
                <c:pt idx="62">
                  <c:v>2.4994042262929117E-3</c:v>
                </c:pt>
              </c:numCache>
            </c:numRef>
          </c:val>
          <c:smooth val="1"/>
          <c:extLst>
            <c:ext xmlns:c16="http://schemas.microsoft.com/office/drawing/2014/chart" uri="{C3380CC4-5D6E-409C-BE32-E72D297353CC}">
              <c16:uniqueId val="{00000003-7589-4974-AE97-9BCE30502B5C}"/>
            </c:ext>
          </c:extLst>
        </c:ser>
        <c:dLbls>
          <c:showLegendKey val="0"/>
          <c:showVal val="0"/>
          <c:showCatName val="0"/>
          <c:showSerName val="0"/>
          <c:showPercent val="0"/>
          <c:showBubbleSize val="0"/>
        </c:dLbls>
        <c:marker val="1"/>
        <c:smooth val="0"/>
        <c:axId val="397265920"/>
        <c:axId val="397264384"/>
      </c:lineChart>
      <c:dateAx>
        <c:axId val="397252864"/>
        <c:scaling>
          <c:orientation val="minMax"/>
          <c:min val="44228"/>
        </c:scaling>
        <c:delete val="0"/>
        <c:axPos val="b"/>
        <c:numFmt formatCode="mmm\-yy;@" sourceLinked="0"/>
        <c:majorTickMark val="out"/>
        <c:minorTickMark val="none"/>
        <c:tickLblPos val="low"/>
        <c:txPr>
          <a:bodyPr rot="-5400000" vert="horz"/>
          <a:lstStyle/>
          <a:p>
            <a:pPr>
              <a:defRPr>
                <a:solidFill>
                  <a:schemeClr val="tx1">
                    <a:lumMod val="50000"/>
                    <a:lumOff val="50000"/>
                  </a:schemeClr>
                </a:solidFill>
              </a:defRPr>
            </a:pPr>
            <a:endParaRPr lang="es-ES"/>
          </a:p>
        </c:txPr>
        <c:crossAx val="397262848"/>
        <c:crosses val="autoZero"/>
        <c:auto val="1"/>
        <c:lblOffset val="180"/>
        <c:baseTimeUnit val="days"/>
        <c:majorUnit val="3"/>
        <c:majorTimeUnit val="months"/>
      </c:dateAx>
      <c:valAx>
        <c:axId val="397262848"/>
        <c:scaling>
          <c:orientation val="minMax"/>
        </c:scaling>
        <c:delete val="0"/>
        <c:axPos val="l"/>
        <c:numFmt formatCode="#,##0.0" sourceLinked="0"/>
        <c:majorTickMark val="out"/>
        <c:minorTickMark val="none"/>
        <c:tickLblPos val="nextTo"/>
        <c:txPr>
          <a:bodyPr rot="0" vert="horz"/>
          <a:lstStyle/>
          <a:p>
            <a:pPr>
              <a:defRPr>
                <a:solidFill>
                  <a:schemeClr val="tx1">
                    <a:lumMod val="50000"/>
                    <a:lumOff val="50000"/>
                  </a:schemeClr>
                </a:solidFill>
              </a:defRPr>
            </a:pPr>
            <a:endParaRPr lang="es-ES"/>
          </a:p>
        </c:txPr>
        <c:crossAx val="397252864"/>
        <c:crosses val="autoZero"/>
        <c:crossBetween val="between"/>
      </c:valAx>
      <c:valAx>
        <c:axId val="397264384"/>
        <c:scaling>
          <c:orientation val="minMax"/>
        </c:scaling>
        <c:delete val="0"/>
        <c:axPos val="r"/>
        <c:numFmt formatCode="0.0%" sourceLinked="0"/>
        <c:majorTickMark val="out"/>
        <c:minorTickMark val="none"/>
        <c:tickLblPos val="nextTo"/>
        <c:txPr>
          <a:bodyPr/>
          <a:lstStyle/>
          <a:p>
            <a:pPr>
              <a:defRPr>
                <a:solidFill>
                  <a:schemeClr val="tx1">
                    <a:lumMod val="50000"/>
                    <a:lumOff val="50000"/>
                  </a:schemeClr>
                </a:solidFill>
              </a:defRPr>
            </a:pPr>
            <a:endParaRPr lang="es-ES"/>
          </a:p>
        </c:txPr>
        <c:crossAx val="397265920"/>
        <c:crosses val="max"/>
        <c:crossBetween val="between"/>
      </c:valAx>
      <c:dateAx>
        <c:axId val="397265920"/>
        <c:scaling>
          <c:orientation val="minMax"/>
        </c:scaling>
        <c:delete val="1"/>
        <c:axPos val="b"/>
        <c:numFmt formatCode="mmm\-yy" sourceLinked="1"/>
        <c:majorTickMark val="out"/>
        <c:minorTickMark val="none"/>
        <c:tickLblPos val="none"/>
        <c:crossAx val="397264384"/>
        <c:crosses val="autoZero"/>
        <c:auto val="1"/>
        <c:lblOffset val="100"/>
        <c:baseTimeUnit val="months"/>
      </c:dateAx>
    </c:plotArea>
    <c:legend>
      <c:legendPos val="b"/>
      <c:layout>
        <c:manualLayout>
          <c:xMode val="edge"/>
          <c:yMode val="edge"/>
          <c:x val="0.15225487397951937"/>
          <c:y val="0.92751664507289056"/>
          <c:w val="0.68973322887495259"/>
          <c:h val="7.2483354927084034E-2"/>
        </c:manualLayout>
      </c:layout>
      <c:overlay val="0"/>
    </c:legend>
    <c:plotVisOnly val="1"/>
    <c:dispBlanksAs val="zero"/>
    <c:showDLblsOverMax val="0"/>
  </c:chart>
  <c:spPr>
    <a:noFill/>
    <a:ln>
      <a:noFill/>
    </a:ln>
  </c:spPr>
  <c:txPr>
    <a:bodyPr/>
    <a:lstStyle/>
    <a:p>
      <a:pPr>
        <a:defRPr sz="1000"/>
      </a:pPr>
      <a:endParaRPr lang="es-E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9.2134951881014893E-2"/>
          <c:y val="2.446127406808898E-2"/>
          <c:w val="0.82868853893263339"/>
          <c:h val="0.72661580254145119"/>
        </c:manualLayout>
      </c:layout>
      <c:lineChart>
        <c:grouping val="standard"/>
        <c:varyColors val="0"/>
        <c:ser>
          <c:idx val="0"/>
          <c:order val="0"/>
          <c:tx>
            <c:strRef>
              <c:f>'2.5'!$E$12</c:f>
              <c:strCache>
                <c:ptCount val="1"/>
                <c:pt idx="0">
                  <c:v>Índice</c:v>
                </c:pt>
              </c:strCache>
            </c:strRef>
          </c:tx>
          <c:spPr>
            <a:ln>
              <a:solidFill>
                <a:srgbClr val="0070C0"/>
              </a:solidFill>
            </a:ln>
          </c:spPr>
          <c:marker>
            <c:symbol val="none"/>
          </c:marker>
          <c:dLbls>
            <c:dLbl>
              <c:idx val="62"/>
              <c:layout>
                <c:manualLayout>
                  <c:x val="0"/>
                  <c:y val="-3.6075502902927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83-44D0-8AF6-69221E1C26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'2.5'!$B$264:$B$314</c:f>
              <c:numCache>
                <c:formatCode>mmm\-yy</c:formatCode>
                <c:ptCount val="51"/>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numCache>
            </c:numRef>
          </c:cat>
          <c:val>
            <c:numRef>
              <c:f>'2.5'!$E$264:$E$314</c:f>
              <c:numCache>
                <c:formatCode>#,##0.0</c:formatCode>
                <c:ptCount val="51"/>
                <c:pt idx="0">
                  <c:v>102.76154358371898</c:v>
                </c:pt>
                <c:pt idx="1">
                  <c:v>102.93419998465868</c:v>
                </c:pt>
                <c:pt idx="2">
                  <c:v>102.73621579086128</c:v>
                </c:pt>
                <c:pt idx="3">
                  <c:v>102.89651232564486</c:v>
                </c:pt>
                <c:pt idx="4">
                  <c:v>101.68232182970644</c:v>
                </c:pt>
                <c:pt idx="5">
                  <c:v>101.1928246607045</c:v>
                </c:pt>
                <c:pt idx="6">
                  <c:v>101.35893404558988</c:v>
                </c:pt>
                <c:pt idx="7">
                  <c:v>102.0965152510433</c:v>
                </c:pt>
                <c:pt idx="8">
                  <c:v>102.44989260147639</c:v>
                </c:pt>
                <c:pt idx="9">
                  <c:v>104.19969995518761</c:v>
                </c:pt>
                <c:pt idx="10">
                  <c:v>104.76281426809969</c:v>
                </c:pt>
                <c:pt idx="11">
                  <c:v>105.17695901173855</c:v>
                </c:pt>
                <c:pt idx="12">
                  <c:v>104.53255724884228</c:v>
                </c:pt>
                <c:pt idx="13">
                  <c:v>107.06250446933524</c:v>
                </c:pt>
                <c:pt idx="14">
                  <c:v>108.86591183289759</c:v>
                </c:pt>
                <c:pt idx="15">
                  <c:v>107.84628065319212</c:v>
                </c:pt>
                <c:pt idx="16">
                  <c:v>108.84723199500665</c:v>
                </c:pt>
                <c:pt idx="17">
                  <c:v>109.118818258376</c:v>
                </c:pt>
                <c:pt idx="18">
                  <c:v>110.01785437043499</c:v>
                </c:pt>
                <c:pt idx="19">
                  <c:v>109.864713029359</c:v>
                </c:pt>
                <c:pt idx="20">
                  <c:v>110.52875199435904</c:v>
                </c:pt>
                <c:pt idx="21">
                  <c:v>111.95804704765585</c:v>
                </c:pt>
                <c:pt idx="22">
                  <c:v>112.34324376837482</c:v>
                </c:pt>
                <c:pt idx="23">
                  <c:v>111.83122097433281</c:v>
                </c:pt>
                <c:pt idx="24">
                  <c:v>110.94956576817404</c:v>
                </c:pt>
                <c:pt idx="25">
                  <c:v>111.07006373594044</c:v>
                </c:pt>
                <c:pt idx="26">
                  <c:v>111.53325120863438</c:v>
                </c:pt>
                <c:pt idx="27">
                  <c:v>111.40148499000605</c:v>
                </c:pt>
                <c:pt idx="28">
                  <c:v>110.529245559507</c:v>
                </c:pt>
                <c:pt idx="29">
                  <c:v>111.285788856381</c:v>
                </c:pt>
                <c:pt idx="30">
                  <c:v>110.581636892833</c:v>
                </c:pt>
                <c:pt idx="31">
                  <c:v>110.13088329139499</c:v>
                </c:pt>
                <c:pt idx="32">
                  <c:v>111.586873653929</c:v>
                </c:pt>
                <c:pt idx="33">
                  <c:v>112.97492664039601</c:v>
                </c:pt>
                <c:pt idx="34">
                  <c:v>112.898532301543</c:v>
                </c:pt>
                <c:pt idx="35">
                  <c:v>112.873120990819</c:v>
                </c:pt>
                <c:pt idx="36">
                  <c:v>111.956022773171</c:v>
                </c:pt>
                <c:pt idx="37">
                  <c:v>110.958826534447</c:v>
                </c:pt>
                <c:pt idx="38">
                  <c:v>113.10284954011104</c:v>
                </c:pt>
                <c:pt idx="39">
                  <c:v>114.43110332922018</c:v>
                </c:pt>
                <c:pt idx="40">
                  <c:v>116.34688545285721</c:v>
                </c:pt>
                <c:pt idx="41">
                  <c:v>115.71592934440467</c:v>
                </c:pt>
                <c:pt idx="42">
                  <c:v>115.6213777005631</c:v>
                </c:pt>
                <c:pt idx="43">
                  <c:v>115.0296277098378</c:v>
                </c:pt>
                <c:pt idx="44">
                  <c:v>116.76225740589022</c:v>
                </c:pt>
                <c:pt idx="45">
                  <c:v>118.6580522479029</c:v>
                </c:pt>
                <c:pt idx="46">
                  <c:v>119.33864082842149</c:v>
                </c:pt>
                <c:pt idx="47">
                  <c:v>119.37529576524571</c:v>
                </c:pt>
                <c:pt idx="48">
                  <c:v>120.38518086185485</c:v>
                </c:pt>
                <c:pt idx="49">
                  <c:v>122.1485782045936</c:v>
                </c:pt>
                <c:pt idx="50">
                  <c:v>120.41302146247142</c:v>
                </c:pt>
              </c:numCache>
            </c:numRef>
          </c:val>
          <c:smooth val="1"/>
          <c:extLst>
            <c:ext xmlns:c16="http://schemas.microsoft.com/office/drawing/2014/chart" uri="{C3380CC4-5D6E-409C-BE32-E72D297353CC}">
              <c16:uniqueId val="{00000001-0783-44D0-8AF6-69221E1C262F}"/>
            </c:ext>
          </c:extLst>
        </c:ser>
        <c:dLbls>
          <c:showLegendKey val="0"/>
          <c:showVal val="0"/>
          <c:showCatName val="0"/>
          <c:showSerName val="0"/>
          <c:showPercent val="0"/>
          <c:showBubbleSize val="0"/>
        </c:dLbls>
        <c:marker val="1"/>
        <c:smooth val="0"/>
        <c:axId val="397572736"/>
        <c:axId val="397595008"/>
      </c:lineChart>
      <c:lineChart>
        <c:grouping val="standard"/>
        <c:varyColors val="0"/>
        <c:ser>
          <c:idx val="1"/>
          <c:order val="1"/>
          <c:tx>
            <c:strRef>
              <c:f>'2.5'!$F$12</c:f>
              <c:strCache>
                <c:ptCount val="1"/>
                <c:pt idx="0">
                  <c:v>Variación anual</c:v>
                </c:pt>
              </c:strCache>
            </c:strRef>
          </c:tx>
          <c:spPr>
            <a:ln>
              <a:solidFill>
                <a:schemeClr val="tx1">
                  <a:lumMod val="50000"/>
                  <a:lumOff val="50000"/>
                </a:schemeClr>
              </a:solidFill>
              <a:prstDash val="sysDot"/>
            </a:ln>
          </c:spPr>
          <c:marker>
            <c:symbol val="none"/>
          </c:marker>
          <c:dLbls>
            <c:dLbl>
              <c:idx val="62"/>
              <c:layout>
                <c:manualLayout>
                  <c:x val="-2.77777777777797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83-44D0-8AF6-69221E1C26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'2.5'!$B$264:$B$314</c:f>
              <c:numCache>
                <c:formatCode>mmm\-yy</c:formatCode>
                <c:ptCount val="51"/>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numCache>
            </c:numRef>
          </c:cat>
          <c:val>
            <c:numRef>
              <c:f>'2.5'!$F$264:$F$314</c:f>
              <c:numCache>
                <c:formatCode>0.0%</c:formatCode>
                <c:ptCount val="51"/>
                <c:pt idx="0">
                  <c:v>-1.4955332802879306E-2</c:v>
                </c:pt>
                <c:pt idx="1">
                  <c:v>-1.2390645667083811E-2</c:v>
                </c:pt>
                <c:pt idx="2">
                  <c:v>-1.9718070254316378E-2</c:v>
                </c:pt>
                <c:pt idx="3">
                  <c:v>-1.6439584809635366E-2</c:v>
                </c:pt>
                <c:pt idx="4" formatCode="0.00%">
                  <c:v>-7.2512963852133794E-5</c:v>
                </c:pt>
                <c:pt idx="5" formatCode="0.00%">
                  <c:v>7.2438575090485458E-3</c:v>
                </c:pt>
                <c:pt idx="6" formatCode="0.00%">
                  <c:v>1.2242434511452016E-2</c:v>
                </c:pt>
                <c:pt idx="7" formatCode="0.00%">
                  <c:v>2.2835183371895162E-2</c:v>
                </c:pt>
                <c:pt idx="8" formatCode="0.00%">
                  <c:v>1.7663199181635614E-2</c:v>
                </c:pt>
                <c:pt idx="9" formatCode="0.00%">
                  <c:v>2.2619838428187489E-2</c:v>
                </c:pt>
                <c:pt idx="10" formatCode="0.00%">
                  <c:v>2.8540485908443047E-2</c:v>
                </c:pt>
                <c:pt idx="11" formatCode="0.00%">
                  <c:v>2.7379782227844762E-2</c:v>
                </c:pt>
                <c:pt idx="12" formatCode="0.00%">
                  <c:v>1.7234206526690388E-2</c:v>
                </c:pt>
                <c:pt idx="13" formatCode="0.00%">
                  <c:v>4.0106247343369317E-2</c:v>
                </c:pt>
                <c:pt idx="14" formatCode="0.00%">
                  <c:v>5.9664413321534493E-2</c:v>
                </c:pt>
                <c:pt idx="15" formatCode="0.00%">
                  <c:v>4.8104335275060972E-2</c:v>
                </c:pt>
                <c:pt idx="16" formatCode="0.00%">
                  <c:v>7.0463675852128205E-2</c:v>
                </c:pt>
                <c:pt idx="17" formatCode="0.00%">
                  <c:v>7.8325648327804087E-2</c:v>
                </c:pt>
                <c:pt idx="18" formatCode="0.00%">
                  <c:v>8.54282891427256E-2</c:v>
                </c:pt>
                <c:pt idx="19" formatCode="0.00%">
                  <c:v>7.6086806285352804E-2</c:v>
                </c:pt>
                <c:pt idx="20" formatCode="0.00%">
                  <c:v>7.8856689721568562E-2</c:v>
                </c:pt>
                <c:pt idx="21" formatCode="0.00%">
                  <c:v>7.4456520467955478E-2</c:v>
                </c:pt>
                <c:pt idx="22" formatCode="0.00%">
                  <c:v>7.2358017042917222E-2</c:v>
                </c:pt>
                <c:pt idx="23" formatCode="0.00%">
                  <c:v>6.3267297563257996E-2</c:v>
                </c:pt>
                <c:pt idx="24" formatCode="0.00%">
                  <c:v>6.1387654604640796E-2</c:v>
                </c:pt>
                <c:pt idx="25" formatCode="0.00%">
                  <c:v>3.7431958896058104E-2</c:v>
                </c:pt>
                <c:pt idx="26" formatCode="0.00%">
                  <c:v>2.4501143937792014E-2</c:v>
                </c:pt>
                <c:pt idx="27" formatCode="0.00%">
                  <c:v>3.2965479340419934E-2</c:v>
                </c:pt>
                <c:pt idx="28" formatCode="0.00%">
                  <c:v>1.5452975088769527E-2</c:v>
                </c:pt>
                <c:pt idx="29" formatCode="0.00%">
                  <c:v>1.9858816587199124E-2</c:v>
                </c:pt>
                <c:pt idx="30" formatCode="0.00%">
                  <c:v>5.1244638938305886E-3</c:v>
                </c:pt>
                <c:pt idx="31" formatCode="0.00%">
                  <c:v>2.4227093003452715E-3</c:v>
                </c:pt>
                <c:pt idx="32" formatCode="0.00%">
                  <c:v>9.5732706691917802E-3</c:v>
                </c:pt>
                <c:pt idx="33" formatCode="0.00%">
                  <c:v>9.0826842692897092E-3</c:v>
                </c:pt>
                <c:pt idx="34" formatCode="0.00%">
                  <c:v>4.942785293907459E-3</c:v>
                </c:pt>
                <c:pt idx="35" formatCode="0.00%">
                  <c:v>9.3167185997666824E-3</c:v>
                </c:pt>
                <c:pt idx="36" formatCode="0.00%">
                  <c:v>9.0713018841364068E-3</c:v>
                </c:pt>
                <c:pt idx="37" formatCode="0.00%">
                  <c:v>-1.0015047957286916E-3</c:v>
                </c:pt>
                <c:pt idx="38" formatCode="0.00%">
                  <c:v>1.4072918295375159E-2</c:v>
                </c:pt>
                <c:pt idx="39" formatCode="0.00%">
                  <c:v>2.7195493305012253E-2</c:v>
                </c:pt>
                <c:pt idx="40" formatCode="0.00%">
                  <c:v>5.2634394308048504E-2</c:v>
                </c:pt>
                <c:pt idx="41" formatCode="0.00%">
                  <c:v>3.9808681176182859E-2</c:v>
                </c:pt>
                <c:pt idx="42" formatCode="0.00%">
                  <c:v>4.5574843611821514E-2</c:v>
                </c:pt>
                <c:pt idx="43" formatCode="0.00%">
                  <c:v>4.4481114398049693E-2</c:v>
                </c:pt>
                <c:pt idx="44" formatCode="0.00%">
                  <c:v>4.6379861559809887E-2</c:v>
                </c:pt>
                <c:pt idx="45" formatCode="0.00%">
                  <c:v>5.0304308898526884E-2</c:v>
                </c:pt>
                <c:pt idx="46" formatCode="0.00%">
                  <c:v>5.7043332588925688E-2</c:v>
                </c:pt>
                <c:pt idx="47" formatCode="0.00%">
                  <c:v>5.7606051089484689E-2</c:v>
                </c:pt>
                <c:pt idx="48" formatCode="0.00%">
                  <c:v>7.5289902944853493E-2</c:v>
                </c:pt>
                <c:pt idx="49" formatCode="0.00%">
                  <c:v>0.10084598061852046</c:v>
                </c:pt>
                <c:pt idx="50" formatCode="0.00%">
                  <c:v>6.4632959753749608E-2</c:v>
                </c:pt>
              </c:numCache>
            </c:numRef>
          </c:val>
          <c:smooth val="1"/>
          <c:extLst>
            <c:ext xmlns:c16="http://schemas.microsoft.com/office/drawing/2014/chart" uri="{C3380CC4-5D6E-409C-BE32-E72D297353CC}">
              <c16:uniqueId val="{00000003-0783-44D0-8AF6-69221E1C262F}"/>
            </c:ext>
          </c:extLst>
        </c:ser>
        <c:dLbls>
          <c:showLegendKey val="0"/>
          <c:showVal val="0"/>
          <c:showCatName val="0"/>
          <c:showSerName val="0"/>
          <c:showPercent val="0"/>
          <c:showBubbleSize val="0"/>
        </c:dLbls>
        <c:marker val="1"/>
        <c:smooth val="0"/>
        <c:axId val="397598080"/>
        <c:axId val="397596544"/>
      </c:lineChart>
      <c:dateAx>
        <c:axId val="397572736"/>
        <c:scaling>
          <c:orientation val="minMax"/>
          <c:max val="45689"/>
          <c:min val="44228"/>
        </c:scaling>
        <c:delete val="0"/>
        <c:axPos val="b"/>
        <c:numFmt formatCode="mmm\-yy;@" sourceLinked="0"/>
        <c:majorTickMark val="out"/>
        <c:minorTickMark val="none"/>
        <c:tickLblPos val="low"/>
        <c:txPr>
          <a:bodyPr rot="-5400000" vert="horz"/>
          <a:lstStyle/>
          <a:p>
            <a:pPr>
              <a:defRPr>
                <a:solidFill>
                  <a:schemeClr val="tx1">
                    <a:lumMod val="50000"/>
                    <a:lumOff val="50000"/>
                  </a:schemeClr>
                </a:solidFill>
              </a:defRPr>
            </a:pPr>
            <a:endParaRPr lang="es-ES"/>
          </a:p>
        </c:txPr>
        <c:crossAx val="397595008"/>
        <c:crosses val="autoZero"/>
        <c:auto val="1"/>
        <c:lblOffset val="180"/>
        <c:baseTimeUnit val="days"/>
      </c:dateAx>
      <c:valAx>
        <c:axId val="397595008"/>
        <c:scaling>
          <c:orientation val="minMax"/>
        </c:scaling>
        <c:delete val="0"/>
        <c:axPos val="l"/>
        <c:numFmt formatCode="#,##0.0" sourceLinked="0"/>
        <c:majorTickMark val="out"/>
        <c:minorTickMark val="none"/>
        <c:tickLblPos val="nextTo"/>
        <c:txPr>
          <a:bodyPr rot="0" vert="horz"/>
          <a:lstStyle/>
          <a:p>
            <a:pPr>
              <a:defRPr>
                <a:solidFill>
                  <a:schemeClr val="tx1">
                    <a:lumMod val="50000"/>
                    <a:lumOff val="50000"/>
                  </a:schemeClr>
                </a:solidFill>
              </a:defRPr>
            </a:pPr>
            <a:endParaRPr lang="es-ES"/>
          </a:p>
        </c:txPr>
        <c:crossAx val="397572736"/>
        <c:crosses val="autoZero"/>
        <c:crossBetween val="between"/>
      </c:valAx>
      <c:valAx>
        <c:axId val="397596544"/>
        <c:scaling>
          <c:orientation val="minMax"/>
        </c:scaling>
        <c:delete val="0"/>
        <c:axPos val="r"/>
        <c:numFmt formatCode="0.0%" sourceLinked="0"/>
        <c:majorTickMark val="out"/>
        <c:minorTickMark val="none"/>
        <c:tickLblPos val="nextTo"/>
        <c:txPr>
          <a:bodyPr/>
          <a:lstStyle/>
          <a:p>
            <a:pPr>
              <a:defRPr>
                <a:solidFill>
                  <a:schemeClr val="tx1">
                    <a:lumMod val="50000"/>
                    <a:lumOff val="50000"/>
                  </a:schemeClr>
                </a:solidFill>
              </a:defRPr>
            </a:pPr>
            <a:endParaRPr lang="es-ES"/>
          </a:p>
        </c:txPr>
        <c:crossAx val="397598080"/>
        <c:crosses val="max"/>
        <c:crossBetween val="between"/>
      </c:valAx>
      <c:dateAx>
        <c:axId val="397598080"/>
        <c:scaling>
          <c:orientation val="minMax"/>
        </c:scaling>
        <c:delete val="1"/>
        <c:axPos val="b"/>
        <c:numFmt formatCode="mmm\-yy" sourceLinked="1"/>
        <c:majorTickMark val="out"/>
        <c:minorTickMark val="none"/>
        <c:tickLblPos val="none"/>
        <c:crossAx val="397596544"/>
        <c:crosses val="autoZero"/>
        <c:auto val="1"/>
        <c:lblOffset val="100"/>
        <c:baseTimeUnit val="months"/>
      </c:dateAx>
    </c:plotArea>
    <c:legend>
      <c:legendPos val="b"/>
      <c:layout>
        <c:manualLayout>
          <c:xMode val="edge"/>
          <c:yMode val="edge"/>
          <c:x val="0.20180804484024994"/>
          <c:y val="0.92751664507289056"/>
          <c:w val="0.5767610507490506"/>
          <c:h val="7.2483354927084034E-2"/>
        </c:manualLayout>
      </c:layout>
      <c:overlay val="0"/>
    </c:legend>
    <c:plotVisOnly val="1"/>
    <c:dispBlanksAs val="zero"/>
    <c:showDLblsOverMax val="0"/>
  </c:chart>
  <c:spPr>
    <a:noFill/>
    <a:ln>
      <a:noFill/>
    </a:ln>
  </c:spPr>
  <c:txPr>
    <a:bodyPr/>
    <a:lstStyle/>
    <a:p>
      <a:pPr>
        <a:defRPr sz="1000"/>
      </a:pPr>
      <a:endParaRPr lang="es-E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Depósitos a la vista</a:t>
            </a:r>
          </a:p>
        </c:rich>
      </c:tx>
      <c:overlay val="0"/>
    </c:title>
    <c:autoTitleDeleted val="0"/>
    <c:plotArea>
      <c:layout>
        <c:manualLayout>
          <c:layoutTarget val="inner"/>
          <c:xMode val="edge"/>
          <c:yMode val="edge"/>
          <c:x val="0.10944658525577061"/>
          <c:y val="0.10625637912017491"/>
          <c:w val="0.79222901290644065"/>
          <c:h val="0.65057994213074255"/>
        </c:manualLayout>
      </c:layout>
      <c:lineChart>
        <c:grouping val="standard"/>
        <c:varyColors val="0"/>
        <c:ser>
          <c:idx val="0"/>
          <c:order val="0"/>
          <c:tx>
            <c:strRef>
              <c:f>'3.1.2'!$C$11:$H$11</c:f>
              <c:strCache>
                <c:ptCount val="1"/>
                <c:pt idx="0">
                  <c:v>Depósitos a la vista (millones de dólares)</c:v>
                </c:pt>
              </c:strCache>
            </c:strRef>
          </c:tx>
          <c:spPr>
            <a:ln w="28575" cap="rnd">
              <a:solidFill>
                <a:srgbClr val="1F497D"/>
              </a:solidFill>
              <a:round/>
            </a:ln>
            <a:effectLst/>
          </c:spPr>
          <c:marker>
            <c:symbol val="none"/>
          </c:marker>
          <c:dLbls>
            <c:dLbl>
              <c:idx val="96"/>
              <c:layout>
                <c:manualLayout>
                  <c:x val="-0.10095535078148427"/>
                  <c:y val="-3.1970926367317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FC-4BC4-9D14-D17B758433E3}"/>
                </c:ext>
              </c:extLst>
            </c:dLbl>
            <c:numFmt formatCode="#,##0" sourceLinked="0"/>
            <c:spPr>
              <a:noFill/>
              <a:ln>
                <a:noFill/>
              </a:ln>
              <a:effectLst/>
            </c:spPr>
            <c:txPr>
              <a:bodyPr/>
              <a:lstStyle/>
              <a:p>
                <a:pPr>
                  <a:defRPr>
                    <a:solidFill>
                      <a:srgbClr val="1E4976"/>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'3.1.2'!$B$188:$B$284</c:f>
              <c:numCache>
                <c:formatCode>mmm\-yy</c:formatCode>
                <c:ptCount val="9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pt idx="73">
                  <c:v>44986</c:v>
                </c:pt>
                <c:pt idx="74">
                  <c:v>45017</c:v>
                </c:pt>
                <c:pt idx="75">
                  <c:v>45047</c:v>
                </c:pt>
                <c:pt idx="76">
                  <c:v>45078</c:v>
                </c:pt>
                <c:pt idx="77">
                  <c:v>45108</c:v>
                </c:pt>
                <c:pt idx="78">
                  <c:v>45139</c:v>
                </c:pt>
                <c:pt idx="79">
                  <c:v>45170</c:v>
                </c:pt>
                <c:pt idx="80">
                  <c:v>45200</c:v>
                </c:pt>
                <c:pt idx="81">
                  <c:v>45231</c:v>
                </c:pt>
                <c:pt idx="82">
                  <c:v>45261</c:v>
                </c:pt>
                <c:pt idx="83">
                  <c:v>45292</c:v>
                </c:pt>
                <c:pt idx="84">
                  <c:v>45323</c:v>
                </c:pt>
                <c:pt idx="85">
                  <c:v>45352</c:v>
                </c:pt>
                <c:pt idx="86">
                  <c:v>45383</c:v>
                </c:pt>
                <c:pt idx="87">
                  <c:v>45413</c:v>
                </c:pt>
                <c:pt idx="88">
                  <c:v>45444</c:v>
                </c:pt>
                <c:pt idx="89">
                  <c:v>45474</c:v>
                </c:pt>
                <c:pt idx="90">
                  <c:v>45505</c:v>
                </c:pt>
                <c:pt idx="91">
                  <c:v>45536</c:v>
                </c:pt>
                <c:pt idx="92">
                  <c:v>45566</c:v>
                </c:pt>
                <c:pt idx="93">
                  <c:v>45597</c:v>
                </c:pt>
                <c:pt idx="94">
                  <c:v>45627</c:v>
                </c:pt>
                <c:pt idx="95">
                  <c:v>45658</c:v>
                </c:pt>
                <c:pt idx="96">
                  <c:v>45689</c:v>
                </c:pt>
              </c:numCache>
            </c:numRef>
          </c:cat>
          <c:val>
            <c:numRef>
              <c:f>'3.1.2'!$H$188:$H$284</c:f>
              <c:numCache>
                <c:formatCode>#,##0.0</c:formatCode>
                <c:ptCount val="97"/>
                <c:pt idx="0">
                  <c:v>21448.233569459997</c:v>
                </c:pt>
                <c:pt idx="1">
                  <c:v>22247.80342203</c:v>
                </c:pt>
                <c:pt idx="2">
                  <c:v>21990.914126209998</c:v>
                </c:pt>
                <c:pt idx="3">
                  <c:v>21585.234963369992</c:v>
                </c:pt>
                <c:pt idx="4">
                  <c:v>21898.25509233</c:v>
                </c:pt>
                <c:pt idx="5">
                  <c:v>21580.777289619997</c:v>
                </c:pt>
                <c:pt idx="6">
                  <c:v>21489.403888380002</c:v>
                </c:pt>
                <c:pt idx="7">
                  <c:v>21048.802330259998</c:v>
                </c:pt>
                <c:pt idx="8">
                  <c:v>21320.832383189998</c:v>
                </c:pt>
                <c:pt idx="9">
                  <c:v>21914.09721611</c:v>
                </c:pt>
                <c:pt idx="10">
                  <c:v>22909.015543509999</c:v>
                </c:pt>
                <c:pt idx="11">
                  <c:v>22253.637455110002</c:v>
                </c:pt>
                <c:pt idx="12">
                  <c:v>22315.553751529998</c:v>
                </c:pt>
                <c:pt idx="13">
                  <c:v>22527.316484489998</c:v>
                </c:pt>
                <c:pt idx="14">
                  <c:v>22248.588204659998</c:v>
                </c:pt>
                <c:pt idx="15">
                  <c:v>22132.67063448</c:v>
                </c:pt>
                <c:pt idx="16">
                  <c:v>22075.627366179997</c:v>
                </c:pt>
                <c:pt idx="17">
                  <c:v>21851.267765029999</c:v>
                </c:pt>
                <c:pt idx="18">
                  <c:v>21929.839700159999</c:v>
                </c:pt>
                <c:pt idx="19">
                  <c:v>21761.63754942</c:v>
                </c:pt>
                <c:pt idx="20">
                  <c:v>21478.198868830004</c:v>
                </c:pt>
                <c:pt idx="21">
                  <c:v>21841.173065249997</c:v>
                </c:pt>
                <c:pt idx="22">
                  <c:v>22667.886760520003</c:v>
                </c:pt>
                <c:pt idx="23">
                  <c:v>21959.69197213</c:v>
                </c:pt>
                <c:pt idx="24">
                  <c:v>22272.545554190001</c:v>
                </c:pt>
                <c:pt idx="25">
                  <c:v>22280.372363330003</c:v>
                </c:pt>
                <c:pt idx="26">
                  <c:v>22482.180832350001</c:v>
                </c:pt>
                <c:pt idx="27">
                  <c:v>21982.306443380003</c:v>
                </c:pt>
                <c:pt idx="28">
                  <c:v>22007.874027920003</c:v>
                </c:pt>
                <c:pt idx="29">
                  <c:v>22192.343678879999</c:v>
                </c:pt>
                <c:pt idx="30">
                  <c:v>22163.5872843</c:v>
                </c:pt>
                <c:pt idx="31">
                  <c:v>21975.738875530002</c:v>
                </c:pt>
                <c:pt idx="32">
                  <c:v>21937.725322950002</c:v>
                </c:pt>
                <c:pt idx="33">
                  <c:v>21945.078799829997</c:v>
                </c:pt>
                <c:pt idx="34">
                  <c:v>23235.816097490002</c:v>
                </c:pt>
                <c:pt idx="35">
                  <c:v>22708.443991389999</c:v>
                </c:pt>
                <c:pt idx="36">
                  <c:v>23013.387315949996</c:v>
                </c:pt>
                <c:pt idx="37">
                  <c:v>22447.523018389998</c:v>
                </c:pt>
                <c:pt idx="38">
                  <c:v>22900.758734429997</c:v>
                </c:pt>
                <c:pt idx="39">
                  <c:v>23043.42832934</c:v>
                </c:pt>
                <c:pt idx="40">
                  <c:v>23241.604505260002</c:v>
                </c:pt>
                <c:pt idx="41">
                  <c:v>23159.056131270001</c:v>
                </c:pt>
                <c:pt idx="42">
                  <c:v>23521.56625041</c:v>
                </c:pt>
                <c:pt idx="43">
                  <c:v>23609.062592719998</c:v>
                </c:pt>
                <c:pt idx="44">
                  <c:v>24449.204583149996</c:v>
                </c:pt>
                <c:pt idx="45">
                  <c:v>24565.281593599997</c:v>
                </c:pt>
                <c:pt idx="46">
                  <c:v>26451.922849459999</c:v>
                </c:pt>
                <c:pt idx="47">
                  <c:v>25735.677703030004</c:v>
                </c:pt>
                <c:pt idx="48">
                  <c:v>25643.851381260003</c:v>
                </c:pt>
                <c:pt idx="49">
                  <c:v>26539.78313032</c:v>
                </c:pt>
                <c:pt idx="50">
                  <c:v>26494.311448189997</c:v>
                </c:pt>
                <c:pt idx="51">
                  <c:v>26502.717710569999</c:v>
                </c:pt>
                <c:pt idx="52">
                  <c:v>26616.004214100001</c:v>
                </c:pt>
                <c:pt idx="53">
                  <c:v>26850.882867209999</c:v>
                </c:pt>
                <c:pt idx="54">
                  <c:v>27111.487949930004</c:v>
                </c:pt>
                <c:pt idx="55">
                  <c:v>27642.935225140005</c:v>
                </c:pt>
                <c:pt idx="56">
                  <c:v>27685.669465900002</c:v>
                </c:pt>
                <c:pt idx="57">
                  <c:v>27891.934224869998</c:v>
                </c:pt>
                <c:pt idx="58">
                  <c:v>29337.803130059998</c:v>
                </c:pt>
                <c:pt idx="59">
                  <c:v>28545.103945570005</c:v>
                </c:pt>
                <c:pt idx="60">
                  <c:v>28532.844204159996</c:v>
                </c:pt>
                <c:pt idx="61">
                  <c:v>29400.865210099997</c:v>
                </c:pt>
                <c:pt idx="62">
                  <c:v>29131.607709119999</c:v>
                </c:pt>
                <c:pt idx="63">
                  <c:v>28977.286322579999</c:v>
                </c:pt>
                <c:pt idx="64">
                  <c:v>28841.102913040002</c:v>
                </c:pt>
                <c:pt idx="65">
                  <c:v>28480.750604009994</c:v>
                </c:pt>
                <c:pt idx="66">
                  <c:v>28910.430824909996</c:v>
                </c:pt>
                <c:pt idx="67">
                  <c:v>28629.33710031</c:v>
                </c:pt>
                <c:pt idx="68">
                  <c:v>28335.138735509998</c:v>
                </c:pt>
                <c:pt idx="69">
                  <c:v>28152.957639770004</c:v>
                </c:pt>
                <c:pt idx="70">
                  <c:v>29477.500374649997</c:v>
                </c:pt>
                <c:pt idx="71">
                  <c:v>28870.770210610001</c:v>
                </c:pt>
                <c:pt idx="72">
                  <c:v>28736.702085610003</c:v>
                </c:pt>
                <c:pt idx="73">
                  <c:v>29620.823652540003</c:v>
                </c:pt>
                <c:pt idx="74">
                  <c:v>29137.071639530001</c:v>
                </c:pt>
                <c:pt idx="75">
                  <c:v>28887.462153919994</c:v>
                </c:pt>
                <c:pt idx="76">
                  <c:v>28390.256122139999</c:v>
                </c:pt>
                <c:pt idx="77">
                  <c:v>28205.988467380004</c:v>
                </c:pt>
                <c:pt idx="78">
                  <c:v>28469.603815020004</c:v>
                </c:pt>
                <c:pt idx="79">
                  <c:v>27957.984688330005</c:v>
                </c:pt>
                <c:pt idx="80">
                  <c:v>27996.115049250002</c:v>
                </c:pt>
                <c:pt idx="81">
                  <c:v>28012.196002500008</c:v>
                </c:pt>
                <c:pt idx="82">
                  <c:v>29588.510828499995</c:v>
                </c:pt>
                <c:pt idx="83">
                  <c:v>28470.479300750001</c:v>
                </c:pt>
                <c:pt idx="84">
                  <c:v>28619.764372980004</c:v>
                </c:pt>
                <c:pt idx="85">
                  <c:v>28584.233558989996</c:v>
                </c:pt>
                <c:pt idx="86">
                  <c:v>28932.48308391</c:v>
                </c:pt>
                <c:pt idx="87">
                  <c:v>28740.497171890001</c:v>
                </c:pt>
                <c:pt idx="88">
                  <c:v>29049.80088526</c:v>
                </c:pt>
                <c:pt idx="89">
                  <c:v>29038.528237899998</c:v>
                </c:pt>
                <c:pt idx="90">
                  <c:v>29739.821670600002</c:v>
                </c:pt>
                <c:pt idx="91">
                  <c:v>29922.937090859996</c:v>
                </c:pt>
                <c:pt idx="92">
                  <c:v>30620.073930199997</c:v>
                </c:pt>
                <c:pt idx="93">
                  <c:v>31534.123865040005</c:v>
                </c:pt>
                <c:pt idx="94">
                  <c:v>33466.272536429999</c:v>
                </c:pt>
                <c:pt idx="95">
                  <c:v>33404.352495949999</c:v>
                </c:pt>
                <c:pt idx="96">
                  <c:v>34177.654068700009</c:v>
                </c:pt>
              </c:numCache>
            </c:numRef>
          </c:val>
          <c:smooth val="0"/>
          <c:extLst>
            <c:ext xmlns:c16="http://schemas.microsoft.com/office/drawing/2014/chart" uri="{C3380CC4-5D6E-409C-BE32-E72D297353CC}">
              <c16:uniqueId val="{00000000-AD76-43E6-8627-52E45F0C015D}"/>
            </c:ext>
          </c:extLst>
        </c:ser>
        <c:dLbls>
          <c:showLegendKey val="0"/>
          <c:showVal val="0"/>
          <c:showCatName val="0"/>
          <c:showSerName val="0"/>
          <c:showPercent val="0"/>
          <c:showBubbleSize val="0"/>
        </c:dLbls>
        <c:marker val="1"/>
        <c:smooth val="0"/>
        <c:axId val="398646656"/>
        <c:axId val="398652544"/>
      </c:lineChart>
      <c:lineChart>
        <c:grouping val="standard"/>
        <c:varyColors val="0"/>
        <c:ser>
          <c:idx val="1"/>
          <c:order val="1"/>
          <c:tx>
            <c:strRef>
              <c:f>'3.1.2'!$J$11:$O$11</c:f>
              <c:strCache>
                <c:ptCount val="1"/>
                <c:pt idx="0">
                  <c:v>Tasa de variación anual de depósitos a la vista</c:v>
                </c:pt>
              </c:strCache>
            </c:strRef>
          </c:tx>
          <c:spPr>
            <a:ln>
              <a:solidFill>
                <a:srgbClr val="1F497D"/>
              </a:solidFill>
              <a:prstDash val="dash"/>
            </a:ln>
          </c:spPr>
          <c:marker>
            <c:symbol val="none"/>
          </c:marker>
          <c:dLbls>
            <c:dLbl>
              <c:idx val="96"/>
              <c:layout>
                <c:manualLayout>
                  <c:x val="-9.6259753070717546E-2"/>
                  <c:y val="8.1878280794091776E-2"/>
                </c:manualLayout>
              </c:layout>
              <c:spPr>
                <a:noFill/>
                <a:ln>
                  <a:noFill/>
                </a:ln>
                <a:effectLst/>
              </c:spPr>
              <c:txPr>
                <a:bodyPr/>
                <a:lstStyle/>
                <a:p>
                  <a:pPr>
                    <a:defRPr>
                      <a:solidFill>
                        <a:srgbClr val="1E4976"/>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FC-4BC4-9D14-D17B758433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'3.1.2'!$B$188:$B$284</c:f>
              <c:numCache>
                <c:formatCode>mmm\-yy</c:formatCode>
                <c:ptCount val="9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pt idx="73">
                  <c:v>44986</c:v>
                </c:pt>
                <c:pt idx="74">
                  <c:v>45017</c:v>
                </c:pt>
                <c:pt idx="75">
                  <c:v>45047</c:v>
                </c:pt>
                <c:pt idx="76">
                  <c:v>45078</c:v>
                </c:pt>
                <c:pt idx="77">
                  <c:v>45108</c:v>
                </c:pt>
                <c:pt idx="78">
                  <c:v>45139</c:v>
                </c:pt>
                <c:pt idx="79">
                  <c:v>45170</c:v>
                </c:pt>
                <c:pt idx="80">
                  <c:v>45200</c:v>
                </c:pt>
                <c:pt idx="81">
                  <c:v>45231</c:v>
                </c:pt>
                <c:pt idx="82">
                  <c:v>45261</c:v>
                </c:pt>
                <c:pt idx="83">
                  <c:v>45292</c:v>
                </c:pt>
                <c:pt idx="84">
                  <c:v>45323</c:v>
                </c:pt>
                <c:pt idx="85">
                  <c:v>45352</c:v>
                </c:pt>
                <c:pt idx="86">
                  <c:v>45383</c:v>
                </c:pt>
                <c:pt idx="87">
                  <c:v>45413</c:v>
                </c:pt>
                <c:pt idx="88">
                  <c:v>45444</c:v>
                </c:pt>
                <c:pt idx="89">
                  <c:v>45474</c:v>
                </c:pt>
                <c:pt idx="90">
                  <c:v>45505</c:v>
                </c:pt>
                <c:pt idx="91">
                  <c:v>45536</c:v>
                </c:pt>
                <c:pt idx="92">
                  <c:v>45566</c:v>
                </c:pt>
                <c:pt idx="93">
                  <c:v>45597</c:v>
                </c:pt>
                <c:pt idx="94">
                  <c:v>45627</c:v>
                </c:pt>
                <c:pt idx="95">
                  <c:v>45658</c:v>
                </c:pt>
                <c:pt idx="96">
                  <c:v>45689</c:v>
                </c:pt>
              </c:numCache>
            </c:numRef>
          </c:cat>
          <c:val>
            <c:numRef>
              <c:f>'3.1.2'!$O$188:$O$284</c:f>
              <c:numCache>
                <c:formatCode>0.0%</c:formatCode>
                <c:ptCount val="97"/>
                <c:pt idx="0">
                  <c:v>0.16221475970934818</c:v>
                </c:pt>
                <c:pt idx="1">
                  <c:v>0.19585723891182871</c:v>
                </c:pt>
                <c:pt idx="2">
                  <c:v>0.19608676465779551</c:v>
                </c:pt>
                <c:pt idx="3">
                  <c:v>0.16211685704236389</c:v>
                </c:pt>
                <c:pt idx="4">
                  <c:v>0.15649265914162225</c:v>
                </c:pt>
                <c:pt idx="5">
                  <c:v>0.14426202217218775</c:v>
                </c:pt>
                <c:pt idx="6">
                  <c:v>0.11115847298484205</c:v>
                </c:pt>
                <c:pt idx="7">
                  <c:v>7.3435601620117419E-2</c:v>
                </c:pt>
                <c:pt idx="8">
                  <c:v>8.303914039260718E-2</c:v>
                </c:pt>
                <c:pt idx="9">
                  <c:v>9.0909518843507175E-2</c:v>
                </c:pt>
                <c:pt idx="10">
                  <c:v>5.671995911891714E-2</c:v>
                </c:pt>
                <c:pt idx="11">
                  <c:v>5.5474147544293695E-2</c:v>
                </c:pt>
                <c:pt idx="12">
                  <c:v>4.0437837421957834E-2</c:v>
                </c:pt>
                <c:pt idx="13">
                  <c:v>1.2563625143470203E-2</c:v>
                </c:pt>
                <c:pt idx="14">
                  <c:v>1.1717297287923589E-2</c:v>
                </c:pt>
                <c:pt idx="15">
                  <c:v>2.5361580359861913E-2</c:v>
                </c:pt>
                <c:pt idx="16">
                  <c:v>8.099835950496459E-3</c:v>
                </c:pt>
                <c:pt idx="17">
                  <c:v>1.2533861583387207E-2</c:v>
                </c:pt>
                <c:pt idx="18">
                  <c:v>2.049548763975495E-2</c:v>
                </c:pt>
                <c:pt idx="19">
                  <c:v>3.3865832743140034E-2</c:v>
                </c:pt>
                <c:pt idx="20">
                  <c:v>7.38087907693874E-3</c:v>
                </c:pt>
                <c:pt idx="21">
                  <c:v>-3.3277278156087498E-3</c:v>
                </c:pt>
                <c:pt idx="22">
                  <c:v>-1.0525497376001614E-2</c:v>
                </c:pt>
                <c:pt idx="23">
                  <c:v>-1.3208873541368127E-2</c:v>
                </c:pt>
                <c:pt idx="24">
                  <c:v>-1.9272744839257117E-3</c:v>
                </c:pt>
                <c:pt idx="25">
                  <c:v>-1.096198569989526E-2</c:v>
                </c:pt>
                <c:pt idx="26">
                  <c:v>1.0499211255169838E-2</c:v>
                </c:pt>
                <c:pt idx="27">
                  <c:v>-6.7937662645080055E-3</c:v>
                </c:pt>
                <c:pt idx="28">
                  <c:v>-3.0691466718537619E-3</c:v>
                </c:pt>
                <c:pt idx="29">
                  <c:v>1.5608975987921658E-2</c:v>
                </c:pt>
                <c:pt idx="30">
                  <c:v>1.065888247866642E-2</c:v>
                </c:pt>
                <c:pt idx="31">
                  <c:v>9.8384749596065468E-3</c:v>
                </c:pt>
                <c:pt idx="32">
                  <c:v>2.1395018126351362E-2</c:v>
                </c:pt>
                <c:pt idx="33">
                  <c:v>4.7573330548493775E-3</c:v>
                </c:pt>
                <c:pt idx="34">
                  <c:v>2.5054357425110529E-2</c:v>
                </c:pt>
                <c:pt idx="35">
                  <c:v>3.409665400636186E-2</c:v>
                </c:pt>
                <c:pt idx="36">
                  <c:v>3.32625545633074E-2</c:v>
                </c:pt>
                <c:pt idx="37">
                  <c:v>7.5021481838022375E-3</c:v>
                </c:pt>
                <c:pt idx="38">
                  <c:v>1.8618207246055896E-2</c:v>
                </c:pt>
                <c:pt idx="39">
                  <c:v>4.827163558533476E-2</c:v>
                </c:pt>
                <c:pt idx="40">
                  <c:v>5.6058594109310356E-2</c:v>
                </c:pt>
                <c:pt idx="41">
                  <c:v>4.3560629124088424E-2</c:v>
                </c:pt>
                <c:pt idx="42">
                  <c:v>6.1270720695649761E-2</c:v>
                </c:pt>
                <c:pt idx="43">
                  <c:v>7.4323949990537264E-2</c:v>
                </c:pt>
                <c:pt idx="44">
                  <c:v>0.11448220921850205</c:v>
                </c:pt>
                <c:pt idx="45">
                  <c:v>0.11939819481488034</c:v>
                </c:pt>
                <c:pt idx="46">
                  <c:v>0.13841161156019877</c:v>
                </c:pt>
                <c:pt idx="47">
                  <c:v>0.13330872484208056</c:v>
                </c:pt>
                <c:pt idx="48">
                  <c:v>0.11430147284258751</c:v>
                </c:pt>
                <c:pt idx="49">
                  <c:v>0.1823034153290517</c:v>
                </c:pt>
                <c:pt idx="50">
                  <c:v>0.15691850018738873</c:v>
                </c:pt>
                <c:pt idx="51">
                  <c:v>0.15012043051013668</c:v>
                </c:pt>
                <c:pt idx="52">
                  <c:v>0.14518789819680089</c:v>
                </c:pt>
                <c:pt idx="53">
                  <c:v>0.15941179618953427</c:v>
                </c:pt>
                <c:pt idx="54">
                  <c:v>0.1526225618354573</c:v>
                </c:pt>
                <c:pt idx="55">
                  <c:v>0.17086119436456904</c:v>
                </c:pt>
                <c:pt idx="56">
                  <c:v>0.13237505832727692</c:v>
                </c:pt>
                <c:pt idx="57">
                  <c:v>0.13542090362752823</c:v>
                </c:pt>
                <c:pt idx="58">
                  <c:v>0.10909907370529437</c:v>
                </c:pt>
                <c:pt idx="59">
                  <c:v>0.10916464975038265</c:v>
                </c:pt>
                <c:pt idx="60">
                  <c:v>0.11265830471202976</c:v>
                </c:pt>
                <c:pt idx="61">
                  <c:v>0.1078035214429236</c:v>
                </c:pt>
                <c:pt idx="62">
                  <c:v>9.9541981533933122E-2</c:v>
                </c:pt>
                <c:pt idx="63">
                  <c:v>9.3370372013700242E-2</c:v>
                </c:pt>
                <c:pt idx="64">
                  <c:v>8.3600028052341457E-2</c:v>
                </c:pt>
                <c:pt idx="65">
                  <c:v>6.0700713077497026E-2</c:v>
                </c:pt>
                <c:pt idx="66">
                  <c:v>6.6353528006368068E-2</c:v>
                </c:pt>
                <c:pt idx="67">
                  <c:v>3.5683687970766043E-2</c:v>
                </c:pt>
                <c:pt idx="68">
                  <c:v>2.3458680325933123E-2</c:v>
                </c:pt>
                <c:pt idx="69">
                  <c:v>9.358383423522687E-3</c:v>
                </c:pt>
                <c:pt idx="70">
                  <c:v>4.7616804833918724E-3</c:v>
                </c:pt>
                <c:pt idx="71">
                  <c:v>1.1408830938607784E-2</c:v>
                </c:pt>
                <c:pt idx="72">
                  <c:v>7.1446743966829818E-3</c:v>
                </c:pt>
                <c:pt idx="73">
                  <c:v>7.4813595065372773E-3</c:v>
                </c:pt>
                <c:pt idx="74">
                  <c:v>1.8756020829879816E-4</c:v>
                </c:pt>
                <c:pt idx="75">
                  <c:v>-3.0998129935311258E-3</c:v>
                </c:pt>
                <c:pt idx="76">
                  <c:v>-1.5632092581874146E-2</c:v>
                </c:pt>
                <c:pt idx="77">
                  <c:v>-9.6472926732241726E-3</c:v>
                </c:pt>
                <c:pt idx="78">
                  <c:v>-1.5248026311325824E-2</c:v>
                </c:pt>
                <c:pt idx="79">
                  <c:v>-2.344980638663563E-2</c:v>
                </c:pt>
                <c:pt idx="80">
                  <c:v>-1.1964779471332787E-2</c:v>
                </c:pt>
                <c:pt idx="81">
                  <c:v>-4.9998880782298194E-3</c:v>
                </c:pt>
                <c:pt idx="82">
                  <c:v>3.7659385103583354E-3</c:v>
                </c:pt>
                <c:pt idx="83">
                  <c:v>-1.3864919672731624E-2</c:v>
                </c:pt>
                <c:pt idx="84">
                  <c:v>-4.0692808897008215E-3</c:v>
                </c:pt>
                <c:pt idx="85">
                  <c:v>-3.4995316325753811E-2</c:v>
                </c:pt>
                <c:pt idx="86">
                  <c:v>-7.0215894771812337E-3</c:v>
                </c:pt>
                <c:pt idx="87">
                  <c:v>-5.0875006342517848E-3</c:v>
                </c:pt>
                <c:pt idx="88">
                  <c:v>2.3231377705171807E-2</c:v>
                </c:pt>
                <c:pt idx="89">
                  <c:v>2.9516418879729001E-2</c:v>
                </c:pt>
                <c:pt idx="90">
                  <c:v>4.461663266665683E-2</c:v>
                </c:pt>
                <c:pt idx="91">
                  <c:v>7.0282333452674983E-2</c:v>
                </c:pt>
                <c:pt idx="92">
                  <c:v>9.3725821469657467E-2</c:v>
                </c:pt>
                <c:pt idx="93">
                  <c:v>0.12572837424904759</c:v>
                </c:pt>
                <c:pt idx="94">
                  <c:v>0.1310563323178433</c:v>
                </c:pt>
                <c:pt idx="95">
                  <c:v>0.173297862079548</c:v>
                </c:pt>
                <c:pt idx="96">
                  <c:v>0.19419760495887317</c:v>
                </c:pt>
              </c:numCache>
            </c:numRef>
          </c:val>
          <c:smooth val="1"/>
          <c:extLst>
            <c:ext xmlns:c16="http://schemas.microsoft.com/office/drawing/2014/chart" uri="{C3380CC4-5D6E-409C-BE32-E72D297353CC}">
              <c16:uniqueId val="{00000001-AD76-43E6-8627-52E45F0C015D}"/>
            </c:ext>
          </c:extLst>
        </c:ser>
        <c:dLbls>
          <c:showLegendKey val="0"/>
          <c:showVal val="0"/>
          <c:showCatName val="0"/>
          <c:showSerName val="0"/>
          <c:showPercent val="0"/>
          <c:showBubbleSize val="0"/>
        </c:dLbls>
        <c:marker val="1"/>
        <c:smooth val="0"/>
        <c:axId val="407306624"/>
        <c:axId val="398654080"/>
      </c:lineChart>
      <c:dateAx>
        <c:axId val="398646656"/>
        <c:scaling>
          <c:orientation val="minMax"/>
        </c:scaling>
        <c:delete val="0"/>
        <c:axPos val="b"/>
        <c:numFmt formatCode="mmm\-yy" sourceLinked="1"/>
        <c:majorTickMark val="out"/>
        <c:minorTickMark val="none"/>
        <c:tickLblPos val="low"/>
        <c:spPr>
          <a:noFill/>
          <a:ln w="9525" cap="flat" cmpd="sng" algn="ctr">
            <a:solidFill>
              <a:schemeClr val="tx1"/>
            </a:solidFill>
            <a:round/>
          </a:ln>
          <a:effectLst/>
        </c:spPr>
        <c:txPr>
          <a:bodyPr rot="-5400000"/>
          <a:lstStyle/>
          <a:p>
            <a:pPr>
              <a:defRPr/>
            </a:pPr>
            <a:endParaRPr lang="es-ES"/>
          </a:p>
        </c:txPr>
        <c:crossAx val="398652544"/>
        <c:crosses val="autoZero"/>
        <c:auto val="1"/>
        <c:lblOffset val="100"/>
        <c:baseTimeUnit val="months"/>
        <c:majorUnit val="6"/>
        <c:majorTimeUnit val="months"/>
      </c:dateAx>
      <c:valAx>
        <c:axId val="398652544"/>
        <c:scaling>
          <c:orientation val="minMax"/>
        </c:scaling>
        <c:delete val="0"/>
        <c:axPos val="l"/>
        <c:numFmt formatCode="#,##0" sourceLinked="0"/>
        <c:majorTickMark val="out"/>
        <c:minorTickMark val="none"/>
        <c:tickLblPos val="nextTo"/>
        <c:spPr>
          <a:noFill/>
          <a:ln>
            <a:solidFill>
              <a:schemeClr val="tx1"/>
            </a:solidFill>
          </a:ln>
          <a:effectLst/>
        </c:spPr>
        <c:txPr>
          <a:bodyPr rot="-60000000" vert="horz"/>
          <a:lstStyle/>
          <a:p>
            <a:pPr>
              <a:defRPr/>
            </a:pPr>
            <a:endParaRPr lang="es-ES"/>
          </a:p>
        </c:txPr>
        <c:crossAx val="398646656"/>
        <c:crosses val="autoZero"/>
        <c:crossBetween val="between"/>
      </c:valAx>
      <c:valAx>
        <c:axId val="398654080"/>
        <c:scaling>
          <c:orientation val="minMax"/>
        </c:scaling>
        <c:delete val="0"/>
        <c:axPos val="r"/>
        <c:numFmt formatCode="0%" sourceLinked="0"/>
        <c:majorTickMark val="out"/>
        <c:minorTickMark val="none"/>
        <c:tickLblPos val="nextTo"/>
        <c:crossAx val="407306624"/>
        <c:crosses val="max"/>
        <c:crossBetween val="between"/>
      </c:valAx>
      <c:dateAx>
        <c:axId val="407306624"/>
        <c:scaling>
          <c:orientation val="minMax"/>
        </c:scaling>
        <c:delete val="1"/>
        <c:axPos val="b"/>
        <c:numFmt formatCode="mmm\-yy" sourceLinked="1"/>
        <c:majorTickMark val="out"/>
        <c:minorTickMark val="none"/>
        <c:tickLblPos val="none"/>
        <c:crossAx val="398654080"/>
        <c:crosses val="autoZero"/>
        <c:auto val="1"/>
        <c:lblOffset val="100"/>
        <c:baseTimeUnit val="months"/>
      </c:dateAx>
      <c:spPr>
        <a:noFill/>
        <a:ln>
          <a:noFill/>
        </a:ln>
        <a:effectLst/>
      </c:spPr>
    </c:plotArea>
    <c:legend>
      <c:legendPos val="b"/>
      <c:layout>
        <c:manualLayout>
          <c:xMode val="edge"/>
          <c:yMode val="edge"/>
          <c:x val="1.3021202350521566E-2"/>
          <c:y val="0.8978511452919915"/>
          <c:w val="0.95614185776071636"/>
          <c:h val="6.6141316709864589E-2"/>
        </c:manualLayout>
      </c:layout>
      <c:overlay val="0"/>
    </c:legend>
    <c:plotVisOnly val="1"/>
    <c:dispBlanksAs val="gap"/>
    <c:showDLblsOverMax val="0"/>
  </c:chart>
  <c:spPr>
    <a:noFill/>
    <a:ln w="9525" cap="flat" cmpd="sng" algn="ctr">
      <a:noFill/>
      <a:round/>
    </a:ln>
    <a:effectLst/>
  </c:spPr>
  <c:txPr>
    <a:bodyPr/>
    <a:lstStyle/>
    <a:p>
      <a:pPr>
        <a:defRPr sz="1000">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Depósitos a plazo</a:t>
            </a:r>
          </a:p>
        </c:rich>
      </c:tx>
      <c:overlay val="0"/>
    </c:title>
    <c:autoTitleDeleted val="0"/>
    <c:plotArea>
      <c:layout>
        <c:manualLayout>
          <c:layoutTarget val="inner"/>
          <c:xMode val="edge"/>
          <c:yMode val="edge"/>
          <c:x val="0.10846743524223806"/>
          <c:y val="6.9372598970024513E-2"/>
          <c:w val="0.81183800090588265"/>
          <c:h val="0.74843837901346688"/>
        </c:manualLayout>
      </c:layout>
      <c:lineChart>
        <c:grouping val="standard"/>
        <c:varyColors val="0"/>
        <c:ser>
          <c:idx val="0"/>
          <c:order val="0"/>
          <c:tx>
            <c:strRef>
              <c:f>'3.1.2'!$Q$11:$V$11</c:f>
              <c:strCache>
                <c:ptCount val="1"/>
                <c:pt idx="0">
                  <c:v>Depósitos a plazo (millones de dólares)</c:v>
                </c:pt>
              </c:strCache>
            </c:strRef>
          </c:tx>
          <c:spPr>
            <a:ln w="28575" cap="rnd">
              <a:solidFill>
                <a:srgbClr val="5FA3BF"/>
              </a:solidFill>
              <a:round/>
            </a:ln>
            <a:effectLst/>
          </c:spPr>
          <c:marker>
            <c:symbol val="none"/>
          </c:marker>
          <c:dLbls>
            <c:dLbl>
              <c:idx val="96"/>
              <c:layout>
                <c:manualLayout>
                  <c:x val="-7.8637097806666015E-2"/>
                  <c:y val="-2.9807049813213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5B-4F02-A824-E028106451C2}"/>
                </c:ext>
              </c:extLst>
            </c:dLbl>
            <c:numFmt formatCode="#,##0" sourceLinked="0"/>
            <c:spPr>
              <a:noFill/>
              <a:ln>
                <a:noFill/>
              </a:ln>
              <a:effectLst/>
            </c:spPr>
            <c:txPr>
              <a:bodyPr/>
              <a:lstStyle/>
              <a:p>
                <a:pPr>
                  <a:defRPr>
                    <a:solidFill>
                      <a:srgbClr val="5FA3BF"/>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'3.1.2'!$B$188:$B$284</c:f>
              <c:numCache>
                <c:formatCode>mmm\-yy</c:formatCode>
                <c:ptCount val="9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pt idx="73">
                  <c:v>44986</c:v>
                </c:pt>
                <c:pt idx="74">
                  <c:v>45017</c:v>
                </c:pt>
                <c:pt idx="75">
                  <c:v>45047</c:v>
                </c:pt>
                <c:pt idx="76">
                  <c:v>45078</c:v>
                </c:pt>
                <c:pt idx="77">
                  <c:v>45108</c:v>
                </c:pt>
                <c:pt idx="78">
                  <c:v>45139</c:v>
                </c:pt>
                <c:pt idx="79">
                  <c:v>45170</c:v>
                </c:pt>
                <c:pt idx="80">
                  <c:v>45200</c:v>
                </c:pt>
                <c:pt idx="81">
                  <c:v>45231</c:v>
                </c:pt>
                <c:pt idx="82">
                  <c:v>45261</c:v>
                </c:pt>
                <c:pt idx="83">
                  <c:v>45292</c:v>
                </c:pt>
                <c:pt idx="84">
                  <c:v>45323</c:v>
                </c:pt>
                <c:pt idx="85">
                  <c:v>45352</c:v>
                </c:pt>
                <c:pt idx="86">
                  <c:v>45383</c:v>
                </c:pt>
                <c:pt idx="87">
                  <c:v>45413</c:v>
                </c:pt>
                <c:pt idx="88">
                  <c:v>45444</c:v>
                </c:pt>
                <c:pt idx="89">
                  <c:v>45474</c:v>
                </c:pt>
                <c:pt idx="90">
                  <c:v>45505</c:v>
                </c:pt>
                <c:pt idx="91">
                  <c:v>45536</c:v>
                </c:pt>
                <c:pt idx="92">
                  <c:v>45566</c:v>
                </c:pt>
                <c:pt idx="93">
                  <c:v>45597</c:v>
                </c:pt>
                <c:pt idx="94">
                  <c:v>45627</c:v>
                </c:pt>
                <c:pt idx="95">
                  <c:v>45658</c:v>
                </c:pt>
                <c:pt idx="96">
                  <c:v>45689</c:v>
                </c:pt>
              </c:numCache>
            </c:numRef>
          </c:cat>
          <c:val>
            <c:numRef>
              <c:f>'3.1.2'!$V$188:$V$284</c:f>
              <c:numCache>
                <c:formatCode>#,##0.0</c:formatCode>
                <c:ptCount val="97"/>
                <c:pt idx="0">
                  <c:v>13637.38277668</c:v>
                </c:pt>
                <c:pt idx="1">
                  <c:v>13764.870997690001</c:v>
                </c:pt>
                <c:pt idx="2">
                  <c:v>13740.210906740002</c:v>
                </c:pt>
                <c:pt idx="3">
                  <c:v>13796.43298668</c:v>
                </c:pt>
                <c:pt idx="4">
                  <c:v>14092.849624909999</c:v>
                </c:pt>
                <c:pt idx="5">
                  <c:v>14193.620983179999</c:v>
                </c:pt>
                <c:pt idx="6">
                  <c:v>14253.896838500003</c:v>
                </c:pt>
                <c:pt idx="7">
                  <c:v>14407.615139240002</c:v>
                </c:pt>
                <c:pt idx="8">
                  <c:v>14571.647061019999</c:v>
                </c:pt>
                <c:pt idx="9">
                  <c:v>14576.729648359998</c:v>
                </c:pt>
                <c:pt idx="10">
                  <c:v>14748.662726449997</c:v>
                </c:pt>
                <c:pt idx="11">
                  <c:v>15017.392464140001</c:v>
                </c:pt>
                <c:pt idx="12">
                  <c:v>15359.928320779998</c:v>
                </c:pt>
                <c:pt idx="13">
                  <c:v>15714.754708999995</c:v>
                </c:pt>
                <c:pt idx="14">
                  <c:v>15711.362966389997</c:v>
                </c:pt>
                <c:pt idx="15">
                  <c:v>15825.612546460001</c:v>
                </c:pt>
                <c:pt idx="16">
                  <c:v>16062.403262160002</c:v>
                </c:pt>
                <c:pt idx="17">
                  <c:v>16413.855673040001</c:v>
                </c:pt>
                <c:pt idx="18">
                  <c:v>16503.515652760001</c:v>
                </c:pt>
                <c:pt idx="19">
                  <c:v>16505.326394480002</c:v>
                </c:pt>
                <c:pt idx="20">
                  <c:v>16733.416683520001</c:v>
                </c:pt>
                <c:pt idx="21">
                  <c:v>16750.078126560002</c:v>
                </c:pt>
                <c:pt idx="22">
                  <c:v>16622.10954935</c:v>
                </c:pt>
                <c:pt idx="23">
                  <c:v>16972.63114433</c:v>
                </c:pt>
                <c:pt idx="24">
                  <c:v>17238.588551820001</c:v>
                </c:pt>
                <c:pt idx="25">
                  <c:v>17463.426272140001</c:v>
                </c:pt>
                <c:pt idx="26">
                  <c:v>17683.936302349997</c:v>
                </c:pt>
                <c:pt idx="27">
                  <c:v>17990.344548559999</c:v>
                </c:pt>
                <c:pt idx="28">
                  <c:v>18247.43695788</c:v>
                </c:pt>
                <c:pt idx="29">
                  <c:v>18443.929289109998</c:v>
                </c:pt>
                <c:pt idx="30">
                  <c:v>19037.755113050003</c:v>
                </c:pt>
                <c:pt idx="31">
                  <c:v>19315.916655159999</c:v>
                </c:pt>
                <c:pt idx="32">
                  <c:v>19453.259390179996</c:v>
                </c:pt>
                <c:pt idx="33">
                  <c:v>19692.440215930001</c:v>
                </c:pt>
                <c:pt idx="34">
                  <c:v>20137.89875986</c:v>
                </c:pt>
                <c:pt idx="35">
                  <c:v>20661.060394680004</c:v>
                </c:pt>
                <c:pt idx="36">
                  <c:v>21057.895275470004</c:v>
                </c:pt>
                <c:pt idx="37">
                  <c:v>20583.041941260002</c:v>
                </c:pt>
                <c:pt idx="38">
                  <c:v>20064.067402730001</c:v>
                </c:pt>
                <c:pt idx="39">
                  <c:v>20099.505396500001</c:v>
                </c:pt>
                <c:pt idx="40">
                  <c:v>20414.940259049999</c:v>
                </c:pt>
                <c:pt idx="41">
                  <c:v>20925.230894809996</c:v>
                </c:pt>
                <c:pt idx="42">
                  <c:v>21208.613003660001</c:v>
                </c:pt>
                <c:pt idx="43">
                  <c:v>21784.354825269998</c:v>
                </c:pt>
                <c:pt idx="44">
                  <c:v>22248.552414399997</c:v>
                </c:pt>
                <c:pt idx="45">
                  <c:v>22287.551858139999</c:v>
                </c:pt>
                <c:pt idx="46">
                  <c:v>22737.066104910002</c:v>
                </c:pt>
                <c:pt idx="47">
                  <c:v>23219.444140699998</c:v>
                </c:pt>
                <c:pt idx="48">
                  <c:v>23444.592188350001</c:v>
                </c:pt>
                <c:pt idx="49">
                  <c:v>23727.615270000002</c:v>
                </c:pt>
                <c:pt idx="50">
                  <c:v>23758.710811909998</c:v>
                </c:pt>
                <c:pt idx="51">
                  <c:v>24284.629326939998</c:v>
                </c:pt>
                <c:pt idx="52">
                  <c:v>24713.928583240002</c:v>
                </c:pt>
                <c:pt idx="53">
                  <c:v>24970.86490941</c:v>
                </c:pt>
                <c:pt idx="54">
                  <c:v>25270.171951530006</c:v>
                </c:pt>
                <c:pt idx="55">
                  <c:v>25606.026014439994</c:v>
                </c:pt>
                <c:pt idx="56">
                  <c:v>26169.142872519998</c:v>
                </c:pt>
                <c:pt idx="57">
                  <c:v>26433.29240242</c:v>
                </c:pt>
                <c:pt idx="58">
                  <c:v>27009.333551609998</c:v>
                </c:pt>
                <c:pt idx="59">
                  <c:v>27433.879920129999</c:v>
                </c:pt>
                <c:pt idx="60">
                  <c:v>28103.150711270002</c:v>
                </c:pt>
                <c:pt idx="61">
                  <c:v>28245.296140080001</c:v>
                </c:pt>
                <c:pt idx="62">
                  <c:v>28231.042464530001</c:v>
                </c:pt>
                <c:pt idx="63">
                  <c:v>28659.059956550002</c:v>
                </c:pt>
                <c:pt idx="64">
                  <c:v>28933.601363750004</c:v>
                </c:pt>
                <c:pt idx="65">
                  <c:v>29441.839432790002</c:v>
                </c:pt>
                <c:pt idx="66">
                  <c:v>29886.59311057</c:v>
                </c:pt>
                <c:pt idx="67">
                  <c:v>30428.469432700003</c:v>
                </c:pt>
                <c:pt idx="68">
                  <c:v>30823.087712720004</c:v>
                </c:pt>
                <c:pt idx="69">
                  <c:v>31117.817084629994</c:v>
                </c:pt>
                <c:pt idx="70">
                  <c:v>31576.380619930002</c:v>
                </c:pt>
                <c:pt idx="71">
                  <c:v>32095.073728119994</c:v>
                </c:pt>
                <c:pt idx="72">
                  <c:v>32434.087595929996</c:v>
                </c:pt>
                <c:pt idx="73">
                  <c:v>32715.643251879999</c:v>
                </c:pt>
                <c:pt idx="74">
                  <c:v>33038.877424070008</c:v>
                </c:pt>
                <c:pt idx="75">
                  <c:v>33089.129998270007</c:v>
                </c:pt>
                <c:pt idx="76">
                  <c:v>33651.520380909998</c:v>
                </c:pt>
                <c:pt idx="77">
                  <c:v>33836.482730420008</c:v>
                </c:pt>
                <c:pt idx="78">
                  <c:v>34325.190297769994</c:v>
                </c:pt>
                <c:pt idx="79">
                  <c:v>34817.106488610007</c:v>
                </c:pt>
                <c:pt idx="80">
                  <c:v>34888.856137939998</c:v>
                </c:pt>
                <c:pt idx="81">
                  <c:v>35247.06845115</c:v>
                </c:pt>
                <c:pt idx="82">
                  <c:v>35174.735481669995</c:v>
                </c:pt>
                <c:pt idx="83">
                  <c:v>35415.906176010001</c:v>
                </c:pt>
                <c:pt idx="84">
                  <c:v>35930.168968530001</c:v>
                </c:pt>
                <c:pt idx="85">
                  <c:v>36255.824715510003</c:v>
                </c:pt>
                <c:pt idx="86">
                  <c:v>36360.402808980005</c:v>
                </c:pt>
                <c:pt idx="87">
                  <c:v>37220.808369660001</c:v>
                </c:pt>
                <c:pt idx="88">
                  <c:v>37901.590284680002</c:v>
                </c:pt>
                <c:pt idx="89">
                  <c:v>38460.035684859999</c:v>
                </c:pt>
                <c:pt idx="90">
                  <c:v>39008.503427429998</c:v>
                </c:pt>
                <c:pt idx="91">
                  <c:v>39347.793792599994</c:v>
                </c:pt>
                <c:pt idx="92">
                  <c:v>39781.361986669996</c:v>
                </c:pt>
                <c:pt idx="93">
                  <c:v>39755.065735149998</c:v>
                </c:pt>
                <c:pt idx="94">
                  <c:v>39769.090566370003</c:v>
                </c:pt>
                <c:pt idx="95">
                  <c:v>40520.768035480003</c:v>
                </c:pt>
                <c:pt idx="96">
                  <c:v>41143.724999530001</c:v>
                </c:pt>
              </c:numCache>
            </c:numRef>
          </c:val>
          <c:smooth val="0"/>
          <c:extLst>
            <c:ext xmlns:c16="http://schemas.microsoft.com/office/drawing/2014/chart" uri="{C3380CC4-5D6E-409C-BE32-E72D297353CC}">
              <c16:uniqueId val="{00000000-3E3D-4372-963B-34FB9D6A0996}"/>
            </c:ext>
          </c:extLst>
        </c:ser>
        <c:dLbls>
          <c:showLegendKey val="0"/>
          <c:showVal val="0"/>
          <c:showCatName val="0"/>
          <c:showSerName val="0"/>
          <c:showPercent val="0"/>
          <c:showBubbleSize val="0"/>
        </c:dLbls>
        <c:marker val="1"/>
        <c:smooth val="0"/>
        <c:axId val="407362944"/>
        <c:axId val="410588288"/>
      </c:lineChart>
      <c:lineChart>
        <c:grouping val="standard"/>
        <c:varyColors val="0"/>
        <c:ser>
          <c:idx val="1"/>
          <c:order val="1"/>
          <c:tx>
            <c:strRef>
              <c:f>'3.1.2'!$X$11:$AC$11</c:f>
              <c:strCache>
                <c:ptCount val="1"/>
                <c:pt idx="0">
                  <c:v>Tasa de variación anual de depósitos a plazo</c:v>
                </c:pt>
              </c:strCache>
            </c:strRef>
          </c:tx>
          <c:spPr>
            <a:ln>
              <a:solidFill>
                <a:srgbClr val="5FA3BF"/>
              </a:solidFill>
              <a:prstDash val="dash"/>
            </a:ln>
          </c:spPr>
          <c:marker>
            <c:symbol val="none"/>
          </c:marker>
          <c:dLbls>
            <c:dLbl>
              <c:idx val="96"/>
              <c:layout>
                <c:manualLayout>
                  <c:x val="-8.3268890300064957E-2"/>
                  <c:y val="-4.7691279701140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5B-4F02-A824-E028106451C2}"/>
                </c:ext>
              </c:extLst>
            </c:dLbl>
            <c:spPr>
              <a:noFill/>
              <a:ln>
                <a:noFill/>
              </a:ln>
              <a:effectLst/>
            </c:spPr>
            <c:txPr>
              <a:bodyPr/>
              <a:lstStyle/>
              <a:p>
                <a:pPr>
                  <a:defRPr>
                    <a:solidFill>
                      <a:srgbClr val="5FA3BF"/>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'3.1.2'!$B$188:$B$284</c:f>
              <c:numCache>
                <c:formatCode>mmm\-yy</c:formatCode>
                <c:ptCount val="9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pt idx="73">
                  <c:v>44986</c:v>
                </c:pt>
                <c:pt idx="74">
                  <c:v>45017</c:v>
                </c:pt>
                <c:pt idx="75">
                  <c:v>45047</c:v>
                </c:pt>
                <c:pt idx="76">
                  <c:v>45078</c:v>
                </c:pt>
                <c:pt idx="77">
                  <c:v>45108</c:v>
                </c:pt>
                <c:pt idx="78">
                  <c:v>45139</c:v>
                </c:pt>
                <c:pt idx="79">
                  <c:v>45170</c:v>
                </c:pt>
                <c:pt idx="80">
                  <c:v>45200</c:v>
                </c:pt>
                <c:pt idx="81">
                  <c:v>45231</c:v>
                </c:pt>
                <c:pt idx="82">
                  <c:v>45261</c:v>
                </c:pt>
                <c:pt idx="83">
                  <c:v>45292</c:v>
                </c:pt>
                <c:pt idx="84">
                  <c:v>45323</c:v>
                </c:pt>
                <c:pt idx="85">
                  <c:v>45352</c:v>
                </c:pt>
                <c:pt idx="86">
                  <c:v>45383</c:v>
                </c:pt>
                <c:pt idx="87">
                  <c:v>45413</c:v>
                </c:pt>
                <c:pt idx="88">
                  <c:v>45444</c:v>
                </c:pt>
                <c:pt idx="89">
                  <c:v>45474</c:v>
                </c:pt>
                <c:pt idx="90">
                  <c:v>45505</c:v>
                </c:pt>
                <c:pt idx="91">
                  <c:v>45536</c:v>
                </c:pt>
                <c:pt idx="92">
                  <c:v>45566</c:v>
                </c:pt>
                <c:pt idx="93">
                  <c:v>45597</c:v>
                </c:pt>
                <c:pt idx="94">
                  <c:v>45627</c:v>
                </c:pt>
                <c:pt idx="95">
                  <c:v>45658</c:v>
                </c:pt>
                <c:pt idx="96">
                  <c:v>45689</c:v>
                </c:pt>
              </c:numCache>
            </c:numRef>
          </c:cat>
          <c:val>
            <c:numRef>
              <c:f>'3.1.2'!$AC$188:$AC$284</c:f>
              <c:numCache>
                <c:formatCode>0.0%</c:formatCode>
                <c:ptCount val="97"/>
                <c:pt idx="0">
                  <c:v>0.1245811002585735</c:v>
                </c:pt>
                <c:pt idx="1">
                  <c:v>9.2743591217834265E-2</c:v>
                </c:pt>
                <c:pt idx="2">
                  <c:v>9.1376098900960656E-2</c:v>
                </c:pt>
                <c:pt idx="3">
                  <c:v>0.11920871859370097</c:v>
                </c:pt>
                <c:pt idx="4">
                  <c:v>0.12881457423517051</c:v>
                </c:pt>
                <c:pt idx="5">
                  <c:v>0.12103701401232247</c:v>
                </c:pt>
                <c:pt idx="6">
                  <c:v>0.10393378014655252</c:v>
                </c:pt>
                <c:pt idx="7">
                  <c:v>8.7146300672475085E-2</c:v>
                </c:pt>
                <c:pt idx="8">
                  <c:v>7.4720182105718846E-2</c:v>
                </c:pt>
                <c:pt idx="9">
                  <c:v>8.1081517129168335E-2</c:v>
                </c:pt>
                <c:pt idx="10">
                  <c:v>9.7907005502678945E-2</c:v>
                </c:pt>
                <c:pt idx="11">
                  <c:v>0.11287611973870892</c:v>
                </c:pt>
                <c:pt idx="12">
                  <c:v>0.12631056650001504</c:v>
                </c:pt>
                <c:pt idx="13">
                  <c:v>0.14165651909394716</c:v>
                </c:pt>
                <c:pt idx="14">
                  <c:v>0.14345864652507512</c:v>
                </c:pt>
                <c:pt idx="15">
                  <c:v>0.14708001421375405</c:v>
                </c:pt>
                <c:pt idx="16">
                  <c:v>0.13975552777975375</c:v>
                </c:pt>
                <c:pt idx="17">
                  <c:v>0.15642482580668227</c:v>
                </c:pt>
                <c:pt idx="18">
                  <c:v>0.15782482781717233</c:v>
                </c:pt>
                <c:pt idx="19">
                  <c:v>0.14559739658278059</c:v>
                </c:pt>
                <c:pt idx="20">
                  <c:v>0.14835451431450464</c:v>
                </c:pt>
                <c:pt idx="21">
                  <c:v>0.14909712470687975</c:v>
                </c:pt>
                <c:pt idx="22">
                  <c:v>0.12702486033124871</c:v>
                </c:pt>
                <c:pt idx="23">
                  <c:v>0.13019828075073026</c:v>
                </c:pt>
                <c:pt idx="24">
                  <c:v>0.12230917956162712</c:v>
                </c:pt>
                <c:pt idx="25">
                  <c:v>0.11127577843378766</c:v>
                </c:pt>
                <c:pt idx="26">
                  <c:v>0.12555074567240032</c:v>
                </c:pt>
                <c:pt idx="27">
                  <c:v>0.13678661699475403</c:v>
                </c:pt>
                <c:pt idx="28">
                  <c:v>0.13603404546986608</c:v>
                </c:pt>
                <c:pt idx="29">
                  <c:v>0.12368048412929711</c:v>
                </c:pt>
                <c:pt idx="30">
                  <c:v>0.15355755183388364</c:v>
                </c:pt>
                <c:pt idx="31">
                  <c:v>0.17028383404886571</c:v>
                </c:pt>
                <c:pt idx="32">
                  <c:v>0.16253959117259331</c:v>
                </c:pt>
                <c:pt idx="33">
                  <c:v>0.17566258898245968</c:v>
                </c:pt>
                <c:pt idx="34">
                  <c:v>0.21151281671389799</c:v>
                </c:pt>
                <c:pt idx="35">
                  <c:v>0.21731629109150741</c:v>
                </c:pt>
                <c:pt idx="36">
                  <c:v>0.2215556518545001</c:v>
                </c:pt>
                <c:pt idx="37">
                  <c:v>0.17863709105565562</c:v>
                </c:pt>
                <c:pt idx="38">
                  <c:v>0.13459283384003773</c:v>
                </c:pt>
                <c:pt idx="39">
                  <c:v>0.11723849102761208</c:v>
                </c:pt>
                <c:pt idx="40">
                  <c:v>0.11878398627561682</c:v>
                </c:pt>
                <c:pt idx="41">
                  <c:v>0.1345321578067995</c:v>
                </c:pt>
                <c:pt idx="42">
                  <c:v>0.11402908996985239</c:v>
                </c:pt>
                <c:pt idx="43">
                  <c:v>0.12779296029166631</c:v>
                </c:pt>
                <c:pt idx="44">
                  <c:v>0.14369278526307339</c:v>
                </c:pt>
                <c:pt idx="45">
                  <c:v>0.13178212622479912</c:v>
                </c:pt>
                <c:pt idx="46">
                  <c:v>0.12906844830458719</c:v>
                </c:pt>
                <c:pt idx="47">
                  <c:v>0.12382635243052431</c:v>
                </c:pt>
                <c:pt idx="48">
                  <c:v>0.11333976552064162</c:v>
                </c:pt>
                <c:pt idx="49">
                  <c:v>0.15277495608831781</c:v>
                </c:pt>
                <c:pt idx="50">
                  <c:v>0.18414229453183006</c:v>
                </c:pt>
                <c:pt idx="51">
                  <c:v>0.20822024462197808</c:v>
                </c:pt>
                <c:pt idx="52">
                  <c:v>0.21058049985153637</c:v>
                </c:pt>
                <c:pt idx="53">
                  <c:v>0.19333760448987092</c:v>
                </c:pt>
                <c:pt idx="54">
                  <c:v>0.19150516571588616</c:v>
                </c:pt>
                <c:pt idx="55">
                  <c:v>0.17543191982609607</c:v>
                </c:pt>
                <c:pt idx="56">
                  <c:v>0.17621777745784772</c:v>
                </c:pt>
                <c:pt idx="57">
                  <c:v>0.18601148168572257</c:v>
                </c:pt>
                <c:pt idx="58">
                  <c:v>0.18789880044274554</c:v>
                </c:pt>
                <c:pt idx="59">
                  <c:v>0.18150459390381202</c:v>
                </c:pt>
                <c:pt idx="60">
                  <c:v>0.19870503549363994</c:v>
                </c:pt>
                <c:pt idx="61">
                  <c:v>0.19039759447684257</c:v>
                </c:pt>
                <c:pt idx="62">
                  <c:v>0.18823966030926509</c:v>
                </c:pt>
                <c:pt idx="63">
                  <c:v>0.18013166150151028</c:v>
                </c:pt>
                <c:pt idx="64">
                  <c:v>0.17074067226088907</c:v>
                </c:pt>
                <c:pt idx="65">
                  <c:v>0.17904764370797444</c:v>
                </c:pt>
                <c:pt idx="66">
                  <c:v>0.18268261758941007</c:v>
                </c:pt>
                <c:pt idx="67">
                  <c:v>0.18833236424662259</c:v>
                </c:pt>
                <c:pt idx="68">
                  <c:v>0.17784093513766064</c:v>
                </c:pt>
                <c:pt idx="69">
                  <c:v>0.17722062809629868</c:v>
                </c:pt>
                <c:pt idx="70">
                  <c:v>0.16909143869074716</c:v>
                </c:pt>
                <c:pt idx="71">
                  <c:v>0.16990647409555004</c:v>
                </c:pt>
                <c:pt idx="72">
                  <c:v>0.15410858836276997</c:v>
                </c:pt>
                <c:pt idx="73">
                  <c:v>0.1582687286983897</c:v>
                </c:pt>
                <c:pt idx="74">
                  <c:v>0.17030313229065697</c:v>
                </c:pt>
                <c:pt idx="75">
                  <c:v>0.1545783444549973</c:v>
                </c:pt>
                <c:pt idx="76">
                  <c:v>0.16306020663818677</c:v>
                </c:pt>
                <c:pt idx="77">
                  <c:v>0.14926524233182237</c:v>
                </c:pt>
                <c:pt idx="78">
                  <c:v>0.14851465909074113</c:v>
                </c:pt>
                <c:pt idx="79">
                  <c:v>0.14422799232858385</c:v>
                </c:pt>
                <c:pt idx="80">
                  <c:v>0.13190659103053259</c:v>
                </c:pt>
                <c:pt idx="81">
                  <c:v>0.13269733398360928</c:v>
                </c:pt>
                <c:pt idx="82">
                  <c:v>0.11395716643562448</c:v>
                </c:pt>
                <c:pt idx="83">
                  <c:v>0.10346860318879614</c:v>
                </c:pt>
                <c:pt idx="84">
                  <c:v>0.10779034132715082</c:v>
                </c:pt>
                <c:pt idx="85">
                  <c:v>0.10821066351573472</c:v>
                </c:pt>
                <c:pt idx="86">
                  <c:v>0.10053384509033436</c:v>
                </c:pt>
                <c:pt idx="87">
                  <c:v>0.1248651255444313</c:v>
                </c:pt>
                <c:pt idx="88">
                  <c:v>0.12629651961226118</c:v>
                </c:pt>
                <c:pt idx="89">
                  <c:v>0.13664401797540493</c:v>
                </c:pt>
                <c:pt idx="90">
                  <c:v>0.13643953868958647</c:v>
                </c:pt>
                <c:pt idx="91">
                  <c:v>0.13012819734092917</c:v>
                </c:pt>
                <c:pt idx="92">
                  <c:v>0.14023119099653214</c:v>
                </c:pt>
                <c:pt idx="93">
                  <c:v>0.12789708427093083</c:v>
                </c:pt>
                <c:pt idx="94">
                  <c:v>0.13061519928399146</c:v>
                </c:pt>
                <c:pt idx="95">
                  <c:v>0.14414037111177835</c:v>
                </c:pt>
                <c:pt idx="96">
                  <c:v>0.14510246349151257</c:v>
                </c:pt>
              </c:numCache>
            </c:numRef>
          </c:val>
          <c:smooth val="1"/>
          <c:extLst>
            <c:ext xmlns:c16="http://schemas.microsoft.com/office/drawing/2014/chart" uri="{C3380CC4-5D6E-409C-BE32-E72D297353CC}">
              <c16:uniqueId val="{00000001-3E3D-4372-963B-34FB9D6A0996}"/>
            </c:ext>
          </c:extLst>
        </c:ser>
        <c:dLbls>
          <c:showLegendKey val="0"/>
          <c:showVal val="0"/>
          <c:showCatName val="0"/>
          <c:showSerName val="0"/>
          <c:showPercent val="0"/>
          <c:showBubbleSize val="0"/>
        </c:dLbls>
        <c:marker val="1"/>
        <c:smooth val="0"/>
        <c:axId val="410595712"/>
        <c:axId val="410589824"/>
      </c:lineChart>
      <c:dateAx>
        <c:axId val="407362944"/>
        <c:scaling>
          <c:orientation val="minMax"/>
        </c:scaling>
        <c:delete val="0"/>
        <c:axPos val="b"/>
        <c:numFmt formatCode="mmm\-yy" sourceLinked="1"/>
        <c:majorTickMark val="out"/>
        <c:minorTickMark val="none"/>
        <c:tickLblPos val="nextTo"/>
        <c:spPr>
          <a:noFill/>
          <a:ln w="9525" cap="flat" cmpd="sng" algn="ctr">
            <a:solidFill>
              <a:schemeClr val="tx1"/>
            </a:solidFill>
            <a:round/>
          </a:ln>
          <a:effectLst/>
        </c:spPr>
        <c:txPr>
          <a:bodyPr rot="-5400000"/>
          <a:lstStyle/>
          <a:p>
            <a:pPr>
              <a:defRPr/>
            </a:pPr>
            <a:endParaRPr lang="es-ES"/>
          </a:p>
        </c:txPr>
        <c:crossAx val="410588288"/>
        <c:crosses val="autoZero"/>
        <c:auto val="1"/>
        <c:lblOffset val="100"/>
        <c:baseTimeUnit val="months"/>
        <c:majorUnit val="6"/>
        <c:majorTimeUnit val="months"/>
      </c:dateAx>
      <c:valAx>
        <c:axId val="410588288"/>
        <c:scaling>
          <c:orientation val="minMax"/>
        </c:scaling>
        <c:delete val="0"/>
        <c:axPos val="l"/>
        <c:numFmt formatCode="#,##0" sourceLinked="0"/>
        <c:majorTickMark val="out"/>
        <c:minorTickMark val="none"/>
        <c:tickLblPos val="nextTo"/>
        <c:spPr>
          <a:noFill/>
          <a:ln>
            <a:solidFill>
              <a:schemeClr val="tx1"/>
            </a:solidFill>
          </a:ln>
          <a:effectLst/>
        </c:spPr>
        <c:txPr>
          <a:bodyPr rot="-60000000" vert="horz"/>
          <a:lstStyle/>
          <a:p>
            <a:pPr>
              <a:defRPr/>
            </a:pPr>
            <a:endParaRPr lang="es-ES"/>
          </a:p>
        </c:txPr>
        <c:crossAx val="407362944"/>
        <c:crosses val="autoZero"/>
        <c:crossBetween val="between"/>
      </c:valAx>
      <c:valAx>
        <c:axId val="410589824"/>
        <c:scaling>
          <c:orientation val="minMax"/>
        </c:scaling>
        <c:delete val="0"/>
        <c:axPos val="r"/>
        <c:numFmt formatCode="0%" sourceLinked="0"/>
        <c:majorTickMark val="out"/>
        <c:minorTickMark val="none"/>
        <c:tickLblPos val="nextTo"/>
        <c:crossAx val="410595712"/>
        <c:crosses val="max"/>
        <c:crossBetween val="between"/>
      </c:valAx>
      <c:dateAx>
        <c:axId val="410595712"/>
        <c:scaling>
          <c:orientation val="minMax"/>
        </c:scaling>
        <c:delete val="1"/>
        <c:axPos val="b"/>
        <c:numFmt formatCode="mmm\-yy" sourceLinked="1"/>
        <c:majorTickMark val="out"/>
        <c:minorTickMark val="none"/>
        <c:tickLblPos val="none"/>
        <c:crossAx val="410589824"/>
        <c:crosses val="autoZero"/>
        <c:auto val="1"/>
        <c:lblOffset val="100"/>
        <c:baseTimeUnit val="months"/>
      </c:dateAx>
      <c:spPr>
        <a:noFill/>
        <a:ln>
          <a:noFill/>
        </a:ln>
        <a:effectLst/>
      </c:spPr>
    </c:plotArea>
    <c:legend>
      <c:legendPos val="b"/>
      <c:layout>
        <c:manualLayout>
          <c:xMode val="edge"/>
          <c:yMode val="edge"/>
          <c:x val="8.4174967679384247E-3"/>
          <c:y val="0.93108221535460001"/>
          <c:w val="0.98438724874286232"/>
          <c:h val="6.8917784645417923E-2"/>
        </c:manualLayout>
      </c:layout>
      <c:overlay val="0"/>
    </c:legend>
    <c:plotVisOnly val="1"/>
    <c:dispBlanksAs val="gap"/>
    <c:showDLblsOverMax val="0"/>
  </c:chart>
  <c:spPr>
    <a:noFill/>
    <a:ln w="9525" cap="flat" cmpd="sng" algn="ctr">
      <a:noFill/>
      <a:round/>
    </a:ln>
    <a:effectLst/>
  </c:spPr>
  <c:txPr>
    <a:bodyPr/>
    <a:lstStyle/>
    <a:p>
      <a:pPr>
        <a:defRPr sz="1000">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Depósitos Totales</a:t>
            </a:r>
          </a:p>
        </c:rich>
      </c:tx>
      <c:overlay val="0"/>
    </c:title>
    <c:autoTitleDeleted val="0"/>
    <c:plotArea>
      <c:layout>
        <c:manualLayout>
          <c:layoutTarget val="inner"/>
          <c:xMode val="edge"/>
          <c:yMode val="edge"/>
          <c:x val="0.10846743524223806"/>
          <c:y val="6.9372598970024513E-2"/>
          <c:w val="0.81183800090588265"/>
          <c:h val="0.73651079481358361"/>
        </c:manualLayout>
      </c:layout>
      <c:lineChart>
        <c:grouping val="standard"/>
        <c:varyColors val="0"/>
        <c:ser>
          <c:idx val="0"/>
          <c:order val="0"/>
          <c:tx>
            <c:strRef>
              <c:f>'3.1.2'!$AE$11:$AJ$11</c:f>
              <c:strCache>
                <c:ptCount val="1"/>
                <c:pt idx="0">
                  <c:v>Depósitos Totales (millones de dólares)</c:v>
                </c:pt>
              </c:strCache>
            </c:strRef>
          </c:tx>
          <c:spPr>
            <a:ln w="28575" cap="rnd">
              <a:solidFill>
                <a:srgbClr val="A0C6A2"/>
              </a:solidFill>
              <a:round/>
            </a:ln>
            <a:effectLst/>
          </c:spPr>
          <c:marker>
            <c:symbol val="none"/>
          </c:marker>
          <c:cat>
            <c:numRef>
              <c:f>'3.1.2'!$B$188:$B$284</c:f>
              <c:numCache>
                <c:formatCode>mmm\-yy</c:formatCode>
                <c:ptCount val="9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pt idx="73">
                  <c:v>44986</c:v>
                </c:pt>
                <c:pt idx="74">
                  <c:v>45017</c:v>
                </c:pt>
                <c:pt idx="75">
                  <c:v>45047</c:v>
                </c:pt>
                <c:pt idx="76">
                  <c:v>45078</c:v>
                </c:pt>
                <c:pt idx="77">
                  <c:v>45108</c:v>
                </c:pt>
                <c:pt idx="78">
                  <c:v>45139</c:v>
                </c:pt>
                <c:pt idx="79">
                  <c:v>45170</c:v>
                </c:pt>
                <c:pt idx="80">
                  <c:v>45200</c:v>
                </c:pt>
                <c:pt idx="81">
                  <c:v>45231</c:v>
                </c:pt>
                <c:pt idx="82">
                  <c:v>45261</c:v>
                </c:pt>
                <c:pt idx="83">
                  <c:v>45292</c:v>
                </c:pt>
                <c:pt idx="84">
                  <c:v>45323</c:v>
                </c:pt>
                <c:pt idx="85">
                  <c:v>45352</c:v>
                </c:pt>
                <c:pt idx="86">
                  <c:v>45383</c:v>
                </c:pt>
                <c:pt idx="87">
                  <c:v>45413</c:v>
                </c:pt>
                <c:pt idx="88">
                  <c:v>45444</c:v>
                </c:pt>
                <c:pt idx="89">
                  <c:v>45474</c:v>
                </c:pt>
                <c:pt idx="90">
                  <c:v>45505</c:v>
                </c:pt>
                <c:pt idx="91">
                  <c:v>45536</c:v>
                </c:pt>
                <c:pt idx="92">
                  <c:v>45566</c:v>
                </c:pt>
                <c:pt idx="93">
                  <c:v>45597</c:v>
                </c:pt>
                <c:pt idx="94">
                  <c:v>45627</c:v>
                </c:pt>
                <c:pt idx="95">
                  <c:v>45658</c:v>
                </c:pt>
                <c:pt idx="96">
                  <c:v>45689</c:v>
                </c:pt>
              </c:numCache>
            </c:numRef>
          </c:cat>
          <c:val>
            <c:numRef>
              <c:f>'3.1.2'!$AJ$188:$AJ$284</c:f>
              <c:numCache>
                <c:formatCode>#,##0.0</c:formatCode>
                <c:ptCount val="97"/>
                <c:pt idx="0">
                  <c:v>35085.616346139999</c:v>
                </c:pt>
                <c:pt idx="1">
                  <c:v>36012.674419720002</c:v>
                </c:pt>
                <c:pt idx="2">
                  <c:v>35731.125032950004</c:v>
                </c:pt>
                <c:pt idx="3">
                  <c:v>35381.667950049989</c:v>
                </c:pt>
                <c:pt idx="4">
                  <c:v>35991.104717239999</c:v>
                </c:pt>
                <c:pt idx="5">
                  <c:v>35774.398272799997</c:v>
                </c:pt>
                <c:pt idx="6">
                  <c:v>35743.300726880007</c:v>
                </c:pt>
                <c:pt idx="7">
                  <c:v>35456.417469499997</c:v>
                </c:pt>
                <c:pt idx="8">
                  <c:v>35892.479444209996</c:v>
                </c:pt>
                <c:pt idx="9">
                  <c:v>36490.82686447</c:v>
                </c:pt>
                <c:pt idx="10">
                  <c:v>37657.678269959993</c:v>
                </c:pt>
                <c:pt idx="11">
                  <c:v>37271.029919250002</c:v>
                </c:pt>
                <c:pt idx="12">
                  <c:v>37675.482072309998</c:v>
                </c:pt>
                <c:pt idx="13">
                  <c:v>38242.071193489995</c:v>
                </c:pt>
                <c:pt idx="14">
                  <c:v>37959.951171049994</c:v>
                </c:pt>
                <c:pt idx="15">
                  <c:v>37958.283180940001</c:v>
                </c:pt>
                <c:pt idx="16">
                  <c:v>38138.030628339999</c:v>
                </c:pt>
                <c:pt idx="17">
                  <c:v>38265.123438070004</c:v>
                </c:pt>
                <c:pt idx="18">
                  <c:v>38433.35535292</c:v>
                </c:pt>
                <c:pt idx="19">
                  <c:v>38266.963943900002</c:v>
                </c:pt>
                <c:pt idx="20">
                  <c:v>38211.615552350006</c:v>
                </c:pt>
                <c:pt idx="21">
                  <c:v>38591.251191809999</c:v>
                </c:pt>
                <c:pt idx="22">
                  <c:v>39289.996309870003</c:v>
                </c:pt>
                <c:pt idx="23">
                  <c:v>38932.32311646</c:v>
                </c:pt>
                <c:pt idx="24">
                  <c:v>39511.134106010002</c:v>
                </c:pt>
                <c:pt idx="25">
                  <c:v>39743.798635470004</c:v>
                </c:pt>
                <c:pt idx="26">
                  <c:v>40166.117134699998</c:v>
                </c:pt>
                <c:pt idx="27">
                  <c:v>39972.650991939998</c:v>
                </c:pt>
                <c:pt idx="28">
                  <c:v>40255.310985800003</c:v>
                </c:pt>
                <c:pt idx="29">
                  <c:v>40636.272967989993</c:v>
                </c:pt>
                <c:pt idx="30">
                  <c:v>41201.342397350003</c:v>
                </c:pt>
                <c:pt idx="31">
                  <c:v>41291.655530689997</c:v>
                </c:pt>
                <c:pt idx="32">
                  <c:v>41390.984713129998</c:v>
                </c:pt>
                <c:pt idx="33">
                  <c:v>41637.519015760001</c:v>
                </c:pt>
                <c:pt idx="34">
                  <c:v>43373.714857350002</c:v>
                </c:pt>
                <c:pt idx="35">
                  <c:v>43369.504386070003</c:v>
                </c:pt>
                <c:pt idx="36">
                  <c:v>44071.28259142</c:v>
                </c:pt>
                <c:pt idx="37">
                  <c:v>43030.564959650001</c:v>
                </c:pt>
                <c:pt idx="38">
                  <c:v>42964.826137159995</c:v>
                </c:pt>
                <c:pt idx="39">
                  <c:v>43142.933725840005</c:v>
                </c:pt>
                <c:pt idx="40">
                  <c:v>43656.544764310005</c:v>
                </c:pt>
                <c:pt idx="41">
                  <c:v>44084.287026079997</c:v>
                </c:pt>
                <c:pt idx="42">
                  <c:v>44730.179254069997</c:v>
                </c:pt>
                <c:pt idx="43">
                  <c:v>45393.41741799</c:v>
                </c:pt>
                <c:pt idx="44">
                  <c:v>46697.756997549994</c:v>
                </c:pt>
                <c:pt idx="45">
                  <c:v>46852.833451739993</c:v>
                </c:pt>
                <c:pt idx="46">
                  <c:v>49188.988954369997</c:v>
                </c:pt>
                <c:pt idx="47">
                  <c:v>48955.121843729998</c:v>
                </c:pt>
                <c:pt idx="48">
                  <c:v>49088.443569610004</c:v>
                </c:pt>
                <c:pt idx="49">
                  <c:v>50267.398400320002</c:v>
                </c:pt>
                <c:pt idx="50">
                  <c:v>50253.022260099999</c:v>
                </c:pt>
                <c:pt idx="51">
                  <c:v>50787.347037510001</c:v>
                </c:pt>
                <c:pt idx="52">
                  <c:v>51329.932797340007</c:v>
                </c:pt>
                <c:pt idx="53">
                  <c:v>51821.747776620003</c:v>
                </c:pt>
                <c:pt idx="54">
                  <c:v>52381.659901460007</c:v>
                </c:pt>
                <c:pt idx="55">
                  <c:v>53248.96123958</c:v>
                </c:pt>
                <c:pt idx="56">
                  <c:v>53854.812338420001</c:v>
                </c:pt>
                <c:pt idx="57">
                  <c:v>54325.226627290001</c:v>
                </c:pt>
                <c:pt idx="58">
                  <c:v>56347.136681669996</c:v>
                </c:pt>
                <c:pt idx="59">
                  <c:v>55978.983865700007</c:v>
                </c:pt>
                <c:pt idx="60">
                  <c:v>56635.994915429997</c:v>
                </c:pt>
                <c:pt idx="61">
                  <c:v>57646.161350180002</c:v>
                </c:pt>
                <c:pt idx="62">
                  <c:v>57362.650173649999</c:v>
                </c:pt>
                <c:pt idx="63">
                  <c:v>57636.346279129997</c:v>
                </c:pt>
                <c:pt idx="64">
                  <c:v>57774.704276790006</c:v>
                </c:pt>
                <c:pt idx="65">
                  <c:v>57922.5900368</c:v>
                </c:pt>
                <c:pt idx="66">
                  <c:v>58797.02393548</c:v>
                </c:pt>
                <c:pt idx="67">
                  <c:v>59057.806533010007</c:v>
                </c:pt>
                <c:pt idx="68">
                  <c:v>59158.226448230002</c:v>
                </c:pt>
                <c:pt idx="69">
                  <c:v>59270.774724399998</c:v>
                </c:pt>
                <c:pt idx="70">
                  <c:v>61053.880994580002</c:v>
                </c:pt>
                <c:pt idx="71">
                  <c:v>60965.843938729995</c:v>
                </c:pt>
                <c:pt idx="72">
                  <c:v>61170.789681540002</c:v>
                </c:pt>
                <c:pt idx="73">
                  <c:v>62336.466904419998</c:v>
                </c:pt>
                <c:pt idx="74">
                  <c:v>62175.949063600012</c:v>
                </c:pt>
                <c:pt idx="75">
                  <c:v>61976.592152190002</c:v>
                </c:pt>
                <c:pt idx="76">
                  <c:v>62041.776503050001</c:v>
                </c:pt>
                <c:pt idx="77">
                  <c:v>62042.471197800012</c:v>
                </c:pt>
                <c:pt idx="78">
                  <c:v>62794.794112789998</c:v>
                </c:pt>
                <c:pt idx="79">
                  <c:v>62775.091176940012</c:v>
                </c:pt>
                <c:pt idx="80">
                  <c:v>62884.97118719</c:v>
                </c:pt>
                <c:pt idx="81">
                  <c:v>63259.264453650008</c:v>
                </c:pt>
                <c:pt idx="82">
                  <c:v>64763.24631016999</c:v>
                </c:pt>
                <c:pt idx="83">
                  <c:v>63886.385476759999</c:v>
                </c:pt>
                <c:pt idx="84">
                  <c:v>64549.933341510005</c:v>
                </c:pt>
                <c:pt idx="85">
                  <c:v>64840.058274499999</c:v>
                </c:pt>
                <c:pt idx="86">
                  <c:v>65292.885892890001</c:v>
                </c:pt>
                <c:pt idx="87">
                  <c:v>65961.305541549998</c:v>
                </c:pt>
                <c:pt idx="88">
                  <c:v>66951.391169940005</c:v>
                </c:pt>
                <c:pt idx="89">
                  <c:v>67498.56392275999</c:v>
                </c:pt>
                <c:pt idx="90">
                  <c:v>68748.325098030007</c:v>
                </c:pt>
                <c:pt idx="91">
                  <c:v>69270.730883459997</c:v>
                </c:pt>
                <c:pt idx="92">
                  <c:v>70401.435916869988</c:v>
                </c:pt>
                <c:pt idx="93">
                  <c:v>71289.189600190002</c:v>
                </c:pt>
                <c:pt idx="94">
                  <c:v>73235.363102800009</c:v>
                </c:pt>
                <c:pt idx="95">
                  <c:v>73925.120531430002</c:v>
                </c:pt>
                <c:pt idx="96">
                  <c:v>75321.379068230017</c:v>
                </c:pt>
              </c:numCache>
            </c:numRef>
          </c:val>
          <c:smooth val="0"/>
          <c:extLst>
            <c:ext xmlns:c16="http://schemas.microsoft.com/office/drawing/2014/chart" uri="{C3380CC4-5D6E-409C-BE32-E72D297353CC}">
              <c16:uniqueId val="{00000000-F4BA-4B7E-A4F0-D3E997D92FE2}"/>
            </c:ext>
          </c:extLst>
        </c:ser>
        <c:dLbls>
          <c:showLegendKey val="0"/>
          <c:showVal val="0"/>
          <c:showCatName val="0"/>
          <c:showSerName val="0"/>
          <c:showPercent val="0"/>
          <c:showBubbleSize val="0"/>
        </c:dLbls>
        <c:marker val="1"/>
        <c:smooth val="0"/>
        <c:axId val="407362944"/>
        <c:axId val="410588288"/>
      </c:lineChart>
      <c:lineChart>
        <c:grouping val="standard"/>
        <c:varyColors val="0"/>
        <c:ser>
          <c:idx val="1"/>
          <c:order val="1"/>
          <c:tx>
            <c:strRef>
              <c:f>'3.1.2'!$AL$11:$AQ$11</c:f>
              <c:strCache>
                <c:ptCount val="1"/>
                <c:pt idx="0">
                  <c:v>Tasa de variación anual de depósitos totales</c:v>
                </c:pt>
              </c:strCache>
            </c:strRef>
          </c:tx>
          <c:spPr>
            <a:ln>
              <a:solidFill>
                <a:srgbClr val="8BB77D"/>
              </a:solidFill>
              <a:prstDash val="dash"/>
            </a:ln>
          </c:spPr>
          <c:marker>
            <c:symbol val="none"/>
          </c:marker>
          <c:cat>
            <c:numRef>
              <c:f>'3.1.2'!$B$188:$B$284</c:f>
              <c:numCache>
                <c:formatCode>mmm\-yy</c:formatCode>
                <c:ptCount val="9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pt idx="73">
                  <c:v>44986</c:v>
                </c:pt>
                <c:pt idx="74">
                  <c:v>45017</c:v>
                </c:pt>
                <c:pt idx="75">
                  <c:v>45047</c:v>
                </c:pt>
                <c:pt idx="76">
                  <c:v>45078</c:v>
                </c:pt>
                <c:pt idx="77">
                  <c:v>45108</c:v>
                </c:pt>
                <c:pt idx="78">
                  <c:v>45139</c:v>
                </c:pt>
                <c:pt idx="79">
                  <c:v>45170</c:v>
                </c:pt>
                <c:pt idx="80">
                  <c:v>45200</c:v>
                </c:pt>
                <c:pt idx="81">
                  <c:v>45231</c:v>
                </c:pt>
                <c:pt idx="82">
                  <c:v>45261</c:v>
                </c:pt>
                <c:pt idx="83">
                  <c:v>45292</c:v>
                </c:pt>
                <c:pt idx="84">
                  <c:v>45323</c:v>
                </c:pt>
                <c:pt idx="85">
                  <c:v>45352</c:v>
                </c:pt>
                <c:pt idx="86">
                  <c:v>45383</c:v>
                </c:pt>
                <c:pt idx="87">
                  <c:v>45413</c:v>
                </c:pt>
                <c:pt idx="88">
                  <c:v>45444</c:v>
                </c:pt>
                <c:pt idx="89">
                  <c:v>45474</c:v>
                </c:pt>
                <c:pt idx="90">
                  <c:v>45505</c:v>
                </c:pt>
                <c:pt idx="91">
                  <c:v>45536</c:v>
                </c:pt>
                <c:pt idx="92">
                  <c:v>45566</c:v>
                </c:pt>
                <c:pt idx="93">
                  <c:v>45597</c:v>
                </c:pt>
                <c:pt idx="94">
                  <c:v>45627</c:v>
                </c:pt>
                <c:pt idx="95">
                  <c:v>45658</c:v>
                </c:pt>
                <c:pt idx="96">
                  <c:v>45689</c:v>
                </c:pt>
              </c:numCache>
            </c:numRef>
          </c:cat>
          <c:val>
            <c:numRef>
              <c:f>'3.1.2'!$AQ$188:$AQ$284</c:f>
              <c:numCache>
                <c:formatCode>0.0%</c:formatCode>
                <c:ptCount val="97"/>
                <c:pt idx="0">
                  <c:v>0.14729157905263746</c:v>
                </c:pt>
                <c:pt idx="1">
                  <c:v>0.15422727947785586</c:v>
                </c:pt>
                <c:pt idx="2">
                  <c:v>0.15352778091187669</c:v>
                </c:pt>
                <c:pt idx="3">
                  <c:v>0.14500005571822783</c:v>
                </c:pt>
                <c:pt idx="4">
                  <c:v>0.14549474885637226</c:v>
                </c:pt>
                <c:pt idx="5">
                  <c:v>0.13493319413407567</c:v>
                </c:pt>
                <c:pt idx="6">
                  <c:v>0.10826606629866653</c:v>
                </c:pt>
                <c:pt idx="7">
                  <c:v>7.8964978612074965E-2</c:v>
                </c:pt>
                <c:pt idx="8">
                  <c:v>7.9646324949488756E-2</c:v>
                </c:pt>
                <c:pt idx="9">
                  <c:v>8.6962241572740906E-2</c:v>
                </c:pt>
                <c:pt idx="10">
                  <c:v>7.2477276969741711E-2</c:v>
                </c:pt>
                <c:pt idx="11">
                  <c:v>7.7875367726456313E-2</c:v>
                </c:pt>
                <c:pt idx="12">
                  <c:v>7.3815597269817568E-2</c:v>
                </c:pt>
                <c:pt idx="13">
                  <c:v>6.1905893124927447E-2</c:v>
                </c:pt>
                <c:pt idx="14">
                  <c:v>6.2377720713933327E-2</c:v>
                </c:pt>
                <c:pt idx="15">
                  <c:v>7.2823452939741129E-2</c:v>
                </c:pt>
                <c:pt idx="16">
                  <c:v>5.9651570241232577E-2</c:v>
                </c:pt>
                <c:pt idx="17">
                  <c:v>6.9623118361819003E-2</c:v>
                </c:pt>
                <c:pt idx="18">
                  <c:v>7.5260386459412576E-2</c:v>
                </c:pt>
                <c:pt idx="19">
                  <c:v>7.9267638272187746E-2</c:v>
                </c:pt>
                <c:pt idx="20">
                  <c:v>6.4613427215157726E-2</c:v>
                </c:pt>
                <c:pt idx="21">
                  <c:v>5.7560337975928855E-2</c:v>
                </c:pt>
                <c:pt idx="22">
                  <c:v>4.3346220874485697E-2</c:v>
                </c:pt>
                <c:pt idx="23">
                  <c:v>4.457331071369075E-2</c:v>
                </c:pt>
                <c:pt idx="24">
                  <c:v>4.8722721853349249E-2</c:v>
                </c:pt>
                <c:pt idx="25">
                  <c:v>3.926898818795288E-2</c:v>
                </c:pt>
                <c:pt idx="26">
                  <c:v>5.8118250829904294E-2</c:v>
                </c:pt>
                <c:pt idx="27">
                  <c:v>5.3067937804191168E-2</c:v>
                </c:pt>
                <c:pt idx="28">
                  <c:v>5.5516247760488024E-2</c:v>
                </c:pt>
                <c:pt idx="29">
                  <c:v>6.1966336885272755E-2</c:v>
                </c:pt>
                <c:pt idx="30">
                  <c:v>7.2020436909880692E-2</c:v>
                </c:pt>
                <c:pt idx="31">
                  <c:v>7.9041849027381428E-2</c:v>
                </c:pt>
                <c:pt idx="32">
                  <c:v>8.3204259093003996E-2</c:v>
                </c:pt>
                <c:pt idx="33">
                  <c:v>7.8936746798105695E-2</c:v>
                </c:pt>
                <c:pt idx="34">
                  <c:v>0.10393787047656544</c:v>
                </c:pt>
                <c:pt idx="35">
                  <c:v>0.11397165425594724</c:v>
                </c:pt>
                <c:pt idx="36">
                  <c:v>0.11541426457602899</c:v>
                </c:pt>
                <c:pt idx="37">
                  <c:v>8.2698847040923562E-2</c:v>
                </c:pt>
                <c:pt idx="38">
                  <c:v>6.9678355840927297E-2</c:v>
                </c:pt>
                <c:pt idx="39">
                  <c:v>7.9311295478982746E-2</c:v>
                </c:pt>
                <c:pt idx="40">
                  <c:v>8.4491553914706641E-2</c:v>
                </c:pt>
                <c:pt idx="41">
                  <c:v>8.4850647125194634E-2</c:v>
                </c:pt>
                <c:pt idx="42">
                  <c:v>8.5648589375742379E-2</c:v>
                </c:pt>
                <c:pt idx="43">
                  <c:v>9.9336338894219667E-2</c:v>
                </c:pt>
                <c:pt idx="44">
                  <c:v>0.12821082468078093</c:v>
                </c:pt>
                <c:pt idx="45">
                  <c:v>0.12525516791732882</c:v>
                </c:pt>
                <c:pt idx="46">
                  <c:v>0.13407369223838916</c:v>
                </c:pt>
                <c:pt idx="47">
                  <c:v>0.1287913601211006</c:v>
                </c:pt>
                <c:pt idx="48">
                  <c:v>0.11384195519571216</c:v>
                </c:pt>
                <c:pt idx="49">
                  <c:v>0.16817890835168026</c:v>
                </c:pt>
                <c:pt idx="50">
                  <c:v>0.16963169127400457</c:v>
                </c:pt>
                <c:pt idx="51">
                  <c:v>0.17718807349189269</c:v>
                </c:pt>
                <c:pt idx="52">
                  <c:v>0.17576718621358078</c:v>
                </c:pt>
                <c:pt idx="53">
                  <c:v>0.17551516135358103</c:v>
                </c:pt>
                <c:pt idx="54">
                  <c:v>0.17105857331644381</c:v>
                </c:pt>
                <c:pt idx="55">
                  <c:v>0.1730546909313937</c:v>
                </c:pt>
                <c:pt idx="56">
                  <c:v>0.15326336426063247</c:v>
                </c:pt>
                <c:pt idx="57">
                  <c:v>0.15948647339006361</c:v>
                </c:pt>
                <c:pt idx="58">
                  <c:v>0.14552337585023811</c:v>
                </c:pt>
                <c:pt idx="59">
                  <c:v>0.14347552937138897</c:v>
                </c:pt>
                <c:pt idx="60">
                  <c:v>0.15375413838732066</c:v>
                </c:pt>
                <c:pt idx="61">
                  <c:v>0.14679022954593623</c:v>
                </c:pt>
                <c:pt idx="62">
                  <c:v>0.14147662357005975</c:v>
                </c:pt>
                <c:pt idx="63">
                  <c:v>0.13485640895086592</c:v>
                </c:pt>
                <c:pt idx="64">
                  <c:v>0.12555581369831792</c:v>
                </c:pt>
                <c:pt idx="65">
                  <c:v>0.11772745076985736</c:v>
                </c:pt>
                <c:pt idx="66">
                  <c:v>0.12247347728362423</c:v>
                </c:pt>
                <c:pt idx="67">
                  <c:v>0.10908842460408952</c:v>
                </c:pt>
                <c:pt idx="68">
                  <c:v>9.8476141305324782E-2</c:v>
                </c:pt>
                <c:pt idx="69">
                  <c:v>9.1035940467216081E-2</c:v>
                </c:pt>
                <c:pt idx="70">
                  <c:v>8.3531206554478432E-2</c:v>
                </c:pt>
                <c:pt idx="71">
                  <c:v>8.9084505088445898E-2</c:v>
                </c:pt>
                <c:pt idx="72">
                  <c:v>8.0069128703070369E-2</c:v>
                </c:pt>
                <c:pt idx="73">
                  <c:v>8.1363709991859601E-2</c:v>
                </c:pt>
                <c:pt idx="74">
                  <c:v>8.390998106571157E-2</c:v>
                </c:pt>
                <c:pt idx="75">
                  <c:v>7.530397315680637E-2</c:v>
                </c:pt>
                <c:pt idx="76">
                  <c:v>7.3857101990814078E-2</c:v>
                </c:pt>
                <c:pt idx="77">
                  <c:v>7.11273642698389E-2</c:v>
                </c:pt>
                <c:pt idx="78">
                  <c:v>6.7992730069074359E-2</c:v>
                </c:pt>
                <c:pt idx="79">
                  <c:v>6.2943154548962932E-2</c:v>
                </c:pt>
                <c:pt idx="80">
                  <c:v>6.2996221535162267E-2</c:v>
                </c:pt>
                <c:pt idx="81">
                  <c:v>6.7292687632241499E-2</c:v>
                </c:pt>
                <c:pt idx="82">
                  <c:v>6.0755602349329418E-2</c:v>
                </c:pt>
                <c:pt idx="83">
                  <c:v>4.7904553588483445E-2</c:v>
                </c:pt>
                <c:pt idx="84">
                  <c:v>5.5241131879481875E-2</c:v>
                </c:pt>
                <c:pt idx="85">
                  <c:v>4.0162548415179522E-2</c:v>
                </c:pt>
                <c:pt idx="86">
                  <c:v>5.0130908755436243E-2</c:v>
                </c:pt>
                <c:pt idx="87">
                  <c:v>6.429384467566579E-2</c:v>
                </c:pt>
                <c:pt idx="88">
                  <c:v>7.9134011687248318E-2</c:v>
                </c:pt>
                <c:pt idx="89">
                  <c:v>8.794125410583975E-2</c:v>
                </c:pt>
                <c:pt idx="90">
                  <c:v>9.4809308149756299E-2</c:v>
                </c:pt>
                <c:pt idx="91">
                  <c:v>0.10347479525296355</c:v>
                </c:pt>
                <c:pt idx="92">
                  <c:v>0.11952720320576593</c:v>
                </c:pt>
                <c:pt idx="93">
                  <c:v>0.12693674540625599</c:v>
                </c:pt>
                <c:pt idx="94">
                  <c:v>0.13081674059472848</c:v>
                </c:pt>
                <c:pt idx="95">
                  <c:v>0.15713418406370483</c:v>
                </c:pt>
                <c:pt idx="96">
                  <c:v>0.16686997443873786</c:v>
                </c:pt>
              </c:numCache>
            </c:numRef>
          </c:val>
          <c:smooth val="1"/>
          <c:extLst>
            <c:ext xmlns:c16="http://schemas.microsoft.com/office/drawing/2014/chart" uri="{C3380CC4-5D6E-409C-BE32-E72D297353CC}">
              <c16:uniqueId val="{00000001-F4BA-4B7E-A4F0-D3E997D92FE2}"/>
            </c:ext>
          </c:extLst>
        </c:ser>
        <c:dLbls>
          <c:showLegendKey val="0"/>
          <c:showVal val="0"/>
          <c:showCatName val="0"/>
          <c:showSerName val="0"/>
          <c:showPercent val="0"/>
          <c:showBubbleSize val="0"/>
        </c:dLbls>
        <c:marker val="1"/>
        <c:smooth val="0"/>
        <c:axId val="410595712"/>
        <c:axId val="410589824"/>
      </c:lineChart>
      <c:dateAx>
        <c:axId val="407362944"/>
        <c:scaling>
          <c:orientation val="minMax"/>
        </c:scaling>
        <c:delete val="0"/>
        <c:axPos val="b"/>
        <c:numFmt formatCode="mmm\-yy" sourceLinked="1"/>
        <c:majorTickMark val="out"/>
        <c:minorTickMark val="none"/>
        <c:tickLblPos val="nextTo"/>
        <c:spPr>
          <a:noFill/>
          <a:ln w="9525" cap="flat" cmpd="sng" algn="ctr">
            <a:solidFill>
              <a:schemeClr val="tx1"/>
            </a:solidFill>
            <a:round/>
          </a:ln>
          <a:effectLst/>
        </c:spPr>
        <c:txPr>
          <a:bodyPr rot="-5400000"/>
          <a:lstStyle/>
          <a:p>
            <a:pPr>
              <a:defRPr/>
            </a:pPr>
            <a:endParaRPr lang="es-ES"/>
          </a:p>
        </c:txPr>
        <c:crossAx val="410588288"/>
        <c:crosses val="autoZero"/>
        <c:auto val="1"/>
        <c:lblOffset val="100"/>
        <c:baseTimeUnit val="months"/>
        <c:majorUnit val="6"/>
        <c:majorTimeUnit val="months"/>
      </c:dateAx>
      <c:valAx>
        <c:axId val="410588288"/>
        <c:scaling>
          <c:orientation val="minMax"/>
        </c:scaling>
        <c:delete val="0"/>
        <c:axPos val="l"/>
        <c:numFmt formatCode="#,##0" sourceLinked="0"/>
        <c:majorTickMark val="out"/>
        <c:minorTickMark val="none"/>
        <c:tickLblPos val="nextTo"/>
        <c:spPr>
          <a:noFill/>
          <a:ln>
            <a:solidFill>
              <a:schemeClr val="tx1"/>
            </a:solidFill>
          </a:ln>
          <a:effectLst/>
        </c:spPr>
        <c:txPr>
          <a:bodyPr rot="-60000000" vert="horz"/>
          <a:lstStyle/>
          <a:p>
            <a:pPr>
              <a:defRPr/>
            </a:pPr>
            <a:endParaRPr lang="es-ES"/>
          </a:p>
        </c:txPr>
        <c:crossAx val="407362944"/>
        <c:crosses val="autoZero"/>
        <c:crossBetween val="between"/>
      </c:valAx>
      <c:valAx>
        <c:axId val="410589824"/>
        <c:scaling>
          <c:orientation val="minMax"/>
        </c:scaling>
        <c:delete val="0"/>
        <c:axPos val="r"/>
        <c:numFmt formatCode="0%" sourceLinked="0"/>
        <c:majorTickMark val="out"/>
        <c:minorTickMark val="none"/>
        <c:tickLblPos val="nextTo"/>
        <c:crossAx val="410595712"/>
        <c:crosses val="max"/>
        <c:crossBetween val="between"/>
      </c:valAx>
      <c:dateAx>
        <c:axId val="410595712"/>
        <c:scaling>
          <c:orientation val="minMax"/>
        </c:scaling>
        <c:delete val="1"/>
        <c:axPos val="b"/>
        <c:numFmt formatCode="mmm\-yy" sourceLinked="1"/>
        <c:majorTickMark val="out"/>
        <c:minorTickMark val="none"/>
        <c:tickLblPos val="none"/>
        <c:crossAx val="410589824"/>
        <c:crosses val="autoZero"/>
        <c:auto val="1"/>
        <c:lblOffset val="100"/>
        <c:baseTimeUnit val="months"/>
      </c:dateAx>
      <c:spPr>
        <a:noFill/>
        <a:ln>
          <a:noFill/>
        </a:ln>
        <a:effectLst/>
      </c:spPr>
    </c:plotArea>
    <c:legend>
      <c:legendPos val="b"/>
      <c:layout>
        <c:manualLayout>
          <c:xMode val="edge"/>
          <c:yMode val="edge"/>
          <c:x val="8.4174967679384247E-3"/>
          <c:y val="0.93108221535460001"/>
          <c:w val="0.98438724874286232"/>
          <c:h val="6.8917784645417923E-2"/>
        </c:manualLayout>
      </c:layout>
      <c:overlay val="0"/>
    </c:legend>
    <c:plotVisOnly val="1"/>
    <c:dispBlanksAs val="gap"/>
    <c:showDLblsOverMax val="0"/>
  </c:chart>
  <c:spPr>
    <a:noFill/>
    <a:ln w="9525" cap="flat" cmpd="sng" algn="ctr">
      <a:noFill/>
      <a:round/>
    </a:ln>
    <a:effectLst/>
  </c:spPr>
  <c:txPr>
    <a:bodyPr/>
    <a:lstStyle/>
    <a:p>
      <a:pPr>
        <a:defRPr sz="1000">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n-US" sz="1200"/>
              <a:t>Depósitos totales   </a:t>
            </a:r>
          </a:p>
        </c:rich>
      </c:tx>
      <c:layout>
        <c:manualLayout>
          <c:xMode val="edge"/>
          <c:yMode val="edge"/>
          <c:x val="0.36411486686668887"/>
          <c:y val="3.7525381340607544E-3"/>
        </c:manualLayout>
      </c:layout>
      <c:overlay val="0"/>
    </c:title>
    <c:autoTitleDeleted val="0"/>
    <c:plotArea>
      <c:layout>
        <c:manualLayout>
          <c:layoutTarget val="inner"/>
          <c:xMode val="edge"/>
          <c:yMode val="edge"/>
          <c:x val="6.1111111111111123E-2"/>
          <c:y val="0.18030841433427044"/>
          <c:w val="0.88777769028873565"/>
          <c:h val="0.73475272079217513"/>
        </c:manualLayout>
      </c:layout>
      <c:barChart>
        <c:barDir val="col"/>
        <c:grouping val="stacked"/>
        <c:varyColors val="0"/>
        <c:ser>
          <c:idx val="1"/>
          <c:order val="0"/>
          <c:tx>
            <c:strRef>
              <c:f>'3.1.3'!$K$13</c:f>
              <c:strCache>
                <c:ptCount val="1"/>
                <c:pt idx="0">
                  <c:v>A la vista</c:v>
                </c:pt>
              </c:strCache>
            </c:strRef>
          </c:tx>
          <c:spPr>
            <a:solidFill>
              <a:srgbClr val="1F497D"/>
            </a:solidFill>
            <a:ln>
              <a:noFill/>
            </a:ln>
          </c:spPr>
          <c:invertIfNegative val="0"/>
          <c:dPt>
            <c:idx val="0"/>
            <c:invertIfNegative val="0"/>
            <c:bubble3D val="0"/>
            <c:extLst>
              <c:ext xmlns:c16="http://schemas.microsoft.com/office/drawing/2014/chart" uri="{C3380CC4-5D6E-409C-BE32-E72D297353CC}">
                <c16:uniqueId val="{00000001-4E2E-48F4-BDE8-26054C10312D}"/>
              </c:ext>
            </c:extLst>
          </c:dPt>
          <c:dLbls>
            <c:numFmt formatCode="0.0%" sourceLinked="0"/>
            <c:spPr>
              <a:noFill/>
              <a:ln>
                <a:noFill/>
              </a:ln>
              <a:effectLst/>
            </c:spPr>
            <c:txPr>
              <a:bodyPr/>
              <a:lstStyle/>
              <a:p>
                <a:pPr>
                  <a:defRPr>
                    <a:solidFill>
                      <a:schemeClr val="bg1"/>
                    </a:solidFill>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('3.1.3'!$B$249,'3.1.3'!$B$261,'3.1.3'!$B$273,'3.1.3'!$B$285)</c:f>
              <c:numCache>
                <c:formatCode>mmm\-yy</c:formatCode>
                <c:ptCount val="4"/>
                <c:pt idx="0">
                  <c:v>44593</c:v>
                </c:pt>
                <c:pt idx="1">
                  <c:v>44958</c:v>
                </c:pt>
                <c:pt idx="2">
                  <c:v>45323</c:v>
                </c:pt>
                <c:pt idx="3">
                  <c:v>45689</c:v>
                </c:pt>
              </c:numCache>
            </c:numRef>
          </c:cat>
          <c:val>
            <c:numRef>
              <c:f>('3.1.3'!$K$249,'3.1.3'!$K$261,'3.1.3'!$K$273,'3.1.3'!$K$285)</c:f>
              <c:numCache>
                <c:formatCode>0.0%</c:formatCode>
                <c:ptCount val="4"/>
                <c:pt idx="0">
                  <c:v>0.50379346644772138</c:v>
                </c:pt>
                <c:pt idx="1">
                  <c:v>0.46977817738197525</c:v>
                </c:pt>
                <c:pt idx="2">
                  <c:v>0.44337403451004875</c:v>
                </c:pt>
                <c:pt idx="3">
                  <c:v>0.45375767798595562</c:v>
                </c:pt>
              </c:numCache>
            </c:numRef>
          </c:val>
          <c:extLst>
            <c:ext xmlns:c16="http://schemas.microsoft.com/office/drawing/2014/chart" uri="{C3380CC4-5D6E-409C-BE32-E72D297353CC}">
              <c16:uniqueId val="{00000000-8D05-47F2-A131-2E149C7B6A31}"/>
            </c:ext>
          </c:extLst>
        </c:ser>
        <c:ser>
          <c:idx val="0"/>
          <c:order val="1"/>
          <c:tx>
            <c:strRef>
              <c:f>'3.1.3'!$L$13</c:f>
              <c:strCache>
                <c:ptCount val="1"/>
                <c:pt idx="0">
                  <c:v>A plazo</c:v>
                </c:pt>
              </c:strCache>
            </c:strRef>
          </c:tx>
          <c:spPr>
            <a:solidFill>
              <a:srgbClr val="5FA3BF"/>
            </a:solidFill>
          </c:spPr>
          <c:invertIfNegative val="0"/>
          <c:dLbls>
            <c:numFmt formatCode="0.0%" sourceLinked="0"/>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('3.1.3'!$B$249,'3.1.3'!$B$261,'3.1.3'!$B$273,'3.1.3'!$B$285)</c:f>
              <c:numCache>
                <c:formatCode>mmm\-yy</c:formatCode>
                <c:ptCount val="4"/>
                <c:pt idx="0">
                  <c:v>44593</c:v>
                </c:pt>
                <c:pt idx="1">
                  <c:v>44958</c:v>
                </c:pt>
                <c:pt idx="2">
                  <c:v>45323</c:v>
                </c:pt>
                <c:pt idx="3">
                  <c:v>45689</c:v>
                </c:pt>
              </c:numCache>
            </c:numRef>
          </c:cat>
          <c:val>
            <c:numRef>
              <c:f>('3.1.3'!$L$249,'3.1.3'!$L$261,'3.1.3'!$L$273,'3.1.3'!$L$285)</c:f>
              <c:numCache>
                <c:formatCode>0.0%</c:formatCode>
                <c:ptCount val="4"/>
                <c:pt idx="0">
                  <c:v>0.49620653355227867</c:v>
                </c:pt>
                <c:pt idx="1">
                  <c:v>0.53022182261802475</c:v>
                </c:pt>
                <c:pt idx="2">
                  <c:v>0.55662596548995125</c:v>
                </c:pt>
                <c:pt idx="3">
                  <c:v>0.54624232201404443</c:v>
                </c:pt>
              </c:numCache>
            </c:numRef>
          </c:val>
          <c:extLst>
            <c:ext xmlns:c16="http://schemas.microsoft.com/office/drawing/2014/chart" uri="{C3380CC4-5D6E-409C-BE32-E72D297353CC}">
              <c16:uniqueId val="{00000001-8D05-47F2-A131-2E149C7B6A31}"/>
            </c:ext>
          </c:extLst>
        </c:ser>
        <c:dLbls>
          <c:showLegendKey val="0"/>
          <c:showVal val="1"/>
          <c:showCatName val="0"/>
          <c:showSerName val="0"/>
          <c:showPercent val="0"/>
          <c:showBubbleSize val="0"/>
        </c:dLbls>
        <c:gapWidth val="50"/>
        <c:overlap val="100"/>
        <c:axId val="419085696"/>
        <c:axId val="419095680"/>
      </c:barChart>
      <c:catAx>
        <c:axId val="419085696"/>
        <c:scaling>
          <c:orientation val="minMax"/>
        </c:scaling>
        <c:delete val="0"/>
        <c:axPos val="b"/>
        <c:numFmt formatCode="mmm\-yy" sourceLinked="1"/>
        <c:majorTickMark val="none"/>
        <c:minorTickMark val="none"/>
        <c:tickLblPos val="nextTo"/>
        <c:crossAx val="419095680"/>
        <c:crosses val="autoZero"/>
        <c:auto val="0"/>
        <c:lblAlgn val="ctr"/>
        <c:lblOffset val="100"/>
        <c:noMultiLvlLbl val="0"/>
      </c:catAx>
      <c:valAx>
        <c:axId val="419095680"/>
        <c:scaling>
          <c:orientation val="minMax"/>
          <c:max val="1"/>
          <c:min val="0"/>
        </c:scaling>
        <c:delete val="1"/>
        <c:axPos val="l"/>
        <c:numFmt formatCode="0%" sourceLinked="0"/>
        <c:majorTickMark val="out"/>
        <c:minorTickMark val="none"/>
        <c:tickLblPos val="none"/>
        <c:crossAx val="419085696"/>
        <c:crosses val="autoZero"/>
        <c:crossBetween val="between"/>
      </c:valAx>
      <c:spPr>
        <a:noFill/>
      </c:spPr>
    </c:plotArea>
    <c:legend>
      <c:legendPos val="t"/>
      <c:layout>
        <c:manualLayout>
          <c:xMode val="edge"/>
          <c:yMode val="edge"/>
          <c:x val="0.19971021404405248"/>
          <c:y val="9.5243198447445193E-2"/>
          <c:w val="0.6078124803904621"/>
          <c:h val="5.7806444001837952E-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n-US" sz="1200"/>
              <a:t>Depósitos a plazo</a:t>
            </a:r>
          </a:p>
        </c:rich>
      </c:tx>
      <c:layout>
        <c:manualLayout>
          <c:xMode val="edge"/>
          <c:yMode val="edge"/>
          <c:x val="0.36787494050792752"/>
          <c:y val="0"/>
        </c:manualLayout>
      </c:layout>
      <c:overlay val="0"/>
    </c:title>
    <c:autoTitleDeleted val="0"/>
    <c:plotArea>
      <c:layout>
        <c:manualLayout>
          <c:layoutTarget val="inner"/>
          <c:xMode val="edge"/>
          <c:yMode val="edge"/>
          <c:x val="4.8888871779922377E-2"/>
          <c:y val="0.19077789621445418"/>
          <c:w val="0.90222225644015563"/>
          <c:h val="0.73422184733673224"/>
        </c:manualLayout>
      </c:layout>
      <c:barChart>
        <c:barDir val="col"/>
        <c:grouping val="stacked"/>
        <c:varyColors val="0"/>
        <c:ser>
          <c:idx val="0"/>
          <c:order val="0"/>
          <c:tx>
            <c:strRef>
              <c:f>'3.1.3'!$M$13</c:f>
              <c:strCache>
                <c:ptCount val="1"/>
                <c:pt idx="0">
                  <c:v>1  a 30 días </c:v>
                </c:pt>
              </c:strCache>
            </c:strRef>
          </c:tx>
          <c:spPr>
            <a:solidFill>
              <a:srgbClr val="1F497D"/>
            </a:solidFill>
          </c:spPr>
          <c:invertIfNegative val="0"/>
          <c:dLbls>
            <c:spPr>
              <a:noFill/>
              <a:ln>
                <a:noFill/>
              </a:ln>
              <a:effectLst/>
            </c:spPr>
            <c:txPr>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('3.1.3'!$B$249,'3.1.3'!$B$261,'3.1.3'!$B$273,'3.1.3'!$B$285)</c:f>
              <c:numCache>
                <c:formatCode>mmm\-yy</c:formatCode>
                <c:ptCount val="4"/>
                <c:pt idx="0">
                  <c:v>44593</c:v>
                </c:pt>
                <c:pt idx="1">
                  <c:v>44958</c:v>
                </c:pt>
                <c:pt idx="2">
                  <c:v>45323</c:v>
                </c:pt>
                <c:pt idx="3">
                  <c:v>45689</c:v>
                </c:pt>
              </c:numCache>
            </c:numRef>
          </c:cat>
          <c:val>
            <c:numRef>
              <c:f>('3.1.3'!$M$249,'3.1.3'!$M$261,'3.1.3'!$M$273,'3.1.3'!$M$285)</c:f>
              <c:numCache>
                <c:formatCode>0.0%</c:formatCode>
                <c:ptCount val="4"/>
                <c:pt idx="0">
                  <c:v>0.16624574167006967</c:v>
                </c:pt>
                <c:pt idx="1">
                  <c:v>0.17268306599447028</c:v>
                </c:pt>
                <c:pt idx="2">
                  <c:v>0.16607894392503211</c:v>
                </c:pt>
                <c:pt idx="3">
                  <c:v>0.16380650616315232</c:v>
                </c:pt>
              </c:numCache>
            </c:numRef>
          </c:val>
          <c:extLst>
            <c:ext xmlns:c16="http://schemas.microsoft.com/office/drawing/2014/chart" uri="{C3380CC4-5D6E-409C-BE32-E72D297353CC}">
              <c16:uniqueId val="{00000000-F823-48DC-A466-51FA6B64A164}"/>
            </c:ext>
          </c:extLst>
        </c:ser>
        <c:ser>
          <c:idx val="1"/>
          <c:order val="1"/>
          <c:tx>
            <c:strRef>
              <c:f>'3.1.3'!$N$13</c:f>
              <c:strCache>
                <c:ptCount val="1"/>
                <c:pt idx="0">
                  <c:v>30 a 90 días </c:v>
                </c:pt>
              </c:strCache>
            </c:strRef>
          </c:tx>
          <c:spPr>
            <a:solidFill>
              <a:srgbClr val="5FA3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('3.1.3'!$B$249,'3.1.3'!$B$261,'3.1.3'!$B$273,'3.1.3'!$B$285)</c:f>
              <c:numCache>
                <c:formatCode>mmm\-yy</c:formatCode>
                <c:ptCount val="4"/>
                <c:pt idx="0">
                  <c:v>44593</c:v>
                </c:pt>
                <c:pt idx="1">
                  <c:v>44958</c:v>
                </c:pt>
                <c:pt idx="2">
                  <c:v>45323</c:v>
                </c:pt>
                <c:pt idx="3">
                  <c:v>45689</c:v>
                </c:pt>
              </c:numCache>
            </c:numRef>
          </c:cat>
          <c:val>
            <c:numRef>
              <c:f>('3.1.3'!$N$249,'3.1.3'!$N$261,'3.1.3'!$N$273,'3.1.3'!$N$285)</c:f>
              <c:numCache>
                <c:formatCode>0.0%</c:formatCode>
                <c:ptCount val="4"/>
                <c:pt idx="0">
                  <c:v>0.27692819425604853</c:v>
                </c:pt>
                <c:pt idx="1">
                  <c:v>0.25512698117190097</c:v>
                </c:pt>
                <c:pt idx="2">
                  <c:v>0.26154475047144787</c:v>
                </c:pt>
                <c:pt idx="3">
                  <c:v>0.26320173483746967</c:v>
                </c:pt>
              </c:numCache>
            </c:numRef>
          </c:val>
          <c:extLst>
            <c:ext xmlns:c16="http://schemas.microsoft.com/office/drawing/2014/chart" uri="{C3380CC4-5D6E-409C-BE32-E72D297353CC}">
              <c16:uniqueId val="{00000001-F823-48DC-A466-51FA6B64A164}"/>
            </c:ext>
          </c:extLst>
        </c:ser>
        <c:ser>
          <c:idx val="2"/>
          <c:order val="2"/>
          <c:tx>
            <c:strRef>
              <c:f>'3.1.3'!$O$13</c:f>
              <c:strCache>
                <c:ptCount val="1"/>
                <c:pt idx="0">
                  <c:v>90 a 180 días </c:v>
                </c:pt>
              </c:strCache>
            </c:strRef>
          </c:tx>
          <c:spPr>
            <a:solidFill>
              <a:srgbClr val="CCD284"/>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('3.1.3'!$B$249,'3.1.3'!$B$261,'3.1.3'!$B$273,'3.1.3'!$B$285)</c:f>
              <c:numCache>
                <c:formatCode>mmm\-yy</c:formatCode>
                <c:ptCount val="4"/>
                <c:pt idx="0">
                  <c:v>44593</c:v>
                </c:pt>
                <c:pt idx="1">
                  <c:v>44958</c:v>
                </c:pt>
                <c:pt idx="2">
                  <c:v>45323</c:v>
                </c:pt>
                <c:pt idx="3">
                  <c:v>45689</c:v>
                </c:pt>
              </c:numCache>
            </c:numRef>
          </c:cat>
          <c:val>
            <c:numRef>
              <c:f>('3.1.3'!$O$249,'3.1.3'!$O$261,'3.1.3'!$O$273,'3.1.3'!$O$285)</c:f>
              <c:numCache>
                <c:formatCode>0.0%</c:formatCode>
                <c:ptCount val="4"/>
                <c:pt idx="0">
                  <c:v>0.27432715427326299</c:v>
                </c:pt>
                <c:pt idx="1">
                  <c:v>0.26838089206820187</c:v>
                </c:pt>
                <c:pt idx="2">
                  <c:v>0.24691440314717072</c:v>
                </c:pt>
                <c:pt idx="3">
                  <c:v>0.26605568895100257</c:v>
                </c:pt>
              </c:numCache>
            </c:numRef>
          </c:val>
          <c:extLst>
            <c:ext xmlns:c16="http://schemas.microsoft.com/office/drawing/2014/chart" uri="{C3380CC4-5D6E-409C-BE32-E72D297353CC}">
              <c16:uniqueId val="{00000002-F823-48DC-A466-51FA6B64A164}"/>
            </c:ext>
          </c:extLst>
        </c:ser>
        <c:ser>
          <c:idx val="3"/>
          <c:order val="3"/>
          <c:tx>
            <c:strRef>
              <c:f>'3.1.3'!$P$13</c:f>
              <c:strCache>
                <c:ptCount val="1"/>
                <c:pt idx="0">
                  <c:v>180 a 360 días </c:v>
                </c:pt>
              </c:strCache>
            </c:strRef>
          </c:tx>
          <c:spPr>
            <a:solidFill>
              <a:srgbClr val="FFE18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('3.1.3'!$B$249,'3.1.3'!$B$261,'3.1.3'!$B$273,'3.1.3'!$B$285)</c:f>
              <c:numCache>
                <c:formatCode>mmm\-yy</c:formatCode>
                <c:ptCount val="4"/>
                <c:pt idx="0">
                  <c:v>44593</c:v>
                </c:pt>
                <c:pt idx="1">
                  <c:v>44958</c:v>
                </c:pt>
                <c:pt idx="2">
                  <c:v>45323</c:v>
                </c:pt>
                <c:pt idx="3">
                  <c:v>45689</c:v>
                </c:pt>
              </c:numCache>
            </c:numRef>
          </c:cat>
          <c:val>
            <c:numRef>
              <c:f>('3.1.3'!$P$249,'3.1.3'!$P$261,'3.1.3'!$P$273,'3.1.3'!$P$285)</c:f>
              <c:numCache>
                <c:formatCode>0.0%</c:formatCode>
                <c:ptCount val="4"/>
                <c:pt idx="0">
                  <c:v>0.24556780275601428</c:v>
                </c:pt>
                <c:pt idx="1">
                  <c:v>0.26188383400125193</c:v>
                </c:pt>
                <c:pt idx="2">
                  <c:v>0.27621577544940767</c:v>
                </c:pt>
                <c:pt idx="3">
                  <c:v>0.26160434062508486</c:v>
                </c:pt>
              </c:numCache>
            </c:numRef>
          </c:val>
          <c:extLst>
            <c:ext xmlns:c16="http://schemas.microsoft.com/office/drawing/2014/chart" uri="{C3380CC4-5D6E-409C-BE32-E72D297353CC}">
              <c16:uniqueId val="{00000003-F823-48DC-A466-51FA6B64A164}"/>
            </c:ext>
          </c:extLst>
        </c:ser>
        <c:ser>
          <c:idx val="4"/>
          <c:order val="4"/>
          <c:tx>
            <c:strRef>
              <c:f>'3.1.3'!$Q$13</c:f>
              <c:strCache>
                <c:ptCount val="1"/>
                <c:pt idx="0">
                  <c:v>&gt; 360 días </c:v>
                </c:pt>
              </c:strCache>
            </c:strRef>
          </c:tx>
          <c:spPr>
            <a:solidFill>
              <a:srgbClr val="FBAF3F"/>
            </a:solidFill>
          </c:spPr>
          <c:invertIfNegative val="0"/>
          <c:dLbls>
            <c:dLbl>
              <c:idx val="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3-48DC-A466-51FA6B64A164}"/>
                </c:ext>
              </c:extLst>
            </c:dLbl>
            <c:dLbl>
              <c:idx val="1"/>
              <c:layout>
                <c:manualLayout>
                  <c:x val="5.0062450202993678E-17"/>
                  <c:y val="3.9158102341438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3-48DC-A466-51FA6B64A16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('3.1.3'!$B$249,'3.1.3'!$B$261,'3.1.3'!$B$273,'3.1.3'!$B$285)</c:f>
              <c:numCache>
                <c:formatCode>mmm\-yy</c:formatCode>
                <c:ptCount val="4"/>
                <c:pt idx="0">
                  <c:v>44593</c:v>
                </c:pt>
                <c:pt idx="1">
                  <c:v>44958</c:v>
                </c:pt>
                <c:pt idx="2">
                  <c:v>45323</c:v>
                </c:pt>
                <c:pt idx="3">
                  <c:v>45689</c:v>
                </c:pt>
              </c:numCache>
            </c:numRef>
          </c:cat>
          <c:val>
            <c:numRef>
              <c:f>('3.1.3'!$Q$249,'3.1.3'!$Q$261,'3.1.3'!$Q$273,'3.1.3'!$Q$285)</c:f>
              <c:numCache>
                <c:formatCode>0.0%</c:formatCode>
                <c:ptCount val="4"/>
                <c:pt idx="0">
                  <c:v>3.6931107044604491E-2</c:v>
                </c:pt>
                <c:pt idx="1">
                  <c:v>4.1925226764174928E-2</c:v>
                </c:pt>
                <c:pt idx="2">
                  <c:v>4.9246127006941538E-2</c:v>
                </c:pt>
                <c:pt idx="3">
                  <c:v>4.5331729423290529E-2</c:v>
                </c:pt>
              </c:numCache>
            </c:numRef>
          </c:val>
          <c:extLst>
            <c:ext xmlns:c16="http://schemas.microsoft.com/office/drawing/2014/chart" uri="{C3380CC4-5D6E-409C-BE32-E72D297353CC}">
              <c16:uniqueId val="{00000006-F823-48DC-A466-51FA6B64A164}"/>
            </c:ext>
          </c:extLst>
        </c:ser>
        <c:dLbls>
          <c:showLegendKey val="0"/>
          <c:showVal val="1"/>
          <c:showCatName val="0"/>
          <c:showSerName val="0"/>
          <c:showPercent val="0"/>
          <c:showBubbleSize val="0"/>
        </c:dLbls>
        <c:gapWidth val="71"/>
        <c:overlap val="100"/>
        <c:axId val="420027008"/>
        <c:axId val="420065664"/>
      </c:barChart>
      <c:catAx>
        <c:axId val="420027008"/>
        <c:scaling>
          <c:orientation val="minMax"/>
        </c:scaling>
        <c:delete val="0"/>
        <c:axPos val="b"/>
        <c:numFmt formatCode="mmm\-yy" sourceLinked="1"/>
        <c:majorTickMark val="none"/>
        <c:minorTickMark val="none"/>
        <c:tickLblPos val="nextTo"/>
        <c:crossAx val="420065664"/>
        <c:crosses val="autoZero"/>
        <c:auto val="0"/>
        <c:lblAlgn val="ctr"/>
        <c:lblOffset val="100"/>
        <c:noMultiLvlLbl val="0"/>
      </c:catAx>
      <c:valAx>
        <c:axId val="420065664"/>
        <c:scaling>
          <c:orientation val="minMax"/>
          <c:max val="1"/>
          <c:min val="0"/>
        </c:scaling>
        <c:delete val="1"/>
        <c:axPos val="l"/>
        <c:numFmt formatCode="0%" sourceLinked="0"/>
        <c:majorTickMark val="out"/>
        <c:minorTickMark val="none"/>
        <c:tickLblPos val="none"/>
        <c:crossAx val="420027008"/>
        <c:crosses val="autoZero"/>
        <c:crossBetween val="between"/>
      </c:valAx>
      <c:spPr>
        <a:noFill/>
      </c:spPr>
    </c:plotArea>
    <c:legend>
      <c:legendPos val="t"/>
      <c:layout>
        <c:manualLayout>
          <c:xMode val="edge"/>
          <c:yMode val="edge"/>
          <c:x val="2.0802141913685082E-2"/>
          <c:y val="6.0949251648405027E-2"/>
          <c:w val="0.96021062992119999"/>
          <c:h val="0.1117760898891389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230706523687993E-2"/>
          <c:y val="3.5230825884232417E-2"/>
          <c:w val="0.82294435730630011"/>
          <c:h val="0.75471477597834602"/>
        </c:manualLayout>
      </c:layout>
      <c:lineChart>
        <c:grouping val="standard"/>
        <c:varyColors val="0"/>
        <c:ser>
          <c:idx val="1"/>
          <c:order val="0"/>
          <c:tx>
            <c:strRef>
              <c:f>'3.1.4'!$D$12</c:f>
              <c:strCache>
                <c:ptCount val="1"/>
                <c:pt idx="0">
                  <c:v>Consumo</c:v>
                </c:pt>
              </c:strCache>
            </c:strRef>
          </c:tx>
          <c:spPr>
            <a:ln>
              <a:solidFill>
                <a:srgbClr val="1F497D"/>
              </a:solidFill>
            </a:ln>
          </c:spPr>
          <c:marker>
            <c:symbol val="none"/>
          </c:marker>
          <c:dLbls>
            <c:dLbl>
              <c:idx val="36"/>
              <c:numFmt formatCode="#,##0" sourceLinked="0"/>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E4-4838-B337-54B3256BD833}"/>
                </c:ext>
              </c:extLst>
            </c:dLbl>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'3.1.4'!$B$248:$B$284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'3.1.4'!$D$248:$D$284</c:f>
              <c:numCache>
                <c:formatCode>#,##0.0</c:formatCode>
                <c:ptCount val="37"/>
                <c:pt idx="0">
                  <c:v>20166.321620669994</c:v>
                </c:pt>
                <c:pt idx="1">
                  <c:v>20551.439822350003</c:v>
                </c:pt>
                <c:pt idx="2">
                  <c:v>20830.447315979996</c:v>
                </c:pt>
                <c:pt idx="3">
                  <c:v>21156.678980150005</c:v>
                </c:pt>
                <c:pt idx="4">
                  <c:v>21349.877327850001</c:v>
                </c:pt>
                <c:pt idx="5">
                  <c:v>21721.413171729997</c:v>
                </c:pt>
                <c:pt idx="6">
                  <c:v>22323.858018759995</c:v>
                </c:pt>
                <c:pt idx="7">
                  <c:v>22734.965205380006</c:v>
                </c:pt>
                <c:pt idx="8">
                  <c:v>23095.971572890005</c:v>
                </c:pt>
                <c:pt idx="9">
                  <c:v>23502.092866600011</c:v>
                </c:pt>
                <c:pt idx="10">
                  <c:v>23654.231160929998</c:v>
                </c:pt>
                <c:pt idx="11">
                  <c:v>23868.608386469998</c:v>
                </c:pt>
                <c:pt idx="12">
                  <c:v>24165.655660410004</c:v>
                </c:pt>
                <c:pt idx="13">
                  <c:v>24471.288840899997</c:v>
                </c:pt>
                <c:pt idx="14">
                  <c:v>24675.392184110005</c:v>
                </c:pt>
                <c:pt idx="15">
                  <c:v>25008.372540430009</c:v>
                </c:pt>
                <c:pt idx="16">
                  <c:v>25341.582184349998</c:v>
                </c:pt>
                <c:pt idx="17">
                  <c:v>25593.797249529995</c:v>
                </c:pt>
                <c:pt idx="18">
                  <c:v>25939.016587310001</c:v>
                </c:pt>
                <c:pt idx="19">
                  <c:v>26275.110039910003</c:v>
                </c:pt>
                <c:pt idx="20">
                  <c:v>26553.840358369998</c:v>
                </c:pt>
                <c:pt idx="21">
                  <c:v>26918.347489010004</c:v>
                </c:pt>
                <c:pt idx="22">
                  <c:v>26874.399572709997</c:v>
                </c:pt>
                <c:pt idx="23">
                  <c:v>26945.634873109993</c:v>
                </c:pt>
                <c:pt idx="24">
                  <c:v>27109.731982189987</c:v>
                </c:pt>
                <c:pt idx="25">
                  <c:v>27332.201464760008</c:v>
                </c:pt>
                <c:pt idx="26">
                  <c:v>27407.621996609996</c:v>
                </c:pt>
                <c:pt idx="27">
                  <c:v>27561.804544149989</c:v>
                </c:pt>
                <c:pt idx="28">
                  <c:v>27688.624284589998</c:v>
                </c:pt>
                <c:pt idx="29">
                  <c:v>27903.32910227</c:v>
                </c:pt>
                <c:pt idx="30">
                  <c:v>28113.220875000006</c:v>
                </c:pt>
                <c:pt idx="31">
                  <c:v>28300.346997100001</c:v>
                </c:pt>
                <c:pt idx="32">
                  <c:v>28430.965767729998</c:v>
                </c:pt>
                <c:pt idx="33">
                  <c:v>28642.914549800003</c:v>
                </c:pt>
                <c:pt idx="34">
                  <c:v>28627.800395009999</c:v>
                </c:pt>
                <c:pt idx="35">
                  <c:v>28655.808133809995</c:v>
                </c:pt>
                <c:pt idx="36">
                  <c:v>28816.794180839996</c:v>
                </c:pt>
              </c:numCache>
            </c:numRef>
          </c:val>
          <c:smooth val="0"/>
          <c:extLst>
            <c:ext xmlns:c16="http://schemas.microsoft.com/office/drawing/2014/chart" uri="{C3380CC4-5D6E-409C-BE32-E72D297353CC}">
              <c16:uniqueId val="{00000003-AFE4-4838-B337-54B3256BD833}"/>
            </c:ext>
          </c:extLst>
        </c:ser>
        <c:ser>
          <c:idx val="0"/>
          <c:order val="1"/>
          <c:tx>
            <c:strRef>
              <c:f>'3.1.4'!$C$12</c:f>
              <c:strCache>
                <c:ptCount val="1"/>
                <c:pt idx="0">
                  <c:v>Productivo</c:v>
                </c:pt>
              </c:strCache>
            </c:strRef>
          </c:tx>
          <c:spPr>
            <a:ln>
              <a:solidFill>
                <a:srgbClr val="5FA3BF"/>
              </a:solidFill>
            </a:ln>
          </c:spPr>
          <c:marker>
            <c:symbol val="none"/>
          </c:marker>
          <c:dLbls>
            <c:dLbl>
              <c:idx val="36"/>
              <c:layout>
                <c:manualLayout>
                  <c:x val="-1.6324864285104628E-3"/>
                  <c:y val="-3.8855732337239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E4-4838-B337-54B3256BD833}"/>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8B-4779-9F2D-082DF2C55385}"/>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E4-4838-B337-54B3256BD833}"/>
                </c:ext>
              </c:extLst>
            </c:dLbl>
            <c:numFmt formatCode="#,##0" sourceLinked="0"/>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'3.1.4'!$B$248:$B$284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'3.1.4'!$C$248:$C$284</c:f>
              <c:numCache>
                <c:formatCode>#,##0.0</c:formatCode>
                <c:ptCount val="37"/>
                <c:pt idx="0">
                  <c:v>16394.546287449997</c:v>
                </c:pt>
                <c:pt idx="1">
                  <c:v>16787.373864819994</c:v>
                </c:pt>
                <c:pt idx="2">
                  <c:v>17178.292374549997</c:v>
                </c:pt>
                <c:pt idx="3">
                  <c:v>17383.507615629998</c:v>
                </c:pt>
                <c:pt idx="4">
                  <c:v>17543.849378720002</c:v>
                </c:pt>
                <c:pt idx="5">
                  <c:v>17635.012293429994</c:v>
                </c:pt>
                <c:pt idx="6">
                  <c:v>17763.764674349994</c:v>
                </c:pt>
                <c:pt idx="7">
                  <c:v>17991.168671290005</c:v>
                </c:pt>
                <c:pt idx="8">
                  <c:v>18024.030515380004</c:v>
                </c:pt>
                <c:pt idx="9">
                  <c:v>18076.639610779999</c:v>
                </c:pt>
                <c:pt idx="10">
                  <c:v>18196.536537439995</c:v>
                </c:pt>
                <c:pt idx="11">
                  <c:v>18114.377816190001</c:v>
                </c:pt>
                <c:pt idx="12">
                  <c:v>18171.232077389999</c:v>
                </c:pt>
                <c:pt idx="13">
                  <c:v>18354.581413310003</c:v>
                </c:pt>
                <c:pt idx="14">
                  <c:v>18492.554678210003</c:v>
                </c:pt>
                <c:pt idx="15">
                  <c:v>18526.520147730003</c:v>
                </c:pt>
                <c:pt idx="16">
                  <c:v>18627.292358059993</c:v>
                </c:pt>
                <c:pt idx="17">
                  <c:v>18615.405723610002</c:v>
                </c:pt>
                <c:pt idx="18">
                  <c:v>18748.236367369995</c:v>
                </c:pt>
                <c:pt idx="19">
                  <c:v>18896.963091040001</c:v>
                </c:pt>
                <c:pt idx="20">
                  <c:v>18933.681896260005</c:v>
                </c:pt>
                <c:pt idx="21">
                  <c:v>19084.874115330007</c:v>
                </c:pt>
                <c:pt idx="22">
                  <c:v>19089.140320689999</c:v>
                </c:pt>
                <c:pt idx="23">
                  <c:v>18987.798803689999</c:v>
                </c:pt>
                <c:pt idx="24">
                  <c:v>19044.376223110001</c:v>
                </c:pt>
                <c:pt idx="25">
                  <c:v>19217.485274539998</c:v>
                </c:pt>
                <c:pt idx="26">
                  <c:v>19278.167310660003</c:v>
                </c:pt>
                <c:pt idx="27">
                  <c:v>19392.80608033</c:v>
                </c:pt>
                <c:pt idx="28">
                  <c:v>19699.67098359999</c:v>
                </c:pt>
                <c:pt idx="29">
                  <c:v>19729.361899900006</c:v>
                </c:pt>
                <c:pt idx="30">
                  <c:v>19773.931206609999</c:v>
                </c:pt>
                <c:pt idx="31">
                  <c:v>19927.940165560001</c:v>
                </c:pt>
                <c:pt idx="32">
                  <c:v>20118.590557400006</c:v>
                </c:pt>
                <c:pt idx="33">
                  <c:v>20494.282024439999</c:v>
                </c:pt>
                <c:pt idx="34">
                  <c:v>20817.182798560007</c:v>
                </c:pt>
                <c:pt idx="35">
                  <c:v>20959.186895630006</c:v>
                </c:pt>
                <c:pt idx="36">
                  <c:v>21307.091147099996</c:v>
                </c:pt>
              </c:numCache>
            </c:numRef>
          </c:val>
          <c:smooth val="1"/>
          <c:extLst>
            <c:ext xmlns:c16="http://schemas.microsoft.com/office/drawing/2014/chart" uri="{C3380CC4-5D6E-409C-BE32-E72D297353CC}">
              <c16:uniqueId val="{00000006-AFE4-4838-B337-54B3256BD833}"/>
            </c:ext>
          </c:extLst>
        </c:ser>
        <c:ser>
          <c:idx val="2"/>
          <c:order val="2"/>
          <c:tx>
            <c:strRef>
              <c:f>'3.1.4'!$E$12</c:f>
              <c:strCache>
                <c:ptCount val="1"/>
                <c:pt idx="0">
                  <c:v>Microcrédito</c:v>
                </c:pt>
              </c:strCache>
            </c:strRef>
          </c:tx>
          <c:spPr>
            <a:ln>
              <a:solidFill>
                <a:srgbClr val="CCD284"/>
              </a:solidFill>
            </a:ln>
          </c:spPr>
          <c:marker>
            <c:symbol val="none"/>
          </c:marker>
          <c:dLbls>
            <c:dLbl>
              <c:idx val="36"/>
              <c:layout>
                <c:manualLayout>
                  <c:x val="-4.89745928553138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E4-4838-B337-54B3256BD833}"/>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8B-4779-9F2D-082DF2C55385}"/>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E4-4838-B337-54B3256BD833}"/>
                </c:ext>
              </c:extLst>
            </c:dLbl>
            <c:dLbl>
              <c:idx val="15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E4-4838-B337-54B3256BD833}"/>
                </c:ext>
              </c:extLst>
            </c:dLbl>
            <c:numFmt formatCode="#,##0" sourceLinked="0"/>
            <c:spPr>
              <a:noFill/>
              <a:ln>
                <a:noFill/>
              </a:ln>
              <a:effectLst/>
            </c:spPr>
            <c:txPr>
              <a:bodyPr/>
              <a:lstStyle/>
              <a:p>
                <a:pPr>
                  <a:defRPr>
                    <a:solidFill>
                      <a:srgbClr val="BBBE64"/>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'3.1.4'!$B$248:$B$284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'3.1.4'!$E$248:$E$284</c:f>
              <c:numCache>
                <c:formatCode>#,##0.0</c:formatCode>
                <c:ptCount val="37"/>
                <c:pt idx="0">
                  <c:v>8204.9526038000022</c:v>
                </c:pt>
                <c:pt idx="1">
                  <c:v>8370.694174600003</c:v>
                </c:pt>
                <c:pt idx="2">
                  <c:v>8549.5367965000005</c:v>
                </c:pt>
                <c:pt idx="3">
                  <c:v>8718.6890613999985</c:v>
                </c:pt>
                <c:pt idx="4">
                  <c:v>8826.4393122299989</c:v>
                </c:pt>
                <c:pt idx="5">
                  <c:v>9014.8916622500019</c:v>
                </c:pt>
                <c:pt idx="6">
                  <c:v>9191.2206182599948</c:v>
                </c:pt>
                <c:pt idx="7">
                  <c:v>9384.353263500001</c:v>
                </c:pt>
                <c:pt idx="8">
                  <c:v>9593.8921281800049</c:v>
                </c:pt>
                <c:pt idx="9">
                  <c:v>9748.6449510600014</c:v>
                </c:pt>
                <c:pt idx="10">
                  <c:v>9809.7398399600042</c:v>
                </c:pt>
                <c:pt idx="11">
                  <c:v>9912.4913928900005</c:v>
                </c:pt>
                <c:pt idx="12">
                  <c:v>10030.258598039996</c:v>
                </c:pt>
                <c:pt idx="13">
                  <c:v>10176.259528650002</c:v>
                </c:pt>
                <c:pt idx="14">
                  <c:v>10250.895473370001</c:v>
                </c:pt>
                <c:pt idx="15">
                  <c:v>10316.09884534</c:v>
                </c:pt>
                <c:pt idx="16">
                  <c:v>10405.964543440001</c:v>
                </c:pt>
                <c:pt idx="17">
                  <c:v>10480.192226440002</c:v>
                </c:pt>
                <c:pt idx="18">
                  <c:v>10513.171935459999</c:v>
                </c:pt>
                <c:pt idx="19">
                  <c:v>10535.062331470002</c:v>
                </c:pt>
                <c:pt idx="20">
                  <c:v>10559.706391610003</c:v>
                </c:pt>
                <c:pt idx="21">
                  <c:v>10570.238173779999</c:v>
                </c:pt>
                <c:pt idx="22">
                  <c:v>10487.484051969997</c:v>
                </c:pt>
                <c:pt idx="23">
                  <c:v>10465.341089550002</c:v>
                </c:pt>
                <c:pt idx="24">
                  <c:v>10479.950210599998</c:v>
                </c:pt>
                <c:pt idx="25">
                  <c:v>10561.00507268</c:v>
                </c:pt>
                <c:pt idx="26">
                  <c:v>10534.899942580001</c:v>
                </c:pt>
                <c:pt idx="27">
                  <c:v>10518.351623120005</c:v>
                </c:pt>
                <c:pt idx="28">
                  <c:v>10437.276703079997</c:v>
                </c:pt>
                <c:pt idx="29">
                  <c:v>10390.757370750003</c:v>
                </c:pt>
                <c:pt idx="30">
                  <c:v>10372.376849080001</c:v>
                </c:pt>
                <c:pt idx="31">
                  <c:v>10333.100754869996</c:v>
                </c:pt>
                <c:pt idx="32">
                  <c:v>10272.1974051</c:v>
                </c:pt>
                <c:pt idx="33">
                  <c:v>10260.035466719999</c:v>
                </c:pt>
                <c:pt idx="34">
                  <c:v>10224.018431940005</c:v>
                </c:pt>
                <c:pt idx="35">
                  <c:v>10259.164508699996</c:v>
                </c:pt>
                <c:pt idx="36">
                  <c:v>10309.51200841</c:v>
                </c:pt>
              </c:numCache>
            </c:numRef>
          </c:val>
          <c:smooth val="0"/>
          <c:extLst>
            <c:ext xmlns:c16="http://schemas.microsoft.com/office/drawing/2014/chart" uri="{C3380CC4-5D6E-409C-BE32-E72D297353CC}">
              <c16:uniqueId val="{0000000A-AFE4-4838-B337-54B3256BD833}"/>
            </c:ext>
          </c:extLst>
        </c:ser>
        <c:ser>
          <c:idx val="3"/>
          <c:order val="3"/>
          <c:tx>
            <c:strRef>
              <c:f>'3.1.4'!$F$12</c:f>
              <c:strCache>
                <c:ptCount val="1"/>
                <c:pt idx="0">
                  <c:v>Vivienda</c:v>
                </c:pt>
              </c:strCache>
            </c:strRef>
          </c:tx>
          <c:spPr>
            <a:ln>
              <a:solidFill>
                <a:srgbClr val="FFE18C"/>
              </a:solidFill>
            </a:ln>
          </c:spPr>
          <c:marker>
            <c:symbol val="none"/>
          </c:marker>
          <c:dLbls>
            <c:dLbl>
              <c:idx val="36"/>
              <c:layout>
                <c:manualLayout>
                  <c:x val="-1.6324864285107022E-3"/>
                  <c:y val="-1.5542292934895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E4-4838-B337-54B3256BD833}"/>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8B-4779-9F2D-082DF2C55385}"/>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E4-4838-B337-54B3256BD833}"/>
                </c:ext>
              </c:extLst>
            </c:dLbl>
            <c:dLbl>
              <c:idx val="15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E4-4838-B337-54B3256BD833}"/>
                </c:ext>
              </c:extLst>
            </c:dLbl>
            <c:numFmt formatCode="#,##0" sourceLinked="0"/>
            <c:spPr>
              <a:noFill/>
              <a:ln>
                <a:noFill/>
              </a:ln>
              <a:effectLst/>
            </c:spPr>
            <c:txPr>
              <a:bodyPr/>
              <a:lstStyle/>
              <a:p>
                <a:pPr>
                  <a:defRPr>
                    <a:solidFill>
                      <a:srgbClr val="EFCB68"/>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'3.1.4'!$B$248:$B$284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'3.1.4'!$F$248:$F$284</c:f>
              <c:numCache>
                <c:formatCode>#,##0.0</c:formatCode>
                <c:ptCount val="37"/>
                <c:pt idx="0">
                  <c:v>3800.9661134300004</c:v>
                </c:pt>
                <c:pt idx="1">
                  <c:v>3717.3401163500007</c:v>
                </c:pt>
                <c:pt idx="2">
                  <c:v>3700.9059111700012</c:v>
                </c:pt>
                <c:pt idx="3">
                  <c:v>3729.8087893000006</c:v>
                </c:pt>
                <c:pt idx="4">
                  <c:v>3763.9231628299995</c:v>
                </c:pt>
                <c:pt idx="5">
                  <c:v>3798.59350008</c:v>
                </c:pt>
                <c:pt idx="6">
                  <c:v>3844.3369977999996</c:v>
                </c:pt>
                <c:pt idx="7">
                  <c:v>3898.167008559999</c:v>
                </c:pt>
                <c:pt idx="8">
                  <c:v>3932.4480210700003</c:v>
                </c:pt>
                <c:pt idx="9">
                  <c:v>3965.5603128799999</c:v>
                </c:pt>
                <c:pt idx="10">
                  <c:v>4002.1820844100007</c:v>
                </c:pt>
                <c:pt idx="11">
                  <c:v>4026.8801165399991</c:v>
                </c:pt>
                <c:pt idx="12">
                  <c:v>4059.6415328499988</c:v>
                </c:pt>
                <c:pt idx="13">
                  <c:v>4054.0279786199999</c:v>
                </c:pt>
                <c:pt idx="14">
                  <c:v>4088.2494772600007</c:v>
                </c:pt>
                <c:pt idx="15">
                  <c:v>4117.1636732600009</c:v>
                </c:pt>
                <c:pt idx="16">
                  <c:v>4216.9116262099997</c:v>
                </c:pt>
                <c:pt idx="17">
                  <c:v>4222.6064299199988</c:v>
                </c:pt>
                <c:pt idx="18">
                  <c:v>4241.7075258299992</c:v>
                </c:pt>
                <c:pt idx="19">
                  <c:v>4260.6440826199987</c:v>
                </c:pt>
                <c:pt idx="20">
                  <c:v>4257.2545809200001</c:v>
                </c:pt>
                <c:pt idx="21">
                  <c:v>4259.3222971899995</c:v>
                </c:pt>
                <c:pt idx="22">
                  <c:v>4266.6118778800001</c:v>
                </c:pt>
                <c:pt idx="23">
                  <c:v>4254.3461031000006</c:v>
                </c:pt>
                <c:pt idx="24">
                  <c:v>4258.1800892599995</c:v>
                </c:pt>
                <c:pt idx="25">
                  <c:v>4263.9651334199998</c:v>
                </c:pt>
                <c:pt idx="26">
                  <c:v>4273.0762801200008</c:v>
                </c:pt>
                <c:pt idx="27">
                  <c:v>4282.3584471699987</c:v>
                </c:pt>
                <c:pt idx="28">
                  <c:v>4292.0768103700002</c:v>
                </c:pt>
                <c:pt idx="29">
                  <c:v>4310.5511784199989</c:v>
                </c:pt>
                <c:pt idx="30">
                  <c:v>4316.0522547500004</c:v>
                </c:pt>
                <c:pt idx="31">
                  <c:v>4328.7537359400003</c:v>
                </c:pt>
                <c:pt idx="32">
                  <c:v>4332.092207050001</c:v>
                </c:pt>
                <c:pt idx="33">
                  <c:v>4348.1703092999996</c:v>
                </c:pt>
                <c:pt idx="34">
                  <c:v>4369.4153498199994</c:v>
                </c:pt>
                <c:pt idx="35">
                  <c:v>4338.1705606299993</c:v>
                </c:pt>
                <c:pt idx="36">
                  <c:v>4352.0557310100003</c:v>
                </c:pt>
              </c:numCache>
            </c:numRef>
          </c:val>
          <c:smooth val="0"/>
          <c:extLst>
            <c:ext xmlns:c16="http://schemas.microsoft.com/office/drawing/2014/chart" uri="{C3380CC4-5D6E-409C-BE32-E72D297353CC}">
              <c16:uniqueId val="{0000000E-AFE4-4838-B337-54B3256BD833}"/>
            </c:ext>
          </c:extLst>
        </c:ser>
        <c:ser>
          <c:idx val="4"/>
          <c:order val="4"/>
          <c:tx>
            <c:strRef>
              <c:f>'3.1.4'!$G$12</c:f>
              <c:strCache>
                <c:ptCount val="1"/>
                <c:pt idx="0">
                  <c:v>Educativa</c:v>
                </c:pt>
              </c:strCache>
            </c:strRef>
          </c:tx>
          <c:spPr>
            <a:ln>
              <a:solidFill>
                <a:srgbClr val="FBAF3F"/>
              </a:solidFill>
            </a:ln>
          </c:spPr>
          <c:marker>
            <c:symbol val="none"/>
          </c:marker>
          <c:dLbls>
            <c:dLbl>
              <c:idx val="36"/>
              <c:numFmt formatCode="#,##0" sourceLinked="0"/>
              <c:spPr>
                <a:noFill/>
                <a:ln>
                  <a:noFill/>
                </a:ln>
                <a:effectLst/>
              </c:spPr>
              <c:txPr>
                <a:bodyPr/>
                <a:lstStyle/>
                <a:p>
                  <a:pPr>
                    <a:defRPr>
                      <a:solidFill>
                        <a:srgbClr val="E5825E"/>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E4-4838-B337-54B3256BD833}"/>
                </c:ext>
              </c:extLst>
            </c:dLbl>
            <c:spPr>
              <a:noFill/>
              <a:ln>
                <a:noFill/>
              </a:ln>
              <a:effectLst/>
            </c:spPr>
            <c:txPr>
              <a:bodyPr/>
              <a:lstStyle/>
              <a:p>
                <a:pPr>
                  <a:defRPr>
                    <a:solidFill>
                      <a:srgbClr val="E5825E"/>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'3.1.4'!$B$248:$B$284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'3.1.4'!$G$248:$G$284</c:f>
              <c:numCache>
                <c:formatCode>#,##0.0</c:formatCode>
                <c:ptCount val="37"/>
                <c:pt idx="0">
                  <c:v>342.50908169000002</c:v>
                </c:pt>
                <c:pt idx="1">
                  <c:v>339.24896031000003</c:v>
                </c:pt>
                <c:pt idx="2">
                  <c:v>336.20730100999992</c:v>
                </c:pt>
                <c:pt idx="3">
                  <c:v>330.71396490000001</c:v>
                </c:pt>
                <c:pt idx="4">
                  <c:v>326.25827523000004</c:v>
                </c:pt>
                <c:pt idx="5">
                  <c:v>321.68344538000008</c:v>
                </c:pt>
                <c:pt idx="6">
                  <c:v>318.72628426</c:v>
                </c:pt>
                <c:pt idx="7">
                  <c:v>314.62919090999998</c:v>
                </c:pt>
                <c:pt idx="8">
                  <c:v>311.71635904999999</c:v>
                </c:pt>
                <c:pt idx="9">
                  <c:v>307.44118874999992</c:v>
                </c:pt>
                <c:pt idx="10">
                  <c:v>302.35164088000005</c:v>
                </c:pt>
                <c:pt idx="11">
                  <c:v>298.13998906</c:v>
                </c:pt>
                <c:pt idx="12">
                  <c:v>293.97465400999999</c:v>
                </c:pt>
                <c:pt idx="13">
                  <c:v>289.84307544000001</c:v>
                </c:pt>
                <c:pt idx="14">
                  <c:v>286.78133260999994</c:v>
                </c:pt>
                <c:pt idx="15">
                  <c:v>281.18826064999996</c:v>
                </c:pt>
                <c:pt idx="16">
                  <c:v>277.13404522000008</c:v>
                </c:pt>
                <c:pt idx="17">
                  <c:v>271.40990672000004</c:v>
                </c:pt>
                <c:pt idx="18">
                  <c:v>266.95729022</c:v>
                </c:pt>
                <c:pt idx="19">
                  <c:v>264.73966892999999</c:v>
                </c:pt>
                <c:pt idx="20">
                  <c:v>261.43579395</c:v>
                </c:pt>
                <c:pt idx="21">
                  <c:v>257.67062436999998</c:v>
                </c:pt>
                <c:pt idx="22">
                  <c:v>253.41224715000001</c:v>
                </c:pt>
                <c:pt idx="23">
                  <c:v>249.09677097999995</c:v>
                </c:pt>
                <c:pt idx="24">
                  <c:v>245.20395244999997</c:v>
                </c:pt>
                <c:pt idx="25">
                  <c:v>241.03151847000001</c:v>
                </c:pt>
                <c:pt idx="26">
                  <c:v>237.53337141</c:v>
                </c:pt>
                <c:pt idx="27">
                  <c:v>233.59103682</c:v>
                </c:pt>
                <c:pt idx="28">
                  <c:v>230.15167762999999</c:v>
                </c:pt>
                <c:pt idx="29">
                  <c:v>226.17893359999999</c:v>
                </c:pt>
                <c:pt idx="30">
                  <c:v>222.66375121999997</c:v>
                </c:pt>
                <c:pt idx="31">
                  <c:v>218.6491728</c:v>
                </c:pt>
                <c:pt idx="32">
                  <c:v>215.30755535999995</c:v>
                </c:pt>
                <c:pt idx="33">
                  <c:v>211.87790271999998</c:v>
                </c:pt>
                <c:pt idx="34">
                  <c:v>207.80376028999996</c:v>
                </c:pt>
                <c:pt idx="35">
                  <c:v>204.03897298000001</c:v>
                </c:pt>
                <c:pt idx="36">
                  <c:v>200.37598488999998</c:v>
                </c:pt>
              </c:numCache>
            </c:numRef>
          </c:val>
          <c:smooth val="0"/>
          <c:extLst>
            <c:ext xmlns:c16="http://schemas.microsoft.com/office/drawing/2014/chart" uri="{C3380CC4-5D6E-409C-BE32-E72D297353CC}">
              <c16:uniqueId val="{00000011-AFE4-4838-B337-54B3256BD833}"/>
            </c:ext>
          </c:extLst>
        </c:ser>
        <c:dLbls>
          <c:showLegendKey val="0"/>
          <c:showVal val="0"/>
          <c:showCatName val="0"/>
          <c:showSerName val="0"/>
          <c:showPercent val="0"/>
          <c:showBubbleSize val="0"/>
        </c:dLbls>
        <c:smooth val="0"/>
        <c:axId val="420598528"/>
        <c:axId val="420600064"/>
      </c:lineChart>
      <c:dateAx>
        <c:axId val="420598528"/>
        <c:scaling>
          <c:orientation val="minMax"/>
        </c:scaling>
        <c:delete val="0"/>
        <c:axPos val="b"/>
        <c:numFmt formatCode="mmm\-yy;@" sourceLinked="0"/>
        <c:majorTickMark val="out"/>
        <c:minorTickMark val="none"/>
        <c:tickLblPos val="nextTo"/>
        <c:txPr>
          <a:bodyPr rot="0" vert="horz"/>
          <a:lstStyle/>
          <a:p>
            <a:pPr>
              <a:defRPr/>
            </a:pPr>
            <a:endParaRPr lang="es-ES"/>
          </a:p>
        </c:txPr>
        <c:crossAx val="420600064"/>
        <c:crosses val="autoZero"/>
        <c:auto val="1"/>
        <c:lblOffset val="100"/>
        <c:baseTimeUnit val="months"/>
        <c:majorUnit val="6"/>
        <c:majorTimeUnit val="months"/>
      </c:dateAx>
      <c:valAx>
        <c:axId val="420600064"/>
        <c:scaling>
          <c:orientation val="minMax"/>
        </c:scaling>
        <c:delete val="0"/>
        <c:axPos val="l"/>
        <c:numFmt formatCode="#,##0" sourceLinked="0"/>
        <c:majorTickMark val="out"/>
        <c:minorTickMark val="none"/>
        <c:tickLblPos val="nextTo"/>
        <c:crossAx val="420598528"/>
        <c:crosses val="autoZero"/>
        <c:crossBetween val="between"/>
      </c:valAx>
      <c:spPr>
        <a:noFill/>
        <a:ln w="25400">
          <a:noFill/>
        </a:ln>
      </c:spPr>
    </c:plotArea>
    <c:legend>
      <c:legendPos val="b"/>
      <c:layout>
        <c:manualLayout>
          <c:xMode val="edge"/>
          <c:yMode val="edge"/>
          <c:x val="4.8946904142817174E-2"/>
          <c:y val="0.93321403297719663"/>
          <c:w val="0.90487593223148266"/>
          <c:h val="6.6785967022803414E-2"/>
        </c:manualLayout>
      </c:layout>
      <c:overlay val="0"/>
    </c:legend>
    <c:plotVisOnly val="1"/>
    <c:dispBlanksAs val="gap"/>
    <c:showDLblsOverMax val="0"/>
  </c:chart>
  <c:spPr>
    <a:ln>
      <a:noFill/>
    </a:ln>
  </c:spPr>
  <c:txPr>
    <a:bodyPr/>
    <a:lstStyle/>
    <a:p>
      <a:pPr>
        <a:defRPr>
          <a:solidFill>
            <a:schemeClr val="tx1"/>
          </a:solidFill>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1378755144032922"/>
          <c:y val="9.5458248441836549E-2"/>
          <c:w val="0.83263204738165952"/>
          <c:h val="0.64777394561220003"/>
        </c:manualLayout>
      </c:layout>
      <c:lineChart>
        <c:grouping val="standard"/>
        <c:varyColors val="0"/>
        <c:ser>
          <c:idx val="2"/>
          <c:order val="2"/>
          <c:tx>
            <c:v>Reservas líquidas requeridas</c:v>
          </c:tx>
          <c:spPr>
            <a:ln w="28575" cap="rnd" cmpd="sng" algn="ctr">
              <a:solidFill>
                <a:schemeClr val="accent1">
                  <a:tint val="86000"/>
                  <a:shade val="95000"/>
                  <a:satMod val="105000"/>
                </a:schemeClr>
              </a:solidFill>
              <a:prstDash val="solid"/>
              <a:round/>
            </a:ln>
            <a:effectLst/>
          </c:spPr>
          <c:marker>
            <c:symbol val="square"/>
            <c:size val="5"/>
            <c:spPr>
              <a:solidFill>
                <a:schemeClr val="accent1">
                  <a:tint val="86000"/>
                </a:schemeClr>
              </a:solidFill>
              <a:ln w="9525" cap="flat" cmpd="sng" algn="ctr">
                <a:solidFill>
                  <a:schemeClr val="accent1">
                    <a:tint val="86000"/>
                    <a:shade val="95000"/>
                    <a:satMod val="105000"/>
                  </a:schemeClr>
                </a:solidFill>
                <a:prstDash val="solid"/>
                <a:round/>
              </a:ln>
              <a:effectLst/>
            </c:spPr>
          </c:marker>
          <c:cat>
            <c:numRef>
              <c:extLst>
                <c:ext xmlns:c15="http://schemas.microsoft.com/office/drawing/2012/chart" uri="{02D57815-91ED-43cb-92C2-25804820EDAC}">
                  <c15:fullRef>
                    <c15:sqref>'2.2'!$B$12:$B$141</c15:sqref>
                  </c15:fullRef>
                </c:ext>
              </c:extLst>
              <c:f>'2.2'!$B$106:$B$141</c:f>
              <c:numCache>
                <c:formatCode>d\-mmm\-yy</c:formatCode>
                <c:ptCount val="36"/>
                <c:pt idx="0">
                  <c:v>44643</c:v>
                </c:pt>
                <c:pt idx="1">
                  <c:v>44671</c:v>
                </c:pt>
                <c:pt idx="2">
                  <c:v>44699</c:v>
                </c:pt>
                <c:pt idx="3">
                  <c:v>44741</c:v>
                </c:pt>
                <c:pt idx="4">
                  <c:v>44769</c:v>
                </c:pt>
                <c:pt idx="5">
                  <c:v>44797</c:v>
                </c:pt>
                <c:pt idx="6">
                  <c:v>44825</c:v>
                </c:pt>
                <c:pt idx="7">
                  <c:v>44853</c:v>
                </c:pt>
                <c:pt idx="8">
                  <c:v>44895</c:v>
                </c:pt>
                <c:pt idx="9">
                  <c:v>44923</c:v>
                </c:pt>
                <c:pt idx="10">
                  <c:v>44951</c:v>
                </c:pt>
                <c:pt idx="11">
                  <c:v>44979</c:v>
                </c:pt>
                <c:pt idx="12">
                  <c:v>45007</c:v>
                </c:pt>
                <c:pt idx="13">
                  <c:v>45035</c:v>
                </c:pt>
                <c:pt idx="14">
                  <c:v>45077</c:v>
                </c:pt>
                <c:pt idx="15">
                  <c:v>45105</c:v>
                </c:pt>
                <c:pt idx="16">
                  <c:v>45133</c:v>
                </c:pt>
                <c:pt idx="17">
                  <c:v>45161</c:v>
                </c:pt>
                <c:pt idx="18">
                  <c:v>45189</c:v>
                </c:pt>
                <c:pt idx="19">
                  <c:v>45217</c:v>
                </c:pt>
                <c:pt idx="20">
                  <c:v>45259</c:v>
                </c:pt>
                <c:pt idx="21">
                  <c:v>45287</c:v>
                </c:pt>
                <c:pt idx="22">
                  <c:v>45315</c:v>
                </c:pt>
                <c:pt idx="23">
                  <c:v>45343</c:v>
                </c:pt>
                <c:pt idx="24">
                  <c:v>45371</c:v>
                </c:pt>
                <c:pt idx="25">
                  <c:v>45399</c:v>
                </c:pt>
                <c:pt idx="26">
                  <c:v>45441</c:v>
                </c:pt>
                <c:pt idx="27">
                  <c:v>45469</c:v>
                </c:pt>
                <c:pt idx="28">
                  <c:v>45497</c:v>
                </c:pt>
                <c:pt idx="29">
                  <c:v>45525</c:v>
                </c:pt>
                <c:pt idx="30">
                  <c:v>45553</c:v>
                </c:pt>
                <c:pt idx="31">
                  <c:v>45595</c:v>
                </c:pt>
                <c:pt idx="32">
                  <c:v>45623</c:v>
                </c:pt>
                <c:pt idx="33">
                  <c:v>45651</c:v>
                </c:pt>
                <c:pt idx="34">
                  <c:v>45679</c:v>
                </c:pt>
                <c:pt idx="35">
                  <c:v>45707</c:v>
                </c:pt>
              </c:numCache>
            </c:numRef>
          </c:cat>
          <c:val>
            <c:numRef>
              <c:extLst>
                <c:ext xmlns:c15="http://schemas.microsoft.com/office/drawing/2012/chart" uri="{02D57815-91ED-43cb-92C2-25804820EDAC}">
                  <c15:fullRef>
                    <c15:sqref>'2.2'!$D$12:$D$141</c15:sqref>
                  </c15:fullRef>
                </c:ext>
              </c:extLst>
              <c:f>'2.2'!$D$106:$D$141</c:f>
              <c:numCache>
                <c:formatCode>#,##0</c:formatCode>
                <c:ptCount val="36"/>
                <c:pt idx="0">
                  <c:v>1375.6115786300002</c:v>
                </c:pt>
                <c:pt idx="1">
                  <c:v>1388.4386018599998</c:v>
                </c:pt>
                <c:pt idx="2">
                  <c:v>1372.77068353</c:v>
                </c:pt>
                <c:pt idx="3">
                  <c:v>1385.9900246200007</c:v>
                </c:pt>
                <c:pt idx="4">
                  <c:v>1372.8163231800004</c:v>
                </c:pt>
                <c:pt idx="5">
                  <c:v>1373.2056950399999</c:v>
                </c:pt>
                <c:pt idx="6">
                  <c:v>1378.8214718200004</c:v>
                </c:pt>
                <c:pt idx="7">
                  <c:v>1383.9764069400001</c:v>
                </c:pt>
                <c:pt idx="8">
                  <c:v>1411.4863704100001</c:v>
                </c:pt>
                <c:pt idx="9">
                  <c:v>1413.9177842599997</c:v>
                </c:pt>
                <c:pt idx="10">
                  <c:v>1464.8862428100003</c:v>
                </c:pt>
                <c:pt idx="11">
                  <c:v>1451.9203020499997</c:v>
                </c:pt>
                <c:pt idx="12">
                  <c:v>1456.9434908600003</c:v>
                </c:pt>
                <c:pt idx="13">
                  <c:v>1474.7763096800006</c:v>
                </c:pt>
                <c:pt idx="14">
                  <c:v>1489.4031998900002</c:v>
                </c:pt>
                <c:pt idx="15">
                  <c:v>1472.1620330300002</c:v>
                </c:pt>
                <c:pt idx="16">
                  <c:v>1468.8250462000001</c:v>
                </c:pt>
                <c:pt idx="17">
                  <c:v>1471.6060722000004</c:v>
                </c:pt>
                <c:pt idx="18">
                  <c:v>1478.8669327600001</c:v>
                </c:pt>
                <c:pt idx="19">
                  <c:v>1483.51517519</c:v>
                </c:pt>
                <c:pt idx="20">
                  <c:v>1500.1111520300001</c:v>
                </c:pt>
                <c:pt idx="21">
                  <c:v>1515.5842628599996</c:v>
                </c:pt>
                <c:pt idx="22">
                  <c:v>1554.84969202</c:v>
                </c:pt>
                <c:pt idx="23">
                  <c:v>1526.00300573</c:v>
                </c:pt>
                <c:pt idx="24">
                  <c:v>1522.0557905099997</c:v>
                </c:pt>
                <c:pt idx="25">
                  <c:v>1541.1868763299999</c:v>
                </c:pt>
                <c:pt idx="26">
                  <c:v>1561.9189334800001</c:v>
                </c:pt>
                <c:pt idx="27">
                  <c:v>1577.6208474900002</c:v>
                </c:pt>
                <c:pt idx="28">
                  <c:v>1606.9121333800001</c:v>
                </c:pt>
                <c:pt idx="29">
                  <c:v>1616.6803027399999</c:v>
                </c:pt>
                <c:pt idx="30">
                  <c:v>1636.7220579500001</c:v>
                </c:pt>
                <c:pt idx="31">
                  <c:v>1681.6009145900005</c:v>
                </c:pt>
                <c:pt idx="32">
                  <c:v>1706.1488952500001</c:v>
                </c:pt>
                <c:pt idx="33">
                  <c:v>1723.9435117099999</c:v>
                </c:pt>
                <c:pt idx="34">
                  <c:v>1777.67226222</c:v>
                </c:pt>
                <c:pt idx="35">
                  <c:v>1762.5760381499995</c:v>
                </c:pt>
              </c:numCache>
            </c:numRef>
          </c:val>
          <c:smooth val="0"/>
          <c:extLst>
            <c:ext xmlns:c16="http://schemas.microsoft.com/office/drawing/2014/chart" uri="{C3380CC4-5D6E-409C-BE32-E72D297353CC}">
              <c16:uniqueId val="{00000000-D977-4270-8127-002CDC4DDC4D}"/>
            </c:ext>
          </c:extLst>
        </c:ser>
        <c:ser>
          <c:idx val="3"/>
          <c:order val="3"/>
          <c:tx>
            <c:v>Reservas líquidas constituidas</c:v>
          </c:tx>
          <c:spPr>
            <a:ln w="28575" cap="rnd" cmpd="sng" algn="ctr">
              <a:solidFill>
                <a:schemeClr val="accent1">
                  <a:tint val="58000"/>
                  <a:shade val="95000"/>
                  <a:satMod val="105000"/>
                </a:schemeClr>
              </a:solidFill>
              <a:prstDash val="solid"/>
              <a:round/>
            </a:ln>
            <a:effectLst/>
          </c:spPr>
          <c:marker>
            <c:symbol val="square"/>
            <c:size val="5"/>
            <c:spPr>
              <a:solidFill>
                <a:schemeClr val="accent1">
                  <a:tint val="58000"/>
                </a:schemeClr>
              </a:solidFill>
              <a:ln w="9525" cap="flat" cmpd="sng" algn="ctr">
                <a:solidFill>
                  <a:schemeClr val="accent1">
                    <a:tint val="58000"/>
                    <a:shade val="95000"/>
                    <a:satMod val="105000"/>
                  </a:schemeClr>
                </a:solidFill>
                <a:prstDash val="solid"/>
                <a:round/>
              </a:ln>
              <a:effectLst/>
            </c:spPr>
          </c:marker>
          <c:cat>
            <c:numRef>
              <c:extLst>
                <c:ext xmlns:c15="http://schemas.microsoft.com/office/drawing/2012/chart" uri="{02D57815-91ED-43cb-92C2-25804820EDAC}">
                  <c15:fullRef>
                    <c15:sqref>'2.2'!$B$12:$B$141</c15:sqref>
                  </c15:fullRef>
                </c:ext>
              </c:extLst>
              <c:f>'2.2'!$B$106:$B$141</c:f>
              <c:numCache>
                <c:formatCode>d\-mmm\-yy</c:formatCode>
                <c:ptCount val="36"/>
                <c:pt idx="0">
                  <c:v>44643</c:v>
                </c:pt>
                <c:pt idx="1">
                  <c:v>44671</c:v>
                </c:pt>
                <c:pt idx="2">
                  <c:v>44699</c:v>
                </c:pt>
                <c:pt idx="3">
                  <c:v>44741</c:v>
                </c:pt>
                <c:pt idx="4">
                  <c:v>44769</c:v>
                </c:pt>
                <c:pt idx="5">
                  <c:v>44797</c:v>
                </c:pt>
                <c:pt idx="6">
                  <c:v>44825</c:v>
                </c:pt>
                <c:pt idx="7">
                  <c:v>44853</c:v>
                </c:pt>
                <c:pt idx="8">
                  <c:v>44895</c:v>
                </c:pt>
                <c:pt idx="9">
                  <c:v>44923</c:v>
                </c:pt>
                <c:pt idx="10">
                  <c:v>44951</c:v>
                </c:pt>
                <c:pt idx="11">
                  <c:v>44979</c:v>
                </c:pt>
                <c:pt idx="12">
                  <c:v>45007</c:v>
                </c:pt>
                <c:pt idx="13">
                  <c:v>45035</c:v>
                </c:pt>
                <c:pt idx="14">
                  <c:v>45077</c:v>
                </c:pt>
                <c:pt idx="15">
                  <c:v>45105</c:v>
                </c:pt>
                <c:pt idx="16">
                  <c:v>45133</c:v>
                </c:pt>
                <c:pt idx="17">
                  <c:v>45161</c:v>
                </c:pt>
                <c:pt idx="18">
                  <c:v>45189</c:v>
                </c:pt>
                <c:pt idx="19">
                  <c:v>45217</c:v>
                </c:pt>
                <c:pt idx="20">
                  <c:v>45259</c:v>
                </c:pt>
                <c:pt idx="21">
                  <c:v>45287</c:v>
                </c:pt>
                <c:pt idx="22">
                  <c:v>45315</c:v>
                </c:pt>
                <c:pt idx="23">
                  <c:v>45343</c:v>
                </c:pt>
                <c:pt idx="24">
                  <c:v>45371</c:v>
                </c:pt>
                <c:pt idx="25">
                  <c:v>45399</c:v>
                </c:pt>
                <c:pt idx="26">
                  <c:v>45441</c:v>
                </c:pt>
                <c:pt idx="27">
                  <c:v>45469</c:v>
                </c:pt>
                <c:pt idx="28">
                  <c:v>45497</c:v>
                </c:pt>
                <c:pt idx="29">
                  <c:v>45525</c:v>
                </c:pt>
                <c:pt idx="30">
                  <c:v>45553</c:v>
                </c:pt>
                <c:pt idx="31">
                  <c:v>45595</c:v>
                </c:pt>
                <c:pt idx="32">
                  <c:v>45623</c:v>
                </c:pt>
                <c:pt idx="33">
                  <c:v>45651</c:v>
                </c:pt>
                <c:pt idx="34">
                  <c:v>45679</c:v>
                </c:pt>
                <c:pt idx="35">
                  <c:v>45707</c:v>
                </c:pt>
              </c:numCache>
            </c:numRef>
          </c:cat>
          <c:val>
            <c:numRef>
              <c:extLst>
                <c:ext xmlns:c15="http://schemas.microsoft.com/office/drawing/2012/chart" uri="{02D57815-91ED-43cb-92C2-25804820EDAC}">
                  <c15:fullRef>
                    <c15:sqref>'2.2'!$F$12:$F$141</c15:sqref>
                  </c15:fullRef>
                </c:ext>
              </c:extLst>
              <c:f>'2.2'!$F$106:$F$141</c:f>
              <c:numCache>
                <c:formatCode>#,##0</c:formatCode>
                <c:ptCount val="36"/>
                <c:pt idx="0">
                  <c:v>2425.77838299</c:v>
                </c:pt>
                <c:pt idx="1">
                  <c:v>2258.07265745</c:v>
                </c:pt>
                <c:pt idx="2">
                  <c:v>2163.8813147699998</c:v>
                </c:pt>
                <c:pt idx="3">
                  <c:v>2007.01534051</c:v>
                </c:pt>
                <c:pt idx="4">
                  <c:v>2011.8802372500002</c:v>
                </c:pt>
                <c:pt idx="5">
                  <c:v>1964.7827907500005</c:v>
                </c:pt>
                <c:pt idx="6">
                  <c:v>1966.9299880899998</c:v>
                </c:pt>
                <c:pt idx="7">
                  <c:v>1937.4321392300001</c:v>
                </c:pt>
                <c:pt idx="8">
                  <c:v>1962.5170943200001</c:v>
                </c:pt>
                <c:pt idx="9">
                  <c:v>1910.6125499300001</c:v>
                </c:pt>
                <c:pt idx="10">
                  <c:v>1912.5201088400001</c:v>
                </c:pt>
                <c:pt idx="11">
                  <c:v>1711.87870617</c:v>
                </c:pt>
                <c:pt idx="12">
                  <c:v>1815.6407517900002</c:v>
                </c:pt>
                <c:pt idx="13">
                  <c:v>1839.1799078000001</c:v>
                </c:pt>
                <c:pt idx="14">
                  <c:v>1862.1999591000001</c:v>
                </c:pt>
                <c:pt idx="15">
                  <c:v>1869.31469315</c:v>
                </c:pt>
                <c:pt idx="16">
                  <c:v>1869.3085233299998</c:v>
                </c:pt>
                <c:pt idx="17">
                  <c:v>1817.2164299599999</c:v>
                </c:pt>
                <c:pt idx="18">
                  <c:v>1828.6933070200002</c:v>
                </c:pt>
                <c:pt idx="19">
                  <c:v>1831.6755454900006</c:v>
                </c:pt>
                <c:pt idx="20">
                  <c:v>1833.5529254199998</c:v>
                </c:pt>
                <c:pt idx="21">
                  <c:v>1865.8095226500004</c:v>
                </c:pt>
                <c:pt idx="22">
                  <c:v>1925.6377178600003</c:v>
                </c:pt>
                <c:pt idx="23">
                  <c:v>1930.4855799600002</c:v>
                </c:pt>
                <c:pt idx="24">
                  <c:v>1849.2085765200002</c:v>
                </c:pt>
                <c:pt idx="25">
                  <c:v>1856.9046552100003</c:v>
                </c:pt>
                <c:pt idx="26">
                  <c:v>1898.37647857</c:v>
                </c:pt>
                <c:pt idx="27">
                  <c:v>1891.7551219399998</c:v>
                </c:pt>
                <c:pt idx="28">
                  <c:v>1915.5850406</c:v>
                </c:pt>
                <c:pt idx="29">
                  <c:v>1913.57330359</c:v>
                </c:pt>
                <c:pt idx="30">
                  <c:v>1968.5955773199996</c:v>
                </c:pt>
                <c:pt idx="31">
                  <c:v>2047.1321417499996</c:v>
                </c:pt>
                <c:pt idx="32">
                  <c:v>2142.7545628599996</c:v>
                </c:pt>
                <c:pt idx="33">
                  <c:v>2261.1109604799994</c:v>
                </c:pt>
                <c:pt idx="34">
                  <c:v>2468.74379421</c:v>
                </c:pt>
                <c:pt idx="35">
                  <c:v>2640.5734240800002</c:v>
                </c:pt>
              </c:numCache>
            </c:numRef>
          </c:val>
          <c:smooth val="0"/>
          <c:extLst>
            <c:ext xmlns:c16="http://schemas.microsoft.com/office/drawing/2014/chart" uri="{C3380CC4-5D6E-409C-BE32-E72D297353CC}">
              <c16:uniqueId val="{00000001-D977-4270-8127-002CDC4DDC4D}"/>
            </c:ext>
          </c:extLst>
        </c:ser>
        <c:dLbls>
          <c:showLegendKey val="0"/>
          <c:showVal val="0"/>
          <c:showCatName val="0"/>
          <c:showSerName val="0"/>
          <c:showPercent val="0"/>
          <c:showBubbleSize val="0"/>
        </c:dLbls>
        <c:marker val="1"/>
        <c:smooth val="0"/>
        <c:axId val="389649536"/>
        <c:axId val="389651072"/>
        <c:extLst>
          <c:ext xmlns:c15="http://schemas.microsoft.com/office/drawing/2012/chart" uri="{02D57815-91ED-43cb-92C2-25804820EDAC}">
            <c15:filteredLineSeries>
              <c15:ser>
                <c:idx val="0"/>
                <c:order val="0"/>
                <c:tx>
                  <c:strRef>
                    <c:extLst>
                      <c:ext uri="{02D57815-91ED-43cb-92C2-25804820EDAC}">
                        <c15:formulaRef>
                          <c15:sqref>'2.2'!$C$11</c15:sqref>
                        </c15:formulaRef>
                      </c:ext>
                    </c:extLst>
                    <c:strCache>
                      <c:ptCount val="1"/>
                      <c:pt idx="0">
                        <c:v>Reservas requeridas</c:v>
                      </c:pt>
                    </c:strCache>
                  </c:strRef>
                </c:tx>
                <c:spPr>
                  <a:ln w="28575" cap="rnd" cmpd="sng" algn="ctr">
                    <a:solidFill>
                      <a:schemeClr val="accent1">
                        <a:shade val="58000"/>
                        <a:shade val="95000"/>
                        <a:satMod val="105000"/>
                      </a:schemeClr>
                    </a:solidFill>
                    <a:prstDash val="solid"/>
                    <a:round/>
                  </a:ln>
                  <a:effectLst/>
                </c:spPr>
                <c:marker>
                  <c:symbol val="none"/>
                </c:marker>
                <c:dLbls>
                  <c:dLbl>
                    <c:idx val="0"/>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D977-4270-8127-002CDC4DDC4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uri="{02D57815-91ED-43cb-92C2-25804820EDAC}">
                        <c15:fullRef>
                          <c15:sqref>'2.2'!$B$12:$B$141</c15:sqref>
                        </c15:fullRef>
                        <c15:formulaRef>
                          <c15:sqref>'2.2'!$B$106:$B$141</c15:sqref>
                        </c15:formulaRef>
                      </c:ext>
                    </c:extLst>
                    <c:numCache>
                      <c:formatCode>d\-mmm\-yy</c:formatCode>
                      <c:ptCount val="36"/>
                      <c:pt idx="0">
                        <c:v>44643</c:v>
                      </c:pt>
                      <c:pt idx="1">
                        <c:v>44671</c:v>
                      </c:pt>
                      <c:pt idx="2">
                        <c:v>44699</c:v>
                      </c:pt>
                      <c:pt idx="3">
                        <c:v>44741</c:v>
                      </c:pt>
                      <c:pt idx="4">
                        <c:v>44769</c:v>
                      </c:pt>
                      <c:pt idx="5">
                        <c:v>44797</c:v>
                      </c:pt>
                      <c:pt idx="6">
                        <c:v>44825</c:v>
                      </c:pt>
                      <c:pt idx="7">
                        <c:v>44853</c:v>
                      </c:pt>
                      <c:pt idx="8">
                        <c:v>44895</c:v>
                      </c:pt>
                      <c:pt idx="9">
                        <c:v>44923</c:v>
                      </c:pt>
                      <c:pt idx="10">
                        <c:v>44951</c:v>
                      </c:pt>
                      <c:pt idx="11">
                        <c:v>44979</c:v>
                      </c:pt>
                      <c:pt idx="12">
                        <c:v>45007</c:v>
                      </c:pt>
                      <c:pt idx="13">
                        <c:v>45035</c:v>
                      </c:pt>
                      <c:pt idx="14">
                        <c:v>45077</c:v>
                      </c:pt>
                      <c:pt idx="15">
                        <c:v>45105</c:v>
                      </c:pt>
                      <c:pt idx="16">
                        <c:v>45133</c:v>
                      </c:pt>
                      <c:pt idx="17">
                        <c:v>45161</c:v>
                      </c:pt>
                      <c:pt idx="18">
                        <c:v>45189</c:v>
                      </c:pt>
                      <c:pt idx="19">
                        <c:v>45217</c:v>
                      </c:pt>
                      <c:pt idx="20">
                        <c:v>45259</c:v>
                      </c:pt>
                      <c:pt idx="21">
                        <c:v>45287</c:v>
                      </c:pt>
                      <c:pt idx="22">
                        <c:v>45315</c:v>
                      </c:pt>
                      <c:pt idx="23">
                        <c:v>45343</c:v>
                      </c:pt>
                      <c:pt idx="24">
                        <c:v>45371</c:v>
                      </c:pt>
                      <c:pt idx="25">
                        <c:v>45399</c:v>
                      </c:pt>
                      <c:pt idx="26">
                        <c:v>45441</c:v>
                      </c:pt>
                      <c:pt idx="27">
                        <c:v>45469</c:v>
                      </c:pt>
                      <c:pt idx="28">
                        <c:v>45497</c:v>
                      </c:pt>
                      <c:pt idx="29">
                        <c:v>45525</c:v>
                      </c:pt>
                      <c:pt idx="30">
                        <c:v>45553</c:v>
                      </c:pt>
                      <c:pt idx="31">
                        <c:v>45595</c:v>
                      </c:pt>
                      <c:pt idx="32">
                        <c:v>45623</c:v>
                      </c:pt>
                      <c:pt idx="33">
                        <c:v>45651</c:v>
                      </c:pt>
                      <c:pt idx="34">
                        <c:v>45679</c:v>
                      </c:pt>
                      <c:pt idx="35">
                        <c:v>45707</c:v>
                      </c:pt>
                    </c:numCache>
                  </c:numRef>
                </c:cat>
                <c:val>
                  <c:numRef>
                    <c:extLst>
                      <c:ext uri="{02D57815-91ED-43cb-92C2-25804820EDAC}">
                        <c15:fullRef>
                          <c15:sqref>'2.2'!$C$12:$C$120</c15:sqref>
                        </c15:fullRef>
                        <c15:formulaRef>
                          <c15:sqref>'2.2'!$C$106:$C$120</c15:sqref>
                        </c15:formulaRef>
                      </c:ext>
                    </c:extLst>
                    <c:numCache>
                      <c:formatCode>#,##0</c:formatCode>
                      <c:ptCount val="15"/>
                    </c:numCache>
                  </c:numRef>
                </c:val>
                <c:smooth val="0"/>
                <c:extLst>
                  <c:ext xmlns:c16="http://schemas.microsoft.com/office/drawing/2014/chart" uri="{C3380CC4-5D6E-409C-BE32-E72D297353CC}">
                    <c16:uniqueId val="{00000003-D977-4270-8127-002CDC4DDC4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'2.2'!$E$11</c15:sqref>
                        </c15:formulaRef>
                      </c:ext>
                    </c:extLst>
                    <c:strCache>
                      <c:ptCount val="1"/>
                      <c:pt idx="0">
                        <c:v>Reservas constituidas</c:v>
                      </c:pt>
                    </c:strCache>
                  </c:strRef>
                </c:tx>
                <c:spPr>
                  <a:ln w="28575" cap="rnd" cmpd="sng" algn="ctr">
                    <a:solidFill>
                      <a:schemeClr val="accent1">
                        <a:shade val="86000"/>
                        <a:shade val="95000"/>
                        <a:satMod val="105000"/>
                      </a:schemeClr>
                    </a:solidFill>
                    <a:prstDash val="solid"/>
                    <a:round/>
                  </a:ln>
                  <a:effectLst/>
                </c:spPr>
                <c:marker>
                  <c:symbol val="none"/>
                </c:marker>
                <c:dLbls>
                  <c:dLbl>
                    <c:idx val="0"/>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D977-4270-8127-002CDC4DDC4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'2.2'!$B$12:$B$141</c15:sqref>
                        </c15:fullRef>
                        <c15:formulaRef>
                          <c15:sqref>'2.2'!$B$106:$B$141</c15:sqref>
                        </c15:formulaRef>
                      </c:ext>
                    </c:extLst>
                    <c:numCache>
                      <c:formatCode>d\-mmm\-yy</c:formatCode>
                      <c:ptCount val="36"/>
                      <c:pt idx="0">
                        <c:v>44643</c:v>
                      </c:pt>
                      <c:pt idx="1">
                        <c:v>44671</c:v>
                      </c:pt>
                      <c:pt idx="2">
                        <c:v>44699</c:v>
                      </c:pt>
                      <c:pt idx="3">
                        <c:v>44741</c:v>
                      </c:pt>
                      <c:pt idx="4">
                        <c:v>44769</c:v>
                      </c:pt>
                      <c:pt idx="5">
                        <c:v>44797</c:v>
                      </c:pt>
                      <c:pt idx="6">
                        <c:v>44825</c:v>
                      </c:pt>
                      <c:pt idx="7">
                        <c:v>44853</c:v>
                      </c:pt>
                      <c:pt idx="8">
                        <c:v>44895</c:v>
                      </c:pt>
                      <c:pt idx="9">
                        <c:v>44923</c:v>
                      </c:pt>
                      <c:pt idx="10">
                        <c:v>44951</c:v>
                      </c:pt>
                      <c:pt idx="11">
                        <c:v>44979</c:v>
                      </c:pt>
                      <c:pt idx="12">
                        <c:v>45007</c:v>
                      </c:pt>
                      <c:pt idx="13">
                        <c:v>45035</c:v>
                      </c:pt>
                      <c:pt idx="14">
                        <c:v>45077</c:v>
                      </c:pt>
                      <c:pt idx="15">
                        <c:v>45105</c:v>
                      </c:pt>
                      <c:pt idx="16">
                        <c:v>45133</c:v>
                      </c:pt>
                      <c:pt idx="17">
                        <c:v>45161</c:v>
                      </c:pt>
                      <c:pt idx="18">
                        <c:v>45189</c:v>
                      </c:pt>
                      <c:pt idx="19">
                        <c:v>45217</c:v>
                      </c:pt>
                      <c:pt idx="20">
                        <c:v>45259</c:v>
                      </c:pt>
                      <c:pt idx="21">
                        <c:v>45287</c:v>
                      </c:pt>
                      <c:pt idx="22">
                        <c:v>45315</c:v>
                      </c:pt>
                      <c:pt idx="23">
                        <c:v>45343</c:v>
                      </c:pt>
                      <c:pt idx="24">
                        <c:v>45371</c:v>
                      </c:pt>
                      <c:pt idx="25">
                        <c:v>45399</c:v>
                      </c:pt>
                      <c:pt idx="26">
                        <c:v>45441</c:v>
                      </c:pt>
                      <c:pt idx="27">
                        <c:v>45469</c:v>
                      </c:pt>
                      <c:pt idx="28">
                        <c:v>45497</c:v>
                      </c:pt>
                      <c:pt idx="29">
                        <c:v>45525</c:v>
                      </c:pt>
                      <c:pt idx="30">
                        <c:v>45553</c:v>
                      </c:pt>
                      <c:pt idx="31">
                        <c:v>45595</c:v>
                      </c:pt>
                      <c:pt idx="32">
                        <c:v>45623</c:v>
                      </c:pt>
                      <c:pt idx="33">
                        <c:v>45651</c:v>
                      </c:pt>
                      <c:pt idx="34">
                        <c:v>45679</c:v>
                      </c:pt>
                      <c:pt idx="35">
                        <c:v>45707</c:v>
                      </c:pt>
                    </c:numCache>
                  </c:numRef>
                </c:cat>
                <c:val>
                  <c:numRef>
                    <c:extLst>
                      <c:ext xmlns:c15="http://schemas.microsoft.com/office/drawing/2012/chart" uri="{02D57815-91ED-43cb-92C2-25804820EDAC}">
                        <c15:fullRef>
                          <c15:sqref>'2.2'!$E$12:$E$120</c15:sqref>
                        </c15:fullRef>
                        <c15:formulaRef>
                          <c15:sqref>'2.2'!$E$106:$E$120</c15:sqref>
                        </c15:formulaRef>
                      </c:ext>
                    </c:extLst>
                    <c:numCache>
                      <c:formatCode>#,##0</c:formatCode>
                      <c:ptCount val="15"/>
                    </c:numCache>
                  </c:numRef>
                </c:val>
                <c:smooth val="0"/>
                <c:extLst xmlns:c15="http://schemas.microsoft.com/office/drawing/2012/chart">
                  <c:ext xmlns:c16="http://schemas.microsoft.com/office/drawing/2014/chart" uri="{C3380CC4-5D6E-409C-BE32-E72D297353CC}">
                    <c16:uniqueId val="{00000005-D977-4270-8127-002CDC4DDC4D}"/>
                  </c:ext>
                </c:extLst>
              </c15:ser>
            </c15:filteredLineSeries>
          </c:ext>
        </c:extLst>
      </c:lineChart>
      <c:dateAx>
        <c:axId val="389649536"/>
        <c:scaling>
          <c:orientation val="minMax"/>
        </c:scaling>
        <c:delete val="0"/>
        <c:axPos val="b"/>
        <c:numFmt formatCode="[$-C0A]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ES"/>
          </a:p>
        </c:txPr>
        <c:crossAx val="389651072"/>
        <c:crosses val="autoZero"/>
        <c:auto val="1"/>
        <c:lblOffset val="100"/>
        <c:baseTimeUnit val="days"/>
        <c:majorUnit val="29"/>
        <c:majorTimeUnit val="days"/>
        <c:minorUnit val="5"/>
        <c:minorTimeUnit val="days"/>
      </c:dateAx>
      <c:valAx>
        <c:axId val="389651072"/>
        <c:scaling>
          <c:orientation val="minMax"/>
        </c:scaling>
        <c:delete val="0"/>
        <c:axPos val="l"/>
        <c:numFmt formatCode="_(* #,##0_);_(* \(#,##0\);_(* &quot;-&quot;_);_(@_)"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es-ES"/>
          </a:p>
        </c:txPr>
        <c:crossAx val="389649536"/>
        <c:crosses val="autoZero"/>
        <c:crossBetween val="between"/>
      </c:valAx>
      <c:spPr>
        <a:solidFill>
          <a:schemeClr val="bg1"/>
        </a:solidFill>
        <a:ln>
          <a:noFill/>
        </a:ln>
        <a:effectLst/>
      </c:spPr>
    </c:plotArea>
    <c:legend>
      <c:legendPos val="b"/>
      <c:layout>
        <c:manualLayout>
          <c:xMode val="edge"/>
          <c:yMode val="edge"/>
          <c:x val="0.21589090675233474"/>
          <c:y val="0.9178677908588907"/>
          <c:w val="0.78410905349794235"/>
          <c:h val="6.91639448683374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noFill/>
      <a:prstDash val="solid"/>
      <a:round/>
    </a:ln>
    <a:effectLst/>
  </c:spPr>
  <c:txPr>
    <a:bodyPr/>
    <a:lstStyle/>
    <a:p>
      <a:pPr>
        <a:defRPr sz="1100"/>
      </a:pPr>
      <a:endParaRPr lang="es-ES"/>
    </a:p>
  </c:txPr>
  <c:printSettings>
    <c:headerFooter/>
    <c:pageMargins b="0.75000000000001465" l="0.70000000000000062" r="0.70000000000000062" t="0.75000000000001465"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99772591944076E-2"/>
          <c:y val="3.1423131516091614E-2"/>
          <c:w val="0.88758684895161988"/>
          <c:h val="0.76060731598636866"/>
        </c:manualLayout>
      </c:layout>
      <c:lineChart>
        <c:grouping val="standard"/>
        <c:varyColors val="0"/>
        <c:ser>
          <c:idx val="0"/>
          <c:order val="0"/>
          <c:tx>
            <c:strRef>
              <c:f>'3.1.5'!$G$12</c:f>
              <c:strCache>
                <c:ptCount val="1"/>
                <c:pt idx="0">
                  <c:v>Educativa</c:v>
                </c:pt>
              </c:strCache>
            </c:strRef>
          </c:tx>
          <c:spPr>
            <a:ln>
              <a:solidFill>
                <a:srgbClr val="5FA3BF"/>
              </a:solidFill>
            </a:ln>
          </c:spPr>
          <c:marker>
            <c:symbol val="none"/>
          </c:marker>
          <c:dLbls>
            <c:dLbl>
              <c:idx val="36"/>
              <c:layout>
                <c:manualLayout>
                  <c:x val="0"/>
                  <c:y val="-9.0497694565292885E-2"/>
                </c:manualLayout>
              </c:layout>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57-4E9B-9896-38895584377D}"/>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57-4E9B-9896-3889558437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'3.1.5'!$B$248:$B$284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'3.1.5'!$G$248:$G$284</c:f>
              <c:numCache>
                <c:formatCode>0.0%</c:formatCode>
                <c:ptCount val="37"/>
                <c:pt idx="0">
                  <c:v>-9.3949407389117945E-2</c:v>
                </c:pt>
                <c:pt idx="1">
                  <c:v>-0.10107831146565571</c:v>
                </c:pt>
                <c:pt idx="2">
                  <c:v>-0.10613996786326396</c:v>
                </c:pt>
                <c:pt idx="3">
                  <c:v>-0.11553069651756964</c:v>
                </c:pt>
                <c:pt idx="4">
                  <c:v>-0.12515288513797607</c:v>
                </c:pt>
                <c:pt idx="5">
                  <c:v>-0.13243164573786981</c:v>
                </c:pt>
                <c:pt idx="6">
                  <c:v>-0.13711364222085443</c:v>
                </c:pt>
                <c:pt idx="7">
                  <c:v>-0.14639578881612048</c:v>
                </c:pt>
                <c:pt idx="8">
                  <c:v>-0.1487290981622954</c:v>
                </c:pt>
                <c:pt idx="9">
                  <c:v>-0.13045410372865329</c:v>
                </c:pt>
                <c:pt idx="10">
                  <c:v>-0.13504834393871656</c:v>
                </c:pt>
                <c:pt idx="11">
                  <c:v>-0.13782618510910516</c:v>
                </c:pt>
                <c:pt idx="12">
                  <c:v>-0.14170260082016695</c:v>
                </c:pt>
                <c:pt idx="13">
                  <c:v>-0.1456331209529832</c:v>
                </c:pt>
                <c:pt idx="14">
                  <c:v>-0.14701039582281383</c:v>
                </c:pt>
                <c:pt idx="15">
                  <c:v>-0.14975389462303301</c:v>
                </c:pt>
                <c:pt idx="16">
                  <c:v>-0.1505685333969512</c:v>
                </c:pt>
                <c:pt idx="17">
                  <c:v>-0.15628264177726836</c:v>
                </c:pt>
                <c:pt idx="18">
                  <c:v>-0.16242461509001116</c:v>
                </c:pt>
                <c:pt idx="19">
                  <c:v>-0.15856609437828972</c:v>
                </c:pt>
                <c:pt idx="20">
                  <c:v>-0.16130229819582509</c:v>
                </c:pt>
                <c:pt idx="21">
                  <c:v>-0.16188645569046234</c:v>
                </c:pt>
                <c:pt idx="22">
                  <c:v>-0.16186250416092007</c:v>
                </c:pt>
                <c:pt idx="23">
                  <c:v>-0.16449728275172848</c:v>
                </c:pt>
                <c:pt idx="24">
                  <c:v>-0.16590104246994375</c:v>
                </c:pt>
                <c:pt idx="25">
                  <c:v>-0.16840684186055155</c:v>
                </c:pt>
                <c:pt idx="26">
                  <c:v>-0.17172652331235694</c:v>
                </c:pt>
                <c:pt idx="27">
                  <c:v>-0.16927173175712718</c:v>
                </c:pt>
                <c:pt idx="28">
                  <c:v>-0.16952939705658898</c:v>
                </c:pt>
                <c:pt idx="29">
                  <c:v>-0.16665188705385969</c:v>
                </c:pt>
                <c:pt idx="30">
                  <c:v>-0.16591994533469245</c:v>
                </c:pt>
                <c:pt idx="31">
                  <c:v>-0.17409743056748628</c:v>
                </c:pt>
                <c:pt idx="32">
                  <c:v>-0.17644193969408084</c:v>
                </c:pt>
                <c:pt idx="33">
                  <c:v>-0.17771805289005049</c:v>
                </c:pt>
                <c:pt idx="34">
                  <c:v>-0.17997743744801509</c:v>
                </c:pt>
                <c:pt idx="35">
                  <c:v>-0.18088471328926881</c:v>
                </c:pt>
                <c:pt idx="36">
                  <c:v>-0.18281910675620516</c:v>
                </c:pt>
              </c:numCache>
            </c:numRef>
          </c:val>
          <c:smooth val="1"/>
          <c:extLst>
            <c:ext xmlns:c16="http://schemas.microsoft.com/office/drawing/2014/chart" uri="{C3380CC4-5D6E-409C-BE32-E72D297353CC}">
              <c16:uniqueId val="{00000002-2F57-4E9B-9896-38895584377D}"/>
            </c:ext>
          </c:extLst>
        </c:ser>
        <c:dLbls>
          <c:showLegendKey val="0"/>
          <c:showVal val="0"/>
          <c:showCatName val="0"/>
          <c:showSerName val="0"/>
          <c:showPercent val="0"/>
          <c:showBubbleSize val="0"/>
        </c:dLbls>
        <c:smooth val="0"/>
        <c:axId val="423689600"/>
        <c:axId val="424952960"/>
      </c:lineChart>
      <c:dateAx>
        <c:axId val="423689600"/>
        <c:scaling>
          <c:orientation val="minMax"/>
        </c:scaling>
        <c:delete val="0"/>
        <c:axPos val="b"/>
        <c:numFmt formatCode="mmm\-yy;@" sourceLinked="0"/>
        <c:majorTickMark val="out"/>
        <c:minorTickMark val="none"/>
        <c:tickLblPos val="low"/>
        <c:txPr>
          <a:bodyPr rot="0" vert="horz"/>
          <a:lstStyle/>
          <a:p>
            <a:pPr>
              <a:defRPr/>
            </a:pPr>
            <a:endParaRPr lang="es-ES"/>
          </a:p>
        </c:txPr>
        <c:crossAx val="424952960"/>
        <c:crosses val="autoZero"/>
        <c:auto val="1"/>
        <c:lblOffset val="100"/>
        <c:baseTimeUnit val="months"/>
      </c:dateAx>
      <c:valAx>
        <c:axId val="424952960"/>
        <c:scaling>
          <c:orientation val="minMax"/>
          <c:max val="0.2"/>
          <c:min val="-0.2"/>
        </c:scaling>
        <c:delete val="0"/>
        <c:axPos val="l"/>
        <c:numFmt formatCode="0%" sourceLinked="0"/>
        <c:majorTickMark val="out"/>
        <c:minorTickMark val="none"/>
        <c:tickLblPos val="nextTo"/>
        <c:crossAx val="423689600"/>
        <c:crosses val="autoZero"/>
        <c:crossBetween val="between"/>
        <c:minorUnit val="0.05"/>
      </c:valAx>
    </c:plotArea>
    <c:legend>
      <c:legendPos val="b"/>
      <c:layout>
        <c:manualLayout>
          <c:xMode val="edge"/>
          <c:yMode val="edge"/>
          <c:x val="0.20613035673817126"/>
          <c:y val="0.93746537918729556"/>
          <c:w val="0.58646384754650749"/>
          <c:h val="6.2534620812664504E-2"/>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99772591944076E-2"/>
          <c:y val="3.1423131516091614E-2"/>
          <c:w val="0.88817349165490844"/>
          <c:h val="0.74778686318056398"/>
        </c:manualLayout>
      </c:layout>
      <c:lineChart>
        <c:grouping val="standard"/>
        <c:varyColors val="0"/>
        <c:ser>
          <c:idx val="1"/>
          <c:order val="0"/>
          <c:tx>
            <c:strRef>
              <c:f>'3.1.5'!$D$12</c:f>
              <c:strCache>
                <c:ptCount val="1"/>
                <c:pt idx="0">
                  <c:v>Consumo</c:v>
                </c:pt>
              </c:strCache>
            </c:strRef>
          </c:tx>
          <c:spPr>
            <a:ln>
              <a:solidFill>
                <a:srgbClr val="1F497D"/>
              </a:solidFill>
            </a:ln>
          </c:spPr>
          <c:marker>
            <c:symbol val="none"/>
          </c:marker>
          <c:dLbls>
            <c:dLbl>
              <c:idx val="36"/>
              <c:layout>
                <c:manualLayout>
                  <c:x val="0"/>
                  <c:y val="-1.881317719900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93-4C6D-9FF7-A784EA1302A1}"/>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93-4C6D-9FF7-A784EA1302A1}"/>
                </c:ext>
              </c:extLst>
            </c:dLbl>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'3.1.5'!$B$248:$B$284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'3.1.5'!$D$248:$D$284</c:f>
              <c:numCache>
                <c:formatCode>0.0%</c:formatCode>
                <c:ptCount val="37"/>
                <c:pt idx="0">
                  <c:v>0.16524758016480456</c:v>
                </c:pt>
                <c:pt idx="1">
                  <c:v>0.17193037651572896</c:v>
                </c:pt>
                <c:pt idx="2">
                  <c:v>0.18114367405412035</c:v>
                </c:pt>
                <c:pt idx="3">
                  <c:v>0.21745093859558651</c:v>
                </c:pt>
                <c:pt idx="4">
                  <c:v>0.2025872229019603</c:v>
                </c:pt>
                <c:pt idx="5">
                  <c:v>0.20765588863003082</c:v>
                </c:pt>
                <c:pt idx="6">
                  <c:v>0.2190647840272455</c:v>
                </c:pt>
                <c:pt idx="7">
                  <c:v>0.21174922929396023</c:v>
                </c:pt>
                <c:pt idx="8">
                  <c:v>0.21165791481613394</c:v>
                </c:pt>
                <c:pt idx="9">
                  <c:v>0.20512249765643475</c:v>
                </c:pt>
                <c:pt idx="10">
                  <c:v>0.20002461621789203</c:v>
                </c:pt>
                <c:pt idx="11">
                  <c:v>0.20054684281763935</c:v>
                </c:pt>
                <c:pt idx="12">
                  <c:v>0.19831747777149356</c:v>
                </c:pt>
                <c:pt idx="13">
                  <c:v>0.19073354725672798</c:v>
                </c:pt>
                <c:pt idx="14">
                  <c:v>0.18458292372724872</c:v>
                </c:pt>
                <c:pt idx="15">
                  <c:v>0.1820556791495398</c:v>
                </c:pt>
                <c:pt idx="16">
                  <c:v>0.18696617292938678</c:v>
                </c:pt>
                <c:pt idx="17">
                  <c:v>0.17827496061995785</c:v>
                </c:pt>
                <c:pt idx="18">
                  <c:v>0.16194147828354688</c:v>
                </c:pt>
                <c:pt idx="19">
                  <c:v>0.15571366846395063</c:v>
                </c:pt>
                <c:pt idx="20">
                  <c:v>0.14971739874926215</c:v>
                </c:pt>
                <c:pt idx="21">
                  <c:v>0.14535959166704693</c:v>
                </c:pt>
                <c:pt idx="22">
                  <c:v>0.13613498531707902</c:v>
                </c:pt>
                <c:pt idx="23">
                  <c:v>0.12891520263008793</c:v>
                </c:pt>
                <c:pt idx="24">
                  <c:v>0.12182894448021075</c:v>
                </c:pt>
                <c:pt idx="25">
                  <c:v>0.11690894756137382</c:v>
                </c:pt>
                <c:pt idx="26">
                  <c:v>0.11072690525500306</c:v>
                </c:pt>
                <c:pt idx="27">
                  <c:v>0.10210308566029047</c:v>
                </c:pt>
                <c:pt idx="28">
                  <c:v>9.2616241683971978E-2</c:v>
                </c:pt>
                <c:pt idx="29">
                  <c:v>9.0237952196890792E-2</c:v>
                </c:pt>
                <c:pt idx="30">
                  <c:v>8.3819842605508788E-2</c:v>
                </c:pt>
                <c:pt idx="31">
                  <c:v>7.7078153207115419E-2</c:v>
                </c:pt>
                <c:pt idx="32">
                  <c:v>7.0691296777654733E-2</c:v>
                </c:pt>
                <c:pt idx="33">
                  <c:v>6.4066602212267787E-2</c:v>
                </c:pt>
                <c:pt idx="34">
                  <c:v>6.5244278948673351E-2</c:v>
                </c:pt>
                <c:pt idx="35">
                  <c:v>6.3467543769274659E-2</c:v>
                </c:pt>
                <c:pt idx="36">
                  <c:v>6.2968612149005398E-2</c:v>
                </c:pt>
              </c:numCache>
            </c:numRef>
          </c:val>
          <c:smooth val="1"/>
          <c:extLst>
            <c:ext xmlns:c16="http://schemas.microsoft.com/office/drawing/2014/chart" uri="{C3380CC4-5D6E-409C-BE32-E72D297353CC}">
              <c16:uniqueId val="{00000002-C993-4C6D-9FF7-A784EA1302A1}"/>
            </c:ext>
          </c:extLst>
        </c:ser>
        <c:ser>
          <c:idx val="0"/>
          <c:order val="1"/>
          <c:tx>
            <c:strRef>
              <c:f>'3.1.5'!$C$12</c:f>
              <c:strCache>
                <c:ptCount val="1"/>
                <c:pt idx="0">
                  <c:v>Productivo</c:v>
                </c:pt>
              </c:strCache>
            </c:strRef>
          </c:tx>
          <c:spPr>
            <a:ln>
              <a:solidFill>
                <a:srgbClr val="5FA3BF"/>
              </a:solidFill>
            </a:ln>
          </c:spPr>
          <c:marker>
            <c:symbol val="none"/>
          </c:marker>
          <c:dLbls>
            <c:dLbl>
              <c:idx val="36"/>
              <c:layout>
                <c:manualLayout>
                  <c:x val="-5.3663604389687588E-4"/>
                  <c:y val="-1.4269655442732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93-4C6D-9FF7-A784EA1302A1}"/>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93-4C6D-9FF7-A784EA1302A1}"/>
                </c:ext>
              </c:extLst>
            </c:dLbl>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'3.1.5'!$B$248:$B$284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'3.1.5'!$C$248:$C$284</c:f>
              <c:numCache>
                <c:formatCode>0.0%</c:formatCode>
                <c:ptCount val="37"/>
                <c:pt idx="0">
                  <c:v>0.19232157375015047</c:v>
                </c:pt>
                <c:pt idx="1">
                  <c:v>0.20364041977838498</c:v>
                </c:pt>
                <c:pt idx="2">
                  <c:v>0.21473275044048679</c:v>
                </c:pt>
                <c:pt idx="3">
                  <c:v>0.19790642092160349</c:v>
                </c:pt>
                <c:pt idx="4">
                  <c:v>0.19239357291709536</c:v>
                </c:pt>
                <c:pt idx="5">
                  <c:v>0.18605531894545635</c:v>
                </c:pt>
                <c:pt idx="6">
                  <c:v>0.17703790553401388</c:v>
                </c:pt>
                <c:pt idx="7">
                  <c:v>0.17846142587820535</c:v>
                </c:pt>
                <c:pt idx="8">
                  <c:v>0.16550102892398688</c:v>
                </c:pt>
                <c:pt idx="9">
                  <c:v>0.15365565303565387</c:v>
                </c:pt>
                <c:pt idx="10">
                  <c:v>0.13319013901415522</c:v>
                </c:pt>
                <c:pt idx="11">
                  <c:v>0.13046656197823747</c:v>
                </c:pt>
                <c:pt idx="12">
                  <c:v>0.10837053729873891</c:v>
                </c:pt>
                <c:pt idx="13">
                  <c:v>9.3356326076366569E-2</c:v>
                </c:pt>
                <c:pt idx="14">
                  <c:v>7.6507156532456877E-2</c:v>
                </c:pt>
                <c:pt idx="15">
                  <c:v>6.5752698326101422E-2</c:v>
                </c:pt>
                <c:pt idx="16">
                  <c:v>6.1756285975309577E-2</c:v>
                </c:pt>
                <c:pt idx="17">
                  <c:v>5.5593577927090854E-2</c:v>
                </c:pt>
                <c:pt idx="18">
                  <c:v>5.542021700172195E-2</c:v>
                </c:pt>
                <c:pt idx="19">
                  <c:v>5.0346613735851919E-2</c:v>
                </c:pt>
                <c:pt idx="20">
                  <c:v>5.0468810519588958E-2</c:v>
                </c:pt>
                <c:pt idx="21">
                  <c:v>5.5775549342077291E-2</c:v>
                </c:pt>
                <c:pt idx="22">
                  <c:v>4.9053498802557272E-2</c:v>
                </c:pt>
                <c:pt idx="23">
                  <c:v>4.8217001785143543E-2</c:v>
                </c:pt>
                <c:pt idx="24">
                  <c:v>4.805090496898301E-2</c:v>
                </c:pt>
                <c:pt idx="25">
                  <c:v>4.7012995927232293E-2</c:v>
                </c:pt>
                <c:pt idx="26">
                  <c:v>4.2482644833041761E-2</c:v>
                </c:pt>
                <c:pt idx="27">
                  <c:v>4.6759236256580072E-2</c:v>
                </c:pt>
                <c:pt idx="28">
                  <c:v>5.7570290138060809E-2</c:v>
                </c:pt>
                <c:pt idx="29">
                  <c:v>5.9840553186395029E-2</c:v>
                </c:pt>
                <c:pt idx="30">
                  <c:v>5.4708870698107592E-2</c:v>
                </c:pt>
                <c:pt idx="31">
                  <c:v>5.4557818076537368E-2</c:v>
                </c:pt>
                <c:pt idx="32">
                  <c:v>6.2582051797017701E-2</c:v>
                </c:pt>
                <c:pt idx="33">
                  <c:v>7.3849473703254898E-2</c:v>
                </c:pt>
                <c:pt idx="34">
                  <c:v>9.0524897865465803E-2</c:v>
                </c:pt>
                <c:pt idx="35">
                  <c:v>0.10382394043257381</c:v>
                </c:pt>
                <c:pt idx="36">
                  <c:v>0.11881276117850637</c:v>
                </c:pt>
              </c:numCache>
            </c:numRef>
          </c:val>
          <c:smooth val="1"/>
          <c:extLst>
            <c:ext xmlns:c16="http://schemas.microsoft.com/office/drawing/2014/chart" uri="{C3380CC4-5D6E-409C-BE32-E72D297353CC}">
              <c16:uniqueId val="{00000005-C993-4C6D-9FF7-A784EA1302A1}"/>
            </c:ext>
          </c:extLst>
        </c:ser>
        <c:ser>
          <c:idx val="2"/>
          <c:order val="2"/>
          <c:tx>
            <c:strRef>
              <c:f>'3.1.5'!$E$12</c:f>
              <c:strCache>
                <c:ptCount val="1"/>
                <c:pt idx="0">
                  <c:v>Microcrédito</c:v>
                </c:pt>
              </c:strCache>
            </c:strRef>
          </c:tx>
          <c:spPr>
            <a:ln>
              <a:solidFill>
                <a:srgbClr val="BBBE64"/>
              </a:solidFill>
            </a:ln>
          </c:spPr>
          <c:marker>
            <c:symbol val="none"/>
          </c:marker>
          <c:dLbls>
            <c:dLbl>
              <c:idx val="36"/>
              <c:layout>
                <c:manualLayout>
                  <c:x val="0"/>
                  <c:y val="2.5286988834471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93-4C6D-9FF7-A784EA1302A1}"/>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93-4C6D-9FF7-A784EA1302A1}"/>
                </c:ext>
              </c:extLst>
            </c:dLbl>
            <c:spPr>
              <a:noFill/>
              <a:ln>
                <a:noFill/>
              </a:ln>
              <a:effectLst/>
            </c:spPr>
            <c:txPr>
              <a:bodyPr/>
              <a:lstStyle/>
              <a:p>
                <a:pPr>
                  <a:defRPr>
                    <a:solidFill>
                      <a:srgbClr val="BBBE64"/>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'3.1.5'!$B$248:$B$284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'3.1.5'!$E$248:$E$284</c:f>
              <c:numCache>
                <c:formatCode>0.0%</c:formatCode>
                <c:ptCount val="37"/>
                <c:pt idx="0">
                  <c:v>0.31707927960624649</c:v>
                </c:pt>
                <c:pt idx="1">
                  <c:v>0.28403649874196368</c:v>
                </c:pt>
                <c:pt idx="2">
                  <c:v>0.29100682233690778</c:v>
                </c:pt>
                <c:pt idx="3">
                  <c:v>0.29179047135457647</c:v>
                </c:pt>
                <c:pt idx="4">
                  <c:v>0.27664808565227084</c:v>
                </c:pt>
                <c:pt idx="5">
                  <c:v>0.27231262650585752</c:v>
                </c:pt>
                <c:pt idx="6">
                  <c:v>0.25891750274137904</c:v>
                </c:pt>
                <c:pt idx="7">
                  <c:v>0.25580660692170198</c:v>
                </c:pt>
                <c:pt idx="8">
                  <c:v>0.26162515682694631</c:v>
                </c:pt>
                <c:pt idx="9">
                  <c:v>0.25698397878357238</c:v>
                </c:pt>
                <c:pt idx="10">
                  <c:v>0.23865782479162845</c:v>
                </c:pt>
                <c:pt idx="11">
                  <c:v>0.23555070772283693</c:v>
                </c:pt>
                <c:pt idx="12">
                  <c:v>0.2224639290901731</c:v>
                </c:pt>
                <c:pt idx="13">
                  <c:v>0.21570079092469996</c:v>
                </c:pt>
                <c:pt idx="14">
                  <c:v>0.1990000999313204</c:v>
                </c:pt>
                <c:pt idx="15">
                  <c:v>0.18321673966011343</c:v>
                </c:pt>
                <c:pt idx="16">
                  <c:v>0.17895384257855795</c:v>
                </c:pt>
                <c:pt idx="17">
                  <c:v>0.16254222669430063</c:v>
                </c:pt>
                <c:pt idx="18">
                  <c:v>0.14382761246898079</c:v>
                </c:pt>
                <c:pt idx="19">
                  <c:v>0.12261996492029237</c:v>
                </c:pt>
                <c:pt idx="20">
                  <c:v>0.10066970219449578</c:v>
                </c:pt>
                <c:pt idx="21">
                  <c:v>8.4277684421224297E-2</c:v>
                </c:pt>
                <c:pt idx="22">
                  <c:v>6.9088907867790761E-2</c:v>
                </c:pt>
                <c:pt idx="23">
                  <c:v>5.5773031697817999E-2</c:v>
                </c:pt>
                <c:pt idx="24">
                  <c:v>4.4833501366343231E-2</c:v>
                </c:pt>
                <c:pt idx="25">
                  <c:v>3.7808149737808439E-2</c:v>
                </c:pt>
                <c:pt idx="26">
                  <c:v>2.7705332665599158E-2</c:v>
                </c:pt>
                <c:pt idx="27">
                  <c:v>1.9605548648980342E-2</c:v>
                </c:pt>
                <c:pt idx="28">
                  <c:v>3.0090588440199184E-3</c:v>
                </c:pt>
                <c:pt idx="29">
                  <c:v>-8.53370374871254E-3</c:v>
                </c:pt>
                <c:pt idx="30">
                  <c:v>-1.3392255662166841E-2</c:v>
                </c:pt>
                <c:pt idx="31">
                  <c:v>-1.9170420662506515E-2</c:v>
                </c:pt>
                <c:pt idx="32">
                  <c:v>-2.722698679751534E-2</c:v>
                </c:pt>
                <c:pt idx="33">
                  <c:v>-2.9346803918711362E-2</c:v>
                </c:pt>
                <c:pt idx="34">
                  <c:v>-2.512190900357103E-2</c:v>
                </c:pt>
                <c:pt idx="35">
                  <c:v>-1.9700894513211775E-2</c:v>
                </c:pt>
                <c:pt idx="36">
                  <c:v>-1.6263264496963692E-2</c:v>
                </c:pt>
              </c:numCache>
            </c:numRef>
          </c:val>
          <c:smooth val="1"/>
          <c:extLst>
            <c:ext xmlns:c16="http://schemas.microsoft.com/office/drawing/2014/chart" uri="{C3380CC4-5D6E-409C-BE32-E72D297353CC}">
              <c16:uniqueId val="{00000008-C993-4C6D-9FF7-A784EA1302A1}"/>
            </c:ext>
          </c:extLst>
        </c:ser>
        <c:ser>
          <c:idx val="3"/>
          <c:order val="3"/>
          <c:tx>
            <c:strRef>
              <c:f>'3.1.5'!$F$12</c:f>
              <c:strCache>
                <c:ptCount val="1"/>
                <c:pt idx="0">
                  <c:v>Vivienda</c:v>
                </c:pt>
              </c:strCache>
            </c:strRef>
          </c:tx>
          <c:spPr>
            <a:ln>
              <a:solidFill>
                <a:srgbClr val="FFE18C"/>
              </a:solidFill>
            </a:ln>
          </c:spPr>
          <c:marker>
            <c:symbol val="none"/>
          </c:marker>
          <c:dLbls>
            <c:dLbl>
              <c:idx val="36"/>
              <c:layout>
                <c:manualLayout>
                  <c:x val="2.1744191582707053E-5"/>
                  <c:y val="1.4449707905412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93-4C6D-9FF7-A784EA1302A1}"/>
                </c:ext>
              </c:extLst>
            </c:dLbl>
            <c:dLbl>
              <c:idx val="4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93-4C6D-9FF7-A784EA1302A1}"/>
                </c:ext>
              </c:extLst>
            </c:dLbl>
            <c:spPr>
              <a:noFill/>
              <a:ln>
                <a:noFill/>
              </a:ln>
              <a:effectLst/>
            </c:spPr>
            <c:txPr>
              <a:bodyPr/>
              <a:lstStyle/>
              <a:p>
                <a:pPr>
                  <a:defRPr>
                    <a:solidFill>
                      <a:srgbClr val="EFCB68"/>
                    </a:solidFill>
                    <a:latin typeface="Gotham Medium" pitchFamily="50" charset="0"/>
                    <a:cs typeface="Gotham Medium" pitchFamily="50"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'3.1.5'!$B$248:$B$284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'3.1.5'!$F$248:$F$284</c:f>
              <c:numCache>
                <c:formatCode>0.0%</c:formatCode>
                <c:ptCount val="37"/>
                <c:pt idx="0">
                  <c:v>4.1794524402611222E-2</c:v>
                </c:pt>
                <c:pt idx="1">
                  <c:v>1.1935129033796787E-2</c:v>
                </c:pt>
                <c:pt idx="2">
                  <c:v>5.3194087628968934E-2</c:v>
                </c:pt>
                <c:pt idx="3">
                  <c:v>5.6058609388862868E-2</c:v>
                </c:pt>
                <c:pt idx="4">
                  <c:v>5.9639096915048206E-2</c:v>
                </c:pt>
                <c:pt idx="5">
                  <c:v>6.0218495033522501E-2</c:v>
                </c:pt>
                <c:pt idx="6">
                  <c:v>6.4840914688398144E-2</c:v>
                </c:pt>
                <c:pt idx="7">
                  <c:v>6.5535354589879802E-2</c:v>
                </c:pt>
                <c:pt idx="8">
                  <c:v>6.3533056149493339E-2</c:v>
                </c:pt>
                <c:pt idx="9">
                  <c:v>6.1906494147821789E-2</c:v>
                </c:pt>
                <c:pt idx="10">
                  <c:v>5.6869333353533724E-2</c:v>
                </c:pt>
                <c:pt idx="11">
                  <c:v>6.7978836312773794E-2</c:v>
                </c:pt>
                <c:pt idx="12">
                  <c:v>6.8055176421072838E-2</c:v>
                </c:pt>
                <c:pt idx="13">
                  <c:v>9.057225105368838E-2</c:v>
                </c:pt>
                <c:pt idx="14">
                  <c:v>0.10466182480373964</c:v>
                </c:pt>
                <c:pt idx="15">
                  <c:v>0.10385381820945794</c:v>
                </c:pt>
                <c:pt idx="16">
                  <c:v>0.12035008255572621</c:v>
                </c:pt>
                <c:pt idx="17">
                  <c:v>0.11162366539906654</c:v>
                </c:pt>
                <c:pt idx="18">
                  <c:v>0.10336516498355963</c:v>
                </c:pt>
                <c:pt idx="19">
                  <c:v>9.298654297366804E-2</c:v>
                </c:pt>
                <c:pt idx="20">
                  <c:v>8.2596529721356893E-2</c:v>
                </c:pt>
                <c:pt idx="21">
                  <c:v>7.4078304484708202E-2</c:v>
                </c:pt>
                <c:pt idx="22">
                  <c:v>6.6071405021788543E-2</c:v>
                </c:pt>
                <c:pt idx="23">
                  <c:v>5.6486903006053746E-2</c:v>
                </c:pt>
                <c:pt idx="24">
                  <c:v>4.8905440247237753E-2</c:v>
                </c:pt>
                <c:pt idx="25">
                  <c:v>5.178483126094835E-2</c:v>
                </c:pt>
                <c:pt idx="26">
                  <c:v>4.5209276950454846E-2</c:v>
                </c:pt>
                <c:pt idx="27">
                  <c:v>4.0123441043381058E-2</c:v>
                </c:pt>
                <c:pt idx="28">
                  <c:v>1.7824699880551353E-2</c:v>
                </c:pt>
                <c:pt idx="29">
                  <c:v>2.0827124184923385E-2</c:v>
                </c:pt>
                <c:pt idx="30">
                  <c:v>1.7527075704130146E-2</c:v>
                </c:pt>
                <c:pt idx="31">
                  <c:v>1.598576459315959E-2</c:v>
                </c:pt>
                <c:pt idx="32">
                  <c:v>1.7578846814894522E-2</c:v>
                </c:pt>
                <c:pt idx="33">
                  <c:v>2.0859659333273717E-2</c:v>
                </c:pt>
                <c:pt idx="34">
                  <c:v>2.4094873141139894E-2</c:v>
                </c:pt>
                <c:pt idx="35">
                  <c:v>1.9703252979093255E-2</c:v>
                </c:pt>
                <c:pt idx="36">
                  <c:v>2.2045953854036071E-2</c:v>
                </c:pt>
              </c:numCache>
            </c:numRef>
          </c:val>
          <c:smooth val="1"/>
          <c:extLst>
            <c:ext xmlns:c16="http://schemas.microsoft.com/office/drawing/2014/chart" uri="{C3380CC4-5D6E-409C-BE32-E72D297353CC}">
              <c16:uniqueId val="{0000000B-C993-4C6D-9FF7-A784EA1302A1}"/>
            </c:ext>
          </c:extLst>
        </c:ser>
        <c:ser>
          <c:idx val="4"/>
          <c:order val="4"/>
          <c:tx>
            <c:strRef>
              <c:f>'3.1.5'!$H$12</c:f>
              <c:strCache>
                <c:ptCount val="1"/>
                <c:pt idx="0">
                  <c:v>Total</c:v>
                </c:pt>
              </c:strCache>
            </c:strRef>
          </c:tx>
          <c:spPr>
            <a:ln>
              <a:solidFill>
                <a:srgbClr val="FBAF3F"/>
              </a:solidFill>
            </a:ln>
          </c:spPr>
          <c:marker>
            <c:symbol val="none"/>
          </c:marker>
          <c:dLbls>
            <c:dLbl>
              <c:idx val="36"/>
              <c:layout>
                <c:manualLayout>
                  <c:x val="-3.9939331206163196E-4"/>
                  <c:y val="7.2245695096371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93-4C6D-9FF7-A784EA1302A1}"/>
                </c:ext>
              </c:extLst>
            </c:dLbl>
            <c:dLbl>
              <c:idx val="40"/>
              <c:layout>
                <c:manualLayout>
                  <c:x val="-1.12358044741813E-16"/>
                  <c:y val="2.7837560164671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993-4C6D-9FF7-A784EA1302A1}"/>
                </c:ext>
              </c:extLst>
            </c:dLbl>
            <c:spPr>
              <a:noFill/>
              <a:ln>
                <a:noFill/>
              </a:ln>
              <a:effectLst/>
            </c:spPr>
            <c:txPr>
              <a:bodyPr/>
              <a:lstStyle/>
              <a:p>
                <a:pPr>
                  <a:defRPr>
                    <a:solidFill>
                      <a:srgbClr val="E5825E"/>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'3.1.5'!$B$248:$B$284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'3.1.5'!$H$248:$H$284</c:f>
              <c:numCache>
                <c:formatCode>0.0%</c:formatCode>
                <c:ptCount val="37"/>
                <c:pt idx="0">
                  <c:v>0.18387938937140369</c:v>
                </c:pt>
                <c:pt idx="1">
                  <c:v>0.18339948271220363</c:v>
                </c:pt>
                <c:pt idx="2">
                  <c:v>0.19639294801211604</c:v>
                </c:pt>
                <c:pt idx="3">
                  <c:v>0.20625333446765293</c:v>
                </c:pt>
                <c:pt idx="4">
                  <c:v>0.19640021950675179</c:v>
                </c:pt>
                <c:pt idx="5">
                  <c:v>0.19586856142592479</c:v>
                </c:pt>
                <c:pt idx="6">
                  <c:v>0.19597737114955005</c:v>
                </c:pt>
                <c:pt idx="7">
                  <c:v>0.19317007141298648</c:v>
                </c:pt>
                <c:pt idx="8">
                  <c:v>0.18971813247423586</c:v>
                </c:pt>
                <c:pt idx="9">
                  <c:v>0.18262534700427668</c:v>
                </c:pt>
                <c:pt idx="10">
                  <c:v>0.17019761525914578</c:v>
                </c:pt>
                <c:pt idx="11">
                  <c:v>0.17017924040997356</c:v>
                </c:pt>
                <c:pt idx="12">
                  <c:v>0.15971333675401156</c:v>
                </c:pt>
                <c:pt idx="13">
                  <c:v>0.1523105962653204</c:v>
                </c:pt>
                <c:pt idx="14">
                  <c:v>0.14227548180071437</c:v>
                </c:pt>
                <c:pt idx="15">
                  <c:v>0.13503558635818513</c:v>
                </c:pt>
                <c:pt idx="16">
                  <c:v>0.13623798424238154</c:v>
                </c:pt>
                <c:pt idx="17">
                  <c:v>0.12748360154695026</c:v>
                </c:pt>
                <c:pt idx="18">
                  <c:v>0.11727094919047065</c:v>
                </c:pt>
                <c:pt idx="19">
                  <c:v>0.10877906324962505</c:v>
                </c:pt>
                <c:pt idx="20">
                  <c:v>0.10203891053913594</c:v>
                </c:pt>
                <c:pt idx="21">
                  <c:v>9.8741661032832218E-2</c:v>
                </c:pt>
                <c:pt idx="22">
                  <c:v>8.9448818293539567E-2</c:v>
                </c:pt>
                <c:pt idx="23">
                  <c:v>8.3274252820857431E-2</c:v>
                </c:pt>
                <c:pt idx="24">
                  <c:v>7.7867076154739534E-2</c:v>
                </c:pt>
                <c:pt idx="25">
                  <c:v>7.4454845405734771E-2</c:v>
                </c:pt>
                <c:pt idx="26">
                  <c:v>6.8128774583132046E-2</c:v>
                </c:pt>
                <c:pt idx="27">
                  <c:v>6.4199320397014148E-2</c:v>
                </c:pt>
                <c:pt idx="28">
                  <c:v>5.909600150119676E-2</c:v>
                </c:pt>
                <c:pt idx="29">
                  <c:v>5.7055969925853933E-2</c:v>
                </c:pt>
                <c:pt idx="30">
                  <c:v>5.173676647342651E-2</c:v>
                </c:pt>
                <c:pt idx="31">
                  <c:v>4.7752802802126348E-2</c:v>
                </c:pt>
                <c:pt idx="32">
                  <c:v>4.6284024362825971E-2</c:v>
                </c:pt>
                <c:pt idx="33">
                  <c:v>4.692758731701141E-2</c:v>
                </c:pt>
                <c:pt idx="34">
                  <c:v>5.3716850355571166E-2</c:v>
                </c:pt>
                <c:pt idx="35">
                  <c:v>5.7701534812208966E-2</c:v>
                </c:pt>
                <c:pt idx="36">
                  <c:v>6.2946476658854555E-2</c:v>
                </c:pt>
              </c:numCache>
            </c:numRef>
          </c:val>
          <c:smooth val="1"/>
          <c:extLst>
            <c:ext xmlns:c16="http://schemas.microsoft.com/office/drawing/2014/chart" uri="{C3380CC4-5D6E-409C-BE32-E72D297353CC}">
              <c16:uniqueId val="{0000000E-C993-4C6D-9FF7-A784EA1302A1}"/>
            </c:ext>
          </c:extLst>
        </c:ser>
        <c:dLbls>
          <c:showLegendKey val="0"/>
          <c:showVal val="0"/>
          <c:showCatName val="0"/>
          <c:showSerName val="0"/>
          <c:showPercent val="0"/>
          <c:showBubbleSize val="0"/>
        </c:dLbls>
        <c:smooth val="0"/>
        <c:axId val="425062400"/>
        <c:axId val="425063936"/>
      </c:lineChart>
      <c:dateAx>
        <c:axId val="425062400"/>
        <c:scaling>
          <c:orientation val="minMax"/>
        </c:scaling>
        <c:delete val="0"/>
        <c:axPos val="b"/>
        <c:numFmt formatCode="mmm\-yy;@" sourceLinked="0"/>
        <c:majorTickMark val="out"/>
        <c:minorTickMark val="none"/>
        <c:tickLblPos val="low"/>
        <c:txPr>
          <a:bodyPr rot="0" vert="horz"/>
          <a:lstStyle/>
          <a:p>
            <a:pPr>
              <a:defRPr/>
            </a:pPr>
            <a:endParaRPr lang="es-ES"/>
          </a:p>
        </c:txPr>
        <c:crossAx val="425063936"/>
        <c:crosses val="autoZero"/>
        <c:auto val="1"/>
        <c:lblOffset val="100"/>
        <c:baseTimeUnit val="months"/>
        <c:majorUnit val="3"/>
        <c:majorTimeUnit val="months"/>
      </c:dateAx>
      <c:valAx>
        <c:axId val="425063936"/>
        <c:scaling>
          <c:orientation val="minMax"/>
        </c:scaling>
        <c:delete val="0"/>
        <c:axPos val="l"/>
        <c:numFmt formatCode="0%" sourceLinked="0"/>
        <c:majorTickMark val="out"/>
        <c:minorTickMark val="none"/>
        <c:tickLblPos val="nextTo"/>
        <c:crossAx val="425062400"/>
        <c:crosses val="autoZero"/>
        <c:crossBetween val="between"/>
      </c:valAx>
    </c:plotArea>
    <c:legend>
      <c:legendPos val="b"/>
      <c:layout>
        <c:manualLayout>
          <c:xMode val="edge"/>
          <c:yMode val="edge"/>
          <c:x val="4.9050136556156552E-2"/>
          <c:y val="0.93746537918729556"/>
          <c:w val="0.89866072153289211"/>
          <c:h val="6.2534620812664504E-2"/>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557784239754348"/>
          <c:y val="2.3312013167488387E-2"/>
          <c:w val="0.82260090728095603"/>
          <c:h val="0.74779318229393565"/>
        </c:manualLayout>
      </c:layout>
      <c:lineChart>
        <c:grouping val="standard"/>
        <c:varyColors val="0"/>
        <c:ser>
          <c:idx val="0"/>
          <c:order val="0"/>
          <c:tx>
            <c:strRef>
              <c:f>'3.1.6'!$C$12</c:f>
              <c:strCache>
                <c:ptCount val="1"/>
                <c:pt idx="0">
                  <c:v>Fondos disponibles</c:v>
                </c:pt>
              </c:strCache>
            </c:strRef>
          </c:tx>
          <c:spPr>
            <a:ln>
              <a:solidFill>
                <a:srgbClr val="1F497D"/>
              </a:solidFill>
            </a:ln>
          </c:spPr>
          <c:marker>
            <c:symbol val="none"/>
          </c:marker>
          <c:dLbls>
            <c:dLbl>
              <c:idx val="36"/>
              <c:layout>
                <c:manualLayout>
                  <c:x val="0"/>
                  <c:y val="-2.9209001935982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8-4C20-A246-D85694B7DD5D}"/>
                </c:ext>
              </c:extLst>
            </c:dLbl>
            <c:dLbl>
              <c:idx val="40"/>
              <c:layout>
                <c:manualLayout>
                  <c:x val="5.365526492287056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E8-4C20-A246-D85694B7DD5D}"/>
                </c:ext>
              </c:extLst>
            </c:dLbl>
            <c:dLbl>
              <c:idx val="15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E8-4C20-A246-D85694B7DD5D}"/>
                </c:ext>
              </c:extLst>
            </c:dLbl>
            <c:numFmt formatCode="#,##0" sourceLinked="0"/>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'3.1.6'!$B$248:$B$284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'3.1.6'!$C$248:$C$284</c:f>
              <c:numCache>
                <c:formatCode>#,##0.0</c:formatCode>
                <c:ptCount val="37"/>
                <c:pt idx="0">
                  <c:v>10866.318017729998</c:v>
                </c:pt>
                <c:pt idx="1">
                  <c:v>10905.931647580001</c:v>
                </c:pt>
                <c:pt idx="2">
                  <c:v>10231.605520169998</c:v>
                </c:pt>
                <c:pt idx="3">
                  <c:v>9947.5873477500008</c:v>
                </c:pt>
                <c:pt idx="4">
                  <c:v>10065.073247930002</c:v>
                </c:pt>
                <c:pt idx="5">
                  <c:v>10269.949470699998</c:v>
                </c:pt>
                <c:pt idx="6">
                  <c:v>10442.79337213</c:v>
                </c:pt>
                <c:pt idx="7">
                  <c:v>10069.335718890003</c:v>
                </c:pt>
                <c:pt idx="8">
                  <c:v>10125.776386519998</c:v>
                </c:pt>
                <c:pt idx="9">
                  <c:v>10177.70870506</c:v>
                </c:pt>
                <c:pt idx="10">
                  <c:v>12106.269210920002</c:v>
                </c:pt>
                <c:pt idx="11">
                  <c:v>11368.088210260001</c:v>
                </c:pt>
                <c:pt idx="12">
                  <c:v>11242.561608510003</c:v>
                </c:pt>
                <c:pt idx="13">
                  <c:v>11705.917154180002</c:v>
                </c:pt>
                <c:pt idx="14">
                  <c:v>10952.596569490002</c:v>
                </c:pt>
                <c:pt idx="15">
                  <c:v>10526.16042986</c:v>
                </c:pt>
                <c:pt idx="16">
                  <c:v>10556.559713780005</c:v>
                </c:pt>
                <c:pt idx="17">
                  <c:v>10065.556091610002</c:v>
                </c:pt>
                <c:pt idx="18">
                  <c:v>10516.2542509</c:v>
                </c:pt>
                <c:pt idx="19">
                  <c:v>10318.280114980002</c:v>
                </c:pt>
                <c:pt idx="20">
                  <c:v>10209.89520864</c:v>
                </c:pt>
                <c:pt idx="21">
                  <c:v>10039.264034650003</c:v>
                </c:pt>
                <c:pt idx="22">
                  <c:v>11179.081431420002</c:v>
                </c:pt>
                <c:pt idx="23">
                  <c:v>10196.155763100001</c:v>
                </c:pt>
                <c:pt idx="24">
                  <c:v>10414.09757702</c:v>
                </c:pt>
                <c:pt idx="25">
                  <c:v>10372.2511185</c:v>
                </c:pt>
                <c:pt idx="26">
                  <c:v>10488.685830799997</c:v>
                </c:pt>
                <c:pt idx="27">
                  <c:v>10813.755672169998</c:v>
                </c:pt>
                <c:pt idx="28">
                  <c:v>11468.766302629994</c:v>
                </c:pt>
                <c:pt idx="29">
                  <c:v>11355.818008059998</c:v>
                </c:pt>
                <c:pt idx="30">
                  <c:v>12032.039786739997</c:v>
                </c:pt>
                <c:pt idx="31">
                  <c:v>12276.380592520003</c:v>
                </c:pt>
                <c:pt idx="32">
                  <c:v>12583.986683469997</c:v>
                </c:pt>
                <c:pt idx="33">
                  <c:v>12380.723354800002</c:v>
                </c:pt>
                <c:pt idx="34">
                  <c:v>12959.42474192</c:v>
                </c:pt>
                <c:pt idx="35">
                  <c:v>12800.928625909999</c:v>
                </c:pt>
                <c:pt idx="36">
                  <c:v>12778.152751900001</c:v>
                </c:pt>
              </c:numCache>
            </c:numRef>
          </c:val>
          <c:smooth val="1"/>
          <c:extLst>
            <c:ext xmlns:c16="http://schemas.microsoft.com/office/drawing/2014/chart" uri="{C3380CC4-5D6E-409C-BE32-E72D297353CC}">
              <c16:uniqueId val="{00000003-44E8-4C20-A246-D85694B7DD5D}"/>
            </c:ext>
          </c:extLst>
        </c:ser>
        <c:ser>
          <c:idx val="1"/>
          <c:order val="1"/>
          <c:tx>
            <c:strRef>
              <c:f>'3.1.6'!$D$12</c:f>
              <c:strCache>
                <c:ptCount val="1"/>
                <c:pt idx="0">
                  <c:v>Inversiones líquidas</c:v>
                </c:pt>
              </c:strCache>
            </c:strRef>
          </c:tx>
          <c:spPr>
            <a:ln>
              <a:solidFill>
                <a:srgbClr val="5FA3BF"/>
              </a:solidFill>
            </a:ln>
          </c:spPr>
          <c:marker>
            <c:symbol val="none"/>
          </c:marker>
          <c:dLbls>
            <c:dLbl>
              <c:idx val="36"/>
              <c:layout>
                <c:manualLayout>
                  <c:x val="0"/>
                  <c:y val="-3.22442752507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E8-4C20-A246-D85694B7DD5D}"/>
                </c:ext>
              </c:extLst>
            </c:dLbl>
            <c:dLbl>
              <c:idx val="37"/>
              <c:delete val="1"/>
              <c:extLst>
                <c:ext xmlns:c15="http://schemas.microsoft.com/office/drawing/2012/chart" uri="{CE6537A1-D6FC-4f65-9D91-7224C49458BB}"/>
                <c:ext xmlns:c16="http://schemas.microsoft.com/office/drawing/2014/chart" uri="{C3380CC4-5D6E-409C-BE32-E72D297353CC}">
                  <c16:uniqueId val="{00000005-44E8-4C20-A246-D85694B7DD5D}"/>
                </c:ext>
              </c:extLst>
            </c:dLbl>
            <c:dLbl>
              <c:idx val="38"/>
              <c:delete val="1"/>
              <c:extLst>
                <c:ext xmlns:c15="http://schemas.microsoft.com/office/drawing/2012/chart" uri="{CE6537A1-D6FC-4f65-9D91-7224C49458BB}"/>
                <c:ext xmlns:c16="http://schemas.microsoft.com/office/drawing/2014/chart" uri="{C3380CC4-5D6E-409C-BE32-E72D297353CC}">
                  <c16:uniqueId val="{00000006-44E8-4C20-A246-D85694B7DD5D}"/>
                </c:ext>
              </c:extLst>
            </c:dLbl>
            <c:dLbl>
              <c:idx val="39"/>
              <c:delete val="1"/>
              <c:extLst>
                <c:ext xmlns:c15="http://schemas.microsoft.com/office/drawing/2012/chart" uri="{CE6537A1-D6FC-4f65-9D91-7224C49458BB}"/>
                <c:ext xmlns:c16="http://schemas.microsoft.com/office/drawing/2014/chart" uri="{C3380CC4-5D6E-409C-BE32-E72D297353CC}">
                  <c16:uniqueId val="{00000007-44E8-4C20-A246-D85694B7DD5D}"/>
                </c:ext>
              </c:extLst>
            </c:dLbl>
            <c:dLbl>
              <c:idx val="40"/>
              <c:layout>
                <c:manualLayout>
                  <c:x val="0"/>
                  <c:y val="2.4522297913094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E8-4C20-A246-D85694B7DD5D}"/>
                </c:ext>
              </c:extLst>
            </c:dLbl>
            <c:dLbl>
              <c:idx val="15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E8-4C20-A246-D85694B7DD5D}"/>
                </c:ext>
              </c:extLst>
            </c:dLbl>
            <c:numFmt formatCode="#,##0" sourceLinked="0"/>
            <c:spPr>
              <a:noFill/>
              <a:ln>
                <a:noFill/>
              </a:ln>
              <a:effectLst/>
            </c:spPr>
            <c:txPr>
              <a:bodyPr/>
              <a:lstStyle/>
              <a:p>
                <a:pPr>
                  <a:defRPr>
                    <a:solidFill>
                      <a:srgbClr val="5FA3BF"/>
                    </a:solidFill>
                    <a:latin typeface="Gotham Medium" pitchFamily="50" charset="0"/>
                    <a:cs typeface="Gotham Medium" pitchFamily="50"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'3.1.6'!$B$248:$B$284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'3.1.6'!$D$248:$D$284</c:f>
              <c:numCache>
                <c:formatCode>#,##0.0</c:formatCode>
                <c:ptCount val="37"/>
                <c:pt idx="0">
                  <c:v>5259.8221665200008</c:v>
                </c:pt>
                <c:pt idx="1">
                  <c:v>5549.2075257700008</c:v>
                </c:pt>
                <c:pt idx="2">
                  <c:v>5394.0095969900003</c:v>
                </c:pt>
                <c:pt idx="3">
                  <c:v>5326.5269522299996</c:v>
                </c:pt>
                <c:pt idx="4">
                  <c:v>5231.6750814800007</c:v>
                </c:pt>
                <c:pt idx="5">
                  <c:v>5038.3829900600003</c:v>
                </c:pt>
                <c:pt idx="6">
                  <c:v>5241.8017463899996</c:v>
                </c:pt>
                <c:pt idx="7">
                  <c:v>5226.7353315099999</c:v>
                </c:pt>
                <c:pt idx="8">
                  <c:v>5414.39593754</c:v>
                </c:pt>
                <c:pt idx="9">
                  <c:v>5064.8295187600015</c:v>
                </c:pt>
                <c:pt idx="10">
                  <c:v>5205.3794078200008</c:v>
                </c:pt>
                <c:pt idx="11">
                  <c:v>5326.5369974899986</c:v>
                </c:pt>
                <c:pt idx="12">
                  <c:v>5289.5043092999995</c:v>
                </c:pt>
                <c:pt idx="13">
                  <c:v>5114.1795530800009</c:v>
                </c:pt>
                <c:pt idx="14">
                  <c:v>5315.3399971100007</c:v>
                </c:pt>
                <c:pt idx="15">
                  <c:v>5128.3159647499979</c:v>
                </c:pt>
                <c:pt idx="16">
                  <c:v>5119.5122712800003</c:v>
                </c:pt>
                <c:pt idx="17">
                  <c:v>5031.7348866399989</c:v>
                </c:pt>
                <c:pt idx="18">
                  <c:v>5094.3322185299994</c:v>
                </c:pt>
                <c:pt idx="19">
                  <c:v>4792.8213408900001</c:v>
                </c:pt>
                <c:pt idx="20">
                  <c:v>4958.906852860001</c:v>
                </c:pt>
                <c:pt idx="21">
                  <c:v>5039.3468296299998</c:v>
                </c:pt>
                <c:pt idx="22">
                  <c:v>5188.5637289799988</c:v>
                </c:pt>
                <c:pt idx="23">
                  <c:v>5209.2807871399991</c:v>
                </c:pt>
                <c:pt idx="24">
                  <c:v>5353.006309379999</c:v>
                </c:pt>
                <c:pt idx="25">
                  <c:v>5495.3843424799998</c:v>
                </c:pt>
                <c:pt idx="26">
                  <c:v>5333.6457964099991</c:v>
                </c:pt>
                <c:pt idx="27">
                  <c:v>5320.1152748699997</c:v>
                </c:pt>
                <c:pt idx="28">
                  <c:v>5418.4866767100002</c:v>
                </c:pt>
                <c:pt idx="29">
                  <c:v>5254.0271042000004</c:v>
                </c:pt>
                <c:pt idx="30">
                  <c:v>5387.9693533200007</c:v>
                </c:pt>
                <c:pt idx="31">
                  <c:v>5431.2918109799975</c:v>
                </c:pt>
                <c:pt idx="32">
                  <c:v>5780.0260393499975</c:v>
                </c:pt>
                <c:pt idx="33">
                  <c:v>6114.9568622800007</c:v>
                </c:pt>
                <c:pt idx="34">
                  <c:v>6981.7861548200026</c:v>
                </c:pt>
                <c:pt idx="35">
                  <c:v>7062.8521866300007</c:v>
                </c:pt>
                <c:pt idx="36">
                  <c:v>7188.1060405999988</c:v>
                </c:pt>
              </c:numCache>
            </c:numRef>
          </c:val>
          <c:smooth val="1"/>
          <c:extLst>
            <c:ext xmlns:c16="http://schemas.microsoft.com/office/drawing/2014/chart" uri="{C3380CC4-5D6E-409C-BE32-E72D297353CC}">
              <c16:uniqueId val="{0000000A-44E8-4C20-A246-D85694B7DD5D}"/>
            </c:ext>
          </c:extLst>
        </c:ser>
        <c:ser>
          <c:idx val="2"/>
          <c:order val="2"/>
          <c:tx>
            <c:strRef>
              <c:f>'3.1.6'!$E$12</c:f>
              <c:strCache>
                <c:ptCount val="1"/>
                <c:pt idx="0">
                  <c:v>Fondo de liquidez</c:v>
                </c:pt>
              </c:strCache>
            </c:strRef>
          </c:tx>
          <c:spPr>
            <a:ln>
              <a:solidFill>
                <a:srgbClr val="BBBE64"/>
              </a:solidFill>
            </a:ln>
          </c:spPr>
          <c:marker>
            <c:symbol val="none"/>
          </c:marker>
          <c:dLbls>
            <c:dLbl>
              <c:idx val="36"/>
              <c:layout>
                <c:manualLayout>
                  <c:x val="-1.967336986993834E-16"/>
                  <c:y val="-3.4442058379066255E-2"/>
                </c:manualLayout>
              </c:layout>
              <c:numFmt formatCode="#,##0" sourceLinked="0"/>
              <c:spPr>
                <a:noFill/>
                <a:ln>
                  <a:noFill/>
                </a:ln>
                <a:effectLst/>
              </c:spPr>
              <c:txPr>
                <a:bodyPr/>
                <a:lstStyle/>
                <a:p>
                  <a:pPr>
                    <a:defRPr>
                      <a:solidFill>
                        <a:srgbClr val="BBBE64"/>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E8-4C20-A246-D85694B7DD5D}"/>
                </c:ext>
              </c:extLst>
            </c:dLbl>
            <c:dLbl>
              <c:idx val="40"/>
              <c:layout>
                <c:manualLayout>
                  <c:x val="0"/>
                  <c:y val="-4.0870496521824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4E8-4C20-A246-D85694B7DD5D}"/>
                </c:ext>
              </c:extLst>
            </c:dLbl>
            <c:dLbl>
              <c:idx val="154"/>
              <c:layout>
                <c:manualLayout>
                  <c:x val="0"/>
                  <c:y val="-1.5801242761522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E8-4C20-A246-D85694B7DD5D}"/>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'3.1.6'!$B$248:$B$284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'3.1.6'!$E$248:$E$284</c:f>
              <c:numCache>
                <c:formatCode>#,##0.0</c:formatCode>
                <c:ptCount val="37"/>
                <c:pt idx="0">
                  <c:v>2981.23374831</c:v>
                </c:pt>
                <c:pt idx="1">
                  <c:v>2994.109303433333</c:v>
                </c:pt>
                <c:pt idx="2">
                  <c:v>3025.023126416665</c:v>
                </c:pt>
                <c:pt idx="3">
                  <c:v>3039.283897520002</c:v>
                </c:pt>
                <c:pt idx="4">
                  <c:v>3034.153049876667</c:v>
                </c:pt>
                <c:pt idx="5">
                  <c:v>3041.904837836666</c:v>
                </c:pt>
                <c:pt idx="6">
                  <c:v>3059.1837579466655</c:v>
                </c:pt>
                <c:pt idx="7">
                  <c:v>3071.8469045499987</c:v>
                </c:pt>
                <c:pt idx="8">
                  <c:v>3107.147642583333</c:v>
                </c:pt>
                <c:pt idx="9">
                  <c:v>3123.2368464833335</c:v>
                </c:pt>
                <c:pt idx="10">
                  <c:v>3136.9390507999979</c:v>
                </c:pt>
                <c:pt idx="11">
                  <c:v>3273.1037307000006</c:v>
                </c:pt>
                <c:pt idx="12">
                  <c:v>3317.7001114500003</c:v>
                </c:pt>
                <c:pt idx="13">
                  <c:v>3346.4909365066669</c:v>
                </c:pt>
                <c:pt idx="14">
                  <c:v>3389.9789490899993</c:v>
                </c:pt>
                <c:pt idx="15">
                  <c:v>3420.7509112033335</c:v>
                </c:pt>
                <c:pt idx="16">
                  <c:v>3413.7230326599979</c:v>
                </c:pt>
                <c:pt idx="17">
                  <c:v>3418.6850944899993</c:v>
                </c:pt>
                <c:pt idx="18">
                  <c:v>3441.2899142699998</c:v>
                </c:pt>
                <c:pt idx="19">
                  <c:v>3467.7830344933336</c:v>
                </c:pt>
                <c:pt idx="20">
                  <c:v>3506.1755413033329</c:v>
                </c:pt>
                <c:pt idx="21">
                  <c:v>3516.786697923334</c:v>
                </c:pt>
                <c:pt idx="22">
                  <c:v>3550.0328238466686</c:v>
                </c:pt>
                <c:pt idx="23">
                  <c:v>3713.0838660900013</c:v>
                </c:pt>
                <c:pt idx="24">
                  <c:v>3727.3953944000004</c:v>
                </c:pt>
                <c:pt idx="25">
                  <c:v>3731.2600626800008</c:v>
                </c:pt>
                <c:pt idx="26">
                  <c:v>3779.344616096666</c:v>
                </c:pt>
                <c:pt idx="27">
                  <c:v>3801.951173160001</c:v>
                </c:pt>
                <c:pt idx="28">
                  <c:v>3830.6654998300014</c:v>
                </c:pt>
                <c:pt idx="29">
                  <c:v>3893.5266226566659</c:v>
                </c:pt>
                <c:pt idx="30">
                  <c:v>3940.1615702966665</c:v>
                </c:pt>
                <c:pt idx="31">
                  <c:v>4001.3894376866674</c:v>
                </c:pt>
                <c:pt idx="32">
                  <c:v>4059.9768054300021</c:v>
                </c:pt>
                <c:pt idx="33">
                  <c:v>4107.5836237500007</c:v>
                </c:pt>
                <c:pt idx="34">
                  <c:v>4161.741005533333</c:v>
                </c:pt>
                <c:pt idx="35">
                  <c:v>4354.1851682499982</c:v>
                </c:pt>
                <c:pt idx="36">
                  <c:v>4419.646046806668</c:v>
                </c:pt>
              </c:numCache>
            </c:numRef>
          </c:val>
          <c:smooth val="1"/>
          <c:extLst>
            <c:ext xmlns:c16="http://schemas.microsoft.com/office/drawing/2014/chart" uri="{C3380CC4-5D6E-409C-BE32-E72D297353CC}">
              <c16:uniqueId val="{0000000E-44E8-4C20-A246-D85694B7DD5D}"/>
            </c:ext>
          </c:extLst>
        </c:ser>
        <c:dLbls>
          <c:showLegendKey val="0"/>
          <c:showVal val="0"/>
          <c:showCatName val="0"/>
          <c:showSerName val="0"/>
          <c:showPercent val="0"/>
          <c:showBubbleSize val="0"/>
        </c:dLbls>
        <c:smooth val="0"/>
        <c:axId val="426772352"/>
        <c:axId val="426773888"/>
      </c:lineChart>
      <c:dateAx>
        <c:axId val="426772352"/>
        <c:scaling>
          <c:orientation val="minMax"/>
        </c:scaling>
        <c:delete val="0"/>
        <c:axPos val="b"/>
        <c:numFmt formatCode="mmm\-yy" sourceLinked="1"/>
        <c:majorTickMark val="cross"/>
        <c:minorTickMark val="none"/>
        <c:tickLblPos val="nextTo"/>
        <c:txPr>
          <a:bodyPr rot="-5400000" vert="horz"/>
          <a:lstStyle/>
          <a:p>
            <a:pPr>
              <a:defRPr/>
            </a:pPr>
            <a:endParaRPr lang="es-ES"/>
          </a:p>
        </c:txPr>
        <c:crossAx val="426773888"/>
        <c:crosses val="autoZero"/>
        <c:auto val="1"/>
        <c:lblOffset val="100"/>
        <c:baseTimeUnit val="months"/>
      </c:dateAx>
      <c:valAx>
        <c:axId val="426773888"/>
        <c:scaling>
          <c:orientation val="minMax"/>
        </c:scaling>
        <c:delete val="0"/>
        <c:axPos val="l"/>
        <c:numFmt formatCode="#,##0" sourceLinked="0"/>
        <c:majorTickMark val="cross"/>
        <c:minorTickMark val="none"/>
        <c:tickLblPos val="nextTo"/>
        <c:crossAx val="426772352"/>
        <c:crosses val="autoZero"/>
        <c:crossBetween val="between"/>
      </c:valAx>
      <c:spPr>
        <a:noFill/>
      </c:spPr>
    </c:plotArea>
    <c:legend>
      <c:legendPos val="b"/>
      <c:layout>
        <c:manualLayout>
          <c:xMode val="edge"/>
          <c:yMode val="edge"/>
          <c:x val="0"/>
          <c:y val="0.93092212123618467"/>
          <c:w val="0.99944088845149592"/>
          <c:h val="6.9077869955150001E-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ES" sz="1200"/>
              <a:t>Fondos disponibles</a:t>
            </a:r>
          </a:p>
        </c:rich>
      </c:tx>
      <c:overlay val="0"/>
    </c:title>
    <c:autoTitleDeleted val="0"/>
    <c:plotArea>
      <c:layout>
        <c:manualLayout>
          <c:layoutTarget val="inner"/>
          <c:xMode val="edge"/>
          <c:yMode val="edge"/>
          <c:x val="0.19997614644125244"/>
          <c:y val="0.1089157056501082"/>
          <c:w val="0.72056159928897678"/>
          <c:h val="0.63573708889786795"/>
        </c:manualLayout>
      </c:layout>
      <c:lineChart>
        <c:grouping val="standard"/>
        <c:varyColors val="0"/>
        <c:ser>
          <c:idx val="0"/>
          <c:order val="0"/>
          <c:tx>
            <c:strRef>
              <c:f>'3.1.6'!$H$12</c:f>
              <c:strCache>
                <c:ptCount val="1"/>
                <c:pt idx="0">
                  <c:v>Local</c:v>
                </c:pt>
              </c:strCache>
            </c:strRef>
          </c:tx>
          <c:spPr>
            <a:ln>
              <a:solidFill>
                <a:srgbClr val="1F497D"/>
              </a:solidFill>
            </a:ln>
          </c:spPr>
          <c:marker>
            <c:symbol val="none"/>
          </c:marker>
          <c:cat>
            <c:numRef>
              <c:f>'3.1.6'!$B$248:$B$284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'3.1.6'!$H$248:$H$284</c:f>
              <c:numCache>
                <c:formatCode>#,##0.0</c:formatCode>
                <c:ptCount val="37"/>
                <c:pt idx="0">
                  <c:v>9771.3113899499967</c:v>
                </c:pt>
                <c:pt idx="1">
                  <c:v>9974.338146959999</c:v>
                </c:pt>
                <c:pt idx="2">
                  <c:v>9356.5507001199985</c:v>
                </c:pt>
                <c:pt idx="3">
                  <c:v>9134.306268979999</c:v>
                </c:pt>
                <c:pt idx="4">
                  <c:v>9024.1193734900025</c:v>
                </c:pt>
                <c:pt idx="5">
                  <c:v>9241.9869913299972</c:v>
                </c:pt>
                <c:pt idx="6">
                  <c:v>9309.0979937699994</c:v>
                </c:pt>
                <c:pt idx="7">
                  <c:v>8917.4440617000018</c:v>
                </c:pt>
                <c:pt idx="8">
                  <c:v>8976.8048593399981</c:v>
                </c:pt>
                <c:pt idx="9">
                  <c:v>9014.398301610001</c:v>
                </c:pt>
                <c:pt idx="10">
                  <c:v>10352.818473500001</c:v>
                </c:pt>
                <c:pt idx="11">
                  <c:v>10000.874467630001</c:v>
                </c:pt>
                <c:pt idx="12">
                  <c:v>10015.310444860002</c:v>
                </c:pt>
                <c:pt idx="13">
                  <c:v>10419.194056380004</c:v>
                </c:pt>
                <c:pt idx="14">
                  <c:v>9826.159126970002</c:v>
                </c:pt>
                <c:pt idx="15">
                  <c:v>9559.0453204799996</c:v>
                </c:pt>
                <c:pt idx="16">
                  <c:v>9255.0702971000046</c:v>
                </c:pt>
                <c:pt idx="17">
                  <c:v>9065.2990275000011</c:v>
                </c:pt>
                <c:pt idx="18">
                  <c:v>9328.6865517899987</c:v>
                </c:pt>
                <c:pt idx="19">
                  <c:v>9235.8729541500015</c:v>
                </c:pt>
                <c:pt idx="20">
                  <c:v>9096.6760991200008</c:v>
                </c:pt>
                <c:pt idx="21">
                  <c:v>8791.3973346600033</c:v>
                </c:pt>
                <c:pt idx="22">
                  <c:v>9209.6811990700007</c:v>
                </c:pt>
                <c:pt idx="23">
                  <c:v>8839.0387776900025</c:v>
                </c:pt>
                <c:pt idx="24">
                  <c:v>9099.9467483700009</c:v>
                </c:pt>
                <c:pt idx="25">
                  <c:v>9359.7604736699996</c:v>
                </c:pt>
                <c:pt idx="26">
                  <c:v>9348.6975727499976</c:v>
                </c:pt>
                <c:pt idx="27">
                  <c:v>9517.8500061699979</c:v>
                </c:pt>
                <c:pt idx="28">
                  <c:v>10052.138398119992</c:v>
                </c:pt>
                <c:pt idx="29">
                  <c:v>10109.986282989998</c:v>
                </c:pt>
                <c:pt idx="30">
                  <c:v>10807.057468589997</c:v>
                </c:pt>
                <c:pt idx="31">
                  <c:v>10837.830703270003</c:v>
                </c:pt>
                <c:pt idx="32">
                  <c:v>11027.700840539997</c:v>
                </c:pt>
                <c:pt idx="33">
                  <c:v>11346.319563460003</c:v>
                </c:pt>
                <c:pt idx="34">
                  <c:v>11912.036106450001</c:v>
                </c:pt>
                <c:pt idx="35">
                  <c:v>11655.57511607</c:v>
                </c:pt>
                <c:pt idx="36">
                  <c:v>11937.671696530002</c:v>
                </c:pt>
              </c:numCache>
            </c:numRef>
          </c:val>
          <c:smooth val="1"/>
          <c:extLst>
            <c:ext xmlns:c16="http://schemas.microsoft.com/office/drawing/2014/chart" uri="{C3380CC4-5D6E-409C-BE32-E72D297353CC}">
              <c16:uniqueId val="{00000000-CA36-409F-99DF-5ABE086DBCD9}"/>
            </c:ext>
          </c:extLst>
        </c:ser>
        <c:ser>
          <c:idx val="1"/>
          <c:order val="1"/>
          <c:tx>
            <c:strRef>
              <c:f>'3.1.6'!$I$12</c:f>
              <c:strCache>
                <c:ptCount val="1"/>
                <c:pt idx="0">
                  <c:v>Exterior</c:v>
                </c:pt>
              </c:strCache>
            </c:strRef>
          </c:tx>
          <c:spPr>
            <a:ln>
              <a:solidFill>
                <a:srgbClr val="FFE18C"/>
              </a:solidFill>
            </a:ln>
          </c:spPr>
          <c:marker>
            <c:symbol val="none"/>
          </c:marker>
          <c:cat>
            <c:numRef>
              <c:f>'3.1.6'!$B$248:$B$284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'3.1.6'!$I$248:$I$284</c:f>
              <c:numCache>
                <c:formatCode>#,##0.0</c:formatCode>
                <c:ptCount val="37"/>
                <c:pt idx="0">
                  <c:v>1095.0066277799997</c:v>
                </c:pt>
                <c:pt idx="1">
                  <c:v>931.59350061999999</c:v>
                </c:pt>
                <c:pt idx="2">
                  <c:v>875.05482004999999</c:v>
                </c:pt>
                <c:pt idx="3">
                  <c:v>813.28107877000002</c:v>
                </c:pt>
                <c:pt idx="4">
                  <c:v>1040.9538744400002</c:v>
                </c:pt>
                <c:pt idx="5">
                  <c:v>1027.9624793699998</c:v>
                </c:pt>
                <c:pt idx="6">
                  <c:v>1133.6953783600002</c:v>
                </c:pt>
                <c:pt idx="7">
                  <c:v>1151.8916571900002</c:v>
                </c:pt>
                <c:pt idx="8">
                  <c:v>1148.9715271799998</c:v>
                </c:pt>
                <c:pt idx="9">
                  <c:v>1163.3104034499997</c:v>
                </c:pt>
                <c:pt idx="10">
                  <c:v>1753.45073742</c:v>
                </c:pt>
                <c:pt idx="11">
                  <c:v>1367.2137426299998</c:v>
                </c:pt>
                <c:pt idx="12">
                  <c:v>1227.2511636500001</c:v>
                </c:pt>
                <c:pt idx="13">
                  <c:v>1286.7230978</c:v>
                </c:pt>
                <c:pt idx="14">
                  <c:v>1126.4374425199996</c:v>
                </c:pt>
                <c:pt idx="15">
                  <c:v>967.11510938000015</c:v>
                </c:pt>
                <c:pt idx="16">
                  <c:v>1301.4894166799997</c:v>
                </c:pt>
                <c:pt idx="17">
                  <c:v>1000.2570641099999</c:v>
                </c:pt>
                <c:pt idx="18">
                  <c:v>1187.5676991099999</c:v>
                </c:pt>
                <c:pt idx="19">
                  <c:v>1082.4071608299998</c:v>
                </c:pt>
                <c:pt idx="20">
                  <c:v>1113.2191095200001</c:v>
                </c:pt>
                <c:pt idx="21">
                  <c:v>1247.8666999900001</c:v>
                </c:pt>
                <c:pt idx="22">
                  <c:v>1969.4002323499999</c:v>
                </c:pt>
                <c:pt idx="23">
                  <c:v>1357.1169854099999</c:v>
                </c:pt>
                <c:pt idx="24">
                  <c:v>1314.15082865</c:v>
                </c:pt>
                <c:pt idx="25">
                  <c:v>1012.49064483</c:v>
                </c:pt>
                <c:pt idx="26">
                  <c:v>1139.98825805</c:v>
                </c:pt>
                <c:pt idx="27">
                  <c:v>1295.9056660000001</c:v>
                </c:pt>
                <c:pt idx="28">
                  <c:v>1416.6279045099996</c:v>
                </c:pt>
                <c:pt idx="29">
                  <c:v>1245.8317250699999</c:v>
                </c:pt>
                <c:pt idx="30">
                  <c:v>1224.9823181500001</c:v>
                </c:pt>
                <c:pt idx="31">
                  <c:v>1438.5498892500002</c:v>
                </c:pt>
                <c:pt idx="32">
                  <c:v>1556.2858429299997</c:v>
                </c:pt>
                <c:pt idx="33">
                  <c:v>1034.40379134</c:v>
                </c:pt>
                <c:pt idx="34">
                  <c:v>1047.3886354700001</c:v>
                </c:pt>
                <c:pt idx="35">
                  <c:v>1145.3535098400002</c:v>
                </c:pt>
                <c:pt idx="36">
                  <c:v>840.48105536999992</c:v>
                </c:pt>
              </c:numCache>
            </c:numRef>
          </c:val>
          <c:smooth val="1"/>
          <c:extLst>
            <c:ext xmlns:c16="http://schemas.microsoft.com/office/drawing/2014/chart" uri="{C3380CC4-5D6E-409C-BE32-E72D297353CC}">
              <c16:uniqueId val="{00000001-CA36-409F-99DF-5ABE086DBCD9}"/>
            </c:ext>
          </c:extLst>
        </c:ser>
        <c:dLbls>
          <c:showLegendKey val="0"/>
          <c:showVal val="0"/>
          <c:showCatName val="0"/>
          <c:showSerName val="0"/>
          <c:showPercent val="0"/>
          <c:showBubbleSize val="0"/>
        </c:dLbls>
        <c:smooth val="0"/>
        <c:axId val="426808448"/>
        <c:axId val="426809984"/>
      </c:lineChart>
      <c:dateAx>
        <c:axId val="426808448"/>
        <c:scaling>
          <c:orientation val="minMax"/>
        </c:scaling>
        <c:delete val="0"/>
        <c:axPos val="b"/>
        <c:numFmt formatCode="mmm\-yy" sourceLinked="1"/>
        <c:majorTickMark val="out"/>
        <c:minorTickMark val="none"/>
        <c:tickLblPos val="nextTo"/>
        <c:txPr>
          <a:bodyPr rot="-5400000" vert="horz"/>
          <a:lstStyle/>
          <a:p>
            <a:pPr>
              <a:defRPr/>
            </a:pPr>
            <a:endParaRPr lang="es-ES"/>
          </a:p>
        </c:txPr>
        <c:crossAx val="426809984"/>
        <c:crosses val="autoZero"/>
        <c:auto val="1"/>
        <c:lblOffset val="100"/>
        <c:baseTimeUnit val="months"/>
        <c:majorUnit val="4"/>
        <c:majorTimeUnit val="months"/>
      </c:dateAx>
      <c:valAx>
        <c:axId val="426809984"/>
        <c:scaling>
          <c:orientation val="minMax"/>
        </c:scaling>
        <c:delete val="0"/>
        <c:axPos val="l"/>
        <c:majorGridlines>
          <c:spPr>
            <a:ln>
              <a:prstDash val="dash"/>
            </a:ln>
          </c:spPr>
        </c:majorGridlines>
        <c:numFmt formatCode="#,##0" sourceLinked="0"/>
        <c:majorTickMark val="out"/>
        <c:minorTickMark val="none"/>
        <c:tickLblPos val="nextTo"/>
        <c:crossAx val="426808448"/>
        <c:crosses val="autoZero"/>
        <c:crossBetween val="between"/>
      </c:valAx>
      <c:spPr>
        <a:noFill/>
      </c:spPr>
    </c:plotArea>
    <c:legend>
      <c:legendPos val="b"/>
      <c:layout>
        <c:manualLayout>
          <c:xMode val="edge"/>
          <c:yMode val="edge"/>
          <c:x val="0.19915311697393087"/>
          <c:y val="0.93169815529432765"/>
          <c:w val="0.73656399288967889"/>
          <c:h val="6.8301844705672396E-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ES" sz="1200"/>
              <a:t>Inversiones totales</a:t>
            </a:r>
          </a:p>
        </c:rich>
      </c:tx>
      <c:overlay val="0"/>
    </c:title>
    <c:autoTitleDeleted val="0"/>
    <c:plotArea>
      <c:layout>
        <c:manualLayout>
          <c:layoutTarget val="inner"/>
          <c:xMode val="edge"/>
          <c:yMode val="edge"/>
          <c:x val="0.20696268122986344"/>
          <c:y val="0.10365049932878805"/>
          <c:w val="0.76520143595156165"/>
          <c:h val="0.63538176384809109"/>
        </c:manualLayout>
      </c:layout>
      <c:lineChart>
        <c:grouping val="standard"/>
        <c:varyColors val="0"/>
        <c:ser>
          <c:idx val="0"/>
          <c:order val="0"/>
          <c:tx>
            <c:strRef>
              <c:f>'3.1.6'!$M$12</c:f>
              <c:strCache>
                <c:ptCount val="1"/>
                <c:pt idx="0">
                  <c:v>Privada</c:v>
                </c:pt>
              </c:strCache>
            </c:strRef>
          </c:tx>
          <c:spPr>
            <a:ln>
              <a:solidFill>
                <a:srgbClr val="5FA3BF"/>
              </a:solidFill>
            </a:ln>
          </c:spPr>
          <c:marker>
            <c:symbol val="none"/>
          </c:marker>
          <c:cat>
            <c:numRef>
              <c:f>'3.1.6'!$B$248:$B$284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'3.1.6'!$M$248:$M$284</c:f>
              <c:numCache>
                <c:formatCode>#,##0.0</c:formatCode>
                <c:ptCount val="37"/>
                <c:pt idx="0">
                  <c:v>5594.0166232400015</c:v>
                </c:pt>
                <c:pt idx="1">
                  <c:v>5573.1783154699997</c:v>
                </c:pt>
                <c:pt idx="2">
                  <c:v>5608.6982031899997</c:v>
                </c:pt>
                <c:pt idx="3">
                  <c:v>5563.89917977</c:v>
                </c:pt>
                <c:pt idx="4">
                  <c:v>5525.9022949800001</c:v>
                </c:pt>
                <c:pt idx="5">
                  <c:v>5400.9618527699995</c:v>
                </c:pt>
                <c:pt idx="6">
                  <c:v>5345.4813156099981</c:v>
                </c:pt>
                <c:pt idx="7">
                  <c:v>5185.9861729699978</c:v>
                </c:pt>
                <c:pt idx="8">
                  <c:v>5057.136565060001</c:v>
                </c:pt>
                <c:pt idx="9">
                  <c:v>4871.7458281100007</c:v>
                </c:pt>
                <c:pt idx="10">
                  <c:v>4846.5283408600008</c:v>
                </c:pt>
                <c:pt idx="11">
                  <c:v>4780.6860427400006</c:v>
                </c:pt>
                <c:pt idx="12">
                  <c:v>4786.395500149999</c:v>
                </c:pt>
                <c:pt idx="13">
                  <c:v>4768.8922728399975</c:v>
                </c:pt>
                <c:pt idx="14">
                  <c:v>4781.3538344500002</c:v>
                </c:pt>
                <c:pt idx="15">
                  <c:v>4772.779120430002</c:v>
                </c:pt>
                <c:pt idx="16">
                  <c:v>4713.0539702199994</c:v>
                </c:pt>
                <c:pt idx="17">
                  <c:v>4548.0194619400017</c:v>
                </c:pt>
                <c:pt idx="18">
                  <c:v>4571.525013710002</c:v>
                </c:pt>
                <c:pt idx="19">
                  <c:v>4548.9496647200021</c:v>
                </c:pt>
                <c:pt idx="20">
                  <c:v>4579.1001600199997</c:v>
                </c:pt>
                <c:pt idx="21">
                  <c:v>4600.536194719999</c:v>
                </c:pt>
                <c:pt idx="22">
                  <c:v>4659.266814919999</c:v>
                </c:pt>
                <c:pt idx="23">
                  <c:v>4751.4346270499991</c:v>
                </c:pt>
                <c:pt idx="24">
                  <c:v>5019.718074800001</c:v>
                </c:pt>
                <c:pt idx="25">
                  <c:v>5119.5226100899999</c:v>
                </c:pt>
                <c:pt idx="26">
                  <c:v>5069.2317265999991</c:v>
                </c:pt>
                <c:pt idx="27">
                  <c:v>5202.9653557499987</c:v>
                </c:pt>
                <c:pt idx="28">
                  <c:v>5139.996941989999</c:v>
                </c:pt>
                <c:pt idx="29">
                  <c:v>5225.9730252399995</c:v>
                </c:pt>
                <c:pt idx="30">
                  <c:v>5409.4368115300013</c:v>
                </c:pt>
                <c:pt idx="31">
                  <c:v>5460.0814921100009</c:v>
                </c:pt>
                <c:pt idx="32">
                  <c:v>5565.1705543199978</c:v>
                </c:pt>
                <c:pt idx="33">
                  <c:v>5769.7309367100006</c:v>
                </c:pt>
                <c:pt idx="34">
                  <c:v>6310.182677470003</c:v>
                </c:pt>
                <c:pt idx="35">
                  <c:v>6605.7835250899998</c:v>
                </c:pt>
                <c:pt idx="36">
                  <c:v>6686.1237997900016</c:v>
                </c:pt>
              </c:numCache>
            </c:numRef>
          </c:val>
          <c:smooth val="1"/>
          <c:extLst>
            <c:ext xmlns:c16="http://schemas.microsoft.com/office/drawing/2014/chart" uri="{C3380CC4-5D6E-409C-BE32-E72D297353CC}">
              <c16:uniqueId val="{00000000-A864-4AA8-A130-42824EDF6613}"/>
            </c:ext>
          </c:extLst>
        </c:ser>
        <c:ser>
          <c:idx val="1"/>
          <c:order val="1"/>
          <c:tx>
            <c:strRef>
              <c:f>'3.1.6'!$N$12</c:f>
              <c:strCache>
                <c:ptCount val="1"/>
                <c:pt idx="0">
                  <c:v>Pública</c:v>
                </c:pt>
              </c:strCache>
            </c:strRef>
          </c:tx>
          <c:spPr>
            <a:ln>
              <a:solidFill>
                <a:srgbClr val="B1C975"/>
              </a:solidFill>
            </a:ln>
          </c:spPr>
          <c:marker>
            <c:symbol val="none"/>
          </c:marker>
          <c:cat>
            <c:numRef>
              <c:f>'3.1.6'!$B$248:$B$284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'3.1.6'!$N$248:$N$284</c:f>
              <c:numCache>
                <c:formatCode>#,##0.0</c:formatCode>
                <c:ptCount val="37"/>
                <c:pt idx="0">
                  <c:v>5702.74581296</c:v>
                </c:pt>
                <c:pt idx="1">
                  <c:v>5968.0705378000002</c:v>
                </c:pt>
                <c:pt idx="2">
                  <c:v>5474.0560995699998</c:v>
                </c:pt>
                <c:pt idx="3">
                  <c:v>5494.8390313799991</c:v>
                </c:pt>
                <c:pt idx="4">
                  <c:v>5332.07674821</c:v>
                </c:pt>
                <c:pt idx="5">
                  <c:v>5108.7415849300005</c:v>
                </c:pt>
                <c:pt idx="6">
                  <c:v>5353.2194937900003</c:v>
                </c:pt>
                <c:pt idx="7">
                  <c:v>5472.3429472300004</c:v>
                </c:pt>
                <c:pt idx="8">
                  <c:v>5398.3847091399994</c:v>
                </c:pt>
                <c:pt idx="9">
                  <c:v>5336.9846216199985</c:v>
                </c:pt>
                <c:pt idx="10">
                  <c:v>5118.0599153800003</c:v>
                </c:pt>
                <c:pt idx="11">
                  <c:v>5739.16854066</c:v>
                </c:pt>
                <c:pt idx="12">
                  <c:v>5712.08542588</c:v>
                </c:pt>
                <c:pt idx="13">
                  <c:v>5848.310499780001</c:v>
                </c:pt>
                <c:pt idx="14">
                  <c:v>6086.7063471999991</c:v>
                </c:pt>
                <c:pt idx="15">
                  <c:v>5930.5994958600004</c:v>
                </c:pt>
                <c:pt idx="16">
                  <c:v>5619.8084514000002</c:v>
                </c:pt>
                <c:pt idx="17">
                  <c:v>5787.6545200599994</c:v>
                </c:pt>
                <c:pt idx="18">
                  <c:v>5856.6131291600004</c:v>
                </c:pt>
                <c:pt idx="19">
                  <c:v>5745.7570494299989</c:v>
                </c:pt>
                <c:pt idx="20">
                  <c:v>5700.7574535099993</c:v>
                </c:pt>
                <c:pt idx="21">
                  <c:v>5973.8691351799989</c:v>
                </c:pt>
                <c:pt idx="22">
                  <c:v>6044.0128402399996</c:v>
                </c:pt>
                <c:pt idx="23">
                  <c:v>6070.6103632400009</c:v>
                </c:pt>
                <c:pt idx="24">
                  <c:v>6106.0851371300023</c:v>
                </c:pt>
                <c:pt idx="25">
                  <c:v>6220.7151022600001</c:v>
                </c:pt>
                <c:pt idx="26">
                  <c:v>6236.9788400200005</c:v>
                </c:pt>
                <c:pt idx="27">
                  <c:v>6300.9521945799997</c:v>
                </c:pt>
                <c:pt idx="28">
                  <c:v>6440.0213558199985</c:v>
                </c:pt>
                <c:pt idx="29">
                  <c:v>6726.8542584999996</c:v>
                </c:pt>
                <c:pt idx="30">
                  <c:v>6872.2547369499998</c:v>
                </c:pt>
                <c:pt idx="31">
                  <c:v>7003.7113387000009</c:v>
                </c:pt>
                <c:pt idx="32">
                  <c:v>7440.1707440099999</c:v>
                </c:pt>
                <c:pt idx="33">
                  <c:v>7790.2362037600014</c:v>
                </c:pt>
                <c:pt idx="34">
                  <c:v>8283.8424156700003</c:v>
                </c:pt>
                <c:pt idx="35">
                  <c:v>8425.7335119100007</c:v>
                </c:pt>
                <c:pt idx="36">
                  <c:v>9038.4803252500005</c:v>
                </c:pt>
              </c:numCache>
            </c:numRef>
          </c:val>
          <c:smooth val="1"/>
          <c:extLst>
            <c:ext xmlns:c16="http://schemas.microsoft.com/office/drawing/2014/chart" uri="{C3380CC4-5D6E-409C-BE32-E72D297353CC}">
              <c16:uniqueId val="{00000001-A864-4AA8-A130-42824EDF6613}"/>
            </c:ext>
          </c:extLst>
        </c:ser>
        <c:dLbls>
          <c:showLegendKey val="0"/>
          <c:showVal val="0"/>
          <c:showCatName val="0"/>
          <c:showSerName val="0"/>
          <c:showPercent val="0"/>
          <c:showBubbleSize val="0"/>
        </c:dLbls>
        <c:smooth val="0"/>
        <c:axId val="434647808"/>
        <c:axId val="434649344"/>
      </c:lineChart>
      <c:dateAx>
        <c:axId val="434647808"/>
        <c:scaling>
          <c:orientation val="minMax"/>
        </c:scaling>
        <c:delete val="0"/>
        <c:axPos val="b"/>
        <c:numFmt formatCode="mmm\-yy" sourceLinked="1"/>
        <c:majorTickMark val="out"/>
        <c:minorTickMark val="none"/>
        <c:tickLblPos val="nextTo"/>
        <c:txPr>
          <a:bodyPr rot="-5400000" vert="horz"/>
          <a:lstStyle/>
          <a:p>
            <a:pPr>
              <a:defRPr/>
            </a:pPr>
            <a:endParaRPr lang="es-ES"/>
          </a:p>
        </c:txPr>
        <c:crossAx val="434649344"/>
        <c:crosses val="autoZero"/>
        <c:auto val="1"/>
        <c:lblOffset val="100"/>
        <c:baseTimeUnit val="months"/>
        <c:majorUnit val="4"/>
        <c:majorTimeUnit val="months"/>
      </c:dateAx>
      <c:valAx>
        <c:axId val="434649344"/>
        <c:scaling>
          <c:orientation val="minMax"/>
        </c:scaling>
        <c:delete val="0"/>
        <c:axPos val="l"/>
        <c:majorGridlines>
          <c:spPr>
            <a:ln>
              <a:prstDash val="dash"/>
            </a:ln>
          </c:spPr>
        </c:majorGridlines>
        <c:numFmt formatCode="#,##0" sourceLinked="0"/>
        <c:majorTickMark val="out"/>
        <c:minorTickMark val="none"/>
        <c:tickLblPos val="nextTo"/>
        <c:crossAx val="434647808"/>
        <c:crosses val="autoZero"/>
        <c:crossBetween val="between"/>
      </c:valAx>
      <c:spPr>
        <a:noFill/>
      </c:spPr>
    </c:plotArea>
    <c:legend>
      <c:legendPos val="b"/>
      <c:layout>
        <c:manualLayout>
          <c:xMode val="edge"/>
          <c:yMode val="edge"/>
          <c:x val="0.18232349183425794"/>
          <c:y val="0.93020338161946059"/>
          <c:w val="0.77314152594156205"/>
          <c:h val="6.9796618380550124E-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129228797444764E-2"/>
          <c:y val="4.6909448715317756E-2"/>
          <c:w val="0.83914070948671893"/>
          <c:h val="0.69077813115737174"/>
        </c:manualLayout>
      </c:layout>
      <c:lineChart>
        <c:grouping val="standard"/>
        <c:varyColors val="0"/>
        <c:ser>
          <c:idx val="0"/>
          <c:order val="0"/>
          <c:tx>
            <c:strRef>
              <c:f>'3.1.7'!$C$12</c:f>
              <c:strCache>
                <c:ptCount val="1"/>
                <c:pt idx="0">
                  <c:v>Bancos privados</c:v>
                </c:pt>
              </c:strCache>
            </c:strRef>
          </c:tx>
          <c:spPr>
            <a:ln>
              <a:solidFill>
                <a:srgbClr val="1F497D"/>
              </a:solidFill>
            </a:ln>
          </c:spPr>
          <c:marker>
            <c:symbol val="none"/>
          </c:marker>
          <c:dLbls>
            <c:dLbl>
              <c:idx val="36"/>
              <c:layout>
                <c:manualLayout>
                  <c:x val="0"/>
                  <c:y val="1.3365114945250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A3-46CF-957F-C5D14528CFB4}"/>
                </c:ext>
              </c:extLst>
            </c:dLbl>
            <c:dLbl>
              <c:idx val="37"/>
              <c:layout>
                <c:manualLayout>
                  <c:x val="0"/>
                  <c:y val="1.3365114945250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A3-46CF-957F-C5D14528CFB4}"/>
                </c:ext>
              </c:extLst>
            </c:dLbl>
            <c:dLbl>
              <c:idx val="15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A3-46CF-957F-C5D14528CFB4}"/>
                </c:ext>
              </c:extLst>
            </c:dLbl>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'3.1.7'!$B$248:$B$284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'3.1.7'!$C$248:$C$284</c:f>
              <c:numCache>
                <c:formatCode>0.0%</c:formatCode>
                <c:ptCount val="37"/>
                <c:pt idx="0">
                  <c:v>0.13732434436805699</c:v>
                </c:pt>
                <c:pt idx="1">
                  <c:v>0.13535484895758401</c:v>
                </c:pt>
                <c:pt idx="2">
                  <c:v>0.13562818491548301</c:v>
                </c:pt>
                <c:pt idx="3">
                  <c:v>0.135546856892624</c:v>
                </c:pt>
                <c:pt idx="4">
                  <c:v>0.13669744419251401</c:v>
                </c:pt>
                <c:pt idx="5">
                  <c:v>0.13669819736060401</c:v>
                </c:pt>
                <c:pt idx="6">
                  <c:v>0.135972237082569</c:v>
                </c:pt>
                <c:pt idx="7">
                  <c:v>0.136045113365374</c:v>
                </c:pt>
                <c:pt idx="8">
                  <c:v>0.13646101054888299</c:v>
                </c:pt>
                <c:pt idx="9">
                  <c:v>0.13670614915917201</c:v>
                </c:pt>
                <c:pt idx="10">
                  <c:v>0.13879738520608101</c:v>
                </c:pt>
                <c:pt idx="11">
                  <c:v>0.13166651701585599</c:v>
                </c:pt>
                <c:pt idx="12">
                  <c:v>0.13040593159629599</c:v>
                </c:pt>
                <c:pt idx="13">
                  <c:v>0.12786275840990199</c:v>
                </c:pt>
                <c:pt idx="14">
                  <c:v>0.127564299966381</c:v>
                </c:pt>
                <c:pt idx="15">
                  <c:v>0.128951534438942</c:v>
                </c:pt>
                <c:pt idx="16">
                  <c:v>0.13323251904158301</c:v>
                </c:pt>
                <c:pt idx="17">
                  <c:v>0.13360193517817101</c:v>
                </c:pt>
                <c:pt idx="18">
                  <c:v>0.13369387027990901</c:v>
                </c:pt>
                <c:pt idx="19">
                  <c:v>0.13387138645642399</c:v>
                </c:pt>
                <c:pt idx="20">
                  <c:v>0.13383870782939</c:v>
                </c:pt>
                <c:pt idx="21">
                  <c:v>0.136071552676336</c:v>
                </c:pt>
                <c:pt idx="22">
                  <c:v>0.13787122611568101</c:v>
                </c:pt>
                <c:pt idx="23">
                  <c:v>0.138736135808089</c:v>
                </c:pt>
                <c:pt idx="24">
                  <c:v>0.134500292342176</c:v>
                </c:pt>
                <c:pt idx="25">
                  <c:v>0.131730612983954</c:v>
                </c:pt>
                <c:pt idx="26">
                  <c:v>0.131669001026993</c:v>
                </c:pt>
                <c:pt idx="27">
                  <c:v>0.130410200574648</c:v>
                </c:pt>
                <c:pt idx="28">
                  <c:v>0.129224962575161</c:v>
                </c:pt>
                <c:pt idx="29">
                  <c:v>0.12840147326295501</c:v>
                </c:pt>
                <c:pt idx="30">
                  <c:v>0.127500448479381</c:v>
                </c:pt>
                <c:pt idx="31">
                  <c:v>0.12861240780620001</c:v>
                </c:pt>
                <c:pt idx="32">
                  <c:v>0.12927211913307499</c:v>
                </c:pt>
                <c:pt idx="33">
                  <c:v>0.13709220876402101</c:v>
                </c:pt>
                <c:pt idx="34">
                  <c:v>0.142815468529708</c:v>
                </c:pt>
                <c:pt idx="35">
                  <c:v>0.14462029588715</c:v>
                </c:pt>
                <c:pt idx="36">
                  <c:v>0.142145135590976</c:v>
                </c:pt>
              </c:numCache>
            </c:numRef>
          </c:val>
          <c:smooth val="1"/>
          <c:extLst>
            <c:ext xmlns:c16="http://schemas.microsoft.com/office/drawing/2014/chart" uri="{C3380CC4-5D6E-409C-BE32-E72D297353CC}">
              <c16:uniqueId val="{00000003-FAA3-46CF-957F-C5D14528CFB4}"/>
            </c:ext>
          </c:extLst>
        </c:ser>
        <c:ser>
          <c:idx val="2"/>
          <c:order val="1"/>
          <c:tx>
            <c:strRef>
              <c:f>'3.1.7'!$E$12</c:f>
              <c:strCache>
                <c:ptCount val="1"/>
                <c:pt idx="0">
                  <c:v>Coop. Seg. 1</c:v>
                </c:pt>
              </c:strCache>
            </c:strRef>
          </c:tx>
          <c:spPr>
            <a:ln>
              <a:solidFill>
                <a:srgbClr val="5FA3BF"/>
              </a:solidFill>
            </a:ln>
          </c:spPr>
          <c:marker>
            <c:symbol val="none"/>
          </c:marker>
          <c:dLbls>
            <c:dLbl>
              <c:idx val="36"/>
              <c:layout>
                <c:manualLayout>
                  <c:x val="0"/>
                  <c:y val="-2.5294416066992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A3-46CF-957F-C5D14528CFB4}"/>
                </c:ext>
              </c:extLst>
            </c:dLbl>
            <c:dLbl>
              <c:idx val="37"/>
              <c:layout>
                <c:manualLayout>
                  <c:x val="-1.0874068835554959E-3"/>
                  <c:y val="-4.5707991531922752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A3-46CF-957F-C5D14528CFB4}"/>
                </c:ext>
              </c:extLst>
            </c:dLbl>
            <c:dLbl>
              <c:idx val="15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A3-46CF-957F-C5D14528CFB4}"/>
                </c:ext>
              </c:extLst>
            </c:dLbl>
            <c:spPr>
              <a:noFill/>
              <a:ln>
                <a:noFill/>
              </a:ln>
              <a:effectLst/>
            </c:spPr>
            <c:txPr>
              <a:bodyPr/>
              <a:lstStyle/>
              <a:p>
                <a:pPr>
                  <a:defRPr>
                    <a:solidFill>
                      <a:srgbClr val="5FA3BF"/>
                    </a:solidFill>
                    <a:latin typeface="Gotham Medium" pitchFamily="50" charset="0"/>
                    <a:cs typeface="Gotham Medium" pitchFamily="50" charset="0"/>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'3.1.7'!$B$248:$B$284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'3.1.7'!$E$248:$E$284</c:f>
              <c:numCache>
                <c:formatCode>0.0%</c:formatCode>
                <c:ptCount val="37"/>
                <c:pt idx="0">
                  <c:v>0.16929966858981399</c:v>
                </c:pt>
                <c:pt idx="1">
                  <c:v>0.16797939638864601</c:v>
                </c:pt>
                <c:pt idx="2">
                  <c:v>0.16672395321926101</c:v>
                </c:pt>
                <c:pt idx="3">
                  <c:v>0.16564537475214899</c:v>
                </c:pt>
                <c:pt idx="4">
                  <c:v>0.16498145361598099</c:v>
                </c:pt>
                <c:pt idx="5">
                  <c:v>0.16325307391940999</c:v>
                </c:pt>
                <c:pt idx="6">
                  <c:v>0.16229001502898399</c:v>
                </c:pt>
                <c:pt idx="7">
                  <c:v>0.16159375011103799</c:v>
                </c:pt>
                <c:pt idx="8">
                  <c:v>0.16071831655246499</c:v>
                </c:pt>
                <c:pt idx="9">
                  <c:v>0.16050731021968601</c:v>
                </c:pt>
                <c:pt idx="10">
                  <c:v>0.15959642486127601</c:v>
                </c:pt>
                <c:pt idx="11">
                  <c:v>0.15828850669721001</c:v>
                </c:pt>
                <c:pt idx="12">
                  <c:v>0.15814589504388599</c:v>
                </c:pt>
                <c:pt idx="13">
                  <c:v>0.15766327137122499</c:v>
                </c:pt>
                <c:pt idx="14">
                  <c:v>0.15820806835377499</c:v>
                </c:pt>
                <c:pt idx="15">
                  <c:v>0.157542788903723</c:v>
                </c:pt>
                <c:pt idx="16">
                  <c:v>0.15769912954472901</c:v>
                </c:pt>
                <c:pt idx="17">
                  <c:v>0.15763853943497899</c:v>
                </c:pt>
                <c:pt idx="18">
                  <c:v>0.157714841600752</c:v>
                </c:pt>
                <c:pt idx="19">
                  <c:v>0.151600157238102</c:v>
                </c:pt>
                <c:pt idx="20">
                  <c:v>0.15127477838557599</c:v>
                </c:pt>
                <c:pt idx="21">
                  <c:v>0.151025136440604</c:v>
                </c:pt>
                <c:pt idx="22">
                  <c:v>0.15504123444085399</c:v>
                </c:pt>
                <c:pt idx="23">
                  <c:v>0.15818266216117899</c:v>
                </c:pt>
                <c:pt idx="24">
                  <c:v>0.15873102340044801</c:v>
                </c:pt>
                <c:pt idx="25">
                  <c:v>0.159343532965947</c:v>
                </c:pt>
                <c:pt idx="26">
                  <c:v>0.160335524029145</c:v>
                </c:pt>
                <c:pt idx="27">
                  <c:v>0.16008743045110499</c:v>
                </c:pt>
                <c:pt idx="28">
                  <c:v>0.16126299874497199</c:v>
                </c:pt>
                <c:pt idx="29">
                  <c:v>0.16084547997274601</c:v>
                </c:pt>
                <c:pt idx="30">
                  <c:v>0.15982646732560801</c:v>
                </c:pt>
                <c:pt idx="31">
                  <c:v>0.15910035482109799</c:v>
                </c:pt>
                <c:pt idx="32">
                  <c:v>0.16643760275240299</c:v>
                </c:pt>
                <c:pt idx="33">
                  <c:v>0.16660637638723699</c:v>
                </c:pt>
                <c:pt idx="34">
                  <c:v>0.17026121940025901</c:v>
                </c:pt>
                <c:pt idx="35">
                  <c:v>0.17343975624906599</c:v>
                </c:pt>
                <c:pt idx="36">
                  <c:v>0.17203758071015299</c:v>
                </c:pt>
              </c:numCache>
            </c:numRef>
          </c:val>
          <c:smooth val="1"/>
          <c:extLst>
            <c:ext xmlns:c16="http://schemas.microsoft.com/office/drawing/2014/chart" uri="{C3380CC4-5D6E-409C-BE32-E72D297353CC}">
              <c16:uniqueId val="{00000007-FAA3-46CF-957F-C5D14528CFB4}"/>
            </c:ext>
          </c:extLst>
        </c:ser>
        <c:ser>
          <c:idx val="1"/>
          <c:order val="2"/>
          <c:tx>
            <c:strRef>
              <c:f>'3.1.7'!$F$12</c:f>
              <c:strCache>
                <c:ptCount val="1"/>
                <c:pt idx="0">
                  <c:v>Coop. Seg. 2</c:v>
                </c:pt>
              </c:strCache>
            </c:strRef>
          </c:tx>
          <c:spPr>
            <a:ln>
              <a:solidFill>
                <a:srgbClr val="CCD284"/>
              </a:solidFill>
            </a:ln>
          </c:spPr>
          <c:marker>
            <c:symbol val="none"/>
          </c:marker>
          <c:dLbls>
            <c:dLbl>
              <c:idx val="36"/>
              <c:layout>
                <c:manualLayout>
                  <c:x val="0"/>
                  <c:y val="2.54995502441531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A3-46CF-957F-C5D14528CFB4}"/>
                </c:ext>
              </c:extLst>
            </c:dLbl>
            <c:spPr>
              <a:noFill/>
              <a:ln>
                <a:noFill/>
              </a:ln>
              <a:effectLst/>
            </c:spPr>
            <c:txPr>
              <a:bodyPr/>
              <a:lstStyle/>
              <a:p>
                <a:pPr>
                  <a:defRPr>
                    <a:solidFill>
                      <a:srgbClr val="BBBE64"/>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'3.1.7'!$B$248:$B$284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'3.1.7'!$F$248:$F$284</c:f>
              <c:numCache>
                <c:formatCode>0.0%</c:formatCode>
                <c:ptCount val="37"/>
                <c:pt idx="0">
                  <c:v>0.19213611862935701</c:v>
                </c:pt>
                <c:pt idx="1">
                  <c:v>0.190584145239721</c:v>
                </c:pt>
                <c:pt idx="2">
                  <c:v>0.189027389736909</c:v>
                </c:pt>
                <c:pt idx="3">
                  <c:v>0.187463097276586</c:v>
                </c:pt>
                <c:pt idx="4">
                  <c:v>0.18450505910713999</c:v>
                </c:pt>
                <c:pt idx="5">
                  <c:v>0.182636402788179</c:v>
                </c:pt>
                <c:pt idx="6">
                  <c:v>0.18088285563131901</c:v>
                </c:pt>
                <c:pt idx="7">
                  <c:v>0.170765588239538</c:v>
                </c:pt>
                <c:pt idx="8">
                  <c:v>0.177737046696748</c:v>
                </c:pt>
                <c:pt idx="9">
                  <c:v>0.176736471224436</c:v>
                </c:pt>
                <c:pt idx="10">
                  <c:v>0.17722789246654799</c:v>
                </c:pt>
                <c:pt idx="11">
                  <c:v>0.17850748234172301</c:v>
                </c:pt>
                <c:pt idx="12">
                  <c:v>0.17756978899374301</c:v>
                </c:pt>
                <c:pt idx="13">
                  <c:v>0.17662393282924299</c:v>
                </c:pt>
                <c:pt idx="14">
                  <c:v>0.17548448710613301</c:v>
                </c:pt>
                <c:pt idx="15">
                  <c:v>0.17525083195305699</c:v>
                </c:pt>
                <c:pt idx="16">
                  <c:v>0.17143744789811799</c:v>
                </c:pt>
                <c:pt idx="17">
                  <c:v>0.170466560740345</c:v>
                </c:pt>
                <c:pt idx="18">
                  <c:v>0.17039969204299599</c:v>
                </c:pt>
                <c:pt idx="19">
                  <c:v>0.169650190007127</c:v>
                </c:pt>
                <c:pt idx="20">
                  <c:v>0.16943276351852499</c:v>
                </c:pt>
                <c:pt idx="21">
                  <c:v>0.16840520017637201</c:v>
                </c:pt>
                <c:pt idx="22">
                  <c:v>0.16943730484198199</c:v>
                </c:pt>
                <c:pt idx="23">
                  <c:v>0.171482096084421</c:v>
                </c:pt>
                <c:pt idx="24">
                  <c:v>0.17190973800326501</c:v>
                </c:pt>
                <c:pt idx="25">
                  <c:v>0.17158285173361201</c:v>
                </c:pt>
                <c:pt idx="26">
                  <c:v>0.17234934299693799</c:v>
                </c:pt>
                <c:pt idx="27">
                  <c:v>0.17154183621697999</c:v>
                </c:pt>
                <c:pt idx="28">
                  <c:v>0.17024408162537399</c:v>
                </c:pt>
                <c:pt idx="29">
                  <c:v>0.17051631940897999</c:v>
                </c:pt>
                <c:pt idx="30">
                  <c:v>0.16935791981499199</c:v>
                </c:pt>
                <c:pt idx="31">
                  <c:v>0.165856719005883</c:v>
                </c:pt>
                <c:pt idx="32">
                  <c:v>0.165317755397768</c:v>
                </c:pt>
                <c:pt idx="33">
                  <c:v>0.16534821599080601</c:v>
                </c:pt>
                <c:pt idx="34">
                  <c:v>0.16752369980908499</c:v>
                </c:pt>
                <c:pt idx="35">
                  <c:v>0.16908034438243</c:v>
                </c:pt>
                <c:pt idx="36">
                  <c:v>0.168476512038365</c:v>
                </c:pt>
              </c:numCache>
            </c:numRef>
          </c:val>
          <c:smooth val="0"/>
          <c:extLst>
            <c:ext xmlns:c16="http://schemas.microsoft.com/office/drawing/2014/chart" uri="{C3380CC4-5D6E-409C-BE32-E72D297353CC}">
              <c16:uniqueId val="{00000009-FAA3-46CF-957F-C5D14528CFB4}"/>
            </c:ext>
          </c:extLst>
        </c:ser>
        <c:ser>
          <c:idx val="3"/>
          <c:order val="3"/>
          <c:tx>
            <c:strRef>
              <c:f>'3.1.7'!$G$12</c:f>
              <c:strCache>
                <c:ptCount val="1"/>
                <c:pt idx="0">
                  <c:v>Mutualistas</c:v>
                </c:pt>
              </c:strCache>
            </c:strRef>
          </c:tx>
          <c:spPr>
            <a:ln>
              <a:solidFill>
                <a:srgbClr val="FFE18C"/>
              </a:solidFill>
            </a:ln>
          </c:spPr>
          <c:marker>
            <c:symbol val="none"/>
          </c:marker>
          <c:dLbls>
            <c:dLbl>
              <c:idx val="36"/>
              <c:layout>
                <c:manualLayout>
                  <c:x val="0"/>
                  <c:y val="2.54995502441531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A3-46CF-957F-C5D14528CFB4}"/>
                </c:ext>
              </c:extLst>
            </c:dLbl>
            <c:dLbl>
              <c:idx val="37"/>
              <c:layout>
                <c:manualLayout>
                  <c:x val="0"/>
                  <c:y val="2.6730229890500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A3-46CF-957F-C5D14528CFB4}"/>
                </c:ext>
              </c:extLst>
            </c:dLbl>
            <c:dLbl>
              <c:idx val="15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A3-46CF-957F-C5D14528CFB4}"/>
                </c:ext>
              </c:extLst>
            </c:dLbl>
            <c:spPr>
              <a:noFill/>
              <a:ln>
                <a:noFill/>
              </a:ln>
              <a:effectLst/>
            </c:spPr>
            <c:txPr>
              <a:bodyPr/>
              <a:lstStyle/>
              <a:p>
                <a:pPr>
                  <a:defRPr>
                    <a:solidFill>
                      <a:srgbClr val="EFCB68"/>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'3.1.7'!$B$248:$B$284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'3.1.7'!$G$248:$G$284</c:f>
              <c:numCache>
                <c:formatCode>0.0%</c:formatCode>
                <c:ptCount val="37"/>
                <c:pt idx="0">
                  <c:v>0.12368073750014801</c:v>
                </c:pt>
                <c:pt idx="1">
                  <c:v>0.122952750163506</c:v>
                </c:pt>
                <c:pt idx="2">
                  <c:v>0.12189480685463</c:v>
                </c:pt>
                <c:pt idx="3">
                  <c:v>0.119842318631165</c:v>
                </c:pt>
                <c:pt idx="4">
                  <c:v>0.12133636218331301</c:v>
                </c:pt>
                <c:pt idx="5">
                  <c:v>0.12095302394004501</c:v>
                </c:pt>
                <c:pt idx="6">
                  <c:v>0.12035670906234699</c:v>
                </c:pt>
                <c:pt idx="7">
                  <c:v>0.121022445356416</c:v>
                </c:pt>
                <c:pt idx="8">
                  <c:v>0.120460050291709</c:v>
                </c:pt>
                <c:pt idx="9">
                  <c:v>0.118970112190286</c:v>
                </c:pt>
                <c:pt idx="10">
                  <c:v>0.119495942887184</c:v>
                </c:pt>
                <c:pt idx="11">
                  <c:v>0.116684279550716</c:v>
                </c:pt>
                <c:pt idx="12">
                  <c:v>0.11590250048241101</c:v>
                </c:pt>
                <c:pt idx="13">
                  <c:v>0.114939467372805</c:v>
                </c:pt>
                <c:pt idx="14">
                  <c:v>0.114424419409331</c:v>
                </c:pt>
                <c:pt idx="15">
                  <c:v>0.114677124910521</c:v>
                </c:pt>
                <c:pt idx="16">
                  <c:v>0.11608069931101</c:v>
                </c:pt>
                <c:pt idx="17">
                  <c:v>0.116860279722124</c:v>
                </c:pt>
                <c:pt idx="18">
                  <c:v>0.116822362542331</c:v>
                </c:pt>
                <c:pt idx="19">
                  <c:v>0.11705533656042801</c:v>
                </c:pt>
                <c:pt idx="20">
                  <c:v>0.118233483945093</c:v>
                </c:pt>
                <c:pt idx="21">
                  <c:v>0.118271966805211</c:v>
                </c:pt>
                <c:pt idx="22">
                  <c:v>0.12105312628919999</c:v>
                </c:pt>
                <c:pt idx="23">
                  <c:v>0.120880078471401</c:v>
                </c:pt>
                <c:pt idx="24">
                  <c:v>0.12035763743500499</c:v>
                </c:pt>
                <c:pt idx="25">
                  <c:v>0.118949771135655</c:v>
                </c:pt>
                <c:pt idx="26">
                  <c:v>0.11953332163720599</c:v>
                </c:pt>
                <c:pt idx="27">
                  <c:v>0.121814753861689</c:v>
                </c:pt>
                <c:pt idx="28">
                  <c:v>0.12268820116026</c:v>
                </c:pt>
                <c:pt idx="29">
                  <c:v>0.122122378838002</c:v>
                </c:pt>
                <c:pt idx="30">
                  <c:v>0.120536155294033</c:v>
                </c:pt>
                <c:pt idx="31">
                  <c:v>0.12131061587520101</c:v>
                </c:pt>
                <c:pt idx="32">
                  <c:v>0.123769122733241</c:v>
                </c:pt>
                <c:pt idx="33">
                  <c:v>0.122734646764063</c:v>
                </c:pt>
                <c:pt idx="34">
                  <c:v>0.126521841797027</c:v>
                </c:pt>
                <c:pt idx="35">
                  <c:v>0.126544544911983</c:v>
                </c:pt>
                <c:pt idx="36">
                  <c:v>0.125677099907297</c:v>
                </c:pt>
              </c:numCache>
            </c:numRef>
          </c:val>
          <c:smooth val="1"/>
          <c:extLst>
            <c:ext xmlns:c16="http://schemas.microsoft.com/office/drawing/2014/chart" uri="{C3380CC4-5D6E-409C-BE32-E72D297353CC}">
              <c16:uniqueId val="{0000000D-FAA3-46CF-957F-C5D14528CFB4}"/>
            </c:ext>
          </c:extLst>
        </c:ser>
        <c:ser>
          <c:idx val="4"/>
          <c:order val="4"/>
          <c:tx>
            <c:strRef>
              <c:f>'3.1.7'!$H$12</c:f>
              <c:strCache>
                <c:ptCount val="1"/>
                <c:pt idx="0">
                  <c:v>Total </c:v>
                </c:pt>
              </c:strCache>
            </c:strRef>
          </c:tx>
          <c:spPr>
            <a:ln>
              <a:solidFill>
                <a:srgbClr val="FBAF3F"/>
              </a:solidFill>
            </a:ln>
          </c:spPr>
          <c:marker>
            <c:symbol val="none"/>
          </c:marker>
          <c:dLbls>
            <c:dLbl>
              <c:idx val="36"/>
              <c:layout>
                <c:manualLayout>
                  <c:x val="0"/>
                  <c:y val="-8.9100766301670152E-3"/>
                </c:manualLayout>
              </c:layout>
              <c:spPr/>
              <c:txPr>
                <a:bodyPr/>
                <a:lstStyle/>
                <a:p>
                  <a:pPr>
                    <a:defRPr>
                      <a:solidFill>
                        <a:srgbClr val="E5825E"/>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A3-46CF-957F-C5D14528CFB4}"/>
                </c:ext>
              </c:extLst>
            </c:dLbl>
            <c:spPr>
              <a:noFill/>
              <a:ln>
                <a:noFill/>
              </a:ln>
              <a:effectLst/>
            </c:spPr>
            <c:txPr>
              <a:bodyPr/>
              <a:lstStyle/>
              <a:p>
                <a:pPr>
                  <a:defRPr>
                    <a:solidFill>
                      <a:srgbClr val="E5825E"/>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'3.1.7'!$B$248:$B$284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'3.1.7'!$H$248:$H$284</c:f>
              <c:numCache>
                <c:formatCode>0.0%</c:formatCode>
                <c:ptCount val="37"/>
                <c:pt idx="0">
                  <c:v>0.14605119611432399</c:v>
                </c:pt>
                <c:pt idx="1">
                  <c:v>0.144300931778442</c:v>
                </c:pt>
                <c:pt idx="2">
                  <c:v>0.14418918631140501</c:v>
                </c:pt>
                <c:pt idx="3">
                  <c:v>0.14383687367036499</c:v>
                </c:pt>
                <c:pt idx="4">
                  <c:v>0.14448703441593999</c:v>
                </c:pt>
                <c:pt idx="5">
                  <c:v>0.14412365677425501</c:v>
                </c:pt>
                <c:pt idx="6">
                  <c:v>0.143290983805651</c:v>
                </c:pt>
                <c:pt idx="7">
                  <c:v>0.14286143416000899</c:v>
                </c:pt>
                <c:pt idx="8">
                  <c:v>0.14321482946619701</c:v>
                </c:pt>
                <c:pt idx="9">
                  <c:v>0.14331193941697701</c:v>
                </c:pt>
                <c:pt idx="10">
                  <c:v>0.14462341901502099</c:v>
                </c:pt>
                <c:pt idx="11">
                  <c:v>0.13922864545594499</c:v>
                </c:pt>
                <c:pt idx="12">
                  <c:v>0.13827514635683899</c:v>
                </c:pt>
                <c:pt idx="13">
                  <c:v>0.13630095832755401</c:v>
                </c:pt>
                <c:pt idx="14">
                  <c:v>0.13620535458652899</c:v>
                </c:pt>
                <c:pt idx="15">
                  <c:v>0.13708652203282601</c:v>
                </c:pt>
                <c:pt idx="16">
                  <c:v>0.14019337243740701</c:v>
                </c:pt>
                <c:pt idx="17">
                  <c:v>0.14043754907585901</c:v>
                </c:pt>
                <c:pt idx="18">
                  <c:v>0.14050539834075501</c:v>
                </c:pt>
                <c:pt idx="19">
                  <c:v>0.139104271517941</c:v>
                </c:pt>
                <c:pt idx="20">
                  <c:v>0.138993001205726</c:v>
                </c:pt>
                <c:pt idx="21">
                  <c:v>0.14044346854834699</c:v>
                </c:pt>
                <c:pt idx="22">
                  <c:v>0.142746779187964</c:v>
                </c:pt>
                <c:pt idx="23">
                  <c:v>0.144313004702982</c:v>
                </c:pt>
                <c:pt idx="24">
                  <c:v>0.14140429391440401</c:v>
                </c:pt>
                <c:pt idx="25">
                  <c:v>0.13951224350872199</c:v>
                </c:pt>
                <c:pt idx="26">
                  <c:v>0.13970102265632101</c:v>
                </c:pt>
                <c:pt idx="27">
                  <c:v>0.13868338042493</c:v>
                </c:pt>
                <c:pt idx="28">
                  <c:v>0.137974958714283</c:v>
                </c:pt>
                <c:pt idx="29">
                  <c:v>0.13723527080890099</c:v>
                </c:pt>
                <c:pt idx="30">
                  <c:v>0.136238229855595</c:v>
                </c:pt>
                <c:pt idx="31">
                  <c:v>0.13673298420243199</c:v>
                </c:pt>
                <c:pt idx="32">
                  <c:v>0.13882292731732601</c:v>
                </c:pt>
                <c:pt idx="33">
                  <c:v>0.14431407423162401</c:v>
                </c:pt>
                <c:pt idx="34">
                  <c:v>0.149398564295567</c:v>
                </c:pt>
                <c:pt idx="35">
                  <c:v>0.15148655247690199</c:v>
                </c:pt>
                <c:pt idx="36">
                  <c:v>0.149288351363556</c:v>
                </c:pt>
              </c:numCache>
            </c:numRef>
          </c:val>
          <c:smooth val="1"/>
          <c:extLst>
            <c:ext xmlns:c16="http://schemas.microsoft.com/office/drawing/2014/chart" uri="{C3380CC4-5D6E-409C-BE32-E72D297353CC}">
              <c16:uniqueId val="{0000000F-FAA3-46CF-957F-C5D14528CFB4}"/>
            </c:ext>
          </c:extLst>
        </c:ser>
        <c:dLbls>
          <c:showLegendKey val="0"/>
          <c:showVal val="0"/>
          <c:showCatName val="0"/>
          <c:showSerName val="0"/>
          <c:showPercent val="0"/>
          <c:showBubbleSize val="0"/>
        </c:dLbls>
        <c:smooth val="0"/>
        <c:axId val="435194112"/>
        <c:axId val="435490816"/>
      </c:lineChart>
      <c:dateAx>
        <c:axId val="435194112"/>
        <c:scaling>
          <c:orientation val="minMax"/>
        </c:scaling>
        <c:delete val="0"/>
        <c:axPos val="b"/>
        <c:numFmt formatCode="mmm\-yy" sourceLinked="1"/>
        <c:majorTickMark val="out"/>
        <c:minorTickMark val="none"/>
        <c:tickLblPos val="nextTo"/>
        <c:txPr>
          <a:bodyPr rot="-5400000" vert="horz"/>
          <a:lstStyle/>
          <a:p>
            <a:pPr>
              <a:defRPr/>
            </a:pPr>
            <a:endParaRPr lang="es-ES"/>
          </a:p>
        </c:txPr>
        <c:crossAx val="435490816"/>
        <c:crosses val="autoZero"/>
        <c:auto val="1"/>
        <c:lblOffset val="100"/>
        <c:baseTimeUnit val="months"/>
      </c:dateAx>
      <c:valAx>
        <c:axId val="435490816"/>
        <c:scaling>
          <c:orientation val="minMax"/>
          <c:min val="9.0000000000000024E-2"/>
        </c:scaling>
        <c:delete val="0"/>
        <c:axPos val="l"/>
        <c:numFmt formatCode="0%" sourceLinked="0"/>
        <c:majorTickMark val="out"/>
        <c:minorTickMark val="none"/>
        <c:tickLblPos val="nextTo"/>
        <c:crossAx val="435194112"/>
        <c:crosses val="autoZero"/>
        <c:crossBetween val="between"/>
      </c:valAx>
      <c:spPr>
        <a:noFill/>
      </c:spPr>
    </c:plotArea>
    <c:legend>
      <c:legendPos val="b"/>
      <c:layout>
        <c:manualLayout>
          <c:xMode val="edge"/>
          <c:yMode val="edge"/>
          <c:x val="4.8971870287782939E-3"/>
          <c:y val="0.9116085865887098"/>
          <c:w val="0.97590622542368921"/>
          <c:h val="7.6851026407093292E-2"/>
        </c:manualLayout>
      </c:layout>
      <c:overlay val="0"/>
    </c:legend>
    <c:plotVisOnly val="1"/>
    <c:dispBlanksAs val="gap"/>
    <c:showDLblsOverMax val="0"/>
  </c:chart>
  <c:spPr>
    <a:noFill/>
    <a:ln>
      <a:noFill/>
    </a:ln>
  </c:spPr>
  <c:txPr>
    <a:bodyPr/>
    <a:lstStyle/>
    <a:p>
      <a:pPr>
        <a:defRPr>
          <a:solidFill>
            <a:sysClr val="windowText" lastClr="000000"/>
          </a:solidFill>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50468228508528E-2"/>
          <c:y val="2.7675826236006215E-2"/>
          <c:w val="0.71004776254821955"/>
          <c:h val="0.87685182209392398"/>
        </c:manualLayout>
      </c:layout>
      <c:barChart>
        <c:barDir val="col"/>
        <c:grouping val="percentStacked"/>
        <c:varyColors val="0"/>
        <c:ser>
          <c:idx val="4"/>
          <c:order val="0"/>
          <c:tx>
            <c:strRef>
              <c:f>'3.1.7'!$J$12</c:f>
              <c:strCache>
                <c:ptCount val="1"/>
                <c:pt idx="0">
                  <c:v>9%-12%</c:v>
                </c:pt>
              </c:strCache>
            </c:strRef>
          </c:tx>
          <c:spPr>
            <a:solidFill>
              <a:srgbClr val="1F497D"/>
            </a:solidFill>
            <a:ln>
              <a:noFill/>
            </a:ln>
          </c:spPr>
          <c:invertIfNegative val="0"/>
          <c:dLbls>
            <c:dLbl>
              <c:idx val="1"/>
              <c:layout>
                <c:manualLayout>
                  <c:x val="3.40136054421785E-3"/>
                  <c:y val="-5.37634408602144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8D-4EE1-A725-9C37957DA375}"/>
                </c:ext>
              </c:extLst>
            </c:dLbl>
            <c:spPr>
              <a:noFill/>
              <a:ln>
                <a:noFill/>
              </a:ln>
              <a:effectLst/>
            </c:spPr>
            <c:txPr>
              <a:bodyPr/>
              <a:lstStyle/>
              <a:p>
                <a:pPr>
                  <a:defRPr>
                    <a:solidFill>
                      <a:schemeClr val="bg1"/>
                    </a:solidFill>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('3.1.7'!$B$248,'3.1.7'!$B$260,'3.1.7'!$B$272,'3.1.7'!$B$284)</c:f>
              <c:numCache>
                <c:formatCode>mmm\-yy</c:formatCode>
                <c:ptCount val="4"/>
                <c:pt idx="0">
                  <c:v>44593</c:v>
                </c:pt>
                <c:pt idx="1">
                  <c:v>44958</c:v>
                </c:pt>
                <c:pt idx="2">
                  <c:v>45323</c:v>
                </c:pt>
                <c:pt idx="3">
                  <c:v>45689</c:v>
                </c:pt>
              </c:numCache>
            </c:numRef>
          </c:cat>
          <c:val>
            <c:numRef>
              <c:f>('3.1.7'!$J$248,'3.1.7'!$J$260,'3.1.7'!$J$272,'3.1.7'!$J$284)</c:f>
              <c:numCache>
                <c:formatCode>General</c:formatCode>
                <c:ptCount val="4"/>
                <c:pt idx="0">
                  <c:v>17</c:v>
                </c:pt>
                <c:pt idx="1">
                  <c:v>28</c:v>
                </c:pt>
                <c:pt idx="2">
                  <c:v>22</c:v>
                </c:pt>
                <c:pt idx="3">
                  <c:v>21</c:v>
                </c:pt>
              </c:numCache>
            </c:numRef>
          </c:val>
          <c:extLst>
            <c:ext xmlns:c16="http://schemas.microsoft.com/office/drawing/2014/chart" uri="{C3380CC4-5D6E-409C-BE32-E72D297353CC}">
              <c16:uniqueId val="{00000001-BC8D-4EE1-A725-9C37957DA375}"/>
            </c:ext>
          </c:extLst>
        </c:ser>
        <c:ser>
          <c:idx val="3"/>
          <c:order val="1"/>
          <c:tx>
            <c:strRef>
              <c:f>'3.1.7'!$K$12</c:f>
              <c:strCache>
                <c:ptCount val="1"/>
                <c:pt idx="0">
                  <c:v>12%-15%</c:v>
                </c:pt>
              </c:strCache>
            </c:strRef>
          </c:tx>
          <c:spPr>
            <a:solidFill>
              <a:srgbClr val="5FA3BF"/>
            </a:solidFill>
          </c:spPr>
          <c:invertIfNegative val="0"/>
          <c:dLbls>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('3.1.7'!$B$248,'3.1.7'!$B$260,'3.1.7'!$B$272,'3.1.7'!$B$284)</c:f>
              <c:numCache>
                <c:formatCode>mmm\-yy</c:formatCode>
                <c:ptCount val="4"/>
                <c:pt idx="0">
                  <c:v>44593</c:v>
                </c:pt>
                <c:pt idx="1">
                  <c:v>44958</c:v>
                </c:pt>
                <c:pt idx="2">
                  <c:v>45323</c:v>
                </c:pt>
                <c:pt idx="3">
                  <c:v>45689</c:v>
                </c:pt>
              </c:numCache>
            </c:numRef>
          </c:cat>
          <c:val>
            <c:numRef>
              <c:f>('3.1.7'!$K$248,'3.1.7'!$K$260,'3.1.7'!$K$272,'3.1.7'!$K$284)</c:f>
              <c:numCache>
                <c:formatCode>General</c:formatCode>
                <c:ptCount val="4"/>
                <c:pt idx="0">
                  <c:v>32</c:v>
                </c:pt>
                <c:pt idx="1">
                  <c:v>33</c:v>
                </c:pt>
                <c:pt idx="2">
                  <c:v>39</c:v>
                </c:pt>
                <c:pt idx="3">
                  <c:v>41</c:v>
                </c:pt>
              </c:numCache>
            </c:numRef>
          </c:val>
          <c:extLst>
            <c:ext xmlns:c16="http://schemas.microsoft.com/office/drawing/2014/chart" uri="{C3380CC4-5D6E-409C-BE32-E72D297353CC}">
              <c16:uniqueId val="{00000002-BC8D-4EE1-A725-9C37957DA375}"/>
            </c:ext>
          </c:extLst>
        </c:ser>
        <c:ser>
          <c:idx val="2"/>
          <c:order val="2"/>
          <c:tx>
            <c:strRef>
              <c:f>'3.1.7'!$L$12</c:f>
              <c:strCache>
                <c:ptCount val="1"/>
                <c:pt idx="0">
                  <c:v>15%-18%</c:v>
                </c:pt>
              </c:strCache>
            </c:strRef>
          </c:tx>
          <c:spPr>
            <a:solidFill>
              <a:srgbClr val="B1C975"/>
            </a:solidFill>
          </c:spPr>
          <c:invertIfNegative val="0"/>
          <c:dLbls>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('3.1.7'!$B$248,'3.1.7'!$B$260,'3.1.7'!$B$272,'3.1.7'!$B$284)</c:f>
              <c:numCache>
                <c:formatCode>mmm\-yy</c:formatCode>
                <c:ptCount val="4"/>
                <c:pt idx="0">
                  <c:v>44593</c:v>
                </c:pt>
                <c:pt idx="1">
                  <c:v>44958</c:v>
                </c:pt>
                <c:pt idx="2">
                  <c:v>45323</c:v>
                </c:pt>
                <c:pt idx="3">
                  <c:v>45689</c:v>
                </c:pt>
              </c:numCache>
            </c:numRef>
          </c:cat>
          <c:val>
            <c:numRef>
              <c:f>('3.1.7'!$L$248,'3.1.7'!$L$260,'3.1.7'!$L$272,'3.1.7'!$L$284)</c:f>
              <c:numCache>
                <c:formatCode>General</c:formatCode>
                <c:ptCount val="4"/>
                <c:pt idx="0">
                  <c:v>29</c:v>
                </c:pt>
                <c:pt idx="1">
                  <c:v>30</c:v>
                </c:pt>
                <c:pt idx="2">
                  <c:v>34</c:v>
                </c:pt>
                <c:pt idx="3">
                  <c:v>26</c:v>
                </c:pt>
              </c:numCache>
            </c:numRef>
          </c:val>
          <c:extLst>
            <c:ext xmlns:c16="http://schemas.microsoft.com/office/drawing/2014/chart" uri="{C3380CC4-5D6E-409C-BE32-E72D297353CC}">
              <c16:uniqueId val="{00000003-BC8D-4EE1-A725-9C37957DA375}"/>
            </c:ext>
          </c:extLst>
        </c:ser>
        <c:ser>
          <c:idx val="1"/>
          <c:order val="3"/>
          <c:tx>
            <c:strRef>
              <c:f>'3.1.7'!$M$12</c:f>
              <c:strCache>
                <c:ptCount val="1"/>
                <c:pt idx="0">
                  <c:v>18%-21%</c:v>
                </c:pt>
              </c:strCache>
            </c:strRef>
          </c:tx>
          <c:spPr>
            <a:solidFill>
              <a:srgbClr val="FFE18C"/>
            </a:solidFill>
          </c:spPr>
          <c:invertIfNegative val="0"/>
          <c:dLbls>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('3.1.7'!$B$248,'3.1.7'!$B$260,'3.1.7'!$B$272,'3.1.7'!$B$284)</c:f>
              <c:numCache>
                <c:formatCode>mmm\-yy</c:formatCode>
                <c:ptCount val="4"/>
                <c:pt idx="0">
                  <c:v>44593</c:v>
                </c:pt>
                <c:pt idx="1">
                  <c:v>44958</c:v>
                </c:pt>
                <c:pt idx="2">
                  <c:v>45323</c:v>
                </c:pt>
                <c:pt idx="3">
                  <c:v>45689</c:v>
                </c:pt>
              </c:numCache>
            </c:numRef>
          </c:cat>
          <c:val>
            <c:numRef>
              <c:f>('3.1.7'!$M$248,'3.1.7'!$M$260,'3.1.7'!$M$272,'3.1.7'!$M$284)</c:f>
              <c:numCache>
                <c:formatCode>General</c:formatCode>
                <c:ptCount val="4"/>
                <c:pt idx="0">
                  <c:v>23</c:v>
                </c:pt>
                <c:pt idx="1">
                  <c:v>18</c:v>
                </c:pt>
                <c:pt idx="2">
                  <c:v>16</c:v>
                </c:pt>
                <c:pt idx="3">
                  <c:v>14</c:v>
                </c:pt>
              </c:numCache>
            </c:numRef>
          </c:val>
          <c:extLst>
            <c:ext xmlns:c16="http://schemas.microsoft.com/office/drawing/2014/chart" uri="{C3380CC4-5D6E-409C-BE32-E72D297353CC}">
              <c16:uniqueId val="{00000004-BC8D-4EE1-A725-9C37957DA375}"/>
            </c:ext>
          </c:extLst>
        </c:ser>
        <c:ser>
          <c:idx val="0"/>
          <c:order val="4"/>
          <c:tx>
            <c:strRef>
              <c:f>'3.1.7'!$N$12</c:f>
              <c:strCache>
                <c:ptCount val="1"/>
                <c:pt idx="0">
                  <c:v>&gt;21%</c:v>
                </c:pt>
              </c:strCache>
            </c:strRef>
          </c:tx>
          <c:spPr>
            <a:solidFill>
              <a:srgbClr val="FBAF3F"/>
            </a:solidFill>
          </c:spPr>
          <c:invertIfNegative val="0"/>
          <c:dLbls>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('3.1.7'!$B$248,'3.1.7'!$B$260,'3.1.7'!$B$272,'3.1.7'!$B$284)</c:f>
              <c:numCache>
                <c:formatCode>mmm\-yy</c:formatCode>
                <c:ptCount val="4"/>
                <c:pt idx="0">
                  <c:v>44593</c:v>
                </c:pt>
                <c:pt idx="1">
                  <c:v>44958</c:v>
                </c:pt>
                <c:pt idx="2">
                  <c:v>45323</c:v>
                </c:pt>
                <c:pt idx="3">
                  <c:v>45689</c:v>
                </c:pt>
              </c:numCache>
            </c:numRef>
          </c:cat>
          <c:val>
            <c:numRef>
              <c:f>('3.1.7'!$N$248,'3.1.7'!$N$260,'3.1.7'!$N$272,'3.1.7'!$N$284)</c:f>
              <c:numCache>
                <c:formatCode>General</c:formatCode>
                <c:ptCount val="4"/>
                <c:pt idx="0">
                  <c:v>34</c:v>
                </c:pt>
                <c:pt idx="1">
                  <c:v>26</c:v>
                </c:pt>
                <c:pt idx="2">
                  <c:v>24</c:v>
                </c:pt>
                <c:pt idx="3">
                  <c:v>33</c:v>
                </c:pt>
              </c:numCache>
            </c:numRef>
          </c:val>
          <c:extLst>
            <c:ext xmlns:c16="http://schemas.microsoft.com/office/drawing/2014/chart" uri="{C3380CC4-5D6E-409C-BE32-E72D297353CC}">
              <c16:uniqueId val="{00000005-BC8D-4EE1-A725-9C37957DA375}"/>
            </c:ext>
          </c:extLst>
        </c:ser>
        <c:dLbls>
          <c:showLegendKey val="0"/>
          <c:showVal val="1"/>
          <c:showCatName val="0"/>
          <c:showSerName val="0"/>
          <c:showPercent val="0"/>
          <c:showBubbleSize val="0"/>
        </c:dLbls>
        <c:gapWidth val="75"/>
        <c:overlap val="100"/>
        <c:serLines>
          <c:spPr>
            <a:ln>
              <a:solidFill>
                <a:schemeClr val="accent3"/>
              </a:solidFill>
            </a:ln>
          </c:spPr>
        </c:serLines>
        <c:axId val="435553408"/>
        <c:axId val="435554944"/>
      </c:barChart>
      <c:catAx>
        <c:axId val="435553408"/>
        <c:scaling>
          <c:orientation val="minMax"/>
        </c:scaling>
        <c:delete val="0"/>
        <c:axPos val="b"/>
        <c:numFmt formatCode="mmm\-yy" sourceLinked="1"/>
        <c:majorTickMark val="none"/>
        <c:minorTickMark val="none"/>
        <c:tickLblPos val="nextTo"/>
        <c:crossAx val="435554944"/>
        <c:crosses val="autoZero"/>
        <c:auto val="0"/>
        <c:lblAlgn val="ctr"/>
        <c:lblOffset val="100"/>
        <c:noMultiLvlLbl val="0"/>
      </c:catAx>
      <c:valAx>
        <c:axId val="435554944"/>
        <c:scaling>
          <c:orientation val="minMax"/>
        </c:scaling>
        <c:delete val="1"/>
        <c:axPos val="l"/>
        <c:title>
          <c:tx>
            <c:rich>
              <a:bodyPr rot="-5400000" vert="horz"/>
              <a:lstStyle/>
              <a:p>
                <a:pPr>
                  <a:defRPr/>
                </a:pPr>
                <a:r>
                  <a:rPr lang="en-US"/>
                  <a:t>Número de instituciones</a:t>
                </a:r>
              </a:p>
            </c:rich>
          </c:tx>
          <c:layout>
            <c:manualLayout>
              <c:xMode val="edge"/>
              <c:yMode val="edge"/>
              <c:x val="2.2962129733783268E-2"/>
              <c:y val="0.22611280732765537"/>
            </c:manualLayout>
          </c:layout>
          <c:overlay val="0"/>
        </c:title>
        <c:numFmt formatCode="0%" sourceLinked="1"/>
        <c:majorTickMark val="out"/>
        <c:minorTickMark val="none"/>
        <c:tickLblPos val="none"/>
        <c:crossAx val="435553408"/>
        <c:crosses val="autoZero"/>
        <c:crossBetween val="between"/>
      </c:valAx>
      <c:spPr>
        <a:noFill/>
      </c:spPr>
    </c:plotArea>
    <c:legend>
      <c:legendPos val="r"/>
      <c:layout>
        <c:manualLayout>
          <c:xMode val="edge"/>
          <c:yMode val="edge"/>
          <c:x val="0.78841618871710606"/>
          <c:y val="0.21649356087299226"/>
          <c:w val="0.20653938418991313"/>
          <c:h val="0.49000501793317081"/>
        </c:manualLayout>
      </c:layout>
      <c:overlay val="0"/>
    </c:legend>
    <c:plotVisOnly val="1"/>
    <c:dispBlanksAs val="gap"/>
    <c:showDLblsOverMax val="0"/>
  </c:chart>
  <c:spPr>
    <a:noFill/>
    <a:ln>
      <a:noFill/>
    </a:ln>
  </c:spPr>
  <c:txPr>
    <a:bodyPr/>
    <a:lstStyle/>
    <a:p>
      <a:pPr>
        <a:defRPr>
          <a:solidFill>
            <a:sysClr val="windowText" lastClr="000000"/>
          </a:solidFill>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566612617990075E-2"/>
          <c:y val="2.4568561054220554E-2"/>
          <c:w val="0.88689663340892944"/>
          <c:h val="0.71350038999939447"/>
        </c:manualLayout>
      </c:layout>
      <c:lineChart>
        <c:grouping val="standard"/>
        <c:varyColors val="0"/>
        <c:ser>
          <c:idx val="2"/>
          <c:order val="0"/>
          <c:tx>
            <c:strRef>
              <c:f>'3.1.8'!$D$13</c:f>
              <c:strCache>
                <c:ptCount val="1"/>
                <c:pt idx="0">
                  <c:v>Consumo</c:v>
                </c:pt>
              </c:strCache>
            </c:strRef>
          </c:tx>
          <c:spPr>
            <a:ln>
              <a:solidFill>
                <a:srgbClr val="1F497D"/>
              </a:solidFill>
            </a:ln>
          </c:spPr>
          <c:marker>
            <c:symbol val="none"/>
          </c:marker>
          <c:dLbls>
            <c:dLbl>
              <c:idx val="36"/>
              <c:layout>
                <c:manualLayout>
                  <c:x val="0"/>
                  <c:y val="-2.3669368915092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B8-4686-B296-F6F72B39AD0D}"/>
                </c:ext>
              </c:extLst>
            </c:dLbl>
            <c:dLbl>
              <c:idx val="40"/>
              <c:layout>
                <c:manualLayout>
                  <c:x val="0"/>
                  <c:y val="-3.4542314335060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B8-4686-B296-F6F72B39AD0D}"/>
                </c:ext>
              </c:extLst>
            </c:dLbl>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'3.1.8'!$B$249:$B$285</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'3.1.8'!$D$249:$D$285</c:f>
              <c:numCache>
                <c:formatCode>0.0%</c:formatCode>
                <c:ptCount val="37"/>
                <c:pt idx="0">
                  <c:v>3.31339636775961E-2</c:v>
                </c:pt>
                <c:pt idx="1">
                  <c:v>3.2330900027131203E-2</c:v>
                </c:pt>
                <c:pt idx="2">
                  <c:v>3.1330436020417997E-2</c:v>
                </c:pt>
                <c:pt idx="3">
                  <c:v>3.1340788833262301E-2</c:v>
                </c:pt>
                <c:pt idx="4">
                  <c:v>3.1489040473924902E-2</c:v>
                </c:pt>
                <c:pt idx="5">
                  <c:v>3.23189469722742E-2</c:v>
                </c:pt>
                <c:pt idx="6">
                  <c:v>3.2878078725604103E-2</c:v>
                </c:pt>
                <c:pt idx="7">
                  <c:v>3.1550063326697401E-2</c:v>
                </c:pt>
                <c:pt idx="8">
                  <c:v>3.25406960862464E-2</c:v>
                </c:pt>
                <c:pt idx="9">
                  <c:v>3.3269566447046199E-2</c:v>
                </c:pt>
                <c:pt idx="10">
                  <c:v>3.0593052914155601E-2</c:v>
                </c:pt>
                <c:pt idx="11">
                  <c:v>4.6402113344312997E-2</c:v>
                </c:pt>
                <c:pt idx="12">
                  <c:v>4.8451107012924099E-2</c:v>
                </c:pt>
                <c:pt idx="13">
                  <c:v>4.8862117884512099E-2</c:v>
                </c:pt>
                <c:pt idx="14">
                  <c:v>4.8708330980610497E-2</c:v>
                </c:pt>
                <c:pt idx="15">
                  <c:v>4.9862074261093001E-2</c:v>
                </c:pt>
                <c:pt idx="16">
                  <c:v>4.9493055070356499E-2</c:v>
                </c:pt>
                <c:pt idx="17">
                  <c:v>5.20403566342411E-2</c:v>
                </c:pt>
                <c:pt idx="18">
                  <c:v>5.1944450762608098E-2</c:v>
                </c:pt>
                <c:pt idx="19">
                  <c:v>5.1657405578448702E-2</c:v>
                </c:pt>
                <c:pt idx="20">
                  <c:v>5.3820483827286499E-2</c:v>
                </c:pt>
                <c:pt idx="21">
                  <c:v>5.5267860662597999E-2</c:v>
                </c:pt>
                <c:pt idx="22">
                  <c:v>5.1285457924037901E-2</c:v>
                </c:pt>
                <c:pt idx="23">
                  <c:v>5.45794721013474E-2</c:v>
                </c:pt>
                <c:pt idx="24">
                  <c:v>5.64860264515347E-2</c:v>
                </c:pt>
                <c:pt idx="25">
                  <c:v>5.7509184455801103E-2</c:v>
                </c:pt>
                <c:pt idx="26">
                  <c:v>5.7378205800726202E-2</c:v>
                </c:pt>
                <c:pt idx="27">
                  <c:v>5.7855686747058599E-2</c:v>
                </c:pt>
                <c:pt idx="28">
                  <c:v>5.7745158245722301E-2</c:v>
                </c:pt>
                <c:pt idx="29">
                  <c:v>5.9635143140129E-2</c:v>
                </c:pt>
                <c:pt idx="30">
                  <c:v>5.8989098379144699E-2</c:v>
                </c:pt>
                <c:pt idx="31">
                  <c:v>6.0030886890683297E-2</c:v>
                </c:pt>
                <c:pt idx="32">
                  <c:v>5.9791710389573802E-2</c:v>
                </c:pt>
                <c:pt idx="33">
                  <c:v>6.0019748664578702E-2</c:v>
                </c:pt>
                <c:pt idx="34">
                  <c:v>5.3960762959254997E-2</c:v>
                </c:pt>
                <c:pt idx="35">
                  <c:v>5.3603215942030102E-2</c:v>
                </c:pt>
                <c:pt idx="36">
                  <c:v>5.2959458841702202E-2</c:v>
                </c:pt>
              </c:numCache>
            </c:numRef>
          </c:val>
          <c:smooth val="1"/>
          <c:extLst>
            <c:ext xmlns:c16="http://schemas.microsoft.com/office/drawing/2014/chart" uri="{C3380CC4-5D6E-409C-BE32-E72D297353CC}">
              <c16:uniqueId val="{00000002-8BB8-4686-B296-F6F72B39AD0D}"/>
            </c:ext>
          </c:extLst>
        </c:ser>
        <c:ser>
          <c:idx val="1"/>
          <c:order val="1"/>
          <c:tx>
            <c:strRef>
              <c:f>'3.1.8'!$C$13</c:f>
              <c:strCache>
                <c:ptCount val="1"/>
                <c:pt idx="0">
                  <c:v>Productivo</c:v>
                </c:pt>
              </c:strCache>
            </c:strRef>
          </c:tx>
          <c:spPr>
            <a:ln>
              <a:solidFill>
                <a:srgbClr val="5FA3BF"/>
              </a:solidFill>
            </a:ln>
          </c:spPr>
          <c:marker>
            <c:symbol val="none"/>
          </c:marker>
          <c:dLbls>
            <c:dLbl>
              <c:idx val="36"/>
              <c:layout>
                <c:manualLayout>
                  <c:x val="0"/>
                  <c:y val="-3.4542314335060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B8-4686-B296-F6F72B39AD0D}"/>
                </c:ext>
              </c:extLst>
            </c:dLbl>
            <c:dLbl>
              <c:idx val="40"/>
              <c:layout>
                <c:manualLayout>
                  <c:x val="0"/>
                  <c:y val="-1.0362694300518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B8-4686-B296-F6F72B39AD0D}"/>
                </c:ext>
              </c:extLst>
            </c:dLbl>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'3.1.8'!$B$249:$B$285</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'3.1.8'!$C$249:$C$285</c:f>
              <c:numCache>
                <c:formatCode>0.0%</c:formatCode>
                <c:ptCount val="37"/>
                <c:pt idx="0">
                  <c:v>9.8648024461526693E-3</c:v>
                </c:pt>
                <c:pt idx="1">
                  <c:v>9.8353985060170308E-3</c:v>
                </c:pt>
                <c:pt idx="2">
                  <c:v>9.7518248815105704E-3</c:v>
                </c:pt>
                <c:pt idx="3">
                  <c:v>9.8822408473846005E-3</c:v>
                </c:pt>
                <c:pt idx="4">
                  <c:v>1.00340194948051E-2</c:v>
                </c:pt>
                <c:pt idx="5">
                  <c:v>1.01479276255833E-2</c:v>
                </c:pt>
                <c:pt idx="6">
                  <c:v>9.6718958593323499E-3</c:v>
                </c:pt>
                <c:pt idx="7">
                  <c:v>9.0840437831480603E-3</c:v>
                </c:pt>
                <c:pt idx="8">
                  <c:v>9.5909711944002097E-3</c:v>
                </c:pt>
                <c:pt idx="9">
                  <c:v>1.1683016521171199E-2</c:v>
                </c:pt>
                <c:pt idx="10">
                  <c:v>9.3025750934366807E-3</c:v>
                </c:pt>
                <c:pt idx="11">
                  <c:v>1.20597046896501E-2</c:v>
                </c:pt>
                <c:pt idx="12">
                  <c:v>1.2448173451675501E-2</c:v>
                </c:pt>
                <c:pt idx="13">
                  <c:v>1.22434432782564E-2</c:v>
                </c:pt>
                <c:pt idx="14">
                  <c:v>1.2875637299078001E-2</c:v>
                </c:pt>
                <c:pt idx="15">
                  <c:v>1.2882352265665101E-2</c:v>
                </c:pt>
                <c:pt idx="16">
                  <c:v>1.2492348132889601E-2</c:v>
                </c:pt>
                <c:pt idx="17">
                  <c:v>1.3709058467972501E-2</c:v>
                </c:pt>
                <c:pt idx="18">
                  <c:v>1.3065063008609899E-2</c:v>
                </c:pt>
                <c:pt idx="19">
                  <c:v>1.3656530102043899E-2</c:v>
                </c:pt>
                <c:pt idx="20">
                  <c:v>1.3710087857833699E-2</c:v>
                </c:pt>
                <c:pt idx="21">
                  <c:v>1.3211585546035499E-2</c:v>
                </c:pt>
                <c:pt idx="22">
                  <c:v>1.2086483750655399E-2</c:v>
                </c:pt>
                <c:pt idx="23">
                  <c:v>1.3180783458236501E-2</c:v>
                </c:pt>
                <c:pt idx="24">
                  <c:v>1.3962601922205499E-2</c:v>
                </c:pt>
                <c:pt idx="25">
                  <c:v>1.49108485858777E-2</c:v>
                </c:pt>
                <c:pt idx="26">
                  <c:v>1.5318149156051199E-2</c:v>
                </c:pt>
                <c:pt idx="27">
                  <c:v>1.57087245661158E-2</c:v>
                </c:pt>
                <c:pt idx="28">
                  <c:v>1.4945893413403299E-2</c:v>
                </c:pt>
                <c:pt idx="29">
                  <c:v>1.5647214253876301E-2</c:v>
                </c:pt>
                <c:pt idx="30">
                  <c:v>1.46229894009817E-2</c:v>
                </c:pt>
                <c:pt idx="31">
                  <c:v>1.50286591424831E-2</c:v>
                </c:pt>
                <c:pt idx="32">
                  <c:v>1.52715787809992E-2</c:v>
                </c:pt>
                <c:pt idx="33">
                  <c:v>1.36674118227693E-2</c:v>
                </c:pt>
                <c:pt idx="34">
                  <c:v>1.19899216630439E-2</c:v>
                </c:pt>
                <c:pt idx="35">
                  <c:v>1.2532815308535099E-2</c:v>
                </c:pt>
                <c:pt idx="36">
                  <c:v>1.3179265506555101E-2</c:v>
                </c:pt>
              </c:numCache>
            </c:numRef>
          </c:val>
          <c:smooth val="1"/>
          <c:extLst>
            <c:ext xmlns:c16="http://schemas.microsoft.com/office/drawing/2014/chart" uri="{C3380CC4-5D6E-409C-BE32-E72D297353CC}">
              <c16:uniqueId val="{00000005-8BB8-4686-B296-F6F72B39AD0D}"/>
            </c:ext>
          </c:extLst>
        </c:ser>
        <c:ser>
          <c:idx val="3"/>
          <c:order val="2"/>
          <c:tx>
            <c:strRef>
              <c:f>'3.1.8'!$E$13</c:f>
              <c:strCache>
                <c:ptCount val="1"/>
                <c:pt idx="0">
                  <c:v>Microcrédito</c:v>
                </c:pt>
              </c:strCache>
            </c:strRef>
          </c:tx>
          <c:spPr>
            <a:ln>
              <a:solidFill>
                <a:srgbClr val="B1C975"/>
              </a:solidFill>
            </a:ln>
          </c:spPr>
          <c:marker>
            <c:symbol val="none"/>
          </c:marker>
          <c:dLbls>
            <c:dLbl>
              <c:idx val="36"/>
              <c:layout>
                <c:manualLayout>
                  <c:x val="-1.5492779631663702E-16"/>
                  <c:y val="-9.94636533443674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B8-4686-B296-F6F72B39AD0D}"/>
                </c:ext>
              </c:extLst>
            </c:dLbl>
            <c:dLbl>
              <c:idx val="40"/>
              <c:layout>
                <c:manualLayout>
                  <c:x val="1.6609570722375857E-3"/>
                  <c:y val="-1.0362694300518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B8-4686-B296-F6F72B39AD0D}"/>
                </c:ext>
              </c:extLst>
            </c:dLbl>
            <c:spPr>
              <a:noFill/>
              <a:ln>
                <a:noFill/>
              </a:ln>
              <a:effectLst/>
            </c:spPr>
            <c:txPr>
              <a:bodyPr/>
              <a:lstStyle/>
              <a:p>
                <a:pPr>
                  <a:defRPr>
                    <a:solidFill>
                      <a:srgbClr val="BBBE64"/>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'3.1.8'!$B$249:$B$285</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'3.1.8'!$E$249:$E$285</c:f>
              <c:numCache>
                <c:formatCode>0.0%</c:formatCode>
                <c:ptCount val="37"/>
                <c:pt idx="0">
                  <c:v>5.5196902719493103E-2</c:v>
                </c:pt>
                <c:pt idx="1">
                  <c:v>5.3519228329878397E-2</c:v>
                </c:pt>
                <c:pt idx="2">
                  <c:v>5.5380685221897902E-2</c:v>
                </c:pt>
                <c:pt idx="3">
                  <c:v>5.4303440934269899E-2</c:v>
                </c:pt>
                <c:pt idx="4">
                  <c:v>5.7554679753601901E-2</c:v>
                </c:pt>
                <c:pt idx="5">
                  <c:v>5.7197838710499202E-2</c:v>
                </c:pt>
                <c:pt idx="6">
                  <c:v>5.6723436603646503E-2</c:v>
                </c:pt>
                <c:pt idx="7">
                  <c:v>5.4682012159100297E-2</c:v>
                </c:pt>
                <c:pt idx="8">
                  <c:v>5.5261896820031901E-2</c:v>
                </c:pt>
                <c:pt idx="9">
                  <c:v>5.4986406981794397E-2</c:v>
                </c:pt>
                <c:pt idx="10">
                  <c:v>5.1271872640411498E-2</c:v>
                </c:pt>
                <c:pt idx="11">
                  <c:v>7.3825504230439903E-2</c:v>
                </c:pt>
                <c:pt idx="12">
                  <c:v>7.6516080670140596E-2</c:v>
                </c:pt>
                <c:pt idx="13">
                  <c:v>7.5311531140919194E-2</c:v>
                </c:pt>
                <c:pt idx="14">
                  <c:v>7.8114854590040306E-2</c:v>
                </c:pt>
                <c:pt idx="15">
                  <c:v>7.9598420428176497E-2</c:v>
                </c:pt>
                <c:pt idx="16">
                  <c:v>8.0060993722605001E-2</c:v>
                </c:pt>
                <c:pt idx="17">
                  <c:v>8.1431937061892806E-2</c:v>
                </c:pt>
                <c:pt idx="18">
                  <c:v>8.0453769908119602E-2</c:v>
                </c:pt>
                <c:pt idx="19">
                  <c:v>8.3864189247442197E-2</c:v>
                </c:pt>
                <c:pt idx="20">
                  <c:v>8.8617617826334802E-2</c:v>
                </c:pt>
                <c:pt idx="21">
                  <c:v>9.1447815144578504E-2</c:v>
                </c:pt>
                <c:pt idx="22">
                  <c:v>8.3799715922801707E-2</c:v>
                </c:pt>
                <c:pt idx="23">
                  <c:v>9.1463752258948899E-2</c:v>
                </c:pt>
                <c:pt idx="24">
                  <c:v>9.5354865530681496E-2</c:v>
                </c:pt>
                <c:pt idx="25">
                  <c:v>9.88242693993093E-2</c:v>
                </c:pt>
                <c:pt idx="26">
                  <c:v>0.100824248477852</c:v>
                </c:pt>
                <c:pt idx="27">
                  <c:v>0.10271648467571599</c:v>
                </c:pt>
                <c:pt idx="28">
                  <c:v>9.6695340652622405E-2</c:v>
                </c:pt>
                <c:pt idx="29">
                  <c:v>0.100883255551788</c:v>
                </c:pt>
                <c:pt idx="30">
                  <c:v>0.101755607268899</c:v>
                </c:pt>
                <c:pt idx="31">
                  <c:v>0.104495191274614</c:v>
                </c:pt>
                <c:pt idx="32">
                  <c:v>0.102523894550267</c:v>
                </c:pt>
                <c:pt idx="33">
                  <c:v>0.101678380374401</c:v>
                </c:pt>
                <c:pt idx="34">
                  <c:v>9.1092628476734896E-2</c:v>
                </c:pt>
                <c:pt idx="35">
                  <c:v>9.1822270646030296E-2</c:v>
                </c:pt>
                <c:pt idx="36">
                  <c:v>9.1932176095905399E-2</c:v>
                </c:pt>
              </c:numCache>
            </c:numRef>
          </c:val>
          <c:smooth val="1"/>
          <c:extLst>
            <c:ext xmlns:c16="http://schemas.microsoft.com/office/drawing/2014/chart" uri="{C3380CC4-5D6E-409C-BE32-E72D297353CC}">
              <c16:uniqueId val="{00000008-8BB8-4686-B296-F6F72B39AD0D}"/>
            </c:ext>
          </c:extLst>
        </c:ser>
        <c:ser>
          <c:idx val="4"/>
          <c:order val="3"/>
          <c:tx>
            <c:strRef>
              <c:f>'3.1.8'!$F$13</c:f>
              <c:strCache>
                <c:ptCount val="1"/>
                <c:pt idx="0">
                  <c:v>Vivienda</c:v>
                </c:pt>
              </c:strCache>
            </c:strRef>
          </c:tx>
          <c:spPr>
            <a:ln>
              <a:solidFill>
                <a:srgbClr val="FFE18C"/>
              </a:solidFill>
            </a:ln>
          </c:spPr>
          <c:marker>
            <c:symbol val="none"/>
          </c:marker>
          <c:dLbls>
            <c:dLbl>
              <c:idx val="36"/>
              <c:layout>
                <c:manualLayout>
                  <c:x val="0"/>
                  <c:y val="4.00609791749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B8-4686-B296-F6F72B39AD0D}"/>
                </c:ext>
              </c:extLst>
            </c:dLbl>
            <c:dLbl>
              <c:idx val="40"/>
              <c:layout>
                <c:manualLayout>
                  <c:x val="0"/>
                  <c:y val="2.7633579481323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B8-4686-B296-F6F72B39AD0D}"/>
                </c:ext>
              </c:extLst>
            </c:dLbl>
            <c:spPr>
              <a:noFill/>
              <a:ln>
                <a:noFill/>
              </a:ln>
              <a:effectLst/>
            </c:spPr>
            <c:txPr>
              <a:bodyPr/>
              <a:lstStyle/>
              <a:p>
                <a:pPr>
                  <a:defRPr>
                    <a:solidFill>
                      <a:srgbClr val="EFCB68"/>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'3.1.8'!$B$249:$B$285</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'3.1.8'!$F$249:$F$285</c:f>
              <c:numCache>
                <c:formatCode>0.0%</c:formatCode>
                <c:ptCount val="37"/>
                <c:pt idx="0">
                  <c:v>3.2576283824920303E-2</c:v>
                </c:pt>
                <c:pt idx="1">
                  <c:v>3.2591197597748402E-2</c:v>
                </c:pt>
                <c:pt idx="2">
                  <c:v>3.2953290309789197E-2</c:v>
                </c:pt>
                <c:pt idx="3">
                  <c:v>3.25600116092793E-2</c:v>
                </c:pt>
                <c:pt idx="4">
                  <c:v>3.2830062361605399E-2</c:v>
                </c:pt>
                <c:pt idx="5">
                  <c:v>3.2992992918921299E-2</c:v>
                </c:pt>
                <c:pt idx="6">
                  <c:v>3.3047446655354203E-2</c:v>
                </c:pt>
                <c:pt idx="7">
                  <c:v>3.1374309510453502E-2</c:v>
                </c:pt>
                <c:pt idx="8">
                  <c:v>3.2582572635031698E-2</c:v>
                </c:pt>
                <c:pt idx="9">
                  <c:v>3.1664005437558901E-2</c:v>
                </c:pt>
                <c:pt idx="10">
                  <c:v>2.8340026624930698E-2</c:v>
                </c:pt>
                <c:pt idx="11">
                  <c:v>3.5047350540761503E-2</c:v>
                </c:pt>
                <c:pt idx="12">
                  <c:v>3.6744777912762497E-2</c:v>
                </c:pt>
                <c:pt idx="13">
                  <c:v>3.5154408815528997E-2</c:v>
                </c:pt>
                <c:pt idx="14">
                  <c:v>3.6300869559326501E-2</c:v>
                </c:pt>
                <c:pt idx="15">
                  <c:v>3.58775822465758E-2</c:v>
                </c:pt>
                <c:pt idx="16">
                  <c:v>3.4613921639421903E-2</c:v>
                </c:pt>
                <c:pt idx="17">
                  <c:v>3.4740018747799598E-2</c:v>
                </c:pt>
                <c:pt idx="18">
                  <c:v>3.4440493728151202E-2</c:v>
                </c:pt>
                <c:pt idx="19">
                  <c:v>3.4519086377090703E-2</c:v>
                </c:pt>
                <c:pt idx="20">
                  <c:v>3.5398521647120602E-2</c:v>
                </c:pt>
                <c:pt idx="21">
                  <c:v>3.4577974981410603E-2</c:v>
                </c:pt>
                <c:pt idx="22">
                  <c:v>3.2086906209998198E-2</c:v>
                </c:pt>
                <c:pt idx="23">
                  <c:v>3.5546110938131502E-2</c:v>
                </c:pt>
                <c:pt idx="24">
                  <c:v>3.5753084434824202E-2</c:v>
                </c:pt>
                <c:pt idx="25">
                  <c:v>3.5737266523513701E-2</c:v>
                </c:pt>
                <c:pt idx="26">
                  <c:v>3.69696007077982E-2</c:v>
                </c:pt>
                <c:pt idx="27">
                  <c:v>3.58278782224297E-2</c:v>
                </c:pt>
                <c:pt idx="28">
                  <c:v>3.5884854089254403E-2</c:v>
                </c:pt>
                <c:pt idx="29">
                  <c:v>3.7175524525088099E-2</c:v>
                </c:pt>
                <c:pt idx="30">
                  <c:v>3.84013332131449E-2</c:v>
                </c:pt>
                <c:pt idx="31">
                  <c:v>3.9214869115934602E-2</c:v>
                </c:pt>
                <c:pt idx="32">
                  <c:v>3.8612792621952899E-2</c:v>
                </c:pt>
                <c:pt idx="33">
                  <c:v>4.0381055690127003E-2</c:v>
                </c:pt>
                <c:pt idx="34">
                  <c:v>3.6400039942769899E-2</c:v>
                </c:pt>
                <c:pt idx="35">
                  <c:v>3.7086302477382399E-2</c:v>
                </c:pt>
                <c:pt idx="36">
                  <c:v>3.6518862841656702E-2</c:v>
                </c:pt>
              </c:numCache>
            </c:numRef>
          </c:val>
          <c:smooth val="1"/>
          <c:extLst>
            <c:ext xmlns:c16="http://schemas.microsoft.com/office/drawing/2014/chart" uri="{C3380CC4-5D6E-409C-BE32-E72D297353CC}">
              <c16:uniqueId val="{0000000B-8BB8-4686-B296-F6F72B39AD0D}"/>
            </c:ext>
          </c:extLst>
        </c:ser>
        <c:ser>
          <c:idx val="0"/>
          <c:order val="4"/>
          <c:tx>
            <c:strRef>
              <c:f>'3.1.8'!$G$13</c:f>
              <c:strCache>
                <c:ptCount val="1"/>
                <c:pt idx="0">
                  <c:v>Educativo</c:v>
                </c:pt>
              </c:strCache>
            </c:strRef>
          </c:tx>
          <c:spPr>
            <a:ln>
              <a:solidFill>
                <a:schemeClr val="accent1">
                  <a:lumMod val="60000"/>
                  <a:lumOff val="40000"/>
                </a:schemeClr>
              </a:solidFill>
            </a:ln>
          </c:spPr>
          <c:marker>
            <c:symbol val="none"/>
          </c:marker>
          <c:dLbls>
            <c:dLbl>
              <c:idx val="36"/>
              <c:layout>
                <c:manualLayout>
                  <c:x val="-4.2252691707479854E-3"/>
                  <c:y val="5.0241431731584435E-2"/>
                </c:manualLayout>
              </c:layout>
              <c:numFmt formatCode="0.0%" sourceLinked="0"/>
              <c:spPr>
                <a:noFill/>
                <a:ln>
                  <a:noFill/>
                </a:ln>
                <a:effectLst/>
              </c:spPr>
              <c:txPr>
                <a:bodyPr/>
                <a:lstStyle/>
                <a:p>
                  <a:pPr>
                    <a:defRPr>
                      <a:solidFill>
                        <a:schemeClr val="tx2">
                          <a:lumMod val="60000"/>
                          <a:lumOff val="40000"/>
                        </a:schemeClr>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6.6443665656186396E-2"/>
                      <c:h val="5.4145511952210644E-2"/>
                    </c:manualLayout>
                  </c15:layout>
                </c:ext>
                <c:ext xmlns:c16="http://schemas.microsoft.com/office/drawing/2014/chart" uri="{C3380CC4-5D6E-409C-BE32-E72D297353CC}">
                  <c16:uniqueId val="{0000000F-8BB8-4686-B296-F6F72B39AD0D}"/>
                </c:ext>
              </c:extLst>
            </c:dLbl>
            <c:dLbl>
              <c:idx val="40"/>
              <c:layout>
                <c:manualLayout>
                  <c:x val="0"/>
                  <c:y val="-3.4542314335060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BB8-4686-B296-F6F72B39AD0D}"/>
                </c:ext>
              </c:extLst>
            </c:dLbl>
            <c:spPr>
              <a:noFill/>
              <a:ln>
                <a:noFill/>
              </a:ln>
              <a:effectLst/>
            </c:spPr>
            <c:txPr>
              <a:bodyPr/>
              <a:lstStyle/>
              <a:p>
                <a:pPr>
                  <a:defRPr>
                    <a:solidFill>
                      <a:schemeClr val="accent5"/>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'3.1.8'!$B$249:$B$285</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'3.1.8'!$G$249:$G$285</c:f>
              <c:numCache>
                <c:formatCode>0.0%</c:formatCode>
                <c:ptCount val="37"/>
                <c:pt idx="0">
                  <c:v>4.1716004753800801E-2</c:v>
                </c:pt>
                <c:pt idx="1">
                  <c:v>4.0008752444214701E-2</c:v>
                </c:pt>
                <c:pt idx="2">
                  <c:v>4.0017840807091302E-2</c:v>
                </c:pt>
                <c:pt idx="3">
                  <c:v>3.9719339683680799E-2</c:v>
                </c:pt>
                <c:pt idx="4">
                  <c:v>4.0306213905929499E-2</c:v>
                </c:pt>
                <c:pt idx="5">
                  <c:v>4.0936373223820002E-2</c:v>
                </c:pt>
                <c:pt idx="6">
                  <c:v>4.7226963176093102E-2</c:v>
                </c:pt>
                <c:pt idx="7">
                  <c:v>4.3987628484093502E-2</c:v>
                </c:pt>
                <c:pt idx="8">
                  <c:v>4.3918488948486899E-2</c:v>
                </c:pt>
                <c:pt idx="9">
                  <c:v>4.2369397551973297E-2</c:v>
                </c:pt>
                <c:pt idx="10">
                  <c:v>3.9836759062870201E-2</c:v>
                </c:pt>
                <c:pt idx="11">
                  <c:v>5.59297951360836E-2</c:v>
                </c:pt>
                <c:pt idx="12">
                  <c:v>6.2197539483720303E-2</c:v>
                </c:pt>
                <c:pt idx="13">
                  <c:v>5.8084917931686499E-2</c:v>
                </c:pt>
                <c:pt idx="14">
                  <c:v>5.8974237744407E-2</c:v>
                </c:pt>
                <c:pt idx="15">
                  <c:v>5.9530097029319197E-2</c:v>
                </c:pt>
                <c:pt idx="16">
                  <c:v>5.94615607292798E-2</c:v>
                </c:pt>
                <c:pt idx="17">
                  <c:v>6.3702052364052297E-2</c:v>
                </c:pt>
                <c:pt idx="18">
                  <c:v>6.0757499248787497E-2</c:v>
                </c:pt>
                <c:pt idx="19">
                  <c:v>5.5655843982701E-2</c:v>
                </c:pt>
                <c:pt idx="20">
                  <c:v>5.3818523383569003E-2</c:v>
                </c:pt>
                <c:pt idx="21">
                  <c:v>5.3617692757096998E-2</c:v>
                </c:pt>
                <c:pt idx="22">
                  <c:v>4.7973252385091002E-2</c:v>
                </c:pt>
                <c:pt idx="23">
                  <c:v>4.5442378861301501E-2</c:v>
                </c:pt>
                <c:pt idx="24">
                  <c:v>4.6840315644349199E-2</c:v>
                </c:pt>
                <c:pt idx="25">
                  <c:v>4.4351428177765703E-2</c:v>
                </c:pt>
                <c:pt idx="26">
                  <c:v>4.4133924247238103E-2</c:v>
                </c:pt>
                <c:pt idx="27">
                  <c:v>4.30998322840528E-2</c:v>
                </c:pt>
                <c:pt idx="28">
                  <c:v>4.1588682770272098E-2</c:v>
                </c:pt>
                <c:pt idx="29">
                  <c:v>4.0252600386298701E-2</c:v>
                </c:pt>
                <c:pt idx="30">
                  <c:v>4.1001107813816301E-2</c:v>
                </c:pt>
                <c:pt idx="31">
                  <c:v>3.65316570728869E-2</c:v>
                </c:pt>
                <c:pt idx="32">
                  <c:v>3.5202977839430299E-2</c:v>
                </c:pt>
                <c:pt idx="33">
                  <c:v>3.76471645584543E-2</c:v>
                </c:pt>
                <c:pt idx="34">
                  <c:v>3.7370174433622602E-2</c:v>
                </c:pt>
                <c:pt idx="35">
                  <c:v>3.7722083568585897E-2</c:v>
                </c:pt>
                <c:pt idx="36">
                  <c:v>3.6892830615695801E-2</c:v>
                </c:pt>
              </c:numCache>
            </c:numRef>
          </c:val>
          <c:smooth val="1"/>
          <c:extLst>
            <c:ext xmlns:c16="http://schemas.microsoft.com/office/drawing/2014/chart" uri="{C3380CC4-5D6E-409C-BE32-E72D297353CC}">
              <c16:uniqueId val="{00000011-8BB8-4686-B296-F6F72B39AD0D}"/>
            </c:ext>
          </c:extLst>
        </c:ser>
        <c:ser>
          <c:idx val="5"/>
          <c:order val="5"/>
          <c:tx>
            <c:strRef>
              <c:f>'3.1.8'!$H$13</c:f>
              <c:strCache>
                <c:ptCount val="1"/>
                <c:pt idx="0">
                  <c:v>Total</c:v>
                </c:pt>
              </c:strCache>
            </c:strRef>
          </c:tx>
          <c:spPr>
            <a:ln>
              <a:solidFill>
                <a:srgbClr val="FBAF3F"/>
              </a:solidFill>
            </a:ln>
          </c:spPr>
          <c:marker>
            <c:symbol val="none"/>
          </c:marker>
          <c:dLbls>
            <c:dLbl>
              <c:idx val="36"/>
              <c:layout>
                <c:manualLayout>
                  <c:x val="0"/>
                  <c:y val="-1.834348292670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BB8-4686-B296-F6F72B39AD0D}"/>
                </c:ext>
              </c:extLst>
            </c:dLbl>
            <c:dLbl>
              <c:idx val="40"/>
              <c:layout>
                <c:manualLayout>
                  <c:x val="0"/>
                  <c:y val="-3.4542314335060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BB8-4686-B296-F6F72B39AD0D}"/>
                </c:ext>
              </c:extLst>
            </c:dLbl>
            <c:spPr>
              <a:noFill/>
              <a:ln>
                <a:noFill/>
              </a:ln>
              <a:effectLst/>
            </c:spPr>
            <c:txPr>
              <a:bodyPr/>
              <a:lstStyle/>
              <a:p>
                <a:pPr>
                  <a:defRPr>
                    <a:solidFill>
                      <a:srgbClr val="E5825E"/>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'3.1.8'!$B$249:$B$285</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'3.1.8'!$H$249:$H$285</c:f>
              <c:numCache>
                <c:formatCode>0.0%</c:formatCode>
                <c:ptCount val="37"/>
                <c:pt idx="0">
                  <c:v>2.9052075683344499E-2</c:v>
                </c:pt>
                <c:pt idx="1">
                  <c:v>2.8378268173958901E-2</c:v>
                </c:pt>
                <c:pt idx="2">
                  <c:v>2.8244415700237498E-2</c:v>
                </c:pt>
                <c:pt idx="3">
                  <c:v>2.8115843838497599E-2</c:v>
                </c:pt>
                <c:pt idx="4">
                  <c:v>2.88175144006746E-2</c:v>
                </c:pt>
                <c:pt idx="5">
                  <c:v>2.9244679978263601E-2</c:v>
                </c:pt>
                <c:pt idx="6">
                  <c:v>2.9363294834112801E-2</c:v>
                </c:pt>
                <c:pt idx="7">
                  <c:v>2.8165078973301599E-2</c:v>
                </c:pt>
                <c:pt idx="8">
                  <c:v>2.9048024105233501E-2</c:v>
                </c:pt>
                <c:pt idx="9">
                  <c:v>2.9994916071481199E-2</c:v>
                </c:pt>
                <c:pt idx="10">
                  <c:v>2.7184116133743601E-2</c:v>
                </c:pt>
                <c:pt idx="11">
                  <c:v>3.9409273702937703E-2</c:v>
                </c:pt>
                <c:pt idx="12">
                  <c:v>4.1113386283315997E-2</c:v>
                </c:pt>
                <c:pt idx="13">
                  <c:v>4.0912782005183897E-2</c:v>
                </c:pt>
                <c:pt idx="14">
                  <c:v>4.1631878886193803E-2</c:v>
                </c:pt>
                <c:pt idx="15">
                  <c:v>4.2425073936887103E-2</c:v>
                </c:pt>
                <c:pt idx="16">
                  <c:v>4.2169738516458E-2</c:v>
                </c:pt>
                <c:pt idx="17">
                  <c:v>4.4007520059792603E-2</c:v>
                </c:pt>
                <c:pt idx="18">
                  <c:v>4.3552252209606401E-2</c:v>
                </c:pt>
                <c:pt idx="19">
                  <c:v>4.4173700650111503E-2</c:v>
                </c:pt>
                <c:pt idx="20">
                  <c:v>4.6053451431287799E-2</c:v>
                </c:pt>
                <c:pt idx="21">
                  <c:v>4.69399133469676E-2</c:v>
                </c:pt>
                <c:pt idx="22">
                  <c:v>4.3248297764626298E-2</c:v>
                </c:pt>
                <c:pt idx="23">
                  <c:v>4.6643571849413298E-2</c:v>
                </c:pt>
                <c:pt idx="24">
                  <c:v>4.8419965062367801E-2</c:v>
                </c:pt>
                <c:pt idx="25">
                  <c:v>4.9746385475792201E-2</c:v>
                </c:pt>
                <c:pt idx="26">
                  <c:v>5.0193931540143497E-2</c:v>
                </c:pt>
                <c:pt idx="27">
                  <c:v>5.0704988136422303E-2</c:v>
                </c:pt>
                <c:pt idx="28">
                  <c:v>4.9178021239145699E-2</c:v>
                </c:pt>
                <c:pt idx="29">
                  <c:v>5.0996230790773797E-2</c:v>
                </c:pt>
                <c:pt idx="30">
                  <c:v>5.0604068122847401E-2</c:v>
                </c:pt>
                <c:pt idx="31">
                  <c:v>5.1591601973535003E-2</c:v>
                </c:pt>
                <c:pt idx="32">
                  <c:v>5.1052883971153998E-2</c:v>
                </c:pt>
                <c:pt idx="33">
                  <c:v>5.0440362856262799E-2</c:v>
                </c:pt>
                <c:pt idx="34">
                  <c:v>4.5022408752306599E-2</c:v>
                </c:pt>
                <c:pt idx="35">
                  <c:v>4.5164364161063703E-2</c:v>
                </c:pt>
                <c:pt idx="36">
                  <c:v>4.4948785241031901E-2</c:v>
                </c:pt>
              </c:numCache>
            </c:numRef>
          </c:val>
          <c:smooth val="1"/>
          <c:extLst>
            <c:ext xmlns:c16="http://schemas.microsoft.com/office/drawing/2014/chart" uri="{C3380CC4-5D6E-409C-BE32-E72D297353CC}">
              <c16:uniqueId val="{0000000E-8BB8-4686-B296-F6F72B39AD0D}"/>
            </c:ext>
          </c:extLst>
        </c:ser>
        <c:dLbls>
          <c:showLegendKey val="0"/>
          <c:showVal val="0"/>
          <c:showCatName val="0"/>
          <c:showSerName val="0"/>
          <c:showPercent val="0"/>
          <c:showBubbleSize val="0"/>
        </c:dLbls>
        <c:smooth val="0"/>
        <c:axId val="525074816"/>
        <c:axId val="525076352"/>
      </c:lineChart>
      <c:dateAx>
        <c:axId val="525074816"/>
        <c:scaling>
          <c:orientation val="minMax"/>
        </c:scaling>
        <c:delete val="0"/>
        <c:axPos val="b"/>
        <c:numFmt formatCode="mmm\-yy;@" sourceLinked="0"/>
        <c:majorTickMark val="cross"/>
        <c:minorTickMark val="none"/>
        <c:tickLblPos val="nextTo"/>
        <c:txPr>
          <a:bodyPr rot="-5400000" vert="horz"/>
          <a:lstStyle/>
          <a:p>
            <a:pPr>
              <a:defRPr/>
            </a:pPr>
            <a:endParaRPr lang="es-ES"/>
          </a:p>
        </c:txPr>
        <c:crossAx val="525076352"/>
        <c:crosses val="autoZero"/>
        <c:auto val="1"/>
        <c:lblOffset val="100"/>
        <c:baseTimeUnit val="months"/>
      </c:dateAx>
      <c:valAx>
        <c:axId val="525076352"/>
        <c:scaling>
          <c:orientation val="minMax"/>
        </c:scaling>
        <c:delete val="0"/>
        <c:axPos val="l"/>
        <c:numFmt formatCode="0%" sourceLinked="0"/>
        <c:majorTickMark val="cross"/>
        <c:minorTickMark val="none"/>
        <c:tickLblPos val="nextTo"/>
        <c:crossAx val="525074816"/>
        <c:crosses val="autoZero"/>
        <c:crossBetween val="between"/>
      </c:valAx>
    </c:plotArea>
    <c:legend>
      <c:legendPos val="b"/>
      <c:layout>
        <c:manualLayout>
          <c:xMode val="edge"/>
          <c:yMode val="edge"/>
          <c:x val="4.6894257895877658E-2"/>
          <c:y val="0.87859514738652922"/>
          <c:w val="0.93156343193764179"/>
          <c:h val="0.1033117300183187"/>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980454268817512E-2"/>
          <c:y val="2.4830460389709652E-2"/>
          <c:w val="0.87323142063327752"/>
          <c:h val="0.70000347448401856"/>
        </c:manualLayout>
      </c:layout>
      <c:lineChart>
        <c:grouping val="standard"/>
        <c:varyColors val="0"/>
        <c:ser>
          <c:idx val="0"/>
          <c:order val="0"/>
          <c:tx>
            <c:strRef>
              <c:f>'3.1.9'!$C$12</c:f>
              <c:strCache>
                <c:ptCount val="1"/>
                <c:pt idx="0">
                  <c:v>Bancos privados</c:v>
                </c:pt>
              </c:strCache>
            </c:strRef>
          </c:tx>
          <c:spPr>
            <a:ln>
              <a:solidFill>
                <a:srgbClr val="1F497D"/>
              </a:solidFill>
            </a:ln>
          </c:spPr>
          <c:marker>
            <c:symbol val="none"/>
          </c:marker>
          <c:dLbls>
            <c:dLbl>
              <c:idx val="36"/>
              <c:layout>
                <c:manualLayout>
                  <c:x val="-1.5218154126857773E-16"/>
                  <c:y val="7.6315536770847382E-3"/>
                </c:manualLayout>
              </c:layout>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F3-47AB-887D-6DA3D9149E97}"/>
                </c:ext>
              </c:extLst>
            </c:dLbl>
            <c:dLbl>
              <c:idx val="37"/>
              <c:layout>
                <c:manualLayout>
                  <c:x val="0"/>
                  <c:y val="9.18828606872543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AA-4B8B-B02C-97DFFF9EAC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bg1"/>
                      </a:solidFill>
                    </a:ln>
                  </c:spPr>
                </c15:leaderLines>
              </c:ext>
            </c:extLst>
          </c:dLbls>
          <c:cat>
            <c:numRef>
              <c:f>'3.1.9'!$B$248:$B$284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'3.1.9'!$C$248:$C$284</c:f>
              <c:numCache>
                <c:formatCode>0.0%</c:formatCode>
                <c:ptCount val="37"/>
                <c:pt idx="0">
                  <c:v>0.27071362076209798</c:v>
                </c:pt>
                <c:pt idx="1">
                  <c:v>0.27119399440078201</c:v>
                </c:pt>
                <c:pt idx="2">
                  <c:v>0.25352104086809202</c:v>
                </c:pt>
                <c:pt idx="3">
                  <c:v>0.245111930121794</c:v>
                </c:pt>
                <c:pt idx="4">
                  <c:v>0.24472005274179301</c:v>
                </c:pt>
                <c:pt idx="5">
                  <c:v>0.2451019103316</c:v>
                </c:pt>
                <c:pt idx="6">
                  <c:v>0.251482383033653</c:v>
                </c:pt>
                <c:pt idx="7">
                  <c:v>0.240763566156281</c:v>
                </c:pt>
                <c:pt idx="8">
                  <c:v>0.248937396170053</c:v>
                </c:pt>
                <c:pt idx="9">
                  <c:v>0.243454863430769</c:v>
                </c:pt>
                <c:pt idx="10">
                  <c:v>0.27519035831607502</c:v>
                </c:pt>
                <c:pt idx="11">
                  <c:v>0.26244722357011502</c:v>
                </c:pt>
                <c:pt idx="12">
                  <c:v>0.26107855992967399</c:v>
                </c:pt>
                <c:pt idx="13">
                  <c:v>0.26211576054445002</c:v>
                </c:pt>
                <c:pt idx="14">
                  <c:v>0.24852003512302701</c:v>
                </c:pt>
                <c:pt idx="15">
                  <c:v>0.23818961353490101</c:v>
                </c:pt>
                <c:pt idx="16">
                  <c:v>0.241016304229482</c:v>
                </c:pt>
                <c:pt idx="17">
                  <c:v>0.23000902235700799</c:v>
                </c:pt>
                <c:pt idx="18">
                  <c:v>0.235128803243733</c:v>
                </c:pt>
                <c:pt idx="19">
                  <c:v>0.22572098220835901</c:v>
                </c:pt>
                <c:pt idx="20">
                  <c:v>0.22513931525887401</c:v>
                </c:pt>
                <c:pt idx="21">
                  <c:v>0.22137577908153</c:v>
                </c:pt>
                <c:pt idx="22">
                  <c:v>0.23700217879977301</c:v>
                </c:pt>
                <c:pt idx="23">
                  <c:v>0.22284356187738399</c:v>
                </c:pt>
                <c:pt idx="24">
                  <c:v>0.225353195014422</c:v>
                </c:pt>
                <c:pt idx="25">
                  <c:v>0.22490902985010899</c:v>
                </c:pt>
                <c:pt idx="26">
                  <c:v>0.222006124514632</c:v>
                </c:pt>
                <c:pt idx="27">
                  <c:v>0.222421760254918</c:v>
                </c:pt>
                <c:pt idx="28">
                  <c:v>0.22982436241517401</c:v>
                </c:pt>
                <c:pt idx="29">
                  <c:v>0.223334089945248</c:v>
                </c:pt>
                <c:pt idx="30">
                  <c:v>0.22988563338662099</c:v>
                </c:pt>
                <c:pt idx="31">
                  <c:v>0.23073962113118399</c:v>
                </c:pt>
                <c:pt idx="32">
                  <c:v>0.235559192891129</c:v>
                </c:pt>
                <c:pt idx="33">
                  <c:v>0.23079519144656599</c:v>
                </c:pt>
                <c:pt idx="34">
                  <c:v>0.24284165529641499</c:v>
                </c:pt>
                <c:pt idx="35">
                  <c:v>0.23697765129128401</c:v>
                </c:pt>
                <c:pt idx="36">
                  <c:v>0.23248427130629601</c:v>
                </c:pt>
              </c:numCache>
            </c:numRef>
          </c:val>
          <c:smooth val="1"/>
          <c:extLst>
            <c:ext xmlns:c16="http://schemas.microsoft.com/office/drawing/2014/chart" uri="{C3380CC4-5D6E-409C-BE32-E72D297353CC}">
              <c16:uniqueId val="{00000003-26D0-4B8F-8C1B-F46D551C7CFF}"/>
            </c:ext>
          </c:extLst>
        </c:ser>
        <c:ser>
          <c:idx val="2"/>
          <c:order val="1"/>
          <c:tx>
            <c:strRef>
              <c:f>'3.1.9'!$E$12</c:f>
              <c:strCache>
                <c:ptCount val="1"/>
                <c:pt idx="0">
                  <c:v>Coop. Seg. 1</c:v>
                </c:pt>
              </c:strCache>
            </c:strRef>
          </c:tx>
          <c:spPr>
            <a:ln>
              <a:solidFill>
                <a:srgbClr val="5FA3BF"/>
              </a:solidFill>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F3-47AB-887D-6DA3D9149E97}"/>
                </c:ext>
              </c:extLst>
            </c:dLbl>
            <c:dLbl>
              <c:idx val="37"/>
              <c:layout>
                <c:manualLayout>
                  <c:x val="-1.623816036730582E-3"/>
                  <c:y val="-2.7564858206176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C9-46C0-BE20-FBD942B72F38}"/>
                </c:ext>
              </c:extLst>
            </c:dLbl>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'3.1.9'!$B$248:$B$284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'3.1.9'!$E$248:$E$284</c:f>
              <c:numCache>
                <c:formatCode>0.0%</c:formatCode>
                <c:ptCount val="37"/>
                <c:pt idx="0">
                  <c:v>0.26657421739744902</c:v>
                </c:pt>
                <c:pt idx="1">
                  <c:v>0.26758972828627098</c:v>
                </c:pt>
                <c:pt idx="2">
                  <c:v>0.267257069188781</c:v>
                </c:pt>
                <c:pt idx="3">
                  <c:v>0.26564495247647701</c:v>
                </c:pt>
                <c:pt idx="4">
                  <c:v>0.26570673924085803</c:v>
                </c:pt>
                <c:pt idx="5">
                  <c:v>0.25647353833687803</c:v>
                </c:pt>
                <c:pt idx="6">
                  <c:v>0.24791156764839201</c:v>
                </c:pt>
                <c:pt idx="7">
                  <c:v>0.247966862556631</c:v>
                </c:pt>
                <c:pt idx="8">
                  <c:v>0.23817621054174101</c:v>
                </c:pt>
                <c:pt idx="9">
                  <c:v>0.23189985753432801</c:v>
                </c:pt>
                <c:pt idx="10">
                  <c:v>0.241620263480743</c:v>
                </c:pt>
                <c:pt idx="11">
                  <c:v>0.235407059729563</c:v>
                </c:pt>
                <c:pt idx="12">
                  <c:v>0.22816076386981701</c:v>
                </c:pt>
                <c:pt idx="13">
                  <c:v>0.228837767317107</c:v>
                </c:pt>
                <c:pt idx="14">
                  <c:v>0.234315616902666</c:v>
                </c:pt>
                <c:pt idx="15">
                  <c:v>0.23253969073726399</c:v>
                </c:pt>
                <c:pt idx="16">
                  <c:v>0.225974420306531</c:v>
                </c:pt>
                <c:pt idx="17">
                  <c:v>0.22249241760462399</c:v>
                </c:pt>
                <c:pt idx="18">
                  <c:v>0.22581459484365499</c:v>
                </c:pt>
                <c:pt idx="19">
                  <c:v>0.22282746670036699</c:v>
                </c:pt>
                <c:pt idx="20">
                  <c:v>0.225153170948895</c:v>
                </c:pt>
                <c:pt idx="21">
                  <c:v>0.22522944400591399</c:v>
                </c:pt>
                <c:pt idx="22">
                  <c:v>0.23521206822568799</c:v>
                </c:pt>
                <c:pt idx="23">
                  <c:v>0.230935866930048</c:v>
                </c:pt>
                <c:pt idx="24">
                  <c:v>0.236074584671601</c:v>
                </c:pt>
                <c:pt idx="25">
                  <c:v>0.23722471582467899</c:v>
                </c:pt>
                <c:pt idx="26">
                  <c:v>0.237319803158003</c:v>
                </c:pt>
                <c:pt idx="27">
                  <c:v>0.243912907684844</c:v>
                </c:pt>
                <c:pt idx="28">
                  <c:v>0.25024803228176801</c:v>
                </c:pt>
                <c:pt idx="29">
                  <c:v>0.24577362015235399</c:v>
                </c:pt>
                <c:pt idx="30">
                  <c:v>0.25475662781873598</c:v>
                </c:pt>
                <c:pt idx="31">
                  <c:v>0.25961851748782699</c:v>
                </c:pt>
                <c:pt idx="32">
                  <c:v>0.26647508106706502</c:v>
                </c:pt>
                <c:pt idx="33">
                  <c:v>0.27473003426279502</c:v>
                </c:pt>
                <c:pt idx="34">
                  <c:v>0.28744603102975103</c:v>
                </c:pt>
                <c:pt idx="35">
                  <c:v>0.28853477820558399</c:v>
                </c:pt>
                <c:pt idx="36">
                  <c:v>0.29133746102927299</c:v>
                </c:pt>
              </c:numCache>
            </c:numRef>
          </c:val>
          <c:smooth val="1"/>
          <c:extLst>
            <c:ext xmlns:c16="http://schemas.microsoft.com/office/drawing/2014/chart" uri="{C3380CC4-5D6E-409C-BE32-E72D297353CC}">
              <c16:uniqueId val="{00000007-26D0-4B8F-8C1B-F46D551C7CFF}"/>
            </c:ext>
          </c:extLst>
        </c:ser>
        <c:ser>
          <c:idx val="1"/>
          <c:order val="2"/>
          <c:tx>
            <c:strRef>
              <c:f>'3.1.9'!$F$12</c:f>
              <c:strCache>
                <c:ptCount val="1"/>
                <c:pt idx="0">
                  <c:v>Coop. Seg. 2</c:v>
                </c:pt>
              </c:strCache>
            </c:strRef>
          </c:tx>
          <c:spPr>
            <a:ln>
              <a:solidFill>
                <a:srgbClr val="BBBE64"/>
              </a:solidFill>
            </a:ln>
          </c:spPr>
          <c:marker>
            <c:symbol val="none"/>
          </c:marker>
          <c:dLbls>
            <c:dLbl>
              <c:idx val="36"/>
              <c:layout>
                <c:manualLayout>
                  <c:x val="0"/>
                  <c:y val="-4.8642776260464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3-47AB-887D-6DA3D9149E97}"/>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C9-46C0-BE20-FBD942B72F38}"/>
                </c:ext>
              </c:extLst>
            </c:dLbl>
            <c:spPr>
              <a:noFill/>
              <a:ln>
                <a:noFill/>
              </a:ln>
              <a:effectLst/>
            </c:spPr>
            <c:txPr>
              <a:bodyPr/>
              <a:lstStyle/>
              <a:p>
                <a:pPr>
                  <a:defRPr>
                    <a:solidFill>
                      <a:srgbClr val="BBBE64"/>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'3.1.9'!$B$248:$B$284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'3.1.9'!$F$248:$F$284</c:f>
              <c:numCache>
                <c:formatCode>0.0%</c:formatCode>
                <c:ptCount val="37"/>
                <c:pt idx="0">
                  <c:v>0.20482796063349201</c:v>
                </c:pt>
                <c:pt idx="1">
                  <c:v>0.20280641659413001</c:v>
                </c:pt>
                <c:pt idx="2">
                  <c:v>0.20123102834613099</c:v>
                </c:pt>
                <c:pt idx="3">
                  <c:v>0.20307569608798001</c:v>
                </c:pt>
                <c:pt idx="4">
                  <c:v>0.20091915636375399</c:v>
                </c:pt>
                <c:pt idx="5">
                  <c:v>0.19772130507698099</c:v>
                </c:pt>
                <c:pt idx="6">
                  <c:v>0.192292967369106</c:v>
                </c:pt>
                <c:pt idx="7">
                  <c:v>0.19072819965268401</c:v>
                </c:pt>
                <c:pt idx="8">
                  <c:v>0.18565741033427699</c:v>
                </c:pt>
                <c:pt idx="9">
                  <c:v>0.184395603540537</c:v>
                </c:pt>
                <c:pt idx="10">
                  <c:v>0.18476154386562901</c:v>
                </c:pt>
                <c:pt idx="11">
                  <c:v>0.18652410461763</c:v>
                </c:pt>
                <c:pt idx="12">
                  <c:v>0.17971172125194099</c:v>
                </c:pt>
                <c:pt idx="13">
                  <c:v>0.17319259480065499</c:v>
                </c:pt>
                <c:pt idx="14">
                  <c:v>0.17901073679954399</c:v>
                </c:pt>
                <c:pt idx="15">
                  <c:v>0.175040706097773</c:v>
                </c:pt>
                <c:pt idx="16">
                  <c:v>0.172754188823904</c:v>
                </c:pt>
                <c:pt idx="17">
                  <c:v>0.16872317002244899</c:v>
                </c:pt>
                <c:pt idx="18">
                  <c:v>0.165414286521464</c:v>
                </c:pt>
                <c:pt idx="19">
                  <c:v>0.165589899026234</c:v>
                </c:pt>
                <c:pt idx="20">
                  <c:v>0.16794582936701399</c:v>
                </c:pt>
                <c:pt idx="21">
                  <c:v>0.168522009383893</c:v>
                </c:pt>
                <c:pt idx="22">
                  <c:v>0.18227269547379199</c:v>
                </c:pt>
                <c:pt idx="23">
                  <c:v>0.18227484054349299</c:v>
                </c:pt>
                <c:pt idx="24">
                  <c:v>0.17922220679602499</c:v>
                </c:pt>
                <c:pt idx="25">
                  <c:v>0.18084288322822001</c:v>
                </c:pt>
                <c:pt idx="26">
                  <c:v>0.183561341528337</c:v>
                </c:pt>
                <c:pt idx="27">
                  <c:v>0.18553749898364899</c:v>
                </c:pt>
                <c:pt idx="28">
                  <c:v>0.18837769745559299</c:v>
                </c:pt>
                <c:pt idx="29">
                  <c:v>0.191649915651525</c:v>
                </c:pt>
                <c:pt idx="30">
                  <c:v>0.19396306831428101</c:v>
                </c:pt>
                <c:pt idx="31">
                  <c:v>0.19916453811214299</c:v>
                </c:pt>
                <c:pt idx="32">
                  <c:v>0.20420850839204299</c:v>
                </c:pt>
                <c:pt idx="33">
                  <c:v>0.21318515034839799</c:v>
                </c:pt>
                <c:pt idx="34">
                  <c:v>0.218868066422302</c:v>
                </c:pt>
                <c:pt idx="35">
                  <c:v>0.22844921203641499</c:v>
                </c:pt>
                <c:pt idx="36">
                  <c:v>0.233247262046269</c:v>
                </c:pt>
              </c:numCache>
            </c:numRef>
          </c:val>
          <c:smooth val="1"/>
          <c:extLst>
            <c:ext xmlns:c16="http://schemas.microsoft.com/office/drawing/2014/chart" uri="{C3380CC4-5D6E-409C-BE32-E72D297353CC}">
              <c16:uniqueId val="{00000009-26D0-4B8F-8C1B-F46D551C7CFF}"/>
            </c:ext>
          </c:extLst>
        </c:ser>
        <c:ser>
          <c:idx val="3"/>
          <c:order val="3"/>
          <c:tx>
            <c:strRef>
              <c:f>'3.1.9'!$G$12</c:f>
              <c:strCache>
                <c:ptCount val="1"/>
                <c:pt idx="0">
                  <c:v>Mutualistas</c:v>
                </c:pt>
              </c:strCache>
            </c:strRef>
          </c:tx>
          <c:spPr>
            <a:ln>
              <a:solidFill>
                <a:srgbClr val="EFCB68"/>
              </a:solidFill>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F3-47AB-887D-6DA3D9149E97}"/>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9-46C0-BE20-FBD942B72F38}"/>
                </c:ext>
              </c:extLst>
            </c:dLbl>
            <c:spPr>
              <a:noFill/>
              <a:ln>
                <a:noFill/>
              </a:ln>
              <a:effectLst/>
            </c:spPr>
            <c:txPr>
              <a:bodyPr/>
              <a:lstStyle/>
              <a:p>
                <a:pPr>
                  <a:defRPr>
                    <a:solidFill>
                      <a:srgbClr val="EFCB68"/>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'3.1.9'!$B$248:$B$284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'3.1.9'!$G$248:$G$284</c:f>
              <c:numCache>
                <c:formatCode>0.0%</c:formatCode>
                <c:ptCount val="37"/>
                <c:pt idx="0">
                  <c:v>0.13590813063967699</c:v>
                </c:pt>
                <c:pt idx="1">
                  <c:v>0.121067903336459</c:v>
                </c:pt>
                <c:pt idx="2">
                  <c:v>0.110871662989491</c:v>
                </c:pt>
                <c:pt idx="3">
                  <c:v>8.9393265563646698E-2</c:v>
                </c:pt>
                <c:pt idx="4">
                  <c:v>7.6935492019907598E-2</c:v>
                </c:pt>
                <c:pt idx="5">
                  <c:v>9.3666836166300907E-2</c:v>
                </c:pt>
                <c:pt idx="6">
                  <c:v>9.6528169510459394E-2</c:v>
                </c:pt>
                <c:pt idx="7">
                  <c:v>9.5200447681987793E-2</c:v>
                </c:pt>
                <c:pt idx="8">
                  <c:v>9.7105174822205001E-2</c:v>
                </c:pt>
                <c:pt idx="9">
                  <c:v>9.3038712041660504E-2</c:v>
                </c:pt>
                <c:pt idx="10">
                  <c:v>0.10443685872794201</c:v>
                </c:pt>
                <c:pt idx="11">
                  <c:v>0.104905119656703</c:v>
                </c:pt>
                <c:pt idx="12">
                  <c:v>9.6799790705035804E-2</c:v>
                </c:pt>
                <c:pt idx="13">
                  <c:v>9.2893251686494593E-2</c:v>
                </c:pt>
                <c:pt idx="14">
                  <c:v>8.8279923783917497E-2</c:v>
                </c:pt>
                <c:pt idx="15">
                  <c:v>8.1279855235320705E-2</c:v>
                </c:pt>
                <c:pt idx="16">
                  <c:v>7.8233464422751794E-2</c:v>
                </c:pt>
                <c:pt idx="17">
                  <c:v>8.1890761668855894E-2</c:v>
                </c:pt>
                <c:pt idx="18">
                  <c:v>8.9439664602461805E-2</c:v>
                </c:pt>
                <c:pt idx="19">
                  <c:v>8.6753912739063105E-2</c:v>
                </c:pt>
                <c:pt idx="20">
                  <c:v>8.3500819484355004E-2</c:v>
                </c:pt>
                <c:pt idx="21">
                  <c:v>8.3760523394939404E-2</c:v>
                </c:pt>
                <c:pt idx="22">
                  <c:v>8.5481574904452004E-2</c:v>
                </c:pt>
                <c:pt idx="23">
                  <c:v>8.8687727846721506E-2</c:v>
                </c:pt>
                <c:pt idx="24">
                  <c:v>9.3565418481908094E-2</c:v>
                </c:pt>
                <c:pt idx="25">
                  <c:v>8.0850926653816699E-2</c:v>
                </c:pt>
                <c:pt idx="26">
                  <c:v>9.0467664916373203E-2</c:v>
                </c:pt>
                <c:pt idx="27">
                  <c:v>8.1433254784199605E-2</c:v>
                </c:pt>
                <c:pt idx="28">
                  <c:v>9.2682104400444304E-2</c:v>
                </c:pt>
                <c:pt idx="29">
                  <c:v>9.2931934298669194E-2</c:v>
                </c:pt>
                <c:pt idx="30">
                  <c:v>9.95868201473529E-2</c:v>
                </c:pt>
                <c:pt idx="31">
                  <c:v>9.9096655509850001E-2</c:v>
                </c:pt>
                <c:pt idx="32">
                  <c:v>9.8958363637122501E-2</c:v>
                </c:pt>
                <c:pt idx="33">
                  <c:v>0.108523802553485</c:v>
                </c:pt>
                <c:pt idx="34">
                  <c:v>0.133392375661156</c:v>
                </c:pt>
                <c:pt idx="35">
                  <c:v>0.15337844011538901</c:v>
                </c:pt>
                <c:pt idx="36">
                  <c:v>0.14817286603493099</c:v>
                </c:pt>
              </c:numCache>
            </c:numRef>
          </c:val>
          <c:smooth val="1"/>
          <c:extLst>
            <c:ext xmlns:c16="http://schemas.microsoft.com/office/drawing/2014/chart" uri="{C3380CC4-5D6E-409C-BE32-E72D297353CC}">
              <c16:uniqueId val="{0000000D-26D0-4B8F-8C1B-F46D551C7CFF}"/>
            </c:ext>
          </c:extLst>
        </c:ser>
        <c:dLbls>
          <c:showLegendKey val="0"/>
          <c:showVal val="0"/>
          <c:showCatName val="0"/>
          <c:showSerName val="0"/>
          <c:showPercent val="0"/>
          <c:showBubbleSize val="0"/>
        </c:dLbls>
        <c:smooth val="0"/>
        <c:axId val="535215104"/>
        <c:axId val="535225088"/>
      </c:lineChart>
      <c:dateAx>
        <c:axId val="535215104"/>
        <c:scaling>
          <c:orientation val="minMax"/>
        </c:scaling>
        <c:delete val="0"/>
        <c:axPos val="b"/>
        <c:numFmt formatCode="[$-C0A]mmm\-yy;@" sourceLinked="0"/>
        <c:majorTickMark val="out"/>
        <c:minorTickMark val="none"/>
        <c:tickLblPos val="nextTo"/>
        <c:txPr>
          <a:bodyPr rot="-5400000" vert="horz"/>
          <a:lstStyle/>
          <a:p>
            <a:pPr>
              <a:defRPr/>
            </a:pPr>
            <a:endParaRPr lang="es-ES"/>
          </a:p>
        </c:txPr>
        <c:crossAx val="535225088"/>
        <c:crosses val="autoZero"/>
        <c:auto val="1"/>
        <c:lblOffset val="100"/>
        <c:baseTimeUnit val="months"/>
      </c:dateAx>
      <c:valAx>
        <c:axId val="535225088"/>
        <c:scaling>
          <c:orientation val="minMax"/>
        </c:scaling>
        <c:delete val="0"/>
        <c:axPos val="l"/>
        <c:numFmt formatCode="0%" sourceLinked="0"/>
        <c:majorTickMark val="out"/>
        <c:minorTickMark val="none"/>
        <c:tickLblPos val="nextTo"/>
        <c:spPr>
          <a:ln w="9525">
            <a:solidFill>
              <a:schemeClr val="tx1">
                <a:lumMod val="50000"/>
                <a:lumOff val="50000"/>
              </a:schemeClr>
            </a:solidFill>
          </a:ln>
        </c:spPr>
        <c:crossAx val="535215104"/>
        <c:crosses val="autoZero"/>
        <c:crossBetween val="between"/>
      </c:valAx>
    </c:plotArea>
    <c:legend>
      <c:legendPos val="b"/>
      <c:layout>
        <c:manualLayout>
          <c:xMode val="edge"/>
          <c:yMode val="edge"/>
          <c:x val="5.2130926766596704E-2"/>
          <c:y val="0.91559863643260064"/>
          <c:w val="0.94786908395918423"/>
          <c:h val="6.7222057328118423E-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93944380152227E-2"/>
          <c:y val="2.4830460389709652E-2"/>
          <c:w val="0.82637085769990248"/>
          <c:h val="0.56152692103311108"/>
        </c:manualLayout>
      </c:layout>
      <c:lineChart>
        <c:grouping val="standard"/>
        <c:varyColors val="0"/>
        <c:ser>
          <c:idx val="0"/>
          <c:order val="0"/>
          <c:tx>
            <c:strRef>
              <c:f>'3.1.10'!$C$12</c:f>
              <c:strCache>
                <c:ptCount val="1"/>
                <c:pt idx="0">
                  <c:v>Bancos privados</c:v>
                </c:pt>
              </c:strCache>
            </c:strRef>
          </c:tx>
          <c:spPr>
            <a:ln>
              <a:solidFill>
                <a:srgbClr val="1F497D"/>
              </a:solidFill>
            </a:ln>
          </c:spPr>
          <c:marker>
            <c:symbol val="none"/>
          </c:marker>
          <c:dLbls>
            <c:dLbl>
              <c:idx val="36"/>
              <c:layout>
                <c:manualLayout>
                  <c:x val="-4.8745509929217222E-7"/>
                  <c:y val="-1.138022700119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9D-4902-9F0B-D4C59BDC9BA0}"/>
                </c:ext>
              </c:extLst>
            </c:dLbl>
            <c:dLbl>
              <c:idx val="4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9D-4902-9F0B-D4C59BDC9BA0}"/>
                </c:ext>
              </c:extLst>
            </c:dLbl>
            <c:dLbl>
              <c:idx val="154"/>
              <c:layout>
                <c:manualLayout>
                  <c:x val="0"/>
                  <c:y val="-6.73487093441835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9D-4902-9F0B-D4C59BDC9BA0}"/>
                </c:ext>
              </c:extLst>
            </c:dLbl>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'3.1.10'!$B$248:$B$284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'3.1.10'!$C$248:$C$284</c:f>
              <c:numCache>
                <c:formatCode>0.0%</c:formatCode>
                <c:ptCount val="37"/>
                <c:pt idx="0">
                  <c:v>0.100639045348725</c:v>
                </c:pt>
                <c:pt idx="1">
                  <c:v>0.107357989532802</c:v>
                </c:pt>
                <c:pt idx="2">
                  <c:v>0.10538472294468899</c:v>
                </c:pt>
                <c:pt idx="3">
                  <c:v>0.109866457987343</c:v>
                </c:pt>
                <c:pt idx="4">
                  <c:v>0.11167604114698</c:v>
                </c:pt>
                <c:pt idx="5">
                  <c:v>0.11322902838769799</c:v>
                </c:pt>
                <c:pt idx="6">
                  <c:v>0.11693243665645001</c:v>
                </c:pt>
                <c:pt idx="7">
                  <c:v>0.11959752409825899</c:v>
                </c:pt>
                <c:pt idx="8">
                  <c:v>0.121338408148527</c:v>
                </c:pt>
                <c:pt idx="9">
                  <c:v>0.12229015432590799</c:v>
                </c:pt>
                <c:pt idx="10">
                  <c:v>0.12377448229782199</c:v>
                </c:pt>
                <c:pt idx="11">
                  <c:v>0.122193925336151</c:v>
                </c:pt>
                <c:pt idx="12">
                  <c:v>0.117387898682729</c:v>
                </c:pt>
                <c:pt idx="13">
                  <c:v>0.12539976466686401</c:v>
                </c:pt>
                <c:pt idx="14">
                  <c:v>0.127821800310912</c:v>
                </c:pt>
                <c:pt idx="15">
                  <c:v>0.130292384950354</c:v>
                </c:pt>
                <c:pt idx="16">
                  <c:v>0.131432720199162</c:v>
                </c:pt>
                <c:pt idx="17">
                  <c:v>0.129935454770155</c:v>
                </c:pt>
                <c:pt idx="18">
                  <c:v>0.12903120823404099</c:v>
                </c:pt>
                <c:pt idx="19">
                  <c:v>0.12813084910568701</c:v>
                </c:pt>
                <c:pt idx="20">
                  <c:v>0.12649586527590401</c:v>
                </c:pt>
                <c:pt idx="21">
                  <c:v>0.124322019940074</c:v>
                </c:pt>
                <c:pt idx="22">
                  <c:v>0.12436870275671701</c:v>
                </c:pt>
                <c:pt idx="23">
                  <c:v>9.1095389319339498E-2</c:v>
                </c:pt>
                <c:pt idx="24">
                  <c:v>8.6455062606636698E-2</c:v>
                </c:pt>
                <c:pt idx="25">
                  <c:v>8.7817848646468702E-2</c:v>
                </c:pt>
                <c:pt idx="26">
                  <c:v>8.8853643706584606E-2</c:v>
                </c:pt>
                <c:pt idx="27">
                  <c:v>8.9170554066288904E-2</c:v>
                </c:pt>
                <c:pt idx="28">
                  <c:v>8.9391327966849399E-2</c:v>
                </c:pt>
                <c:pt idx="29">
                  <c:v>9.0879543157335596E-2</c:v>
                </c:pt>
                <c:pt idx="30">
                  <c:v>9.4195340021975299E-2</c:v>
                </c:pt>
                <c:pt idx="31">
                  <c:v>9.6022845195532294E-2</c:v>
                </c:pt>
                <c:pt idx="32">
                  <c:v>9.7172256143216895E-2</c:v>
                </c:pt>
                <c:pt idx="33">
                  <c:v>9.7361353209899498E-2</c:v>
                </c:pt>
                <c:pt idx="34">
                  <c:v>0.102717180980383</c:v>
                </c:pt>
                <c:pt idx="35">
                  <c:v>0.11466562811931599</c:v>
                </c:pt>
                <c:pt idx="36">
                  <c:v>0.112579511147354</c:v>
                </c:pt>
              </c:numCache>
            </c:numRef>
          </c:val>
          <c:smooth val="1"/>
          <c:extLst>
            <c:ext xmlns:c16="http://schemas.microsoft.com/office/drawing/2014/chart" uri="{C3380CC4-5D6E-409C-BE32-E72D297353CC}">
              <c16:uniqueId val="{00000003-BD9D-4902-9F0B-D4C59BDC9BA0}"/>
            </c:ext>
          </c:extLst>
        </c:ser>
        <c:ser>
          <c:idx val="2"/>
          <c:order val="1"/>
          <c:tx>
            <c:strRef>
              <c:f>'3.1.10'!$E$12</c:f>
              <c:strCache>
                <c:ptCount val="1"/>
                <c:pt idx="0">
                  <c:v>Coop. Seg. 1</c:v>
                </c:pt>
              </c:strCache>
            </c:strRef>
          </c:tx>
          <c:spPr>
            <a:ln>
              <a:solidFill>
                <a:srgbClr val="5FA3BF"/>
              </a:solidFill>
            </a:ln>
          </c:spPr>
          <c:marker>
            <c:symbol val="none"/>
          </c:marker>
          <c:dLbls>
            <c:dLbl>
              <c:idx val="36"/>
              <c:layout>
                <c:manualLayout>
                  <c:x val="-5.1510139385625995E-3"/>
                  <c:y val="-2.6553166069295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9D-4902-9F0B-D4C59BDC9BA0}"/>
                </c:ext>
              </c:extLst>
            </c:dLbl>
            <c:dLbl>
              <c:idx val="4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9D-4902-9F0B-D4C59BDC9BA0}"/>
                </c:ext>
              </c:extLst>
            </c:dLbl>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'3.1.10'!$B$248:$B$284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'3.1.10'!$E$248:$E$284</c:f>
              <c:numCache>
                <c:formatCode>0.0%</c:formatCode>
                <c:ptCount val="37"/>
                <c:pt idx="0">
                  <c:v>5.1534972761380103E-2</c:v>
                </c:pt>
                <c:pt idx="1">
                  <c:v>5.4389319711615598E-2</c:v>
                </c:pt>
                <c:pt idx="2">
                  <c:v>5.6443025844882803E-2</c:v>
                </c:pt>
                <c:pt idx="3">
                  <c:v>5.59143988061057E-2</c:v>
                </c:pt>
                <c:pt idx="4">
                  <c:v>5.06952557711116E-2</c:v>
                </c:pt>
                <c:pt idx="5">
                  <c:v>4.9028314205045102E-2</c:v>
                </c:pt>
                <c:pt idx="6">
                  <c:v>5.1214828109620497E-2</c:v>
                </c:pt>
                <c:pt idx="7">
                  <c:v>5.2850749625120798E-2</c:v>
                </c:pt>
                <c:pt idx="8">
                  <c:v>5.3445033267345801E-2</c:v>
                </c:pt>
                <c:pt idx="9">
                  <c:v>5.0201142925123399E-2</c:v>
                </c:pt>
                <c:pt idx="10">
                  <c:v>3.6545452083433599E-2</c:v>
                </c:pt>
                <c:pt idx="11">
                  <c:v>5.6184405512001802E-2</c:v>
                </c:pt>
                <c:pt idx="12">
                  <c:v>3.2766231689003097E-2</c:v>
                </c:pt>
                <c:pt idx="13">
                  <c:v>4.9576541830654297E-2</c:v>
                </c:pt>
                <c:pt idx="14">
                  <c:v>5.9144081115163998E-2</c:v>
                </c:pt>
                <c:pt idx="15">
                  <c:v>5.9964557061539303E-2</c:v>
                </c:pt>
                <c:pt idx="16">
                  <c:v>5.9442063148942299E-2</c:v>
                </c:pt>
                <c:pt idx="17">
                  <c:v>5.7792264939466001E-2</c:v>
                </c:pt>
                <c:pt idx="18">
                  <c:v>5.73751725221157E-2</c:v>
                </c:pt>
                <c:pt idx="19">
                  <c:v>5.4747811526201597E-2</c:v>
                </c:pt>
                <c:pt idx="20">
                  <c:v>5.3334547204342997E-2</c:v>
                </c:pt>
                <c:pt idx="21">
                  <c:v>5.1976521853160103E-2</c:v>
                </c:pt>
                <c:pt idx="22">
                  <c:v>4.3926641750965903E-2</c:v>
                </c:pt>
                <c:pt idx="23">
                  <c:v>5.86726344884511E-2</c:v>
                </c:pt>
                <c:pt idx="24">
                  <c:v>4.4351053499366598E-2</c:v>
                </c:pt>
                <c:pt idx="25">
                  <c:v>3.4992858610073702E-2</c:v>
                </c:pt>
                <c:pt idx="26">
                  <c:v>3.3568538789119202E-2</c:v>
                </c:pt>
                <c:pt idx="27">
                  <c:v>3.2013864512405503E-2</c:v>
                </c:pt>
                <c:pt idx="28">
                  <c:v>3.1021182681336999E-2</c:v>
                </c:pt>
                <c:pt idx="29">
                  <c:v>3.14738111402302E-2</c:v>
                </c:pt>
                <c:pt idx="30">
                  <c:v>2.9469950179522499E-2</c:v>
                </c:pt>
                <c:pt idx="31">
                  <c:v>2.8144004114492999E-2</c:v>
                </c:pt>
                <c:pt idx="32">
                  <c:v>2.87129471450429E-2</c:v>
                </c:pt>
                <c:pt idx="33">
                  <c:v>2.5337507762438101E-2</c:v>
                </c:pt>
                <c:pt idx="34">
                  <c:v>2.4741728978640101E-2</c:v>
                </c:pt>
                <c:pt idx="35">
                  <c:v>5.2854083920039097E-2</c:v>
                </c:pt>
                <c:pt idx="36">
                  <c:v>4.2540522184341199E-2</c:v>
                </c:pt>
              </c:numCache>
            </c:numRef>
          </c:val>
          <c:smooth val="1"/>
          <c:extLst>
            <c:ext xmlns:c16="http://schemas.microsoft.com/office/drawing/2014/chart" uri="{C3380CC4-5D6E-409C-BE32-E72D297353CC}">
              <c16:uniqueId val="{00000006-BD9D-4902-9F0B-D4C59BDC9BA0}"/>
            </c:ext>
          </c:extLst>
        </c:ser>
        <c:ser>
          <c:idx val="3"/>
          <c:order val="2"/>
          <c:tx>
            <c:strRef>
              <c:f>'3.1.10'!$F$12</c:f>
              <c:strCache>
                <c:ptCount val="1"/>
                <c:pt idx="0">
                  <c:v>Coop. Seg. 2</c:v>
                </c:pt>
              </c:strCache>
            </c:strRef>
          </c:tx>
          <c:spPr>
            <a:ln>
              <a:solidFill>
                <a:srgbClr val="EFCB68"/>
              </a:solidFill>
            </a:ln>
          </c:spPr>
          <c:marker>
            <c:symbol val="none"/>
          </c:marker>
          <c:dLbls>
            <c:dLbl>
              <c:idx val="36"/>
              <c:layout>
                <c:manualLayout>
                  <c:x val="0"/>
                  <c:y val="9.1370340573880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9D-4902-9F0B-D4C59BDC9BA0}"/>
                </c:ext>
              </c:extLst>
            </c:dLbl>
            <c:spPr>
              <a:noFill/>
              <a:ln>
                <a:noFill/>
              </a:ln>
              <a:effectLst/>
            </c:spPr>
            <c:txPr>
              <a:bodyPr/>
              <a:lstStyle/>
              <a:p>
                <a:pPr>
                  <a:defRPr>
                    <a:solidFill>
                      <a:srgbClr val="EFCB68"/>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'3.1.10'!$B$248:$B$284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'3.1.10'!$F$248:$F$284</c:f>
              <c:numCache>
                <c:formatCode>0.0%</c:formatCode>
                <c:ptCount val="37"/>
                <c:pt idx="0">
                  <c:v>4.1316859333011602E-2</c:v>
                </c:pt>
                <c:pt idx="1">
                  <c:v>4.8983092605110502E-2</c:v>
                </c:pt>
                <c:pt idx="2">
                  <c:v>4.1054814748305898E-2</c:v>
                </c:pt>
                <c:pt idx="3">
                  <c:v>4.1366815895247801E-2</c:v>
                </c:pt>
                <c:pt idx="4">
                  <c:v>4.0648974285257898E-2</c:v>
                </c:pt>
                <c:pt idx="5">
                  <c:v>4.3057693538847697E-2</c:v>
                </c:pt>
                <c:pt idx="6">
                  <c:v>4.7438976584887299E-2</c:v>
                </c:pt>
                <c:pt idx="7">
                  <c:v>4.0743345401799899E-2</c:v>
                </c:pt>
                <c:pt idx="8">
                  <c:v>4.09715004388813E-2</c:v>
                </c:pt>
                <c:pt idx="9">
                  <c:v>3.8215973363447599E-2</c:v>
                </c:pt>
                <c:pt idx="10">
                  <c:v>2.6326494485572598E-2</c:v>
                </c:pt>
                <c:pt idx="11">
                  <c:v>3.2182337499749199E-2</c:v>
                </c:pt>
                <c:pt idx="12">
                  <c:v>1.34869076662408E-2</c:v>
                </c:pt>
                <c:pt idx="13">
                  <c:v>2.97062864611175E-2</c:v>
                </c:pt>
                <c:pt idx="14">
                  <c:v>2.7212962983888301E-2</c:v>
                </c:pt>
                <c:pt idx="15">
                  <c:v>3.06895107542405E-2</c:v>
                </c:pt>
                <c:pt idx="16">
                  <c:v>3.7796965250561199E-2</c:v>
                </c:pt>
                <c:pt idx="17">
                  <c:v>3.3163963868246403E-2</c:v>
                </c:pt>
                <c:pt idx="18">
                  <c:v>3.3999216512254203E-2</c:v>
                </c:pt>
                <c:pt idx="19">
                  <c:v>2.9466765113853401E-2</c:v>
                </c:pt>
                <c:pt idx="20">
                  <c:v>3.0980571178406201E-2</c:v>
                </c:pt>
                <c:pt idx="21">
                  <c:v>3.0465092178250702E-2</c:v>
                </c:pt>
                <c:pt idx="22">
                  <c:v>1.0194294187851199E-2</c:v>
                </c:pt>
                <c:pt idx="23">
                  <c:v>4.9370778214649698E-2</c:v>
                </c:pt>
                <c:pt idx="24">
                  <c:v>1.43290892236213E-2</c:v>
                </c:pt>
                <c:pt idx="25">
                  <c:v>1.5589437554449999E-2</c:v>
                </c:pt>
                <c:pt idx="26">
                  <c:v>7.6782924386282403E-3</c:v>
                </c:pt>
                <c:pt idx="27">
                  <c:v>6.6857054097173496E-3</c:v>
                </c:pt>
                <c:pt idx="28">
                  <c:v>8.6498447178847398E-3</c:v>
                </c:pt>
                <c:pt idx="29">
                  <c:v>2.2693826721404901E-2</c:v>
                </c:pt>
                <c:pt idx="30">
                  <c:v>2.2714377326057099E-2</c:v>
                </c:pt>
                <c:pt idx="31">
                  <c:v>1.6332542399165598E-2</c:v>
                </c:pt>
                <c:pt idx="32">
                  <c:v>1.7034630593363301E-2</c:v>
                </c:pt>
                <c:pt idx="33">
                  <c:v>1.44844398714977E-2</c:v>
                </c:pt>
                <c:pt idx="34">
                  <c:v>1.03197032599003E-2</c:v>
                </c:pt>
                <c:pt idx="35">
                  <c:v>4.7916927654992399E-2</c:v>
                </c:pt>
                <c:pt idx="36">
                  <c:v>2.7914456145570501E-2</c:v>
                </c:pt>
              </c:numCache>
            </c:numRef>
          </c:val>
          <c:smooth val="0"/>
          <c:extLst>
            <c:ext xmlns:c16="http://schemas.microsoft.com/office/drawing/2014/chart" uri="{C3380CC4-5D6E-409C-BE32-E72D297353CC}">
              <c16:uniqueId val="{00000008-BD9D-4902-9F0B-D4C59BDC9BA0}"/>
            </c:ext>
          </c:extLst>
        </c:ser>
        <c:ser>
          <c:idx val="1"/>
          <c:order val="3"/>
          <c:tx>
            <c:strRef>
              <c:f>'3.1.10'!$G$12</c:f>
              <c:strCache>
                <c:ptCount val="1"/>
                <c:pt idx="0">
                  <c:v>Mutualistas</c:v>
                </c:pt>
              </c:strCache>
            </c:strRef>
          </c:tx>
          <c:spPr>
            <a:ln>
              <a:solidFill>
                <a:srgbClr val="CCD284"/>
              </a:solidFill>
            </a:ln>
          </c:spPr>
          <c:marker>
            <c:symbol val="none"/>
          </c:marker>
          <c:dLbls>
            <c:dLbl>
              <c:idx val="36"/>
              <c:layout>
                <c:manualLayout>
                  <c:x val="0"/>
                  <c:y val="1.1379928315412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9D-4902-9F0B-D4C59BDC9BA0}"/>
                </c:ext>
              </c:extLst>
            </c:dLbl>
            <c:spPr>
              <a:noFill/>
              <a:ln>
                <a:noFill/>
              </a:ln>
              <a:effectLst/>
            </c:spPr>
            <c:txPr>
              <a:bodyPr/>
              <a:lstStyle/>
              <a:p>
                <a:pPr>
                  <a:defRPr>
                    <a:solidFill>
                      <a:srgbClr val="BBBE64"/>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'3.1.10'!$B$248:$B$284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'3.1.10'!$G$248:$G$284</c:f>
              <c:numCache>
                <c:formatCode>0.0%</c:formatCode>
                <c:ptCount val="37"/>
                <c:pt idx="0">
                  <c:v>3.9634711212956197E-2</c:v>
                </c:pt>
                <c:pt idx="1">
                  <c:v>3.6534840510570397E-2</c:v>
                </c:pt>
                <c:pt idx="2">
                  <c:v>4.1410909292669898E-2</c:v>
                </c:pt>
                <c:pt idx="3">
                  <c:v>4.3211906419269898E-2</c:v>
                </c:pt>
                <c:pt idx="4">
                  <c:v>3.7569897734240902E-2</c:v>
                </c:pt>
                <c:pt idx="5">
                  <c:v>4.0477944178128097E-2</c:v>
                </c:pt>
                <c:pt idx="6">
                  <c:v>4.0215636077516499E-2</c:v>
                </c:pt>
                <c:pt idx="7">
                  <c:v>4.2676645640620299E-2</c:v>
                </c:pt>
                <c:pt idx="8">
                  <c:v>4.6666254623724202E-2</c:v>
                </c:pt>
                <c:pt idx="9">
                  <c:v>4.8405678047393701E-2</c:v>
                </c:pt>
                <c:pt idx="10">
                  <c:v>5.0252769861944803E-2</c:v>
                </c:pt>
                <c:pt idx="11">
                  <c:v>4.88403621740503E-2</c:v>
                </c:pt>
                <c:pt idx="12">
                  <c:v>6.7441583841374206E-2</c:v>
                </c:pt>
                <c:pt idx="13">
                  <c:v>5.25070925913739E-2</c:v>
                </c:pt>
                <c:pt idx="14">
                  <c:v>5.1428004860341998E-2</c:v>
                </c:pt>
                <c:pt idx="15">
                  <c:v>4.90583978529033E-2</c:v>
                </c:pt>
                <c:pt idx="16">
                  <c:v>4.3879341706128401E-2</c:v>
                </c:pt>
                <c:pt idx="17">
                  <c:v>4.1263403211520402E-2</c:v>
                </c:pt>
                <c:pt idx="18">
                  <c:v>2.7102348974412899E-2</c:v>
                </c:pt>
                <c:pt idx="19">
                  <c:v>2.7165904709079699E-2</c:v>
                </c:pt>
                <c:pt idx="20">
                  <c:v>3.1863861040383003E-2</c:v>
                </c:pt>
                <c:pt idx="21">
                  <c:v>3.0888658126445701E-2</c:v>
                </c:pt>
                <c:pt idx="22">
                  <c:v>2.4341688341597601E-2</c:v>
                </c:pt>
                <c:pt idx="23">
                  <c:v>-2.8244485444406001E-2</c:v>
                </c:pt>
                <c:pt idx="24">
                  <c:v>-0.10255640019499</c:v>
                </c:pt>
                <c:pt idx="25">
                  <c:v>-9.0453441637657894E-2</c:v>
                </c:pt>
                <c:pt idx="26">
                  <c:v>-6.02167829523019E-2</c:v>
                </c:pt>
                <c:pt idx="27">
                  <c:v>1.8118535768257601E-2</c:v>
                </c:pt>
                <c:pt idx="28">
                  <c:v>1.49701728721361E-2</c:v>
                </c:pt>
                <c:pt idx="29">
                  <c:v>8.8031062542662398E-3</c:v>
                </c:pt>
                <c:pt idx="30">
                  <c:v>6.0734919072350999E-3</c:v>
                </c:pt>
                <c:pt idx="31">
                  <c:v>2.1307149208973E-3</c:v>
                </c:pt>
                <c:pt idx="32">
                  <c:v>-2.6066539094270701E-3</c:v>
                </c:pt>
                <c:pt idx="33">
                  <c:v>-7.9160064358368594E-3</c:v>
                </c:pt>
                <c:pt idx="34">
                  <c:v>-1.20783905316388E-2</c:v>
                </c:pt>
                <c:pt idx="35">
                  <c:v>-3.7519838526944897E-2</c:v>
                </c:pt>
                <c:pt idx="36">
                  <c:v>-2.5359325544567601E-2</c:v>
                </c:pt>
              </c:numCache>
            </c:numRef>
          </c:val>
          <c:smooth val="0"/>
          <c:extLst>
            <c:ext xmlns:c16="http://schemas.microsoft.com/office/drawing/2014/chart" uri="{C3380CC4-5D6E-409C-BE32-E72D297353CC}">
              <c16:uniqueId val="{0000000A-BD9D-4902-9F0B-D4C59BDC9BA0}"/>
            </c:ext>
          </c:extLst>
        </c:ser>
        <c:dLbls>
          <c:showLegendKey val="0"/>
          <c:showVal val="0"/>
          <c:showCatName val="0"/>
          <c:showSerName val="0"/>
          <c:showPercent val="0"/>
          <c:showBubbleSize val="0"/>
        </c:dLbls>
        <c:smooth val="0"/>
        <c:axId val="99497088"/>
        <c:axId val="99498624"/>
      </c:lineChart>
      <c:dateAx>
        <c:axId val="99497088"/>
        <c:scaling>
          <c:orientation val="minMax"/>
        </c:scaling>
        <c:delete val="0"/>
        <c:axPos val="b"/>
        <c:numFmt formatCode="[$-C0A]mmm\-yy;@" sourceLinked="0"/>
        <c:majorTickMark val="out"/>
        <c:minorTickMark val="none"/>
        <c:tickLblPos val="low"/>
        <c:txPr>
          <a:bodyPr rot="-5400000" vert="horz"/>
          <a:lstStyle/>
          <a:p>
            <a:pPr>
              <a:defRPr/>
            </a:pPr>
            <a:endParaRPr lang="es-ES"/>
          </a:p>
        </c:txPr>
        <c:crossAx val="99498624"/>
        <c:crosses val="autoZero"/>
        <c:auto val="1"/>
        <c:lblOffset val="100"/>
        <c:baseTimeUnit val="months"/>
      </c:dateAx>
      <c:valAx>
        <c:axId val="99498624"/>
        <c:scaling>
          <c:orientation val="minMax"/>
        </c:scaling>
        <c:delete val="0"/>
        <c:axPos val="l"/>
        <c:numFmt formatCode="0%" sourceLinked="0"/>
        <c:majorTickMark val="out"/>
        <c:minorTickMark val="none"/>
        <c:tickLblPos val="nextTo"/>
        <c:spPr>
          <a:ln w="9525">
            <a:solidFill>
              <a:schemeClr val="tx1">
                <a:lumMod val="50000"/>
                <a:lumOff val="50000"/>
              </a:schemeClr>
            </a:solidFill>
          </a:ln>
        </c:spPr>
        <c:crossAx val="99497088"/>
        <c:crosses val="autoZero"/>
        <c:crossBetween val="between"/>
      </c:valAx>
    </c:plotArea>
    <c:legend>
      <c:legendPos val="b"/>
      <c:layout>
        <c:manualLayout>
          <c:xMode val="edge"/>
          <c:yMode val="edge"/>
          <c:x val="3.4757784723309419E-2"/>
          <c:y val="0.93823984468340116"/>
          <c:w val="0.95408560579574242"/>
          <c:h val="6.1760155316606925E-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470255387579186"/>
          <c:y val="0"/>
          <c:w val="0.44995431126669388"/>
          <c:h val="0.98629410261770378"/>
        </c:manualLayout>
      </c:layout>
      <c:barChart>
        <c:barDir val="bar"/>
        <c:grouping val="clustered"/>
        <c:varyColors val="0"/>
        <c:ser>
          <c:idx val="0"/>
          <c:order val="0"/>
          <c:tx>
            <c:strRef>
              <c:f>'2.3'!$I$11</c:f>
              <c:strCache>
                <c:ptCount val="1"/>
                <c:pt idx="0">
                  <c:v>Al 19 de febrero</c:v>
                </c:pt>
              </c:strCache>
            </c:strRef>
          </c:tx>
          <c:spPr>
            <a:solidFill>
              <a:srgbClr val="0070C0"/>
            </a:solidFill>
          </c:spPr>
          <c:invertIfNegative val="0"/>
          <c:dPt>
            <c:idx val="0"/>
            <c:invertIfNegative val="0"/>
            <c:bubble3D val="0"/>
            <c:spPr>
              <a:solidFill>
                <a:schemeClr val="accent4"/>
              </a:solidFill>
              <a:ln>
                <a:solidFill>
                  <a:schemeClr val="accent4"/>
                </a:solidFill>
              </a:ln>
            </c:spPr>
            <c:extLst>
              <c:ext xmlns:c16="http://schemas.microsoft.com/office/drawing/2014/chart" uri="{C3380CC4-5D6E-409C-BE32-E72D297353CC}">
                <c16:uniqueId val="{00000001-96DD-4B12-8BD6-1FA77773A99C}"/>
              </c:ext>
            </c:extLst>
          </c:dPt>
          <c:dPt>
            <c:idx val="1"/>
            <c:invertIfNegative val="0"/>
            <c:bubble3D val="0"/>
            <c:spPr>
              <a:solidFill>
                <a:schemeClr val="accent4"/>
              </a:solidFill>
              <a:ln>
                <a:solidFill>
                  <a:schemeClr val="accent4"/>
                </a:solidFill>
              </a:ln>
            </c:spPr>
            <c:extLst>
              <c:ext xmlns:c16="http://schemas.microsoft.com/office/drawing/2014/chart" uri="{C3380CC4-5D6E-409C-BE32-E72D297353CC}">
                <c16:uniqueId val="{00000003-96DD-4B12-8BD6-1FA77773A99C}"/>
              </c:ext>
            </c:extLst>
          </c:dPt>
          <c:dPt>
            <c:idx val="2"/>
            <c:invertIfNegative val="0"/>
            <c:bubble3D val="0"/>
            <c:spPr>
              <a:solidFill>
                <a:schemeClr val="accent4"/>
              </a:solidFill>
              <a:ln>
                <a:solidFill>
                  <a:schemeClr val="accent4"/>
                </a:solidFill>
              </a:ln>
            </c:spPr>
            <c:extLst>
              <c:ext xmlns:c16="http://schemas.microsoft.com/office/drawing/2014/chart" uri="{C3380CC4-5D6E-409C-BE32-E72D297353CC}">
                <c16:uniqueId val="{00000005-96DD-4B12-8BD6-1FA77773A99C}"/>
              </c:ext>
            </c:extLst>
          </c:dPt>
          <c:dLbls>
            <c:dLbl>
              <c:idx val="3"/>
              <c:numFmt formatCode="#,##0" sourceLinked="0"/>
              <c:spPr/>
              <c:txPr>
                <a:bodyPr/>
                <a:lstStyle/>
                <a:p>
                  <a:pPr>
                    <a:defRPr>
                      <a:solidFill>
                        <a:srgbClr val="0070C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03-6742-49C0-B184-3394330148F5}"/>
                </c:ext>
              </c:extLst>
            </c:dLbl>
            <c:dLbl>
              <c:idx val="4"/>
              <c:numFmt formatCode="#,##0" sourceLinked="0"/>
              <c:spPr/>
              <c:txPr>
                <a:bodyPr/>
                <a:lstStyle/>
                <a:p>
                  <a:pPr>
                    <a:defRPr>
                      <a:solidFill>
                        <a:srgbClr val="0070C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04-6742-49C0-B184-3394330148F5}"/>
                </c:ext>
              </c:extLst>
            </c:dLbl>
            <c:dLbl>
              <c:idx val="5"/>
              <c:numFmt formatCode="#,##0" sourceLinked="0"/>
              <c:spPr/>
              <c:txPr>
                <a:bodyPr/>
                <a:lstStyle/>
                <a:p>
                  <a:pPr>
                    <a:defRPr>
                      <a:solidFill>
                        <a:srgbClr val="0070C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05-6742-49C0-B184-3394330148F5}"/>
                </c:ext>
              </c:extLst>
            </c:dLbl>
            <c:dLbl>
              <c:idx val="6"/>
              <c:numFmt formatCode="#,##0" sourceLinked="0"/>
              <c:spPr/>
              <c:txPr>
                <a:bodyPr/>
                <a:lstStyle/>
                <a:p>
                  <a:pPr>
                    <a:defRPr>
                      <a:solidFill>
                        <a:srgbClr val="0070C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06-6742-49C0-B184-3394330148F5}"/>
                </c:ext>
              </c:extLst>
            </c:dLbl>
            <c:dLbl>
              <c:idx val="7"/>
              <c:numFmt formatCode="#,##0" sourceLinked="0"/>
              <c:spPr/>
              <c:txPr>
                <a:bodyPr/>
                <a:lstStyle/>
                <a:p>
                  <a:pPr>
                    <a:defRPr>
                      <a:solidFill>
                        <a:srgbClr val="0070C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07-6742-49C0-B184-3394330148F5}"/>
                </c:ext>
              </c:extLst>
            </c:dLbl>
            <c:dLbl>
              <c:idx val="8"/>
              <c:numFmt formatCode="#,##0" sourceLinked="0"/>
              <c:spPr/>
              <c:txPr>
                <a:bodyPr/>
                <a:lstStyle/>
                <a:p>
                  <a:pPr>
                    <a:defRPr>
                      <a:solidFill>
                        <a:srgbClr val="0070C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08-6742-49C0-B184-3394330148F5}"/>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'2.3'!$I$12:$I$21</c:f>
              <c:strCache>
                <c:ptCount val="10"/>
                <c:pt idx="0">
                  <c:v>Operaciones Interban. en Exterior</c:v>
                </c:pt>
                <c:pt idx="1">
                  <c:v>Depósitos en Exterior</c:v>
                </c:pt>
                <c:pt idx="2">
                  <c:v>Inversiones en Exterior</c:v>
                </c:pt>
                <c:pt idx="3">
                  <c:v>Derechos de Cobro por Liquidar-Otros</c:v>
                </c:pt>
                <c:pt idx="4">
                  <c:v>Operaciones Interban. Nacionales</c:v>
                </c:pt>
                <c:pt idx="5">
                  <c:v>Caja EFI</c:v>
                </c:pt>
                <c:pt idx="6">
                  <c:v>Depósitos en EFI Nacionales</c:v>
                </c:pt>
                <c:pt idx="7">
                  <c:v>Depósitos en Banco Central</c:v>
                </c:pt>
                <c:pt idx="8">
                  <c:v>Fondo de Liquidez</c:v>
                </c:pt>
                <c:pt idx="9">
                  <c:v>Inversiones Nacionales</c:v>
                </c:pt>
              </c:strCache>
            </c:strRef>
          </c:cat>
          <c:val>
            <c:numRef>
              <c:f>'2.3'!$J$12:$J$21</c:f>
              <c:numCache>
                <c:formatCode>#,##0</c:formatCode>
                <c:ptCount val="10"/>
                <c:pt idx="0">
                  <c:v>0</c:v>
                </c:pt>
                <c:pt idx="1">
                  <c:v>662.22993783428785</c:v>
                </c:pt>
                <c:pt idx="2">
                  <c:v>5291.3280313842888</c:v>
                </c:pt>
                <c:pt idx="3">
                  <c:v>104.67989295214284</c:v>
                </c:pt>
                <c:pt idx="4">
                  <c:v>0</c:v>
                </c:pt>
                <c:pt idx="5">
                  <c:v>1629.9492170528592</c:v>
                </c:pt>
                <c:pt idx="6">
                  <c:v>4480.5815789942881</c:v>
                </c:pt>
                <c:pt idx="7">
                  <c:v>4499.0699243799991</c:v>
                </c:pt>
                <c:pt idx="8">
                  <c:v>4207.908499789999</c:v>
                </c:pt>
                <c:pt idx="9">
                  <c:v>8221.3915165092858</c:v>
                </c:pt>
              </c:numCache>
            </c:numRef>
          </c:val>
          <c:extLst>
            <c:ext xmlns:c16="http://schemas.microsoft.com/office/drawing/2014/chart" uri="{C3380CC4-5D6E-409C-BE32-E72D297353CC}">
              <c16:uniqueId val="{0000000C-96DD-4B12-8BD6-1FA77773A99C}"/>
            </c:ext>
          </c:extLst>
        </c:ser>
        <c:dLbls>
          <c:showLegendKey val="0"/>
          <c:showVal val="1"/>
          <c:showCatName val="0"/>
          <c:showSerName val="0"/>
          <c:showPercent val="0"/>
          <c:showBubbleSize val="0"/>
        </c:dLbls>
        <c:gapWidth val="150"/>
        <c:axId val="396052736"/>
        <c:axId val="396062720"/>
      </c:barChart>
      <c:catAx>
        <c:axId val="396052736"/>
        <c:scaling>
          <c:orientation val="minMax"/>
        </c:scaling>
        <c:delete val="0"/>
        <c:axPos val="l"/>
        <c:numFmt formatCode="General" sourceLinked="1"/>
        <c:majorTickMark val="out"/>
        <c:minorTickMark val="none"/>
        <c:tickLblPos val="nextTo"/>
        <c:txPr>
          <a:bodyPr/>
          <a:lstStyle/>
          <a:p>
            <a:pPr>
              <a:defRPr>
                <a:solidFill>
                  <a:schemeClr val="tx1"/>
                </a:solidFill>
              </a:defRPr>
            </a:pPr>
            <a:endParaRPr lang="es-ES"/>
          </a:p>
        </c:txPr>
        <c:crossAx val="396062720"/>
        <c:crosses val="autoZero"/>
        <c:auto val="1"/>
        <c:lblAlgn val="ctr"/>
        <c:lblOffset val="100"/>
        <c:noMultiLvlLbl val="0"/>
      </c:catAx>
      <c:valAx>
        <c:axId val="396062720"/>
        <c:scaling>
          <c:orientation val="minMax"/>
        </c:scaling>
        <c:delete val="1"/>
        <c:axPos val="b"/>
        <c:numFmt formatCode="#,##0" sourceLinked="1"/>
        <c:majorTickMark val="out"/>
        <c:minorTickMark val="none"/>
        <c:tickLblPos val="none"/>
        <c:crossAx val="396052736"/>
        <c:crosses val="autoZero"/>
        <c:crossBetween val="between"/>
      </c:valAx>
      <c:spPr>
        <a:noFill/>
        <a:ln>
          <a:noFill/>
        </a:ln>
      </c:spPr>
    </c:plotArea>
    <c:plotVisOnly val="1"/>
    <c:dispBlanksAs val="gap"/>
    <c:showDLblsOverMax val="0"/>
  </c:chart>
  <c:spPr>
    <a:noFill/>
    <a:ln>
      <a:noFill/>
    </a:ln>
  </c:spPr>
  <c:txPr>
    <a:bodyPr/>
    <a:lstStyle/>
    <a:p>
      <a:pPr>
        <a:defRPr sz="1000" baseline="0">
          <a:solidFill>
            <a:schemeClr val="accent4"/>
          </a:solidFill>
        </a:defRPr>
      </a:pPr>
      <a:endParaRPr lang="es-ES"/>
    </a:p>
  </c:txPr>
  <c:printSettings>
    <c:headerFooter/>
    <c:pageMargins b="0.75000000000001465" l="0.70000000000000062" r="0.70000000000000062" t="0.75000000000001465" header="0.30000000000000032" footer="0.30000000000000032"/>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1671094020702"/>
          <c:y val="3.6840984822796657E-2"/>
          <c:w val="0.78397180667118205"/>
          <c:h val="0.6871446034912686"/>
        </c:manualLayout>
      </c:layout>
      <c:lineChart>
        <c:grouping val="standard"/>
        <c:varyColors val="0"/>
        <c:ser>
          <c:idx val="0"/>
          <c:order val="0"/>
          <c:tx>
            <c:strRef>
              <c:f>'3.2.2'!$D$11:$E$11</c:f>
              <c:strCache>
                <c:ptCount val="1"/>
                <c:pt idx="0">
                  <c:v>Captaciones a la vista</c:v>
                </c:pt>
              </c:strCache>
            </c:strRef>
          </c:tx>
          <c:spPr>
            <a:ln>
              <a:solidFill>
                <a:srgbClr val="1F497D"/>
              </a:solidFill>
            </a:ln>
          </c:spPr>
          <c:marker>
            <c:symbol val="none"/>
          </c:marker>
          <c:dLbls>
            <c:dLbl>
              <c:idx val="3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F9-4F39-9151-4218952E0AA8}"/>
                </c:ext>
              </c:extLst>
            </c:dLbl>
            <c:dLbl>
              <c:idx val="49"/>
              <c:layout>
                <c:manualLayout>
                  <c:x val="-4.601730631175377E-2"/>
                  <c:y val="-4.0473392090925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F9-4F39-9151-4218952E0AA8}"/>
                </c:ext>
              </c:extLst>
            </c:dLbl>
            <c:numFmt formatCode="#,##0" sourceLinked="0"/>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'3.2.2'!$B$248:$B$284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'3.2.2'!$D$248:$D$284</c:f>
              <c:numCache>
                <c:formatCode>#,##0.0</c:formatCode>
                <c:ptCount val="37"/>
                <c:pt idx="0">
                  <c:v>780.52576299999998</c:v>
                </c:pt>
                <c:pt idx="1">
                  <c:v>773.49337396999999</c:v>
                </c:pt>
                <c:pt idx="2">
                  <c:v>770.49038453999992</c:v>
                </c:pt>
                <c:pt idx="3">
                  <c:v>771.84888919000002</c:v>
                </c:pt>
                <c:pt idx="4">
                  <c:v>802.50333003999992</c:v>
                </c:pt>
                <c:pt idx="5">
                  <c:v>830.71392829000001</c:v>
                </c:pt>
                <c:pt idx="6">
                  <c:v>811.42739226999993</c:v>
                </c:pt>
                <c:pt idx="7" formatCode="0.0">
                  <c:v>785.70239619000006</c:v>
                </c:pt>
                <c:pt idx="8" formatCode="0.00">
                  <c:v>794.88226491</c:v>
                </c:pt>
                <c:pt idx="9">
                  <c:v>799.48997249000001</c:v>
                </c:pt>
                <c:pt idx="10">
                  <c:v>860.57126845000005</c:v>
                </c:pt>
                <c:pt idx="11">
                  <c:v>796.17721548999998</c:v>
                </c:pt>
                <c:pt idx="12">
                  <c:v>794.78218333000007</c:v>
                </c:pt>
                <c:pt idx="13">
                  <c:v>797.10482845000001</c:v>
                </c:pt>
                <c:pt idx="14">
                  <c:v>828.89151908000008</c:v>
                </c:pt>
                <c:pt idx="15">
                  <c:v>802.42020360000004</c:v>
                </c:pt>
                <c:pt idx="16">
                  <c:v>791.43114695000008</c:v>
                </c:pt>
                <c:pt idx="17">
                  <c:v>784.51928328999998</c:v>
                </c:pt>
                <c:pt idx="18">
                  <c:v>791.05936460999999</c:v>
                </c:pt>
                <c:pt idx="19">
                  <c:v>777.69990467999992</c:v>
                </c:pt>
                <c:pt idx="20">
                  <c:v>762.44193889999997</c:v>
                </c:pt>
                <c:pt idx="21">
                  <c:v>734.20421647000001</c:v>
                </c:pt>
                <c:pt idx="22">
                  <c:v>758.72826685999996</c:v>
                </c:pt>
                <c:pt idx="23">
                  <c:v>722.95021125999995</c:v>
                </c:pt>
                <c:pt idx="24">
                  <c:v>743.02817048999998</c:v>
                </c:pt>
                <c:pt idx="25">
                  <c:v>731.94765637</c:v>
                </c:pt>
                <c:pt idx="26">
                  <c:v>738.58476546000009</c:v>
                </c:pt>
                <c:pt idx="27">
                  <c:v>753.08618065999997</c:v>
                </c:pt>
                <c:pt idx="28">
                  <c:v>763.95607537000001</c:v>
                </c:pt>
                <c:pt idx="29">
                  <c:v>776.05809074000001</c:v>
                </c:pt>
                <c:pt idx="30">
                  <c:v>785.51748276000001</c:v>
                </c:pt>
                <c:pt idx="31">
                  <c:v>813.63321224000003</c:v>
                </c:pt>
                <c:pt idx="32">
                  <c:v>789.76862697000001</c:v>
                </c:pt>
                <c:pt idx="33">
                  <c:v>814.69165384000007</c:v>
                </c:pt>
                <c:pt idx="34">
                  <c:v>854.39863699</c:v>
                </c:pt>
                <c:pt idx="35">
                  <c:v>814.8705515800001</c:v>
                </c:pt>
                <c:pt idx="36">
                  <c:v>830.73846151999999</c:v>
                </c:pt>
              </c:numCache>
            </c:numRef>
          </c:val>
          <c:smooth val="1"/>
          <c:extLst>
            <c:ext xmlns:c16="http://schemas.microsoft.com/office/drawing/2014/chart" uri="{C3380CC4-5D6E-409C-BE32-E72D297353CC}">
              <c16:uniqueId val="{00000002-84F9-4F39-9151-4218952E0AA8}"/>
            </c:ext>
          </c:extLst>
        </c:ser>
        <c:ser>
          <c:idx val="1"/>
          <c:order val="1"/>
          <c:tx>
            <c:strRef>
              <c:f>'3.2.2'!$G$11:$H$11</c:f>
              <c:strCache>
                <c:ptCount val="1"/>
                <c:pt idx="0">
                  <c:v>Captaciones a plazo</c:v>
                </c:pt>
              </c:strCache>
            </c:strRef>
          </c:tx>
          <c:spPr>
            <a:ln>
              <a:solidFill>
                <a:srgbClr val="5FA3BF"/>
              </a:solidFill>
            </a:ln>
          </c:spPr>
          <c:marker>
            <c:symbol val="none"/>
          </c:marker>
          <c:dLbls>
            <c:dLbl>
              <c:idx val="3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F9-4F39-9151-4218952E0AA8}"/>
                </c:ext>
              </c:extLst>
            </c:dLbl>
            <c:dLbl>
              <c:idx val="49"/>
              <c:layout>
                <c:manualLayout>
                  <c:x val="-2.3008653155876725E-2"/>
                  <c:y val="3.2378713672740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F9-4F39-9151-4218952E0AA8}"/>
                </c:ext>
              </c:extLst>
            </c:dLbl>
            <c:numFmt formatCode="#,##0" sourceLinked="0"/>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'3.2.2'!$B$248:$B$284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'3.2.2'!$G$248:$G$284</c:f>
              <c:numCache>
                <c:formatCode>#,##0.0</c:formatCode>
                <c:ptCount val="37"/>
                <c:pt idx="0">
                  <c:v>2702.1990209999999</c:v>
                </c:pt>
                <c:pt idx="1">
                  <c:v>2784.7734757100002</c:v>
                </c:pt>
                <c:pt idx="2">
                  <c:v>2739.1972311199997</c:v>
                </c:pt>
                <c:pt idx="3">
                  <c:v>2613.2631091900003</c:v>
                </c:pt>
                <c:pt idx="4">
                  <c:v>2530.99272045</c:v>
                </c:pt>
                <c:pt idx="5">
                  <c:v>2519.5704411699999</c:v>
                </c:pt>
                <c:pt idx="6">
                  <c:v>2494.0164371599999</c:v>
                </c:pt>
                <c:pt idx="7">
                  <c:v>2478.42456021</c:v>
                </c:pt>
                <c:pt idx="8">
                  <c:v>2484.26147309</c:v>
                </c:pt>
                <c:pt idx="9">
                  <c:v>2510.1900609899999</c:v>
                </c:pt>
                <c:pt idx="10">
                  <c:v>2478.3316778000003</c:v>
                </c:pt>
                <c:pt idx="11">
                  <c:v>2479.8463886300001</c:v>
                </c:pt>
                <c:pt idx="12">
                  <c:v>2482.9020643200001</c:v>
                </c:pt>
                <c:pt idx="13">
                  <c:v>2492.46788935</c:v>
                </c:pt>
                <c:pt idx="14">
                  <c:v>2519.2233194999999</c:v>
                </c:pt>
                <c:pt idx="15">
                  <c:v>2525.4166948299999</c:v>
                </c:pt>
                <c:pt idx="16">
                  <c:v>2491.6681927</c:v>
                </c:pt>
                <c:pt idx="17">
                  <c:v>2480.6724505799998</c:v>
                </c:pt>
                <c:pt idx="18">
                  <c:v>2492.34624287</c:v>
                </c:pt>
                <c:pt idx="19">
                  <c:v>2505.7721950500004</c:v>
                </c:pt>
                <c:pt idx="20">
                  <c:v>2469.0721357900002</c:v>
                </c:pt>
                <c:pt idx="21">
                  <c:v>2452.26982073</c:v>
                </c:pt>
                <c:pt idx="22">
                  <c:v>2493.84156936</c:v>
                </c:pt>
                <c:pt idx="23">
                  <c:v>2305.9118028000003</c:v>
                </c:pt>
                <c:pt idx="24">
                  <c:v>2305.5625041999997</c:v>
                </c:pt>
                <c:pt idx="25">
                  <c:v>2254.3905486899998</c:v>
                </c:pt>
                <c:pt idx="26">
                  <c:v>2281.1119047399998</c:v>
                </c:pt>
                <c:pt idx="27">
                  <c:v>2303.05055313</c:v>
                </c:pt>
                <c:pt idx="28">
                  <c:v>1986.4344286300002</c:v>
                </c:pt>
                <c:pt idx="29">
                  <c:v>1990.27442621</c:v>
                </c:pt>
                <c:pt idx="30">
                  <c:v>2005.8020666500001</c:v>
                </c:pt>
                <c:pt idx="31">
                  <c:v>2007.48778472</c:v>
                </c:pt>
                <c:pt idx="32">
                  <c:v>2016.7585648800002</c:v>
                </c:pt>
                <c:pt idx="33">
                  <c:v>2024.89905273</c:v>
                </c:pt>
                <c:pt idx="34">
                  <c:v>2050.2015114400001</c:v>
                </c:pt>
                <c:pt idx="35">
                  <c:v>2031.8504217300001</c:v>
                </c:pt>
                <c:pt idx="36">
                  <c:v>2008.92030075</c:v>
                </c:pt>
              </c:numCache>
            </c:numRef>
          </c:val>
          <c:smooth val="1"/>
          <c:extLst>
            <c:ext xmlns:c16="http://schemas.microsoft.com/office/drawing/2014/chart" uri="{C3380CC4-5D6E-409C-BE32-E72D297353CC}">
              <c16:uniqueId val="{00000005-84F9-4F39-9151-4218952E0AA8}"/>
            </c:ext>
          </c:extLst>
        </c:ser>
        <c:dLbls>
          <c:showLegendKey val="0"/>
          <c:showVal val="0"/>
          <c:showCatName val="0"/>
          <c:showSerName val="0"/>
          <c:showPercent val="0"/>
          <c:showBubbleSize val="0"/>
        </c:dLbls>
        <c:smooth val="0"/>
        <c:axId val="99838976"/>
        <c:axId val="99844864"/>
      </c:lineChart>
      <c:dateAx>
        <c:axId val="99838976"/>
        <c:scaling>
          <c:orientation val="minMax"/>
        </c:scaling>
        <c:delete val="0"/>
        <c:axPos val="b"/>
        <c:numFmt formatCode="mmm\-yy" sourceLinked="1"/>
        <c:majorTickMark val="out"/>
        <c:minorTickMark val="none"/>
        <c:tickLblPos val="nextTo"/>
        <c:txPr>
          <a:bodyPr rot="-5400000" vert="horz"/>
          <a:lstStyle/>
          <a:p>
            <a:pPr>
              <a:defRPr/>
            </a:pPr>
            <a:endParaRPr lang="es-ES"/>
          </a:p>
        </c:txPr>
        <c:crossAx val="99844864"/>
        <c:crosses val="autoZero"/>
        <c:auto val="1"/>
        <c:lblOffset val="100"/>
        <c:baseTimeUnit val="months"/>
        <c:majorUnit val="3"/>
        <c:majorTimeUnit val="months"/>
      </c:dateAx>
      <c:valAx>
        <c:axId val="99844864"/>
        <c:scaling>
          <c:orientation val="minMax"/>
          <c:max val="4000"/>
        </c:scaling>
        <c:delete val="0"/>
        <c:axPos val="l"/>
        <c:numFmt formatCode="#,##0" sourceLinked="0"/>
        <c:majorTickMark val="out"/>
        <c:minorTickMark val="none"/>
        <c:tickLblPos val="nextTo"/>
        <c:crossAx val="99838976"/>
        <c:crosses val="autoZero"/>
        <c:crossBetween val="between"/>
      </c:valAx>
    </c:plotArea>
    <c:legend>
      <c:legendPos val="b"/>
      <c:layout>
        <c:manualLayout>
          <c:xMode val="edge"/>
          <c:yMode val="edge"/>
          <c:x val="0.12250716640137482"/>
          <c:y val="0.91481651157241706"/>
          <c:w val="0.75498544709895365"/>
          <c:h val="7.3062276306370813E-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10427290962668E-2"/>
          <c:y val="3.8094682609118302E-2"/>
          <c:w val="0.83462047244096726"/>
          <c:h val="0.66546051037705856"/>
        </c:manualLayout>
      </c:layout>
      <c:lineChart>
        <c:grouping val="standard"/>
        <c:varyColors val="0"/>
        <c:ser>
          <c:idx val="0"/>
          <c:order val="0"/>
          <c:tx>
            <c:strRef>
              <c:f>'3.2.2'!$D$11:$E$11</c:f>
              <c:strCache>
                <c:ptCount val="1"/>
                <c:pt idx="0">
                  <c:v>Captaciones a la vista</c:v>
                </c:pt>
              </c:strCache>
            </c:strRef>
          </c:tx>
          <c:spPr>
            <a:ln>
              <a:solidFill>
                <a:srgbClr val="1F497D"/>
              </a:solidFill>
              <a:prstDash val="sysDash"/>
            </a:ln>
          </c:spPr>
          <c:marker>
            <c:symbol val="none"/>
          </c:marker>
          <c:dLbls>
            <c:dLbl>
              <c:idx val="36"/>
              <c:layout>
                <c:manualLayout>
                  <c:x val="-3.0685510794569329E-3"/>
                  <c:y val="1.2345679012345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C2-4F90-A0C3-541D8BB7A854}"/>
                </c:ext>
              </c:extLst>
            </c:dLbl>
            <c:dLbl>
              <c:idx val="49"/>
              <c:layout>
                <c:manualLayout>
                  <c:x val="-3.9420289855072461E-2"/>
                  <c:y val="3.137254901960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C2-4F90-A0C3-541D8BB7A854}"/>
                </c:ext>
              </c:extLst>
            </c:dLbl>
            <c:numFmt formatCode="0.0%" sourceLinked="0"/>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'3.2.2'!$B$248:$B$284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'3.2.2'!$E$248:$E$284</c:f>
              <c:numCache>
                <c:formatCode>0.0%</c:formatCode>
                <c:ptCount val="37"/>
                <c:pt idx="0">
                  <c:v>5.2782876826158454E-3</c:v>
                </c:pt>
                <c:pt idx="1">
                  <c:v>2.3301713590748285E-2</c:v>
                </c:pt>
                <c:pt idx="2">
                  <c:v>1.8358659158675072E-2</c:v>
                </c:pt>
                <c:pt idx="3">
                  <c:v>3.494373750265245E-2</c:v>
                </c:pt>
                <c:pt idx="4">
                  <c:v>7.5949381737649091E-2</c:v>
                </c:pt>
                <c:pt idx="5">
                  <c:v>0.10942643468111513</c:v>
                </c:pt>
                <c:pt idx="6">
                  <c:v>7.131626947931391E-2</c:v>
                </c:pt>
                <c:pt idx="7">
                  <c:v>2.3665193828400488E-2</c:v>
                </c:pt>
                <c:pt idx="8">
                  <c:v>3.5043740337094675E-2</c:v>
                </c:pt>
                <c:pt idx="9">
                  <c:v>4.3570918670669645E-2</c:v>
                </c:pt>
                <c:pt idx="10">
                  <c:v>9.1660533175773162E-2</c:v>
                </c:pt>
                <c:pt idx="11">
                  <c:v>1.9085157521621987E-2</c:v>
                </c:pt>
                <c:pt idx="12">
                  <c:v>1.8265149812835224E-2</c:v>
                </c:pt>
                <c:pt idx="13">
                  <c:v>3.0525735933344622E-2</c:v>
                </c:pt>
                <c:pt idx="14">
                  <c:v>7.5797356737770327E-2</c:v>
                </c:pt>
                <c:pt idx="15">
                  <c:v>3.960790102591516E-2</c:v>
                </c:pt>
                <c:pt idx="16">
                  <c:v>-1.3797055632713606E-2</c:v>
                </c:pt>
                <c:pt idx="17">
                  <c:v>-5.5608367004379433E-2</c:v>
                </c:pt>
                <c:pt idx="18">
                  <c:v>-2.5101479015909978E-2</c:v>
                </c:pt>
                <c:pt idx="19">
                  <c:v>-1.0185143317375078E-2</c:v>
                </c:pt>
                <c:pt idx="20">
                  <c:v>-4.0811485476623499E-2</c:v>
                </c:pt>
                <c:pt idx="21">
                  <c:v>-8.1659255608508063E-2</c:v>
                </c:pt>
                <c:pt idx="22">
                  <c:v>-0.11834348336243261</c:v>
                </c:pt>
                <c:pt idx="23">
                  <c:v>-9.1973247670662284E-2</c:v>
                </c:pt>
                <c:pt idx="24">
                  <c:v>-6.5117228248826264E-2</c:v>
                </c:pt>
                <c:pt idx="25">
                  <c:v>-8.1742287531616831E-2</c:v>
                </c:pt>
                <c:pt idx="26">
                  <c:v>-0.10894882085442603</c:v>
                </c:pt>
                <c:pt idx="27">
                  <c:v>-6.1481531395479072E-2</c:v>
                </c:pt>
                <c:pt idx="28">
                  <c:v>-3.4715681440998236E-2</c:v>
                </c:pt>
                <c:pt idx="29">
                  <c:v>-1.0785193850833985E-2</c:v>
                </c:pt>
                <c:pt idx="30">
                  <c:v>-7.0056459703655705E-3</c:v>
                </c:pt>
                <c:pt idx="31">
                  <c:v>4.6204592984726567E-2</c:v>
                </c:pt>
                <c:pt idx="32">
                  <c:v>3.5841008574928557E-2</c:v>
                </c:pt>
                <c:pt idx="33">
                  <c:v>0.10962540879563143</c:v>
                </c:pt>
                <c:pt idx="34">
                  <c:v>0.12609306165161382</c:v>
                </c:pt>
                <c:pt idx="35">
                  <c:v>0.12714615597081846</c:v>
                </c:pt>
                <c:pt idx="36">
                  <c:v>0.1180443683207304</c:v>
                </c:pt>
              </c:numCache>
            </c:numRef>
          </c:val>
          <c:smooth val="1"/>
          <c:extLst>
            <c:ext xmlns:c16="http://schemas.microsoft.com/office/drawing/2014/chart" uri="{C3380CC4-5D6E-409C-BE32-E72D297353CC}">
              <c16:uniqueId val="{00000002-77C2-4F90-A0C3-541D8BB7A854}"/>
            </c:ext>
          </c:extLst>
        </c:ser>
        <c:ser>
          <c:idx val="1"/>
          <c:order val="1"/>
          <c:tx>
            <c:strRef>
              <c:f>'3.2.2'!$G$11:$H$11</c:f>
              <c:strCache>
                <c:ptCount val="1"/>
                <c:pt idx="0">
                  <c:v>Captaciones a plazo</c:v>
                </c:pt>
              </c:strCache>
            </c:strRef>
          </c:tx>
          <c:spPr>
            <a:ln>
              <a:solidFill>
                <a:srgbClr val="5FA3BF"/>
              </a:solidFill>
              <a:prstDash val="sysDash"/>
            </a:ln>
          </c:spPr>
          <c:marker>
            <c:symbol val="none"/>
          </c:marker>
          <c:dLbls>
            <c:dLbl>
              <c:idx val="36"/>
              <c:layout>
                <c:manualLayout>
                  <c:x val="-4.0062319162106249E-6"/>
                  <c:y val="1.7730144843005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C2-4F90-A0C3-541D8BB7A854}"/>
                </c:ext>
              </c:extLst>
            </c:dLbl>
            <c:dLbl>
              <c:idx val="49"/>
              <c:layout>
                <c:manualLayout>
                  <c:x val="-1.1594202898550725E-2"/>
                  <c:y val="-1.1764705882353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C2-4F90-A0C3-541D8BB7A854}"/>
                </c:ext>
              </c:extLst>
            </c:dLbl>
            <c:numFmt formatCode="0.0%" sourceLinked="0"/>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'3.2.2'!$B$248:$B$284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'3.2.2'!$H$248:$H$284</c:f>
              <c:numCache>
                <c:formatCode>0.0%</c:formatCode>
                <c:ptCount val="37"/>
                <c:pt idx="0">
                  <c:v>-7.9866684409198863E-2</c:v>
                </c:pt>
                <c:pt idx="1">
                  <c:v>-5.2412841806604327E-2</c:v>
                </c:pt>
                <c:pt idx="2">
                  <c:v>-4.3108314061656716E-2</c:v>
                </c:pt>
                <c:pt idx="3">
                  <c:v>-9.9899040267692696E-2</c:v>
                </c:pt>
                <c:pt idx="4">
                  <c:v>-0.13081916058124832</c:v>
                </c:pt>
                <c:pt idx="5">
                  <c:v>-0.19113864397369129</c:v>
                </c:pt>
                <c:pt idx="6">
                  <c:v>-0.2037070408878171</c:v>
                </c:pt>
                <c:pt idx="7">
                  <c:v>-0.20099877663950516</c:v>
                </c:pt>
                <c:pt idx="8">
                  <c:v>-0.14462575553109802</c:v>
                </c:pt>
                <c:pt idx="9">
                  <c:v>-0.11494546107645098</c:v>
                </c:pt>
                <c:pt idx="10">
                  <c:v>-0.13740087584772331</c:v>
                </c:pt>
                <c:pt idx="11">
                  <c:v>-8.4761442077519011E-2</c:v>
                </c:pt>
                <c:pt idx="12">
                  <c:v>-8.1154998055224636E-2</c:v>
                </c:pt>
                <c:pt idx="13">
                  <c:v>-0.10496566019089748</c:v>
                </c:pt>
                <c:pt idx="14">
                  <c:v>-8.0305977649538285E-2</c:v>
                </c:pt>
                <c:pt idx="15">
                  <c:v>-3.3615602673559009E-2</c:v>
                </c:pt>
                <c:pt idx="16">
                  <c:v>-1.5537195122002689E-2</c:v>
                </c:pt>
                <c:pt idx="17">
                  <c:v>-1.5438342169126762E-2</c:v>
                </c:pt>
                <c:pt idx="18">
                  <c:v>-6.6968054625249351E-4</c:v>
                </c:pt>
                <c:pt idx="19">
                  <c:v>1.1034281728423245E-2</c:v>
                </c:pt>
                <c:pt idx="20">
                  <c:v>-6.1142264872412477E-3</c:v>
                </c:pt>
                <c:pt idx="21">
                  <c:v>-2.3074045730687276E-2</c:v>
                </c:pt>
                <c:pt idx="22">
                  <c:v>6.2581984884959585E-3</c:v>
                </c:pt>
                <c:pt idx="23">
                  <c:v>-7.0139258071581834E-2</c:v>
                </c:pt>
                <c:pt idx="24">
                  <c:v>-7.1424307333108228E-2</c:v>
                </c:pt>
                <c:pt idx="25">
                  <c:v>-9.5518719289132914E-2</c:v>
                </c:pt>
                <c:pt idx="26">
                  <c:v>-9.4517787651814511E-2</c:v>
                </c:pt>
                <c:pt idx="27">
                  <c:v>-8.805126779878536E-2</c:v>
                </c:pt>
                <c:pt idx="28">
                  <c:v>-0.20276927945310519</c:v>
                </c:pt>
                <c:pt idx="29">
                  <c:v>-0.19768753599667743</c:v>
                </c:pt>
                <c:pt idx="30">
                  <c:v>-0.19521532275536957</c:v>
                </c:pt>
                <c:pt idx="31">
                  <c:v>-0.19885463304059747</c:v>
                </c:pt>
                <c:pt idx="32">
                  <c:v>-0.18319171981797056</c:v>
                </c:pt>
                <c:pt idx="33">
                  <c:v>-0.17427558924685493</c:v>
                </c:pt>
                <c:pt idx="34">
                  <c:v>-0.17789424291048783</c:v>
                </c:pt>
                <c:pt idx="35">
                  <c:v>-0.11885163202565485</c:v>
                </c:pt>
                <c:pt idx="36">
                  <c:v>-0.12866370046772191</c:v>
                </c:pt>
              </c:numCache>
            </c:numRef>
          </c:val>
          <c:smooth val="1"/>
          <c:extLst>
            <c:ext xmlns:c16="http://schemas.microsoft.com/office/drawing/2014/chart" uri="{C3380CC4-5D6E-409C-BE32-E72D297353CC}">
              <c16:uniqueId val="{00000005-77C2-4F90-A0C3-541D8BB7A854}"/>
            </c:ext>
          </c:extLst>
        </c:ser>
        <c:dLbls>
          <c:showLegendKey val="0"/>
          <c:showVal val="0"/>
          <c:showCatName val="0"/>
          <c:showSerName val="0"/>
          <c:showPercent val="0"/>
          <c:showBubbleSize val="0"/>
        </c:dLbls>
        <c:smooth val="0"/>
        <c:axId val="119681024"/>
        <c:axId val="119682560"/>
      </c:lineChart>
      <c:dateAx>
        <c:axId val="119681024"/>
        <c:scaling>
          <c:orientation val="minMax"/>
        </c:scaling>
        <c:delete val="0"/>
        <c:axPos val="b"/>
        <c:numFmt formatCode="mmm\-yy" sourceLinked="1"/>
        <c:majorTickMark val="out"/>
        <c:minorTickMark val="none"/>
        <c:tickLblPos val="low"/>
        <c:txPr>
          <a:bodyPr rot="-5400000" vert="horz"/>
          <a:lstStyle/>
          <a:p>
            <a:pPr>
              <a:defRPr/>
            </a:pPr>
            <a:endParaRPr lang="es-ES"/>
          </a:p>
        </c:txPr>
        <c:crossAx val="119682560"/>
        <c:crosses val="autoZero"/>
        <c:auto val="1"/>
        <c:lblOffset val="100"/>
        <c:baseTimeUnit val="months"/>
      </c:dateAx>
      <c:valAx>
        <c:axId val="119682560"/>
        <c:scaling>
          <c:orientation val="minMax"/>
        </c:scaling>
        <c:delete val="0"/>
        <c:axPos val="l"/>
        <c:numFmt formatCode="0%" sourceLinked="0"/>
        <c:majorTickMark val="out"/>
        <c:minorTickMark val="none"/>
        <c:tickLblPos val="nextTo"/>
        <c:crossAx val="119681024"/>
        <c:crosses val="autoZero"/>
        <c:crossBetween val="between"/>
      </c:valAx>
    </c:plotArea>
    <c:legend>
      <c:legendPos val="b"/>
      <c:layout>
        <c:manualLayout>
          <c:xMode val="edge"/>
          <c:yMode val="edge"/>
          <c:x val="0.12250716640137482"/>
          <c:y val="0.91481651157241706"/>
          <c:w val="0.75498544709895365"/>
          <c:h val="7.3062276306370813E-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16404689847241"/>
          <c:y val="4.8219412312874556E-2"/>
          <c:w val="0.67095954602587105"/>
          <c:h val="0.84297861790089568"/>
        </c:manualLayout>
      </c:layout>
      <c:barChart>
        <c:barDir val="col"/>
        <c:grouping val="stacked"/>
        <c:varyColors val="0"/>
        <c:ser>
          <c:idx val="0"/>
          <c:order val="0"/>
          <c:tx>
            <c:strRef>
              <c:f>'3.2.3'!$H$12</c:f>
              <c:strCache>
                <c:ptCount val="1"/>
                <c:pt idx="0">
                  <c:v>A   la vista </c:v>
                </c:pt>
              </c:strCache>
            </c:strRef>
          </c:tx>
          <c:spPr>
            <a:solidFill>
              <a:srgbClr val="1F497D"/>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F4-41B5-8BA2-CDDD70C6B14D}"/>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F4-41B5-8BA2-CDDD70C6B14D}"/>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F4-41B5-8BA2-CDDD70C6B14D}"/>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F4-41B5-8BA2-CDDD70C6B14D}"/>
                </c:ext>
              </c:extLst>
            </c:dLbl>
            <c:spPr>
              <a:noFill/>
              <a:ln>
                <a:noFill/>
              </a:ln>
              <a:effectLst/>
            </c:spPr>
            <c:txPr>
              <a:bodyPr/>
              <a:lstStyle/>
              <a:p>
                <a:pPr>
                  <a:defRPr>
                    <a:solidFill>
                      <a:schemeClr val="bg1"/>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('3.2.3'!$B$248,'3.2.3'!$B$260,'3.2.3'!$B$272,'3.2.3'!$B$284)</c:f>
              <c:numCache>
                <c:formatCode>mmm\-yy</c:formatCode>
                <c:ptCount val="4"/>
                <c:pt idx="0">
                  <c:v>44593</c:v>
                </c:pt>
                <c:pt idx="1">
                  <c:v>44958</c:v>
                </c:pt>
                <c:pt idx="2">
                  <c:v>45323</c:v>
                </c:pt>
                <c:pt idx="3">
                  <c:v>45689</c:v>
                </c:pt>
              </c:numCache>
            </c:numRef>
          </c:cat>
          <c:val>
            <c:numRef>
              <c:f>('3.2.3'!$H$248,'3.2.3'!$H$260,'3.2.3'!$H$272,'3.2.3'!$H$284)</c:f>
              <c:numCache>
                <c:formatCode>0.0%</c:formatCode>
                <c:ptCount val="4"/>
                <c:pt idx="0">
                  <c:v>0.22411353506479081</c:v>
                </c:pt>
                <c:pt idx="1">
                  <c:v>0.2424828394924968</c:v>
                </c:pt>
                <c:pt idx="2">
                  <c:v>0.24372841413534663</c:v>
                </c:pt>
                <c:pt idx="3">
                  <c:v>0.29254869372259168</c:v>
                </c:pt>
              </c:numCache>
            </c:numRef>
          </c:val>
          <c:extLst>
            <c:ext xmlns:c16="http://schemas.microsoft.com/office/drawing/2014/chart" uri="{C3380CC4-5D6E-409C-BE32-E72D297353CC}">
              <c16:uniqueId val="{00000004-B7F4-41B5-8BA2-CDDD70C6B14D}"/>
            </c:ext>
          </c:extLst>
        </c:ser>
        <c:ser>
          <c:idx val="1"/>
          <c:order val="1"/>
          <c:tx>
            <c:strRef>
              <c:f>'3.2.3'!$I$12</c:f>
              <c:strCache>
                <c:ptCount val="1"/>
                <c:pt idx="0">
                  <c:v>A plazo </c:v>
                </c:pt>
              </c:strCache>
            </c:strRef>
          </c:tx>
          <c:spPr>
            <a:solidFill>
              <a:srgbClr val="5FA3BF"/>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F4-41B5-8BA2-CDDD70C6B14D}"/>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F4-41B5-8BA2-CDDD70C6B14D}"/>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F4-41B5-8BA2-CDDD70C6B14D}"/>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F4-41B5-8BA2-CDDD70C6B1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('3.2.3'!$B$248,'3.2.3'!$B$260,'3.2.3'!$B$272,'3.2.3'!$B$284)</c:f>
              <c:numCache>
                <c:formatCode>mmm\-yy</c:formatCode>
                <c:ptCount val="4"/>
                <c:pt idx="0">
                  <c:v>44593</c:v>
                </c:pt>
                <c:pt idx="1">
                  <c:v>44958</c:v>
                </c:pt>
                <c:pt idx="2">
                  <c:v>45323</c:v>
                </c:pt>
                <c:pt idx="3">
                  <c:v>45689</c:v>
                </c:pt>
              </c:numCache>
            </c:numRef>
          </c:cat>
          <c:val>
            <c:numRef>
              <c:f>('3.2.3'!$I$248,'3.2.3'!$I$260,'3.2.3'!$I$272,'3.2.3'!$I$284)</c:f>
              <c:numCache>
                <c:formatCode>0.0%</c:formatCode>
                <c:ptCount val="4"/>
                <c:pt idx="0">
                  <c:v>0.77588646493520919</c:v>
                </c:pt>
                <c:pt idx="1">
                  <c:v>0.75751716050750328</c:v>
                </c:pt>
                <c:pt idx="2">
                  <c:v>0.75627158586465337</c:v>
                </c:pt>
                <c:pt idx="3">
                  <c:v>0.70745130627740838</c:v>
                </c:pt>
              </c:numCache>
            </c:numRef>
          </c:val>
          <c:extLst>
            <c:ext xmlns:c16="http://schemas.microsoft.com/office/drawing/2014/chart" uri="{C3380CC4-5D6E-409C-BE32-E72D297353CC}">
              <c16:uniqueId val="{00000009-B7F4-41B5-8BA2-CDDD70C6B14D}"/>
            </c:ext>
          </c:extLst>
        </c:ser>
        <c:dLbls>
          <c:showLegendKey val="0"/>
          <c:showVal val="0"/>
          <c:showCatName val="0"/>
          <c:showSerName val="0"/>
          <c:showPercent val="0"/>
          <c:showBubbleSize val="0"/>
        </c:dLbls>
        <c:gapWidth val="50"/>
        <c:overlap val="100"/>
        <c:axId val="119855744"/>
        <c:axId val="119857536"/>
      </c:barChart>
      <c:catAx>
        <c:axId val="119855744"/>
        <c:scaling>
          <c:orientation val="minMax"/>
        </c:scaling>
        <c:delete val="0"/>
        <c:axPos val="b"/>
        <c:numFmt formatCode="mmm\-yy" sourceLinked="1"/>
        <c:majorTickMark val="out"/>
        <c:minorTickMark val="none"/>
        <c:tickLblPos val="nextTo"/>
        <c:crossAx val="119857536"/>
        <c:crosses val="autoZero"/>
        <c:auto val="0"/>
        <c:lblAlgn val="ctr"/>
        <c:lblOffset val="100"/>
        <c:noMultiLvlLbl val="0"/>
      </c:catAx>
      <c:valAx>
        <c:axId val="119857536"/>
        <c:scaling>
          <c:orientation val="minMax"/>
          <c:max val="1"/>
          <c:min val="0"/>
        </c:scaling>
        <c:delete val="0"/>
        <c:axPos val="l"/>
        <c:numFmt formatCode="0%" sourceLinked="0"/>
        <c:majorTickMark val="out"/>
        <c:minorTickMark val="none"/>
        <c:tickLblPos val="nextTo"/>
        <c:crossAx val="119855744"/>
        <c:crosses val="autoZero"/>
        <c:crossBetween val="between"/>
        <c:majorUnit val="0.2"/>
      </c:valAx>
    </c:plotArea>
    <c:legend>
      <c:legendPos val="r"/>
      <c:layout>
        <c:manualLayout>
          <c:xMode val="edge"/>
          <c:yMode val="edge"/>
          <c:x val="0.79930101727169511"/>
          <c:y val="0.44328674540682417"/>
          <c:w val="0.18353058911377326"/>
          <c:h val="0.27373438172789311"/>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396550193116395E-2"/>
          <c:y val="8.4418353009060462E-2"/>
          <c:w val="0.63777257081619165"/>
          <c:h val="0.81675873621155815"/>
        </c:manualLayout>
      </c:layout>
      <c:barChart>
        <c:barDir val="col"/>
        <c:grouping val="stacked"/>
        <c:varyColors val="0"/>
        <c:ser>
          <c:idx val="0"/>
          <c:order val="0"/>
          <c:tx>
            <c:strRef>
              <c:f>'3.2.3'!$S$12</c:f>
              <c:strCache>
                <c:ptCount val="1"/>
                <c:pt idx="0">
                  <c:v>1  a 30 días </c:v>
                </c:pt>
              </c:strCache>
            </c:strRef>
          </c:tx>
          <c:spPr>
            <a:solidFill>
              <a:srgbClr val="CCD284"/>
            </a:solidFill>
          </c:spPr>
          <c:invertIfNegative val="0"/>
          <c:dLbls>
            <c:numFmt formatCode="0.0%" sourceLinked="0"/>
            <c:spPr>
              <a:noFill/>
              <a:ln>
                <a:noFill/>
              </a:ln>
              <a:effectLst/>
            </c:spPr>
            <c:txPr>
              <a:bodyPr/>
              <a:lstStyle/>
              <a:p>
                <a:pPr>
                  <a:defRPr>
                    <a:latin typeface="Gotham Medium" pitchFamily="50" charset="0"/>
                    <a:cs typeface="Gotham Medium" pitchFamily="50"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('3.2.3'!$B$248,'3.2.3'!$B$260,'3.2.3'!$B$272,'3.2.3'!$B$284)</c:f>
              <c:numCache>
                <c:formatCode>mmm\-yy</c:formatCode>
                <c:ptCount val="4"/>
                <c:pt idx="0">
                  <c:v>44593</c:v>
                </c:pt>
                <c:pt idx="1">
                  <c:v>44958</c:v>
                </c:pt>
                <c:pt idx="2">
                  <c:v>45323</c:v>
                </c:pt>
                <c:pt idx="3">
                  <c:v>45689</c:v>
                </c:pt>
              </c:numCache>
            </c:numRef>
          </c:cat>
          <c:val>
            <c:numRef>
              <c:f>('3.2.3'!$S$248,'3.2.3'!$S$260,'3.2.3'!$S$272,'3.2.3'!$S$284)</c:f>
              <c:numCache>
                <c:formatCode>0.0%</c:formatCode>
                <c:ptCount val="4"/>
                <c:pt idx="0">
                  <c:v>0.10223603955631809</c:v>
                </c:pt>
                <c:pt idx="1">
                  <c:v>0.14541956491501218</c:v>
                </c:pt>
                <c:pt idx="2">
                  <c:v>0.17261591483423816</c:v>
                </c:pt>
                <c:pt idx="3">
                  <c:v>0.14938554871388418</c:v>
                </c:pt>
              </c:numCache>
            </c:numRef>
          </c:val>
          <c:extLst>
            <c:ext xmlns:c16="http://schemas.microsoft.com/office/drawing/2014/chart" uri="{C3380CC4-5D6E-409C-BE32-E72D297353CC}">
              <c16:uniqueId val="{00000000-CD11-4FE6-AADC-9F1B6CE30D95}"/>
            </c:ext>
          </c:extLst>
        </c:ser>
        <c:ser>
          <c:idx val="1"/>
          <c:order val="1"/>
          <c:tx>
            <c:strRef>
              <c:f>'3.2.3'!$T$12</c:f>
              <c:strCache>
                <c:ptCount val="1"/>
                <c:pt idx="0">
                  <c:v>31 a 90 días </c:v>
                </c:pt>
              </c:strCache>
            </c:strRef>
          </c:tx>
          <c:spPr>
            <a:solidFill>
              <a:srgbClr val="FFE18C"/>
            </a:solidFill>
          </c:spPr>
          <c:invertIfNegative val="0"/>
          <c:dLbls>
            <c:numFmt formatCode="0.0%" sourceLinked="0"/>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('3.2.3'!$B$248,'3.2.3'!$B$260,'3.2.3'!$B$272,'3.2.3'!$B$284)</c:f>
              <c:numCache>
                <c:formatCode>mmm\-yy</c:formatCode>
                <c:ptCount val="4"/>
                <c:pt idx="0">
                  <c:v>44593</c:v>
                </c:pt>
                <c:pt idx="1">
                  <c:v>44958</c:v>
                </c:pt>
                <c:pt idx="2">
                  <c:v>45323</c:v>
                </c:pt>
                <c:pt idx="3">
                  <c:v>45689</c:v>
                </c:pt>
              </c:numCache>
            </c:numRef>
          </c:cat>
          <c:val>
            <c:numRef>
              <c:f>('3.2.3'!$T$248,'3.2.3'!$T$260,'3.2.3'!$T$272,'3.2.3'!$T$284)</c:f>
              <c:numCache>
                <c:formatCode>0.0%</c:formatCode>
                <c:ptCount val="4"/>
                <c:pt idx="0">
                  <c:v>0.19711448596516978</c:v>
                </c:pt>
                <c:pt idx="1">
                  <c:v>0.12529458109142147</c:v>
                </c:pt>
                <c:pt idx="2">
                  <c:v>0.21370285501800454</c:v>
                </c:pt>
                <c:pt idx="3">
                  <c:v>0.28432011439516042</c:v>
                </c:pt>
              </c:numCache>
            </c:numRef>
          </c:val>
          <c:extLst>
            <c:ext xmlns:c16="http://schemas.microsoft.com/office/drawing/2014/chart" uri="{C3380CC4-5D6E-409C-BE32-E72D297353CC}">
              <c16:uniqueId val="{00000001-CD11-4FE6-AADC-9F1B6CE30D95}"/>
            </c:ext>
          </c:extLst>
        </c:ser>
        <c:ser>
          <c:idx val="2"/>
          <c:order val="2"/>
          <c:tx>
            <c:strRef>
              <c:f>'3.2.3'!$U$12</c:f>
              <c:strCache>
                <c:ptCount val="1"/>
                <c:pt idx="0">
                  <c:v>91 a 180 días </c:v>
                </c:pt>
              </c:strCache>
            </c:strRef>
          </c:tx>
          <c:spPr>
            <a:solidFill>
              <a:srgbClr val="FBAF3F"/>
            </a:solidFill>
          </c:spPr>
          <c:invertIfNegative val="0"/>
          <c:dLbls>
            <c:numFmt formatCode="0.0%" sourceLinked="0"/>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('3.2.3'!$B$248,'3.2.3'!$B$260,'3.2.3'!$B$272,'3.2.3'!$B$284)</c:f>
              <c:numCache>
                <c:formatCode>mmm\-yy</c:formatCode>
                <c:ptCount val="4"/>
                <c:pt idx="0">
                  <c:v>44593</c:v>
                </c:pt>
                <c:pt idx="1">
                  <c:v>44958</c:v>
                </c:pt>
                <c:pt idx="2">
                  <c:v>45323</c:v>
                </c:pt>
                <c:pt idx="3">
                  <c:v>45689</c:v>
                </c:pt>
              </c:numCache>
            </c:numRef>
          </c:cat>
          <c:val>
            <c:numRef>
              <c:f>('3.2.3'!$U$248,'3.2.3'!$U$260,'3.2.3'!$U$272,'3.2.3'!$U$284)</c:f>
              <c:numCache>
                <c:formatCode>0.0%</c:formatCode>
                <c:ptCount val="4"/>
                <c:pt idx="0">
                  <c:v>0.20326831174586529</c:v>
                </c:pt>
                <c:pt idx="1">
                  <c:v>0.25715337801890481</c:v>
                </c:pt>
                <c:pt idx="2">
                  <c:v>0.22388781794450219</c:v>
                </c:pt>
                <c:pt idx="3">
                  <c:v>0.29708841154981797</c:v>
                </c:pt>
              </c:numCache>
            </c:numRef>
          </c:val>
          <c:extLst>
            <c:ext xmlns:c16="http://schemas.microsoft.com/office/drawing/2014/chart" uri="{C3380CC4-5D6E-409C-BE32-E72D297353CC}">
              <c16:uniqueId val="{00000002-CD11-4FE6-AADC-9F1B6CE30D95}"/>
            </c:ext>
          </c:extLst>
        </c:ser>
        <c:ser>
          <c:idx val="3"/>
          <c:order val="3"/>
          <c:tx>
            <c:strRef>
              <c:f>'3.2.3'!$V$12</c:f>
              <c:strCache>
                <c:ptCount val="1"/>
                <c:pt idx="0">
                  <c:v>181 a 360 días </c:v>
                </c:pt>
              </c:strCache>
            </c:strRef>
          </c:tx>
          <c:spPr>
            <a:solidFill>
              <a:srgbClr val="1F497D"/>
            </a:solidFill>
            <a:ln>
              <a:noFill/>
            </a:ln>
          </c:spPr>
          <c:invertIfNegative val="0"/>
          <c:dLbls>
            <c:dLbl>
              <c:idx val="0"/>
              <c:layout>
                <c:manualLayout>
                  <c:x val="-4.4969075793429977E-3"/>
                  <c:y val="-1.25786163522009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11-4FE6-AADC-9F1B6CE30D95}"/>
                </c:ext>
              </c:extLst>
            </c:dLbl>
            <c:numFmt formatCode="0.0%" sourceLinked="0"/>
            <c:spPr>
              <a:noFill/>
              <a:ln>
                <a:noFill/>
              </a:ln>
              <a:effectLst/>
            </c:spPr>
            <c:txPr>
              <a:bodyPr/>
              <a:lstStyle/>
              <a:p>
                <a:pPr>
                  <a:defRPr>
                    <a:solidFill>
                      <a:schemeClr val="bg1"/>
                    </a:solidFill>
                    <a:latin typeface="Gotham Medium" pitchFamily="50" charset="0"/>
                    <a:cs typeface="Gotham Medium" pitchFamily="50"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('3.2.3'!$B$248,'3.2.3'!$B$260,'3.2.3'!$B$272,'3.2.3'!$B$284)</c:f>
              <c:numCache>
                <c:formatCode>mmm\-yy</c:formatCode>
                <c:ptCount val="4"/>
                <c:pt idx="0">
                  <c:v>44593</c:v>
                </c:pt>
                <c:pt idx="1">
                  <c:v>44958</c:v>
                </c:pt>
                <c:pt idx="2">
                  <c:v>45323</c:v>
                </c:pt>
                <c:pt idx="3">
                  <c:v>45689</c:v>
                </c:pt>
              </c:numCache>
            </c:numRef>
          </c:cat>
          <c:val>
            <c:numRef>
              <c:f>('3.2.3'!$V$248,'3.2.3'!$V$260,'3.2.3'!$V$272,'3.2.3'!$V$284)</c:f>
              <c:numCache>
                <c:formatCode>0.0%</c:formatCode>
                <c:ptCount val="4"/>
                <c:pt idx="0">
                  <c:v>0.20568433808192105</c:v>
                </c:pt>
                <c:pt idx="1">
                  <c:v>0.29724640717237777</c:v>
                </c:pt>
                <c:pt idx="2">
                  <c:v>0.22244593808483926</c:v>
                </c:pt>
                <c:pt idx="3">
                  <c:v>0.26473891967314273</c:v>
                </c:pt>
              </c:numCache>
            </c:numRef>
          </c:val>
          <c:extLst>
            <c:ext xmlns:c16="http://schemas.microsoft.com/office/drawing/2014/chart" uri="{C3380CC4-5D6E-409C-BE32-E72D297353CC}">
              <c16:uniqueId val="{00000004-CD11-4FE6-AADC-9F1B6CE30D95}"/>
            </c:ext>
          </c:extLst>
        </c:ser>
        <c:ser>
          <c:idx val="4"/>
          <c:order val="4"/>
          <c:tx>
            <c:strRef>
              <c:f>'3.2.3'!$W$12</c:f>
              <c:strCache>
                <c:ptCount val="1"/>
                <c:pt idx="0">
                  <c:v>&gt; 360 días 1/ </c:v>
                </c:pt>
              </c:strCache>
            </c:strRef>
          </c:tx>
          <c:spPr>
            <a:solidFill>
              <a:srgbClr val="5FA3BF"/>
            </a:solidFill>
            <a:ln>
              <a:noFill/>
            </a:ln>
          </c:spPr>
          <c:invertIfNegative val="0"/>
          <c:dLbls>
            <c:dLbl>
              <c:idx val="3"/>
              <c:layout>
                <c:manualLayout>
                  <c:x val="0"/>
                  <c:y val="-1.63304522300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8A-4850-A5E1-AA13D1784F13}"/>
                </c:ext>
              </c:extLst>
            </c:dLbl>
            <c:numFmt formatCode="0.0%" sourceLinked="0"/>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('3.2.3'!$B$248,'3.2.3'!$B$260,'3.2.3'!$B$272,'3.2.3'!$B$284)</c:f>
              <c:numCache>
                <c:formatCode>mmm\-yy</c:formatCode>
                <c:ptCount val="4"/>
                <c:pt idx="0">
                  <c:v>44593</c:v>
                </c:pt>
                <c:pt idx="1">
                  <c:v>44958</c:v>
                </c:pt>
                <c:pt idx="2">
                  <c:v>45323</c:v>
                </c:pt>
                <c:pt idx="3">
                  <c:v>45689</c:v>
                </c:pt>
              </c:numCache>
            </c:numRef>
          </c:cat>
          <c:val>
            <c:numRef>
              <c:f>('3.2.3'!$W$248,'3.2.3'!$W$260,'3.2.3'!$W$272,'3.2.3'!$W$284)</c:f>
              <c:numCache>
                <c:formatCode>0.0%</c:formatCode>
                <c:ptCount val="4"/>
                <c:pt idx="0">
                  <c:v>0.29169682465072588</c:v>
                </c:pt>
                <c:pt idx="1">
                  <c:v>0.17488606880228377</c:v>
                </c:pt>
                <c:pt idx="2">
                  <c:v>0.16734747411841608</c:v>
                </c:pt>
                <c:pt idx="3">
                  <c:v>4.4670056679947659E-3</c:v>
                </c:pt>
              </c:numCache>
            </c:numRef>
          </c:val>
          <c:extLst>
            <c:ext xmlns:c16="http://schemas.microsoft.com/office/drawing/2014/chart" uri="{C3380CC4-5D6E-409C-BE32-E72D297353CC}">
              <c16:uniqueId val="{00000005-CD11-4FE6-AADC-9F1B6CE30D95}"/>
            </c:ext>
          </c:extLst>
        </c:ser>
        <c:dLbls>
          <c:showLegendKey val="0"/>
          <c:showVal val="0"/>
          <c:showCatName val="0"/>
          <c:showSerName val="0"/>
          <c:showPercent val="0"/>
          <c:showBubbleSize val="0"/>
        </c:dLbls>
        <c:gapWidth val="50"/>
        <c:overlap val="100"/>
        <c:axId val="119868800"/>
        <c:axId val="119886976"/>
      </c:barChart>
      <c:catAx>
        <c:axId val="119868800"/>
        <c:scaling>
          <c:orientation val="minMax"/>
        </c:scaling>
        <c:delete val="0"/>
        <c:axPos val="b"/>
        <c:numFmt formatCode="mmm\-yy" sourceLinked="1"/>
        <c:majorTickMark val="out"/>
        <c:minorTickMark val="none"/>
        <c:tickLblPos val="nextTo"/>
        <c:crossAx val="119886976"/>
        <c:crosses val="autoZero"/>
        <c:auto val="0"/>
        <c:lblAlgn val="ctr"/>
        <c:lblOffset val="100"/>
        <c:noMultiLvlLbl val="0"/>
      </c:catAx>
      <c:valAx>
        <c:axId val="119886976"/>
        <c:scaling>
          <c:orientation val="minMax"/>
          <c:max val="1"/>
        </c:scaling>
        <c:delete val="0"/>
        <c:axPos val="l"/>
        <c:numFmt formatCode="0%" sourceLinked="0"/>
        <c:majorTickMark val="out"/>
        <c:minorTickMark val="none"/>
        <c:tickLblPos val="nextTo"/>
        <c:crossAx val="119868800"/>
        <c:crosses val="autoZero"/>
        <c:crossBetween val="between"/>
        <c:majorUnit val="0.2"/>
      </c:valAx>
    </c:plotArea>
    <c:legend>
      <c:legendPos val="r"/>
      <c:layout>
        <c:manualLayout>
          <c:xMode val="edge"/>
          <c:yMode val="edge"/>
          <c:x val="0.7233690124671972"/>
          <c:y val="5.6696875154756597E-2"/>
          <c:w val="0.26941293471128608"/>
          <c:h val="0.55775895937536113"/>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12271567754851"/>
          <c:y val="6.3380191912604744E-2"/>
          <c:w val="0.79398840769903778"/>
          <c:h val="0.59850786419653579"/>
        </c:manualLayout>
      </c:layout>
      <c:lineChart>
        <c:grouping val="standard"/>
        <c:varyColors val="0"/>
        <c:ser>
          <c:idx val="0"/>
          <c:order val="0"/>
          <c:tx>
            <c:strRef>
              <c:f>'3.2.4a'!$D$12</c:f>
              <c:strCache>
                <c:ptCount val="1"/>
                <c:pt idx="0">
                  <c:v>Productivo </c:v>
                </c:pt>
              </c:strCache>
            </c:strRef>
          </c:tx>
          <c:spPr>
            <a:ln w="28575" cap="rnd">
              <a:solidFill>
                <a:srgbClr val="1F497D"/>
              </a:solidFill>
              <a:round/>
            </a:ln>
            <a:effectLst/>
          </c:spPr>
          <c:marker>
            <c:symbol val="none"/>
          </c:marker>
          <c:dLbls>
            <c:dLbl>
              <c:idx val="36"/>
              <c:layout>
                <c:manualLayout>
                  <c:x val="0"/>
                  <c:y val="-2.7777777777777811E-2"/>
                </c:manualLayout>
              </c:layout>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Gotham" pitchFamily="50" charset="0"/>
                      <a:ea typeface="+mn-ea"/>
                      <a:cs typeface="Gotha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38-441E-BEBF-F512F3DA1E88}"/>
                </c:ext>
              </c:extLst>
            </c:dLbl>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Gotham" pitchFamily="50" charset="0"/>
                    <a:ea typeface="+mn-ea"/>
                    <a:cs typeface="Gotha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'3.2.4a'!$B$248:$B$284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'3.2.4a'!$D$248:$D$284</c:f>
              <c:numCache>
                <c:formatCode>#,##0.0</c:formatCode>
                <c:ptCount val="37"/>
                <c:pt idx="0">
                  <c:v>2239.4110190000001</c:v>
                </c:pt>
                <c:pt idx="1">
                  <c:v>2213.1235156699995</c:v>
                </c:pt>
                <c:pt idx="2">
                  <c:v>2211.0975599200001</c:v>
                </c:pt>
                <c:pt idx="3">
                  <c:v>2188.64738085</c:v>
                </c:pt>
                <c:pt idx="4">
                  <c:v>2178.3415788499997</c:v>
                </c:pt>
                <c:pt idx="5">
                  <c:v>2180.5601984700002</c:v>
                </c:pt>
                <c:pt idx="6">
                  <c:v>2277.46578985</c:v>
                </c:pt>
                <c:pt idx="7">
                  <c:v>2275.2815230400001</c:v>
                </c:pt>
                <c:pt idx="8">
                  <c:v>2321.8890137899998</c:v>
                </c:pt>
                <c:pt idx="9">
                  <c:v>2249.4277822499994</c:v>
                </c:pt>
                <c:pt idx="10">
                  <c:v>2240.3157670999999</c:v>
                </c:pt>
                <c:pt idx="11">
                  <c:v>2223.4106722800002</c:v>
                </c:pt>
                <c:pt idx="12">
                  <c:v>2218.9463316799997</c:v>
                </c:pt>
                <c:pt idx="13">
                  <c:v>2211.7952321999996</c:v>
                </c:pt>
                <c:pt idx="14">
                  <c:v>2207.1935243799994</c:v>
                </c:pt>
                <c:pt idx="15">
                  <c:v>2193.6867127599999</c:v>
                </c:pt>
                <c:pt idx="16">
                  <c:v>2177.0740239899997</c:v>
                </c:pt>
                <c:pt idx="17">
                  <c:v>2169.6754366300001</c:v>
                </c:pt>
                <c:pt idx="18">
                  <c:v>2138.4124325099997</c:v>
                </c:pt>
                <c:pt idx="19">
                  <c:v>2162.6960703200002</c:v>
                </c:pt>
                <c:pt idx="20">
                  <c:v>2111.7404100299996</c:v>
                </c:pt>
                <c:pt idx="21">
                  <c:v>2111.7047884200001</c:v>
                </c:pt>
                <c:pt idx="22">
                  <c:v>2096.3261452999996</c:v>
                </c:pt>
                <c:pt idx="23">
                  <c:v>2083.82957059</c:v>
                </c:pt>
                <c:pt idx="24">
                  <c:v>2123.0399384400002</c:v>
                </c:pt>
                <c:pt idx="25">
                  <c:v>2265.2916186800003</c:v>
                </c:pt>
                <c:pt idx="26">
                  <c:v>2236.4057239500003</c:v>
                </c:pt>
                <c:pt idx="27">
                  <c:v>2227.4284811499997</c:v>
                </c:pt>
                <c:pt idx="28">
                  <c:v>2232.7768566899995</c:v>
                </c:pt>
                <c:pt idx="29">
                  <c:v>2223.4568670999997</c:v>
                </c:pt>
                <c:pt idx="30">
                  <c:v>2273.6963405500001</c:v>
                </c:pt>
                <c:pt idx="31">
                  <c:v>2278.3620535300001</c:v>
                </c:pt>
                <c:pt idx="32">
                  <c:v>2310.5736115</c:v>
                </c:pt>
                <c:pt idx="33">
                  <c:v>2298.2005080499998</c:v>
                </c:pt>
                <c:pt idx="34">
                  <c:v>2299.0324452499999</c:v>
                </c:pt>
                <c:pt idx="35">
                  <c:v>2306.0788038500004</c:v>
                </c:pt>
                <c:pt idx="36">
                  <c:v>2243.4337238000003</c:v>
                </c:pt>
              </c:numCache>
            </c:numRef>
          </c:val>
          <c:smooth val="0"/>
          <c:extLst>
            <c:ext xmlns:c16="http://schemas.microsoft.com/office/drawing/2014/chart" uri="{C3380CC4-5D6E-409C-BE32-E72D297353CC}">
              <c16:uniqueId val="{00000001-9238-441E-BEBF-F512F3DA1E88}"/>
            </c:ext>
          </c:extLst>
        </c:ser>
        <c:ser>
          <c:idx val="1"/>
          <c:order val="1"/>
          <c:tx>
            <c:strRef>
              <c:f>'3.2.4a'!$G$12</c:f>
              <c:strCache>
                <c:ptCount val="1"/>
                <c:pt idx="0">
                  <c:v>Microcrédito</c:v>
                </c:pt>
              </c:strCache>
            </c:strRef>
          </c:tx>
          <c:spPr>
            <a:ln w="28575" cap="rnd">
              <a:solidFill>
                <a:srgbClr val="BBBE64"/>
              </a:solidFill>
              <a:round/>
            </a:ln>
            <a:effectLst/>
          </c:spPr>
          <c:marker>
            <c:symbol val="none"/>
          </c:marker>
          <c:dLbls>
            <c:dLbl>
              <c:idx val="36"/>
              <c:layout>
                <c:manualLayout>
                  <c:x val="-5.5555555555556572E-3"/>
                  <c:y val="1.3888888888888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38-441E-BEBF-F512F3DA1E88}"/>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accent3"/>
                    </a:solidFill>
                    <a:latin typeface="Gotham" pitchFamily="50" charset="0"/>
                    <a:ea typeface="+mn-ea"/>
                    <a:cs typeface="Gotha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'3.2.4a'!$B$248:$B$284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'3.2.4a'!$G$248:$G$284</c:f>
              <c:numCache>
                <c:formatCode>#,##0.0</c:formatCode>
                <c:ptCount val="37"/>
                <c:pt idx="0">
                  <c:v>1277.7304779999999</c:v>
                </c:pt>
                <c:pt idx="1">
                  <c:v>1270.9847541099998</c:v>
                </c:pt>
                <c:pt idx="2">
                  <c:v>1257.02898998</c:v>
                </c:pt>
                <c:pt idx="3">
                  <c:v>1243.46850055</c:v>
                </c:pt>
                <c:pt idx="4">
                  <c:v>1234.71629684</c:v>
                </c:pt>
                <c:pt idx="5">
                  <c:v>1229.0177796400001</c:v>
                </c:pt>
                <c:pt idx="6">
                  <c:v>1191.2937791499999</c:v>
                </c:pt>
                <c:pt idx="7">
                  <c:v>1184.54540651</c:v>
                </c:pt>
                <c:pt idx="8">
                  <c:v>1179.9285302000001</c:v>
                </c:pt>
                <c:pt idx="9">
                  <c:v>1180.4780673099999</c:v>
                </c:pt>
                <c:pt idx="10">
                  <c:v>1192.2401525400001</c:v>
                </c:pt>
                <c:pt idx="11">
                  <c:v>1195.70424794</c:v>
                </c:pt>
                <c:pt idx="12">
                  <c:v>1195.4764811899997</c:v>
                </c:pt>
                <c:pt idx="13">
                  <c:v>1186.2913846699998</c:v>
                </c:pt>
                <c:pt idx="14">
                  <c:v>1192.8152006399998</c:v>
                </c:pt>
                <c:pt idx="15">
                  <c:v>1188.9067219200001</c:v>
                </c:pt>
                <c:pt idx="16">
                  <c:v>1190.59093818</c:v>
                </c:pt>
                <c:pt idx="17">
                  <c:v>1190.4120999100001</c:v>
                </c:pt>
                <c:pt idx="18">
                  <c:v>1181.8275825900002</c:v>
                </c:pt>
                <c:pt idx="19">
                  <c:v>1187.39689879</c:v>
                </c:pt>
                <c:pt idx="20">
                  <c:v>1177.1318929399997</c:v>
                </c:pt>
                <c:pt idx="21">
                  <c:v>1170.4842307599999</c:v>
                </c:pt>
                <c:pt idx="22">
                  <c:v>1162.48417993</c:v>
                </c:pt>
                <c:pt idx="23">
                  <c:v>1152.21930821</c:v>
                </c:pt>
                <c:pt idx="24">
                  <c:v>1143.7170666700001</c:v>
                </c:pt>
                <c:pt idx="25">
                  <c:v>1137.6228483700002</c:v>
                </c:pt>
                <c:pt idx="26">
                  <c:v>1128.6210852199999</c:v>
                </c:pt>
                <c:pt idx="27">
                  <c:v>1117.2809396500002</c:v>
                </c:pt>
                <c:pt idx="28">
                  <c:v>1102.2414162999999</c:v>
                </c:pt>
                <c:pt idx="29">
                  <c:v>1099.1202133200002</c:v>
                </c:pt>
                <c:pt idx="30">
                  <c:v>1092.7680852000001</c:v>
                </c:pt>
                <c:pt idx="31">
                  <c:v>1093.2463034100001</c:v>
                </c:pt>
                <c:pt idx="32">
                  <c:v>1088.8583049200001</c:v>
                </c:pt>
                <c:pt idx="33">
                  <c:v>1088.2650064199997</c:v>
                </c:pt>
                <c:pt idx="34">
                  <c:v>1090.8492136799998</c:v>
                </c:pt>
                <c:pt idx="35">
                  <c:v>1084.97047357</c:v>
                </c:pt>
                <c:pt idx="36">
                  <c:v>1082.79699334</c:v>
                </c:pt>
              </c:numCache>
            </c:numRef>
          </c:val>
          <c:smooth val="0"/>
          <c:extLst>
            <c:ext xmlns:c16="http://schemas.microsoft.com/office/drawing/2014/chart" uri="{C3380CC4-5D6E-409C-BE32-E72D297353CC}">
              <c16:uniqueId val="{00000003-9238-441E-BEBF-F512F3DA1E88}"/>
            </c:ext>
          </c:extLst>
        </c:ser>
        <c:ser>
          <c:idx val="2"/>
          <c:order val="2"/>
          <c:tx>
            <c:strRef>
              <c:f>'3.2.4a'!$H$12</c:f>
              <c:strCache>
                <c:ptCount val="1"/>
                <c:pt idx="0">
                  <c:v>Inversión Pública</c:v>
                </c:pt>
              </c:strCache>
            </c:strRef>
          </c:tx>
          <c:spPr>
            <a:ln w="28575" cap="rnd">
              <a:solidFill>
                <a:srgbClr val="E5825E"/>
              </a:solidFill>
              <a:round/>
            </a:ln>
            <a:effectLst/>
          </c:spPr>
          <c:marker>
            <c:symbol val="none"/>
          </c:marker>
          <c:dLbls>
            <c:dLbl>
              <c:idx val="36"/>
              <c:layout>
                <c:manualLayout>
                  <c:x val="0"/>
                  <c:y val="-3.7037037037037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38-441E-BEBF-F512F3DA1E88}"/>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accent5"/>
                    </a:solidFill>
                    <a:latin typeface="Gotham" pitchFamily="50" charset="0"/>
                    <a:ea typeface="+mn-ea"/>
                    <a:cs typeface="Gotha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'3.2.4a'!$B$248:$B$284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'3.2.4a'!$H$248:$H$284</c:f>
              <c:numCache>
                <c:formatCode>#,##0.0</c:formatCode>
                <c:ptCount val="37"/>
                <c:pt idx="0">
                  <c:v>1491.3317830000001</c:v>
                </c:pt>
                <c:pt idx="1">
                  <c:v>1501.49724737</c:v>
                </c:pt>
                <c:pt idx="2">
                  <c:v>1507.16506394</c:v>
                </c:pt>
                <c:pt idx="3">
                  <c:v>1519.9194551800001</c:v>
                </c:pt>
                <c:pt idx="4">
                  <c:v>1532.8154828800002</c:v>
                </c:pt>
                <c:pt idx="5">
                  <c:v>1542.7896292099999</c:v>
                </c:pt>
                <c:pt idx="6">
                  <c:v>1552.3069987899999</c:v>
                </c:pt>
                <c:pt idx="7">
                  <c:v>1570.7040357400001</c:v>
                </c:pt>
                <c:pt idx="8">
                  <c:v>1577.7542347399999</c:v>
                </c:pt>
                <c:pt idx="9">
                  <c:v>1585.5052157299999</c:v>
                </c:pt>
                <c:pt idx="10">
                  <c:v>1614.23588976</c:v>
                </c:pt>
                <c:pt idx="11">
                  <c:v>1646.51160175</c:v>
                </c:pt>
                <c:pt idx="12">
                  <c:v>1665.4000038699999</c:v>
                </c:pt>
                <c:pt idx="13">
                  <c:v>1680.72392973</c:v>
                </c:pt>
                <c:pt idx="14">
                  <c:v>1682.258466</c:v>
                </c:pt>
                <c:pt idx="15">
                  <c:v>1687.90704744</c:v>
                </c:pt>
                <c:pt idx="16">
                  <c:v>1687.9760897200001</c:v>
                </c:pt>
                <c:pt idx="17">
                  <c:v>1702.5602124899999</c:v>
                </c:pt>
                <c:pt idx="18">
                  <c:v>1708.48257188</c:v>
                </c:pt>
                <c:pt idx="19">
                  <c:v>1709.2070603</c:v>
                </c:pt>
                <c:pt idx="20">
                  <c:v>1704.0677088900002</c:v>
                </c:pt>
                <c:pt idx="21">
                  <c:v>1702.2584725199999</c:v>
                </c:pt>
                <c:pt idx="22">
                  <c:v>1695.1779861</c:v>
                </c:pt>
                <c:pt idx="23">
                  <c:v>1704.5510156500002</c:v>
                </c:pt>
                <c:pt idx="24">
                  <c:v>1600.7381794600001</c:v>
                </c:pt>
                <c:pt idx="25">
                  <c:v>1603.9796582000001</c:v>
                </c:pt>
                <c:pt idx="26">
                  <c:v>1598.6688812499999</c:v>
                </c:pt>
                <c:pt idx="27">
                  <c:v>1602.2917550999998</c:v>
                </c:pt>
                <c:pt idx="28">
                  <c:v>1610.5338685899999</c:v>
                </c:pt>
                <c:pt idx="29">
                  <c:v>1604.4949267100001</c:v>
                </c:pt>
                <c:pt idx="30">
                  <c:v>1608.7402612200001</c:v>
                </c:pt>
                <c:pt idx="31">
                  <c:v>1609.37229667</c:v>
                </c:pt>
                <c:pt idx="32">
                  <c:v>1617.4538204200001</c:v>
                </c:pt>
                <c:pt idx="33">
                  <c:v>1613.4180872300001</c:v>
                </c:pt>
                <c:pt idx="34">
                  <c:v>1627.87270197</c:v>
                </c:pt>
                <c:pt idx="35">
                  <c:v>1641.2952180499999</c:v>
                </c:pt>
                <c:pt idx="36">
                  <c:v>1643.0587226700002</c:v>
                </c:pt>
              </c:numCache>
            </c:numRef>
          </c:val>
          <c:smooth val="0"/>
          <c:extLst>
            <c:ext xmlns:c16="http://schemas.microsoft.com/office/drawing/2014/chart" uri="{C3380CC4-5D6E-409C-BE32-E72D297353CC}">
              <c16:uniqueId val="{00000005-9238-441E-BEBF-F512F3DA1E88}"/>
            </c:ext>
          </c:extLst>
        </c:ser>
        <c:dLbls>
          <c:showLegendKey val="0"/>
          <c:showVal val="0"/>
          <c:showCatName val="0"/>
          <c:showSerName val="0"/>
          <c:showPercent val="0"/>
          <c:showBubbleSize val="0"/>
        </c:dLbls>
        <c:smooth val="0"/>
        <c:axId val="121306112"/>
        <c:axId val="290083584"/>
      </c:lineChart>
      <c:dateAx>
        <c:axId val="121306112"/>
        <c:scaling>
          <c:orientation val="minMax"/>
        </c:scaling>
        <c:delete val="0"/>
        <c:axPos val="b"/>
        <c:numFmt formatCode="mmm\-yy"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otham" pitchFamily="50" charset="0"/>
                <a:ea typeface="+mn-ea"/>
                <a:cs typeface="Gotham" pitchFamily="50" charset="0"/>
              </a:defRPr>
            </a:pPr>
            <a:endParaRPr lang="es-ES"/>
          </a:p>
        </c:txPr>
        <c:crossAx val="290083584"/>
        <c:crosses val="autoZero"/>
        <c:auto val="1"/>
        <c:lblOffset val="100"/>
        <c:baseTimeUnit val="months"/>
      </c:dateAx>
      <c:valAx>
        <c:axId val="290083584"/>
        <c:scaling>
          <c:orientation val="minMax"/>
          <c:max val="2500"/>
        </c:scaling>
        <c:delete val="0"/>
        <c:axPos val="l"/>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otham" pitchFamily="50" charset="0"/>
                <a:ea typeface="+mn-ea"/>
                <a:cs typeface="Gotham" pitchFamily="50" charset="0"/>
              </a:defRPr>
            </a:pPr>
            <a:endParaRPr lang="es-ES"/>
          </a:p>
        </c:txPr>
        <c:crossAx val="121306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otham" pitchFamily="50" charset="0"/>
              <a:ea typeface="+mn-ea"/>
              <a:cs typeface="Gotham" pitchFamily="50" charset="0"/>
            </a:defRPr>
          </a:pPr>
          <a:endParaRPr lang="es-ES"/>
        </a:p>
      </c:txPr>
    </c:legend>
    <c:plotVisOnly val="1"/>
    <c:dispBlanksAs val="gap"/>
    <c:showDLblsOverMax val="0"/>
  </c:chart>
  <c:spPr>
    <a:noFill/>
    <a:ln w="9525" cap="flat" cmpd="sng" algn="ctr">
      <a:noFill/>
      <a:round/>
    </a:ln>
    <a:effectLst/>
  </c:spPr>
  <c:txPr>
    <a:bodyPr/>
    <a:lstStyle/>
    <a:p>
      <a:pPr>
        <a:defRPr>
          <a:latin typeface="Gotham" pitchFamily="50" charset="0"/>
          <a:cs typeface="Gotham" pitchFamily="50" charset="0"/>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655306506932031"/>
          <c:y val="4.2598509052183181E-2"/>
          <c:w val="0.70583957296748956"/>
          <c:h val="0.80369365969828876"/>
        </c:manualLayout>
      </c:layout>
      <c:barChart>
        <c:barDir val="bar"/>
        <c:grouping val="stacked"/>
        <c:varyColors val="0"/>
        <c:ser>
          <c:idx val="0"/>
          <c:order val="0"/>
          <c:tx>
            <c:strRef>
              <c:f>'3.2.4b'!$D$12</c:f>
              <c:strCache>
                <c:ptCount val="1"/>
                <c:pt idx="0">
                  <c:v>CFN</c:v>
                </c:pt>
              </c:strCache>
            </c:strRef>
          </c:tx>
          <c:spPr>
            <a:solidFill>
              <a:srgbClr val="FFE18C"/>
            </a:solidFill>
            <a:ln>
              <a:noFill/>
            </a:ln>
          </c:spPr>
          <c:invertIfNegative val="0"/>
          <c:dPt>
            <c:idx val="0"/>
            <c:invertIfNegative val="0"/>
            <c:bubble3D val="0"/>
            <c:extLst>
              <c:ext xmlns:c16="http://schemas.microsoft.com/office/drawing/2014/chart" uri="{C3380CC4-5D6E-409C-BE32-E72D297353CC}">
                <c16:uniqueId val="{00000001-C610-465B-BDB4-BE6CA5E3B2CE}"/>
              </c:ext>
            </c:extLst>
          </c:dPt>
          <c:dLbls>
            <c:dLbl>
              <c:idx val="1"/>
              <c:layout>
                <c:manualLayout>
                  <c:x val="3.06748466257671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71-45A3-A451-D251D0AA2047}"/>
                </c:ext>
              </c:extLst>
            </c:dLbl>
            <c:dLbl>
              <c:idx val="2"/>
              <c:delete val="1"/>
              <c:extLst>
                <c:ext xmlns:c15="http://schemas.microsoft.com/office/drawing/2012/chart" uri="{CE6537A1-D6FC-4f65-9D91-7224C49458BB}"/>
                <c:ext xmlns:c16="http://schemas.microsoft.com/office/drawing/2014/chart" uri="{C3380CC4-5D6E-409C-BE32-E72D297353CC}">
                  <c16:uniqueId val="{00000001-D271-45A3-A451-D251D0AA2047}"/>
                </c:ext>
              </c:extLst>
            </c:dLbl>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('3.2.4b'!$D$10,'3.2.4b'!$Y$10,'3.2.4b'!$AF$10)</c:f>
              <c:strCache>
                <c:ptCount val="3"/>
                <c:pt idx="0">
                  <c:v>Productivo</c:v>
                </c:pt>
                <c:pt idx="1">
                  <c:v>Microcrédito</c:v>
                </c:pt>
                <c:pt idx="2">
                  <c:v>Inversión pública</c:v>
                </c:pt>
              </c:strCache>
            </c:strRef>
          </c:cat>
          <c:val>
            <c:numRef>
              <c:f>('3.2.4b'!$D$284,'3.2.4b'!$Y$284,'3.2.4b'!$AF$284)</c:f>
              <c:numCache>
                <c:formatCode>0.0%</c:formatCode>
                <c:ptCount val="3"/>
                <c:pt idx="0">
                  <c:v>0.62933381004834477</c:v>
                </c:pt>
                <c:pt idx="1">
                  <c:v>8.5744824349403021E-3</c:v>
                </c:pt>
                <c:pt idx="2">
                  <c:v>0</c:v>
                </c:pt>
              </c:numCache>
            </c:numRef>
          </c:val>
          <c:extLst>
            <c:ext xmlns:c16="http://schemas.microsoft.com/office/drawing/2014/chart" uri="{C3380CC4-5D6E-409C-BE32-E72D297353CC}">
              <c16:uniqueId val="{00000002-D271-45A3-A451-D251D0AA2047}"/>
            </c:ext>
          </c:extLst>
        </c:ser>
        <c:ser>
          <c:idx val="1"/>
          <c:order val="1"/>
          <c:tx>
            <c:strRef>
              <c:f>'3.2.4b'!$E$12</c:f>
              <c:strCache>
                <c:ptCount val="1"/>
                <c:pt idx="0">
                  <c:v>BDE </c:v>
                </c:pt>
              </c:strCache>
            </c:strRef>
          </c:tx>
          <c:spPr>
            <a:solidFill>
              <a:srgbClr val="B1C975"/>
            </a:solidFill>
            <a:ln>
              <a:noFill/>
            </a:ln>
          </c:spPr>
          <c:invertIfNegative val="0"/>
          <c:dLbls>
            <c:dLbl>
              <c:idx val="0"/>
              <c:layout>
                <c:manualLayout>
                  <c:x val="0"/>
                  <c:y val="-0.106496272630458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71-45A3-A451-D251D0AA2047}"/>
                </c:ext>
              </c:extLst>
            </c:dLbl>
            <c:dLbl>
              <c:idx val="1"/>
              <c:delete val="1"/>
              <c:extLst>
                <c:ext xmlns:c15="http://schemas.microsoft.com/office/drawing/2012/chart" uri="{CE6537A1-D6FC-4f65-9D91-7224C49458BB}"/>
                <c:ext xmlns:c16="http://schemas.microsoft.com/office/drawing/2014/chart" uri="{C3380CC4-5D6E-409C-BE32-E72D297353CC}">
                  <c16:uniqueId val="{00000004-D271-45A3-A451-D251D0AA2047}"/>
                </c:ext>
              </c:extLst>
            </c:dLbl>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('3.2.4b'!$D$10,'3.2.4b'!$Y$10,'3.2.4b'!$AF$10)</c:f>
              <c:strCache>
                <c:ptCount val="3"/>
                <c:pt idx="0">
                  <c:v>Productivo</c:v>
                </c:pt>
                <c:pt idx="1">
                  <c:v>Microcrédito</c:v>
                </c:pt>
                <c:pt idx="2">
                  <c:v>Inversión pública</c:v>
                </c:pt>
              </c:strCache>
            </c:strRef>
          </c:cat>
          <c:val>
            <c:numRef>
              <c:f>('3.2.4b'!$E$284,'3.2.4b'!$Z$284,'3.2.4b'!$AG$284)</c:f>
              <c:numCache>
                <c:formatCode>0.0%</c:formatCode>
                <c:ptCount val="3"/>
                <c:pt idx="0">
                  <c:v>2.6107519900695538E-2</c:v>
                </c:pt>
                <c:pt idx="1">
                  <c:v>0</c:v>
                </c:pt>
                <c:pt idx="2">
                  <c:v>1</c:v>
                </c:pt>
              </c:numCache>
            </c:numRef>
          </c:val>
          <c:extLst>
            <c:ext xmlns:c16="http://schemas.microsoft.com/office/drawing/2014/chart" uri="{C3380CC4-5D6E-409C-BE32-E72D297353CC}">
              <c16:uniqueId val="{00000005-D271-45A3-A451-D251D0AA2047}"/>
            </c:ext>
          </c:extLst>
        </c:ser>
        <c:ser>
          <c:idx val="2"/>
          <c:order val="2"/>
          <c:tx>
            <c:strRef>
              <c:f>'3.2.4b'!$G$12</c:f>
              <c:strCache>
                <c:ptCount val="1"/>
                <c:pt idx="0">
                  <c:v>BANECUADOR</c:v>
                </c:pt>
              </c:strCache>
            </c:strRef>
          </c:tx>
          <c:spPr>
            <a:solidFill>
              <a:srgbClr val="5FA3BF"/>
            </a:solidFill>
            <a:ln>
              <a:no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D271-45A3-A451-D251D0AA2047}"/>
                </c:ext>
              </c:extLst>
            </c:dLbl>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('3.2.4b'!$D$10,'3.2.4b'!$Y$10,'3.2.4b'!$AF$10)</c:f>
              <c:strCache>
                <c:ptCount val="3"/>
                <c:pt idx="0">
                  <c:v>Productivo</c:v>
                </c:pt>
                <c:pt idx="1">
                  <c:v>Microcrédito</c:v>
                </c:pt>
                <c:pt idx="2">
                  <c:v>Inversión pública</c:v>
                </c:pt>
              </c:strCache>
            </c:strRef>
          </c:cat>
          <c:val>
            <c:numRef>
              <c:f>('3.2.4b'!$G$284,'3.2.4b'!$AB$284,'3.2.4b'!$AI$284)</c:f>
              <c:numCache>
                <c:formatCode>0.0%</c:formatCode>
                <c:ptCount val="3"/>
                <c:pt idx="0">
                  <c:v>0.10847208595393941</c:v>
                </c:pt>
                <c:pt idx="1">
                  <c:v>0.9914255175650597</c:v>
                </c:pt>
                <c:pt idx="2">
                  <c:v>0</c:v>
                </c:pt>
              </c:numCache>
            </c:numRef>
          </c:val>
          <c:extLst>
            <c:ext xmlns:c16="http://schemas.microsoft.com/office/drawing/2014/chart" uri="{C3380CC4-5D6E-409C-BE32-E72D297353CC}">
              <c16:uniqueId val="{00000007-D271-45A3-A451-D251D0AA2047}"/>
            </c:ext>
          </c:extLst>
        </c:ser>
        <c:ser>
          <c:idx val="3"/>
          <c:order val="3"/>
          <c:tx>
            <c:strRef>
              <c:f>'3.2.4b'!$H$12</c:f>
              <c:strCache>
                <c:ptCount val="1"/>
                <c:pt idx="0">
                  <c:v>CONAFIPS</c:v>
                </c:pt>
              </c:strCache>
            </c:strRef>
          </c:tx>
          <c:spPr>
            <a:solidFill>
              <a:srgbClr val="21598B"/>
            </a:solidFill>
            <a:ln>
              <a:no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8-D271-45A3-A451-D251D0AA2047}"/>
                </c:ext>
              </c:extLst>
            </c:dLbl>
            <c:dLbl>
              <c:idx val="2"/>
              <c:delete val="1"/>
              <c:extLst>
                <c:ext xmlns:c15="http://schemas.microsoft.com/office/drawing/2012/chart" uri="{CE6537A1-D6FC-4f65-9D91-7224C49458BB}"/>
                <c:ext xmlns:c16="http://schemas.microsoft.com/office/drawing/2014/chart" uri="{C3380CC4-5D6E-409C-BE32-E72D297353CC}">
                  <c16:uniqueId val="{00000009-D271-45A3-A451-D251D0AA2047}"/>
                </c:ext>
              </c:extLst>
            </c:dLbl>
            <c:spPr>
              <a:noFill/>
              <a:ln>
                <a:noFill/>
              </a:ln>
              <a:effectLst/>
            </c:spPr>
            <c:txPr>
              <a:bodyPr/>
              <a:lstStyle/>
              <a:p>
                <a:pPr>
                  <a:defRPr>
                    <a:solidFill>
                      <a:schemeClr val="bg1"/>
                    </a:solidFill>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('3.2.4b'!$D$10,'3.2.4b'!$Y$10,'3.2.4b'!$AF$10)</c:f>
              <c:strCache>
                <c:ptCount val="3"/>
                <c:pt idx="0">
                  <c:v>Productivo</c:v>
                </c:pt>
                <c:pt idx="1">
                  <c:v>Microcrédito</c:v>
                </c:pt>
                <c:pt idx="2">
                  <c:v>Inversión pública</c:v>
                </c:pt>
              </c:strCache>
            </c:strRef>
          </c:cat>
          <c:val>
            <c:numRef>
              <c:f>('3.2.4b'!$H$284,'3.2.4b'!$AC$284,'3.2.4b'!$AJ$284)</c:f>
              <c:numCache>
                <c:formatCode>0.0%</c:formatCode>
                <c:ptCount val="3"/>
                <c:pt idx="0">
                  <c:v>0.23608658409702024</c:v>
                </c:pt>
                <c:pt idx="1">
                  <c:v>0</c:v>
                </c:pt>
                <c:pt idx="2">
                  <c:v>0</c:v>
                </c:pt>
              </c:numCache>
            </c:numRef>
          </c:val>
          <c:extLst>
            <c:ext xmlns:c16="http://schemas.microsoft.com/office/drawing/2014/chart" uri="{C3380CC4-5D6E-409C-BE32-E72D297353CC}">
              <c16:uniqueId val="{0000000A-D271-45A3-A451-D251D0AA2047}"/>
            </c:ext>
          </c:extLst>
        </c:ser>
        <c:dLbls>
          <c:showLegendKey val="0"/>
          <c:showVal val="1"/>
          <c:showCatName val="0"/>
          <c:showSerName val="0"/>
          <c:showPercent val="0"/>
          <c:showBubbleSize val="0"/>
        </c:dLbls>
        <c:gapWidth val="75"/>
        <c:overlap val="100"/>
        <c:axId val="155379968"/>
        <c:axId val="120922112"/>
      </c:barChart>
      <c:catAx>
        <c:axId val="155379968"/>
        <c:scaling>
          <c:orientation val="minMax"/>
        </c:scaling>
        <c:delete val="0"/>
        <c:axPos val="l"/>
        <c:numFmt formatCode="General" sourceLinked="1"/>
        <c:majorTickMark val="out"/>
        <c:minorTickMark val="none"/>
        <c:tickLblPos val="nextTo"/>
        <c:spPr>
          <a:ln/>
        </c:spPr>
        <c:crossAx val="120922112"/>
        <c:crosses val="autoZero"/>
        <c:auto val="1"/>
        <c:lblAlgn val="ctr"/>
        <c:lblOffset val="100"/>
        <c:noMultiLvlLbl val="0"/>
      </c:catAx>
      <c:valAx>
        <c:axId val="120922112"/>
        <c:scaling>
          <c:orientation val="minMax"/>
          <c:max val="1"/>
          <c:min val="0"/>
        </c:scaling>
        <c:delete val="0"/>
        <c:axPos val="b"/>
        <c:numFmt formatCode="0%" sourceLinked="0"/>
        <c:majorTickMark val="none"/>
        <c:minorTickMark val="none"/>
        <c:tickLblPos val="none"/>
        <c:spPr>
          <a:ln>
            <a:noFill/>
          </a:ln>
        </c:spPr>
        <c:crossAx val="155379968"/>
        <c:crosses val="autoZero"/>
        <c:crossBetween val="between"/>
      </c:valAx>
    </c:plotArea>
    <c:legend>
      <c:legendPos val="b"/>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290463692038495E-2"/>
          <c:y val="5.1696249833177631E-2"/>
          <c:w val="0.83266798967202249"/>
          <c:h val="0.67100493794207938"/>
        </c:manualLayout>
      </c:layout>
      <c:lineChart>
        <c:grouping val="standard"/>
        <c:varyColors val="0"/>
        <c:ser>
          <c:idx val="0"/>
          <c:order val="0"/>
          <c:tx>
            <c:strRef>
              <c:f>'3.2.5'!$D$12</c:f>
              <c:strCache>
                <c:ptCount val="1"/>
                <c:pt idx="0">
                  <c:v>Productivo </c:v>
                </c:pt>
              </c:strCache>
            </c:strRef>
          </c:tx>
          <c:spPr>
            <a:ln>
              <a:solidFill>
                <a:srgbClr val="1F497D"/>
              </a:solidFill>
            </a:ln>
          </c:spPr>
          <c:marker>
            <c:symbol val="none"/>
          </c:marker>
          <c:dLbls>
            <c:dLbl>
              <c:idx val="36"/>
              <c:layout>
                <c:manualLayout>
                  <c:x val="0"/>
                  <c:y val="-2.2598870056497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8B-40C2-8845-4243CEB2B21E}"/>
                </c:ext>
              </c:extLst>
            </c:dLbl>
            <c:dLbl>
              <c:idx val="49"/>
              <c:layout>
                <c:manualLayout>
                  <c:x val="-4.8109974314288553E-2"/>
                  <c:y val="3.3898305084746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8B-40C2-8845-4243CEB2B21E}"/>
                </c:ext>
              </c:extLst>
            </c:dLbl>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'3.2.5'!$B$236:$B$272</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'3.2.5'!$D$236:$D$272</c:f>
              <c:numCache>
                <c:formatCode>0.0%</c:formatCode>
                <c:ptCount val="37"/>
                <c:pt idx="0">
                  <c:v>-6.1351776777315736E-2</c:v>
                </c:pt>
                <c:pt idx="1">
                  <c:v>-7.1382608141012382E-2</c:v>
                </c:pt>
                <c:pt idx="2">
                  <c:v>-9.2478190758715551E-2</c:v>
                </c:pt>
                <c:pt idx="3">
                  <c:v>-9.7029475354746042E-2</c:v>
                </c:pt>
                <c:pt idx="4">
                  <c:v>-0.10475002810995504</c:v>
                </c:pt>
                <c:pt idx="5">
                  <c:v>-8.697657482554122E-2</c:v>
                </c:pt>
                <c:pt idx="6">
                  <c:v>-4.8433385464298984E-2</c:v>
                </c:pt>
                <c:pt idx="7">
                  <c:v>-4.1892490106861691E-2</c:v>
                </c:pt>
                <c:pt idx="8">
                  <c:v>-1.3815516203997347E-2</c:v>
                </c:pt>
                <c:pt idx="9">
                  <c:v>-4.6346187084307489E-2</c:v>
                </c:pt>
                <c:pt idx="10">
                  <c:v>-1.8329480225882988E-2</c:v>
                </c:pt>
                <c:pt idx="11">
                  <c:v>-1.1187147709010858E-2</c:v>
                </c:pt>
                <c:pt idx="12">
                  <c:v>-9.1384232864588633E-3</c:v>
                </c:pt>
                <c:pt idx="13">
                  <c:v>-6.0018496961189438E-4</c:v>
                </c:pt>
                <c:pt idx="14">
                  <c:v>-1.7656550352042055E-3</c:v>
                </c:pt>
                <c:pt idx="15">
                  <c:v>2.3024868940024756E-3</c:v>
                </c:pt>
                <c:pt idx="16">
                  <c:v>-5.8188985249474356E-4</c:v>
                </c:pt>
                <c:pt idx="17">
                  <c:v>-4.9917272853267081E-3</c:v>
                </c:pt>
                <c:pt idx="18">
                  <c:v>-6.1056178301215458E-2</c:v>
                </c:pt>
                <c:pt idx="19">
                  <c:v>-4.9481987868285615E-2</c:v>
                </c:pt>
                <c:pt idx="20">
                  <c:v>-9.0507600712997238E-2</c:v>
                </c:pt>
                <c:pt idx="21">
                  <c:v>-6.1225790361778776E-2</c:v>
                </c:pt>
                <c:pt idx="22">
                  <c:v>-6.4272020897477744E-2</c:v>
                </c:pt>
                <c:pt idx="23">
                  <c:v>-6.2777921969253803E-2</c:v>
                </c:pt>
                <c:pt idx="24">
                  <c:v>-4.3221592100151196E-2</c:v>
                </c:pt>
                <c:pt idx="25">
                  <c:v>2.4186862192839387E-2</c:v>
                </c:pt>
                <c:pt idx="26">
                  <c:v>1.3234996953068068E-2</c:v>
                </c:pt>
                <c:pt idx="27">
                  <c:v>1.5381306817301876E-2</c:v>
                </c:pt>
                <c:pt idx="28">
                  <c:v>2.558609954746105E-2</c:v>
                </c:pt>
                <c:pt idx="29">
                  <c:v>2.4787776808467887E-2</c:v>
                </c:pt>
                <c:pt idx="30">
                  <c:v>6.3263711893597918E-2</c:v>
                </c:pt>
                <c:pt idx="31">
                  <c:v>5.3482310712704928E-2</c:v>
                </c:pt>
                <c:pt idx="32">
                  <c:v>9.4156081176272721E-2</c:v>
                </c:pt>
                <c:pt idx="33">
                  <c:v>8.8315242098559565E-2</c:v>
                </c:pt>
                <c:pt idx="34">
                  <c:v>9.6695974719616773E-2</c:v>
                </c:pt>
                <c:pt idx="35">
                  <c:v>0.10665422758017318</c:v>
                </c:pt>
                <c:pt idx="36">
                  <c:v>5.6708205615983331E-2</c:v>
                </c:pt>
              </c:numCache>
            </c:numRef>
          </c:val>
          <c:smooth val="1"/>
          <c:extLst>
            <c:ext xmlns:c16="http://schemas.microsoft.com/office/drawing/2014/chart" uri="{C3380CC4-5D6E-409C-BE32-E72D297353CC}">
              <c16:uniqueId val="{00000002-828B-40C2-8845-4243CEB2B21E}"/>
            </c:ext>
          </c:extLst>
        </c:ser>
        <c:ser>
          <c:idx val="5"/>
          <c:order val="1"/>
          <c:tx>
            <c:strRef>
              <c:f>'3.2.5'!$H$12</c:f>
              <c:strCache>
                <c:ptCount val="1"/>
                <c:pt idx="0">
                  <c:v>Inversión Pública</c:v>
                </c:pt>
              </c:strCache>
            </c:strRef>
          </c:tx>
          <c:spPr>
            <a:ln>
              <a:solidFill>
                <a:srgbClr val="FBAF3F"/>
              </a:solidFill>
            </a:ln>
          </c:spPr>
          <c:marker>
            <c:symbol val="none"/>
          </c:marker>
          <c:dLbls>
            <c:dLbl>
              <c:idx val="36"/>
              <c:layout>
                <c:manualLayout>
                  <c:x val="-2.7777777777777779E-3"/>
                  <c:y val="-4.1431261770244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8B-40C2-8845-4243CEB2B21E}"/>
                </c:ext>
              </c:extLst>
            </c:dLbl>
            <c:dLbl>
              <c:idx val="49"/>
              <c:layout>
                <c:manualLayout>
                  <c:x val="-4.8109974314288553E-2"/>
                  <c:y val="2.6365348399246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8B-40C2-8845-4243CEB2B21E}"/>
                </c:ext>
              </c:extLst>
            </c:dLbl>
            <c:spPr>
              <a:noFill/>
              <a:ln>
                <a:noFill/>
              </a:ln>
              <a:effectLst/>
            </c:spPr>
            <c:txPr>
              <a:bodyPr/>
              <a:lstStyle/>
              <a:p>
                <a:pPr>
                  <a:defRPr>
                    <a:solidFill>
                      <a:srgbClr val="E5825E"/>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'3.2.5'!$B$236:$B$272</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'3.2.5'!$H$236:$H$272</c:f>
              <c:numCache>
                <c:formatCode>0.0%</c:formatCode>
                <c:ptCount val="37"/>
                <c:pt idx="0">
                  <c:v>6.7357980644394688E-2</c:v>
                </c:pt>
                <c:pt idx="1">
                  <c:v>5.2806501213996659E-2</c:v>
                </c:pt>
                <c:pt idx="2">
                  <c:v>5.4760011425263988E-2</c:v>
                </c:pt>
                <c:pt idx="3">
                  <c:v>6.0705123384283022E-2</c:v>
                </c:pt>
                <c:pt idx="4">
                  <c:v>7.314347106481689E-2</c:v>
                </c:pt>
                <c:pt idx="5">
                  <c:v>8.1566313222515285E-2</c:v>
                </c:pt>
                <c:pt idx="6">
                  <c:v>9.1169640918236983E-2</c:v>
                </c:pt>
                <c:pt idx="7">
                  <c:v>9.4414864917518715E-2</c:v>
                </c:pt>
                <c:pt idx="8">
                  <c:v>9.5237327597716304E-2</c:v>
                </c:pt>
                <c:pt idx="9">
                  <c:v>9.0193444856223826E-2</c:v>
                </c:pt>
                <c:pt idx="10">
                  <c:v>8.5807251626158321E-2</c:v>
                </c:pt>
                <c:pt idx="11">
                  <c:v>0.11037508832013976</c:v>
                </c:pt>
                <c:pt idx="12">
                  <c:v>0.11671998308797193</c:v>
                </c:pt>
                <c:pt idx="13">
                  <c:v>0.11936530864370942</c:v>
                </c:pt>
                <c:pt idx="14">
                  <c:v>0.11617400525611599</c:v>
                </c:pt>
                <c:pt idx="15">
                  <c:v>0.11052400947134777</c:v>
                </c:pt>
                <c:pt idx="16">
                  <c:v>0.10122588698573765</c:v>
                </c:pt>
                <c:pt idx="17">
                  <c:v>0.1035595393273494</c:v>
                </c:pt>
                <c:pt idx="18">
                  <c:v>0.10060868965464742</c:v>
                </c:pt>
                <c:pt idx="19">
                  <c:v>8.8178944860702213E-2</c:v>
                </c:pt>
                <c:pt idx="20">
                  <c:v>8.005903034119588E-2</c:v>
                </c:pt>
                <c:pt idx="21">
                  <c:v>7.3637888814036101E-2</c:v>
                </c:pt>
                <c:pt idx="22">
                  <c:v>5.0142669267521978E-2</c:v>
                </c:pt>
                <c:pt idx="23">
                  <c:v>3.5249927081177468E-2</c:v>
                </c:pt>
                <c:pt idx="24">
                  <c:v>-3.8826602773952779E-2</c:v>
                </c:pt>
                <c:pt idx="25">
                  <c:v>-4.5661438010422439E-2</c:v>
                </c:pt>
                <c:pt idx="26">
                  <c:v>-4.9688907168204399E-2</c:v>
                </c:pt>
                <c:pt idx="27">
                  <c:v>-5.0722753050797653E-2</c:v>
                </c:pt>
                <c:pt idx="28">
                  <c:v>-4.5878742952363827E-2</c:v>
                </c:pt>
                <c:pt idx="29">
                  <c:v>-5.7598718130843163E-2</c:v>
                </c:pt>
                <c:pt idx="30">
                  <c:v>-5.8380642742082212E-2</c:v>
                </c:pt>
                <c:pt idx="31">
                  <c:v>-5.8409987852774736E-2</c:v>
                </c:pt>
                <c:pt idx="32">
                  <c:v>-5.0827727101535602E-2</c:v>
                </c:pt>
                <c:pt idx="33">
                  <c:v>-5.2189715442262918E-2</c:v>
                </c:pt>
                <c:pt idx="34">
                  <c:v>-3.9703963053959512E-2</c:v>
                </c:pt>
                <c:pt idx="35">
                  <c:v>-3.7109946853587483E-2</c:v>
                </c:pt>
                <c:pt idx="36">
                  <c:v>2.64381419479085E-2</c:v>
                </c:pt>
              </c:numCache>
            </c:numRef>
          </c:val>
          <c:smooth val="1"/>
          <c:extLst>
            <c:ext xmlns:c16="http://schemas.microsoft.com/office/drawing/2014/chart" uri="{C3380CC4-5D6E-409C-BE32-E72D297353CC}">
              <c16:uniqueId val="{00000005-828B-40C2-8845-4243CEB2B21E}"/>
            </c:ext>
          </c:extLst>
        </c:ser>
        <c:ser>
          <c:idx val="2"/>
          <c:order val="2"/>
          <c:tx>
            <c:strRef>
              <c:f>'3.2.5'!$G$12</c:f>
              <c:strCache>
                <c:ptCount val="1"/>
                <c:pt idx="0">
                  <c:v>Microcrédito</c:v>
                </c:pt>
              </c:strCache>
            </c:strRef>
          </c:tx>
          <c:spPr>
            <a:ln>
              <a:solidFill>
                <a:srgbClr val="B1C975"/>
              </a:solidFill>
            </a:ln>
          </c:spPr>
          <c:marker>
            <c:symbol val="none"/>
          </c:marker>
          <c:dLbls>
            <c:dLbl>
              <c:idx val="36"/>
              <c:layout>
                <c:manualLayout>
                  <c:x val="0"/>
                  <c:y val="1.5065913370998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8B-40C2-8845-4243CEB2B21E}"/>
                </c:ext>
              </c:extLst>
            </c:dLbl>
            <c:spPr>
              <a:noFill/>
              <a:ln>
                <a:noFill/>
              </a:ln>
              <a:effectLst/>
            </c:spPr>
            <c:txPr>
              <a:bodyPr/>
              <a:lstStyle/>
              <a:p>
                <a:pPr>
                  <a:defRPr>
                    <a:solidFill>
                      <a:srgbClr val="BBBE64"/>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'3.2.5'!$B$236:$B$272</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'3.2.5'!$G$236:$G$272</c:f>
              <c:numCache>
                <c:formatCode>0.0%</c:formatCode>
                <c:ptCount val="37"/>
                <c:pt idx="0">
                  <c:v>-0.12966578215382396</c:v>
                </c:pt>
                <c:pt idx="1">
                  <c:v>-0.1283541320007684</c:v>
                </c:pt>
                <c:pt idx="2">
                  <c:v>-0.13304183581320628</c:v>
                </c:pt>
                <c:pt idx="3">
                  <c:v>-0.1339760099748043</c:v>
                </c:pt>
                <c:pt idx="4">
                  <c:v>-0.11618318034956243</c:v>
                </c:pt>
                <c:pt idx="5">
                  <c:v>-0.10921509398821505</c:v>
                </c:pt>
                <c:pt idx="6">
                  <c:v>-0.12568009752226728</c:v>
                </c:pt>
                <c:pt idx="7">
                  <c:v>-0.12205090786076689</c:v>
                </c:pt>
                <c:pt idx="8">
                  <c:v>-0.11416933096439952</c:v>
                </c:pt>
                <c:pt idx="9">
                  <c:v>-0.10113141194274156</c:v>
                </c:pt>
                <c:pt idx="10">
                  <c:v>-8.1823793457018845E-2</c:v>
                </c:pt>
                <c:pt idx="11">
                  <c:v>-6.6678250779540815E-2</c:v>
                </c:pt>
                <c:pt idx="12">
                  <c:v>-6.4375075072747645E-2</c:v>
                </c:pt>
                <c:pt idx="13">
                  <c:v>-6.6636023104231557E-2</c:v>
                </c:pt>
                <c:pt idx="14">
                  <c:v>-5.1083777583380785E-2</c:v>
                </c:pt>
                <c:pt idx="15">
                  <c:v>-4.3878697856734261E-2</c:v>
                </c:pt>
                <c:pt idx="16">
                  <c:v>-3.5737244882026564E-2</c:v>
                </c:pt>
                <c:pt idx="17">
                  <c:v>-3.1411815491642625E-2</c:v>
                </c:pt>
                <c:pt idx="18">
                  <c:v>-7.9461478987609135E-3</c:v>
                </c:pt>
                <c:pt idx="19">
                  <c:v>2.4072460745943047E-3</c:v>
                </c:pt>
                <c:pt idx="20">
                  <c:v>-2.3701751321549835E-3</c:v>
                </c:pt>
                <c:pt idx="21">
                  <c:v>-8.4659231092478748E-3</c:v>
                </c:pt>
                <c:pt idx="22">
                  <c:v>-2.4958035968346226E-2</c:v>
                </c:pt>
                <c:pt idx="23">
                  <c:v>-3.6367638406334502E-2</c:v>
                </c:pt>
                <c:pt idx="24">
                  <c:v>-4.329605419629623E-2</c:v>
                </c:pt>
                <c:pt idx="25">
                  <c:v>-4.1025785847326413E-2</c:v>
                </c:pt>
                <c:pt idx="26">
                  <c:v>-5.3817318378871049E-2</c:v>
                </c:pt>
                <c:pt idx="27">
                  <c:v>-6.0245081426009151E-2</c:v>
                </c:pt>
                <c:pt idx="28">
                  <c:v>-7.4206445763022377E-2</c:v>
                </c:pt>
                <c:pt idx="29">
                  <c:v>-7.6689313387273139E-2</c:v>
                </c:pt>
                <c:pt idx="30">
                  <c:v>-7.5357436822403812E-2</c:v>
                </c:pt>
                <c:pt idx="31">
                  <c:v>-7.9291596159584588E-2</c:v>
                </c:pt>
                <c:pt idx="32">
                  <c:v>-7.4990397039985002E-2</c:v>
                </c:pt>
                <c:pt idx="33">
                  <c:v>-7.0243769355709196E-2</c:v>
                </c:pt>
                <c:pt idx="34">
                  <c:v>-6.1622314941364498E-2</c:v>
                </c:pt>
                <c:pt idx="35">
                  <c:v>-5.8364613542601362E-2</c:v>
                </c:pt>
                <c:pt idx="36">
                  <c:v>-5.3264985812769727E-2</c:v>
                </c:pt>
              </c:numCache>
            </c:numRef>
          </c:val>
          <c:smooth val="0"/>
          <c:extLst>
            <c:ext xmlns:c16="http://schemas.microsoft.com/office/drawing/2014/chart" uri="{C3380CC4-5D6E-409C-BE32-E72D297353CC}">
              <c16:uniqueId val="{00000007-828B-40C2-8845-4243CEB2B21E}"/>
            </c:ext>
          </c:extLst>
        </c:ser>
        <c:dLbls>
          <c:showLegendKey val="0"/>
          <c:showVal val="0"/>
          <c:showCatName val="0"/>
          <c:showSerName val="0"/>
          <c:showPercent val="0"/>
          <c:showBubbleSize val="0"/>
        </c:dLbls>
        <c:smooth val="0"/>
        <c:axId val="161396608"/>
        <c:axId val="161398144"/>
      </c:lineChart>
      <c:dateAx>
        <c:axId val="161396608"/>
        <c:scaling>
          <c:orientation val="minMax"/>
        </c:scaling>
        <c:delete val="0"/>
        <c:axPos val="b"/>
        <c:numFmt formatCode="mmm\-yy" sourceLinked="1"/>
        <c:majorTickMark val="out"/>
        <c:minorTickMark val="none"/>
        <c:tickLblPos val="low"/>
        <c:txPr>
          <a:bodyPr rot="-5400000" vert="horz"/>
          <a:lstStyle/>
          <a:p>
            <a:pPr>
              <a:defRPr/>
            </a:pPr>
            <a:endParaRPr lang="es-ES"/>
          </a:p>
        </c:txPr>
        <c:crossAx val="161398144"/>
        <c:crosses val="autoZero"/>
        <c:auto val="1"/>
        <c:lblOffset val="100"/>
        <c:baseTimeUnit val="months"/>
      </c:dateAx>
      <c:valAx>
        <c:axId val="161398144"/>
        <c:scaling>
          <c:orientation val="minMax"/>
        </c:scaling>
        <c:delete val="0"/>
        <c:axPos val="l"/>
        <c:numFmt formatCode="0%" sourceLinked="0"/>
        <c:majorTickMark val="out"/>
        <c:minorTickMark val="none"/>
        <c:tickLblPos val="nextTo"/>
        <c:crossAx val="161396608"/>
        <c:crosses val="autoZero"/>
        <c:crossBetween val="between"/>
      </c:valAx>
    </c:plotArea>
    <c:legend>
      <c:legendPos val="b"/>
      <c:layout>
        <c:manualLayout>
          <c:xMode val="edge"/>
          <c:yMode val="edge"/>
          <c:x val="5.4146128075453985E-2"/>
          <c:y val="0.92107029549534314"/>
          <c:w val="0.9135753152807119"/>
          <c:h val="7.1544662258463981E-2"/>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290463692038509E-2"/>
          <c:y val="5.9229206518676691E-2"/>
          <c:w val="0.85163818340922071"/>
          <c:h val="0.62535062604300151"/>
        </c:manualLayout>
      </c:layout>
      <c:lineChart>
        <c:grouping val="standard"/>
        <c:varyColors val="0"/>
        <c:ser>
          <c:idx val="1"/>
          <c:order val="0"/>
          <c:tx>
            <c:strRef>
              <c:f>'3.2.5'!$I$12</c:f>
              <c:strCache>
                <c:ptCount val="1"/>
                <c:pt idx="0">
                  <c:v>Total</c:v>
                </c:pt>
              </c:strCache>
            </c:strRef>
          </c:tx>
          <c:spPr>
            <a:ln>
              <a:solidFill>
                <a:srgbClr val="21598B"/>
              </a:solidFill>
            </a:ln>
          </c:spPr>
          <c:marker>
            <c:symbol val="none"/>
          </c:marker>
          <c:dLbls>
            <c:dLbl>
              <c:idx val="36"/>
              <c:layout>
                <c:manualLayout>
                  <c:x val="0"/>
                  <c:y val="-5.9055916178991162E-2"/>
                </c:manualLayout>
              </c:layout>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26-4EAA-BAF3-B1C6AA1BAAF7}"/>
                </c:ext>
              </c:extLst>
            </c:dLbl>
            <c:dLbl>
              <c:idx val="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26-4EAA-BAF3-B1C6AA1BAA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'3.2.5'!$B$236:$B$272</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'3.2.5'!$I$236:$I$272</c:f>
              <c:numCache>
                <c:formatCode>0.0%</c:formatCode>
                <c:ptCount val="37"/>
                <c:pt idx="0">
                  <c:v>-4.660050324938414E-2</c:v>
                </c:pt>
                <c:pt idx="1">
                  <c:v>-5.389449999995144E-2</c:v>
                </c:pt>
                <c:pt idx="2">
                  <c:v>-6.4316571943298317E-2</c:v>
                </c:pt>
                <c:pt idx="3">
                  <c:v>-6.4712631375908658E-2</c:v>
                </c:pt>
                <c:pt idx="4">
                  <c:v>-5.9803008386864254E-2</c:v>
                </c:pt>
                <c:pt idx="5">
                  <c:v>-4.6932691510995217E-2</c:v>
                </c:pt>
                <c:pt idx="6">
                  <c:v>-3.0991000566169324E-2</c:v>
                </c:pt>
                <c:pt idx="7">
                  <c:v>-2.5496184623597151E-2</c:v>
                </c:pt>
                <c:pt idx="8">
                  <c:v>-9.8224720796089571E-3</c:v>
                </c:pt>
                <c:pt idx="9">
                  <c:v>-2.218808236232217E-2</c:v>
                </c:pt>
                <c:pt idx="10">
                  <c:v>-4.6118723019120678E-3</c:v>
                </c:pt>
                <c:pt idx="11">
                  <c:v>1.0022949213891241E-2</c:v>
                </c:pt>
                <c:pt idx="12">
                  <c:v>1.368995452835331E-2</c:v>
                </c:pt>
                <c:pt idx="13">
                  <c:v>1.8155984253295232E-2</c:v>
                </c:pt>
                <c:pt idx="14">
                  <c:v>2.0964486778110025E-2</c:v>
                </c:pt>
                <c:pt idx="15">
                  <c:v>2.339454255358131E-2</c:v>
                </c:pt>
                <c:pt idx="16">
                  <c:v>2.1690832754053924E-2</c:v>
                </c:pt>
                <c:pt idx="17">
                  <c:v>2.1779207014954727E-2</c:v>
                </c:pt>
                <c:pt idx="18">
                  <c:v>1.3466538219712998E-3</c:v>
                </c:pt>
                <c:pt idx="19">
                  <c:v>5.5568106356274072E-3</c:v>
                </c:pt>
                <c:pt idx="20">
                  <c:v>-1.7173947821974567E-2</c:v>
                </c:pt>
                <c:pt idx="21">
                  <c:v>-6.2281413507060401E-3</c:v>
                </c:pt>
                <c:pt idx="22">
                  <c:v>-1.8324465419483293E-2</c:v>
                </c:pt>
                <c:pt idx="23">
                  <c:v>-2.4510071691887569E-2</c:v>
                </c:pt>
                <c:pt idx="24">
                  <c:v>-4.1539858921959216E-2</c:v>
                </c:pt>
                <c:pt idx="25">
                  <c:v>-1.3812830334355652E-2</c:v>
                </c:pt>
                <c:pt idx="26">
                  <c:v>-2.2867323639230941E-2</c:v>
                </c:pt>
                <c:pt idx="27">
                  <c:v>-2.3758575060847331E-2</c:v>
                </c:pt>
                <c:pt idx="28">
                  <c:v>-2.1081369242848869E-2</c:v>
                </c:pt>
                <c:pt idx="29">
                  <c:v>-2.5969649053631749E-2</c:v>
                </c:pt>
                <c:pt idx="30">
                  <c:v>-9.7647184871130221E-3</c:v>
                </c:pt>
                <c:pt idx="31">
                  <c:v>-1.4531632054073373E-2</c:v>
                </c:pt>
                <c:pt idx="32">
                  <c:v>5.8254609764911702E-3</c:v>
                </c:pt>
                <c:pt idx="33">
                  <c:v>4.1449098344781277E-3</c:v>
                </c:pt>
                <c:pt idx="34">
                  <c:v>1.3890350945021002E-2</c:v>
                </c:pt>
                <c:pt idx="35">
                  <c:v>1.9560395356803761E-2</c:v>
                </c:pt>
                <c:pt idx="36">
                  <c:v>2.1977148554068737E-2</c:v>
                </c:pt>
              </c:numCache>
            </c:numRef>
          </c:val>
          <c:smooth val="1"/>
          <c:extLst>
            <c:ext xmlns:c16="http://schemas.microsoft.com/office/drawing/2014/chart" uri="{C3380CC4-5D6E-409C-BE32-E72D297353CC}">
              <c16:uniqueId val="{00000002-4626-4EAA-BAF3-B1C6AA1BAAF7}"/>
            </c:ext>
          </c:extLst>
        </c:ser>
        <c:dLbls>
          <c:showLegendKey val="0"/>
          <c:showVal val="0"/>
          <c:showCatName val="0"/>
          <c:showSerName val="0"/>
          <c:showPercent val="0"/>
          <c:showBubbleSize val="0"/>
        </c:dLbls>
        <c:smooth val="0"/>
        <c:axId val="155959680"/>
        <c:axId val="155961216"/>
      </c:lineChart>
      <c:dateAx>
        <c:axId val="155959680"/>
        <c:scaling>
          <c:orientation val="minMax"/>
        </c:scaling>
        <c:delete val="0"/>
        <c:axPos val="b"/>
        <c:numFmt formatCode="mmm\-yy" sourceLinked="1"/>
        <c:majorTickMark val="out"/>
        <c:minorTickMark val="none"/>
        <c:tickLblPos val="low"/>
        <c:txPr>
          <a:bodyPr rot="-5400000" vert="horz"/>
          <a:lstStyle/>
          <a:p>
            <a:pPr>
              <a:defRPr/>
            </a:pPr>
            <a:endParaRPr lang="es-ES"/>
          </a:p>
        </c:txPr>
        <c:crossAx val="155961216"/>
        <c:crosses val="autoZero"/>
        <c:auto val="1"/>
        <c:lblOffset val="100"/>
        <c:baseTimeUnit val="months"/>
      </c:dateAx>
      <c:valAx>
        <c:axId val="155961216"/>
        <c:scaling>
          <c:orientation val="minMax"/>
          <c:min val="-0.1"/>
        </c:scaling>
        <c:delete val="0"/>
        <c:axPos val="l"/>
        <c:numFmt formatCode="0%" sourceLinked="0"/>
        <c:majorTickMark val="out"/>
        <c:minorTickMark val="none"/>
        <c:tickLblPos val="nextTo"/>
        <c:crossAx val="155959680"/>
        <c:crosses val="autoZero"/>
        <c:crossBetween val="between"/>
      </c:valAx>
    </c:plotArea>
    <c:legend>
      <c:legendPos val="b"/>
      <c:layout>
        <c:manualLayout>
          <c:xMode val="edge"/>
          <c:yMode val="edge"/>
          <c:x val="8.3764405910842443E-2"/>
          <c:y val="0.92502673900313126"/>
          <c:w val="0.81306254401126021"/>
          <c:h val="7.1544662258463981E-2"/>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290470418859845E-2"/>
          <c:y val="5.9229109714401415E-2"/>
          <c:w val="0.85163818340922071"/>
          <c:h val="0.66588385100625791"/>
        </c:manualLayout>
      </c:layout>
      <c:lineChart>
        <c:grouping val="standard"/>
        <c:varyColors val="0"/>
        <c:ser>
          <c:idx val="0"/>
          <c:order val="0"/>
          <c:tx>
            <c:strRef>
              <c:f>'3.2.6'!$D$11</c:f>
              <c:strCache>
                <c:ptCount val="1"/>
                <c:pt idx="0">
                  <c:v>Fondos disponibles </c:v>
                </c:pt>
              </c:strCache>
            </c:strRef>
          </c:tx>
          <c:spPr>
            <a:ln>
              <a:solidFill>
                <a:srgbClr val="5FA3BF"/>
              </a:solidFill>
            </a:ln>
          </c:spPr>
          <c:marker>
            <c:symbol val="none"/>
          </c:marker>
          <c:dLbls>
            <c:dLbl>
              <c:idx val="36"/>
              <c:layout>
                <c:manualLayout>
                  <c:x val="0"/>
                  <c:y val="-2.863535079150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8E-448E-B42C-5784BD5B53DF}"/>
                </c:ext>
              </c:extLst>
            </c:dLbl>
            <c:numFmt formatCode="#,##0" sourceLinked="0"/>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'3.2.6'!$B$247:$B$283</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'3.2.6'!$D$247:$D$283</c:f>
              <c:numCache>
                <c:formatCode>0.0</c:formatCode>
                <c:ptCount val="37"/>
                <c:pt idx="0">
                  <c:v>1197.94056</c:v>
                </c:pt>
                <c:pt idx="1">
                  <c:v>1246.5961129899999</c:v>
                </c:pt>
                <c:pt idx="2">
                  <c:v>1131.9203806500002</c:v>
                </c:pt>
                <c:pt idx="3">
                  <c:v>1039.8938827100001</c:v>
                </c:pt>
                <c:pt idx="4">
                  <c:v>1001.90686758</c:v>
                </c:pt>
                <c:pt idx="5">
                  <c:v>944.39655892999986</c:v>
                </c:pt>
                <c:pt idx="6">
                  <c:v>927.48358614000006</c:v>
                </c:pt>
                <c:pt idx="7">
                  <c:v>930.11086818000001</c:v>
                </c:pt>
                <c:pt idx="8" formatCode="#,##0.0">
                  <c:v>898.18783059999987</c:v>
                </c:pt>
                <c:pt idx="9" formatCode="#,##0.0">
                  <c:v>920.16554208000002</c:v>
                </c:pt>
                <c:pt idx="10" formatCode="#,##0.0">
                  <c:v>896.0092490699999</c:v>
                </c:pt>
                <c:pt idx="11" formatCode="#,##0.0">
                  <c:v>842.37363464999999</c:v>
                </c:pt>
                <c:pt idx="12" formatCode="#,##0.0">
                  <c:v>810.67397020999999</c:v>
                </c:pt>
                <c:pt idx="13" formatCode="#,##0.0">
                  <c:v>827.89457903000005</c:v>
                </c:pt>
                <c:pt idx="14" formatCode="#,##0.0">
                  <c:v>759.95944339999994</c:v>
                </c:pt>
                <c:pt idx="15" formatCode="#,##0.0">
                  <c:v>738.90924687000006</c:v>
                </c:pt>
                <c:pt idx="16" formatCode="#,##0.0">
                  <c:v>684.52479681</c:v>
                </c:pt>
                <c:pt idx="17" formatCode="#,##0.0">
                  <c:v>698.28372376999994</c:v>
                </c:pt>
                <c:pt idx="18" formatCode="#,##0.0">
                  <c:v>625.46386846000007</c:v>
                </c:pt>
                <c:pt idx="19" formatCode="#,##0.0">
                  <c:v>561.93978100000004</c:v>
                </c:pt>
                <c:pt idx="20" formatCode="#,##0.0">
                  <c:v>606.3329621800001</c:v>
                </c:pt>
                <c:pt idx="21" formatCode="#,##0.0">
                  <c:v>528.18516849000002</c:v>
                </c:pt>
                <c:pt idx="22" formatCode="#,##0.0">
                  <c:v>697.94472331999998</c:v>
                </c:pt>
                <c:pt idx="23" formatCode="#,##0.0">
                  <c:v>632.57230237999988</c:v>
                </c:pt>
                <c:pt idx="24" formatCode="#,##0.0">
                  <c:v>607.66832507999993</c:v>
                </c:pt>
                <c:pt idx="25" formatCode="#,##0.0">
                  <c:v>459.19794087999998</c:v>
                </c:pt>
                <c:pt idx="26" formatCode="#,##0.0">
                  <c:v>509.67554041000005</c:v>
                </c:pt>
                <c:pt idx="27" formatCode="#,##0.0">
                  <c:v>575.90709145000005</c:v>
                </c:pt>
                <c:pt idx="28" formatCode="#,##0.0">
                  <c:v>672.97283720000007</c:v>
                </c:pt>
                <c:pt idx="29" formatCode="#,##0.0">
                  <c:v>708.20542539999985</c:v>
                </c:pt>
                <c:pt idx="30" formatCode="#,##0.0">
                  <c:v>662.49119360999998</c:v>
                </c:pt>
                <c:pt idx="31" formatCode="#,##0.0">
                  <c:v>653.00315214</c:v>
                </c:pt>
                <c:pt idx="32" formatCode="#,##0.0">
                  <c:v>751.87549635000005</c:v>
                </c:pt>
                <c:pt idx="33" formatCode="#,##0.0">
                  <c:v>786.74203006999994</c:v>
                </c:pt>
                <c:pt idx="34" formatCode="#,##0.0">
                  <c:v>855.32125903999997</c:v>
                </c:pt>
                <c:pt idx="35" formatCode="#,##0.0">
                  <c:v>753.30045469000004</c:v>
                </c:pt>
                <c:pt idx="36" formatCode="#,##0.0">
                  <c:v>773.39850524999997</c:v>
                </c:pt>
              </c:numCache>
            </c:numRef>
          </c:val>
          <c:smooth val="0"/>
          <c:extLst>
            <c:ext xmlns:c16="http://schemas.microsoft.com/office/drawing/2014/chart" uri="{C3380CC4-5D6E-409C-BE32-E72D297353CC}">
              <c16:uniqueId val="{00000005-408E-448E-B42C-5784BD5B53DF}"/>
            </c:ext>
          </c:extLst>
        </c:ser>
        <c:ser>
          <c:idx val="2"/>
          <c:order val="1"/>
          <c:tx>
            <c:strRef>
              <c:f>'3.2.6'!$G$11</c:f>
              <c:strCache>
                <c:ptCount val="1"/>
                <c:pt idx="0">
                  <c:v>Inversiones </c:v>
                </c:pt>
              </c:strCache>
            </c:strRef>
          </c:tx>
          <c:spPr>
            <a:ln>
              <a:solidFill>
                <a:srgbClr val="1F497D"/>
              </a:solidFill>
            </a:ln>
          </c:spPr>
          <c:marker>
            <c:symbol val="none"/>
          </c:marker>
          <c:dLbls>
            <c:dLbl>
              <c:idx val="36"/>
              <c:layout>
                <c:manualLayout>
                  <c:x val="0"/>
                  <c:y val="-5.3691282734067217E-2"/>
                </c:manualLayout>
              </c:layout>
              <c:numFmt formatCode="#,##0" sourceLinked="0"/>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8E-448E-B42C-5784BD5B53DF}"/>
                </c:ext>
              </c:extLst>
            </c:dLbl>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'3.2.6'!$B$247:$B$283</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'3.2.6'!$G$247:$G$283</c:f>
              <c:numCache>
                <c:formatCode>#,##0.0</c:formatCode>
                <c:ptCount val="37"/>
                <c:pt idx="0">
                  <c:v>1250.84545</c:v>
                </c:pt>
                <c:pt idx="1">
                  <c:v>1301.6192547600001</c:v>
                </c:pt>
                <c:pt idx="2">
                  <c:v>1365.4469093499999</c:v>
                </c:pt>
                <c:pt idx="3">
                  <c:v>1402.5644105399999</c:v>
                </c:pt>
                <c:pt idx="4">
                  <c:v>1398.7957090500001</c:v>
                </c:pt>
                <c:pt idx="5">
                  <c:v>1453.6997600499999</c:v>
                </c:pt>
                <c:pt idx="6">
                  <c:v>1487.4173720899998</c:v>
                </c:pt>
                <c:pt idx="7">
                  <c:v>1440.45853949</c:v>
                </c:pt>
                <c:pt idx="8">
                  <c:v>1433.2170195399999</c:v>
                </c:pt>
                <c:pt idx="9">
                  <c:v>1439.38341163</c:v>
                </c:pt>
                <c:pt idx="10">
                  <c:v>1429.5183649200001</c:v>
                </c:pt>
                <c:pt idx="11">
                  <c:v>1425.71654306</c:v>
                </c:pt>
                <c:pt idx="12">
                  <c:v>1446.83750506</c:v>
                </c:pt>
                <c:pt idx="13">
                  <c:v>1424.9196157700001</c:v>
                </c:pt>
                <c:pt idx="14">
                  <c:v>1548.9413426800002</c:v>
                </c:pt>
                <c:pt idx="15">
                  <c:v>1549.9402067099998</c:v>
                </c:pt>
                <c:pt idx="16">
                  <c:v>1550.1671164600002</c:v>
                </c:pt>
                <c:pt idx="17">
                  <c:v>1635.7230186000002</c:v>
                </c:pt>
                <c:pt idx="18">
                  <c:v>1661.8131538900002</c:v>
                </c:pt>
                <c:pt idx="19">
                  <c:v>1662.1029539400001</c:v>
                </c:pt>
                <c:pt idx="20">
                  <c:v>1609.3730589499999</c:v>
                </c:pt>
                <c:pt idx="21">
                  <c:v>1666.8200947400001</c:v>
                </c:pt>
                <c:pt idx="22">
                  <c:v>1539.3106318600001</c:v>
                </c:pt>
                <c:pt idx="23">
                  <c:v>1682.3777500500003</c:v>
                </c:pt>
                <c:pt idx="24">
                  <c:v>1700.8963318400001</c:v>
                </c:pt>
                <c:pt idx="25">
                  <c:v>1714.52226952</c:v>
                </c:pt>
                <c:pt idx="26">
                  <c:v>1725.0487470800001</c:v>
                </c:pt>
                <c:pt idx="27">
                  <c:v>1733.5644091199999</c:v>
                </c:pt>
                <c:pt idx="28">
                  <c:v>1799.7864171100002</c:v>
                </c:pt>
                <c:pt idx="29">
                  <c:v>1927.2624675199997</c:v>
                </c:pt>
                <c:pt idx="30">
                  <c:v>1911.2711314400001</c:v>
                </c:pt>
                <c:pt idx="31">
                  <c:v>1979.3274848600001</c:v>
                </c:pt>
                <c:pt idx="32">
                  <c:v>1977.1498624800004</c:v>
                </c:pt>
                <c:pt idx="33">
                  <c:v>1980.0282317399999</c:v>
                </c:pt>
                <c:pt idx="34">
                  <c:v>1941.9765258400002</c:v>
                </c:pt>
                <c:pt idx="35">
                  <c:v>1958.83828182</c:v>
                </c:pt>
                <c:pt idx="36">
                  <c:v>2010.9893564200001</c:v>
                </c:pt>
              </c:numCache>
            </c:numRef>
          </c:val>
          <c:smooth val="0"/>
          <c:extLst>
            <c:ext xmlns:c16="http://schemas.microsoft.com/office/drawing/2014/chart" uri="{C3380CC4-5D6E-409C-BE32-E72D297353CC}">
              <c16:uniqueId val="{00000006-408E-448E-B42C-5784BD5B53DF}"/>
            </c:ext>
          </c:extLst>
        </c:ser>
        <c:dLbls>
          <c:showLegendKey val="0"/>
          <c:showVal val="0"/>
          <c:showCatName val="0"/>
          <c:showSerName val="0"/>
          <c:showPercent val="0"/>
          <c:showBubbleSize val="0"/>
        </c:dLbls>
        <c:smooth val="0"/>
        <c:axId val="161556736"/>
        <c:axId val="161566720"/>
        <c:extLst>
          <c:ext xmlns:c15="http://schemas.microsoft.com/office/drawing/2012/chart" uri="{02D57815-91ED-43cb-92C2-25804820EDAC}">
            <c15:filteredLineSeries>
              <c15:ser>
                <c:idx val="1"/>
                <c:order val="2"/>
                <c:tx>
                  <c:strRef>
                    <c:extLst>
                      <c:ext uri="{02D57815-91ED-43cb-92C2-25804820EDAC}">
                        <c15:formulaRef>
                          <c15:sqref>'3.2.5'!$I$12</c15:sqref>
                        </c15:formulaRef>
                      </c:ext>
                    </c:extLst>
                    <c:strCache>
                      <c:ptCount val="1"/>
                      <c:pt idx="0">
                        <c:v>Total</c:v>
                      </c:pt>
                    </c:strCache>
                  </c:strRef>
                </c:tx>
                <c:spPr>
                  <a:ln>
                    <a:solidFill>
                      <a:sysClr val="windowText" lastClr="000000"/>
                    </a:solidFill>
                  </a:ln>
                </c:spPr>
                <c:marker>
                  <c:symbol val="none"/>
                </c:marker>
                <c:cat>
                  <c:numRef>
                    <c:extLst>
                      <c:ext uri="{02D57815-91ED-43cb-92C2-25804820EDAC}">
                        <c15:formulaRef>
                          <c15:sqref>'3.2.6'!$B$247:$B$283</c15:sqref>
                        </c15:formulaRef>
                      </c:ext>
                    </c:extLst>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extLst>
                      <c:ext uri="{02D57815-91ED-43cb-92C2-25804820EDAC}">
                        <c15:formulaRef>
                          <c15:sqref>'3.2.5'!$I$212:$I$249</c15:sqref>
                        </c15:formulaRef>
                      </c:ext>
                    </c:extLst>
                    <c:numCache>
                      <c:formatCode>0.0%</c:formatCode>
                      <c:ptCount val="38"/>
                      <c:pt idx="0">
                        <c:v>7.0394271963157173E-2</c:v>
                      </c:pt>
                      <c:pt idx="1">
                        <c:v>6.4520509379365043E-2</c:v>
                      </c:pt>
                      <c:pt idx="2">
                        <c:v>6.2978664361703407E-2</c:v>
                      </c:pt>
                      <c:pt idx="3">
                        <c:v>6.3569086706003031E-2</c:v>
                      </c:pt>
                      <c:pt idx="4">
                        <c:v>6.605322098670463E-2</c:v>
                      </c:pt>
                      <c:pt idx="5">
                        <c:v>5.6873910535584882E-2</c:v>
                      </c:pt>
                      <c:pt idx="6">
                        <c:v>4.0129585590726213E-2</c:v>
                      </c:pt>
                      <c:pt idx="7">
                        <c:v>3.1138580174443486E-2</c:v>
                      </c:pt>
                      <c:pt idx="8">
                        <c:v>1.5449110215654871E-2</c:v>
                      </c:pt>
                      <c:pt idx="9">
                        <c:v>3.2951373989360544E-3</c:v>
                      </c:pt>
                      <c:pt idx="10">
                        <c:v>-1.9780370732730423E-2</c:v>
                      </c:pt>
                      <c:pt idx="11">
                        <c:v>-1.8028196410544983E-2</c:v>
                      </c:pt>
                      <c:pt idx="12">
                        <c:v>-1.8224336105270522E-2</c:v>
                      </c:pt>
                      <c:pt idx="13">
                        <c:v>-1.3299155352491043E-2</c:v>
                      </c:pt>
                      <c:pt idx="14">
                        <c:v>-6.667707487601815E-3</c:v>
                      </c:pt>
                      <c:pt idx="15">
                        <c:v>-1.3527333575391931E-2</c:v>
                      </c:pt>
                      <c:pt idx="16">
                        <c:v>-2.4518023645847431E-2</c:v>
                      </c:pt>
                      <c:pt idx="17">
                        <c:v>-3.1943788762766712E-2</c:v>
                      </c:pt>
                      <c:pt idx="18">
                        <c:v>-2.7461791151890513E-2</c:v>
                      </c:pt>
                      <c:pt idx="19">
                        <c:v>-2.5254122933140222E-2</c:v>
                      </c:pt>
                      <c:pt idx="20">
                        <c:v>-2.3988110688758058E-2</c:v>
                      </c:pt>
                      <c:pt idx="21">
                        <c:v>-1.7139533202564561E-2</c:v>
                      </c:pt>
                      <c:pt idx="22">
                        <c:v>-3.5770112351664496E-2</c:v>
                      </c:pt>
                      <c:pt idx="23">
                        <c:v>-4.1118790295667562E-2</c:v>
                      </c:pt>
                      <c:pt idx="24">
                        <c:v>-4.660050324938414E-2</c:v>
                      </c:pt>
                      <c:pt idx="25">
                        <c:v>-5.389449999995144E-2</c:v>
                      </c:pt>
                      <c:pt idx="26">
                        <c:v>-6.4316571943298317E-2</c:v>
                      </c:pt>
                      <c:pt idx="27">
                        <c:v>-6.4712631375908658E-2</c:v>
                      </c:pt>
                      <c:pt idx="28">
                        <c:v>-5.9803008386864254E-2</c:v>
                      </c:pt>
                      <c:pt idx="29">
                        <c:v>-4.6932691510995217E-2</c:v>
                      </c:pt>
                      <c:pt idx="30">
                        <c:v>-3.0991000566169324E-2</c:v>
                      </c:pt>
                      <c:pt idx="31">
                        <c:v>-2.5496184623597151E-2</c:v>
                      </c:pt>
                      <c:pt idx="32">
                        <c:v>-9.8224720796089571E-3</c:v>
                      </c:pt>
                      <c:pt idx="33">
                        <c:v>-2.218808236232217E-2</c:v>
                      </c:pt>
                      <c:pt idx="34">
                        <c:v>-4.6118723019120678E-3</c:v>
                      </c:pt>
                      <c:pt idx="35">
                        <c:v>1.0022949213891241E-2</c:v>
                      </c:pt>
                      <c:pt idx="36">
                        <c:v>1.368995452835331E-2</c:v>
                      </c:pt>
                      <c:pt idx="37">
                        <c:v>1.8155984253295232E-2</c:v>
                      </c:pt>
                    </c:numCache>
                  </c:numRef>
                </c:val>
                <c:smooth val="1"/>
                <c:extLst>
                  <c:ext xmlns:c16="http://schemas.microsoft.com/office/drawing/2014/chart" uri="{C3380CC4-5D6E-409C-BE32-E72D297353CC}">
                    <c16:uniqueId val="{00000004-408E-448E-B42C-5784BD5B53DF}"/>
                  </c:ext>
                </c:extLst>
              </c15:ser>
            </c15:filteredLineSeries>
          </c:ext>
        </c:extLst>
      </c:lineChart>
      <c:dateAx>
        <c:axId val="161556736"/>
        <c:scaling>
          <c:orientation val="minMax"/>
        </c:scaling>
        <c:delete val="0"/>
        <c:axPos val="b"/>
        <c:numFmt formatCode="mmm\-yy" sourceLinked="1"/>
        <c:majorTickMark val="out"/>
        <c:minorTickMark val="none"/>
        <c:tickLblPos val="low"/>
        <c:txPr>
          <a:bodyPr rot="-5400000" vert="horz"/>
          <a:lstStyle/>
          <a:p>
            <a:pPr>
              <a:defRPr/>
            </a:pPr>
            <a:endParaRPr lang="es-ES"/>
          </a:p>
        </c:txPr>
        <c:crossAx val="161566720"/>
        <c:crosses val="autoZero"/>
        <c:auto val="1"/>
        <c:lblOffset val="100"/>
        <c:baseTimeUnit val="months"/>
      </c:dateAx>
      <c:valAx>
        <c:axId val="161566720"/>
        <c:scaling>
          <c:orientation val="minMax"/>
          <c:min val="-0.1"/>
        </c:scaling>
        <c:delete val="0"/>
        <c:axPos val="l"/>
        <c:numFmt formatCode="#,##0" sourceLinked="0"/>
        <c:majorTickMark val="out"/>
        <c:minorTickMark val="none"/>
        <c:tickLblPos val="nextTo"/>
        <c:crossAx val="161556736"/>
        <c:crosses val="autoZero"/>
        <c:crossBetween val="between"/>
      </c:valAx>
    </c:plotArea>
    <c:legend>
      <c:legendPos val="b"/>
      <c:layout>
        <c:manualLayout>
          <c:xMode val="edge"/>
          <c:yMode val="edge"/>
          <c:x val="8.9376472097837681E-2"/>
          <c:y val="0.92502682287656512"/>
          <c:w val="0.81306254401126021"/>
          <c:h val="7.1544662258463981E-2"/>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39295075014575E-2"/>
          <c:y val="5.7676367388944459E-2"/>
          <c:w val="0.83140387935732785"/>
          <c:h val="0.670909760013915"/>
        </c:manualLayout>
      </c:layout>
      <c:lineChart>
        <c:grouping val="standard"/>
        <c:varyColors val="0"/>
        <c:ser>
          <c:idx val="0"/>
          <c:order val="0"/>
          <c:tx>
            <c:strRef>
              <c:f>'3.2.6'!$D$11</c:f>
              <c:strCache>
                <c:ptCount val="1"/>
                <c:pt idx="0">
                  <c:v>Fondos disponibles </c:v>
                </c:pt>
              </c:strCache>
            </c:strRef>
          </c:tx>
          <c:spPr>
            <a:ln>
              <a:solidFill>
                <a:srgbClr val="5FA3BF"/>
              </a:solidFill>
            </a:ln>
          </c:spPr>
          <c:marker>
            <c:symbol val="none"/>
          </c:marker>
          <c:dLbls>
            <c:dLbl>
              <c:idx val="36"/>
              <c:layout>
                <c:manualLayout>
                  <c:x val="0"/>
                  <c:y val="1.177997237735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65-430D-9F7F-8D54717AA2C0}"/>
                </c:ext>
              </c:extLst>
            </c:dLbl>
            <c:dLbl>
              <c:idx val="49"/>
              <c:layout>
                <c:manualLayout>
                  <c:x val="-4.5325783530323432E-2"/>
                  <c:y val="-9.1585591783546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65-430D-9F7F-8D54717AA2C0}"/>
                </c:ext>
              </c:extLst>
            </c:dLbl>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'3.2.6'!$B$247:$B$283</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'3.2.6'!$E$247:$E$283</c:f>
              <c:numCache>
                <c:formatCode>0.0%</c:formatCode>
                <c:ptCount val="37"/>
                <c:pt idx="0">
                  <c:v>0.45724550149622445</c:v>
                </c:pt>
                <c:pt idx="1">
                  <c:v>0.47671976780026726</c:v>
                </c:pt>
                <c:pt idx="2">
                  <c:v>0.30192806363795377</c:v>
                </c:pt>
                <c:pt idx="3">
                  <c:v>0.22527856803774671</c:v>
                </c:pt>
                <c:pt idx="4">
                  <c:v>6.8564255242541172E-2</c:v>
                </c:pt>
                <c:pt idx="5">
                  <c:v>2.0625413574183904E-2</c:v>
                </c:pt>
                <c:pt idx="6">
                  <c:v>8.6043679379557814E-2</c:v>
                </c:pt>
                <c:pt idx="7">
                  <c:v>5.2254219911251676E-2</c:v>
                </c:pt>
                <c:pt idx="8">
                  <c:v>-3.5543808716569369E-2</c:v>
                </c:pt>
                <c:pt idx="9">
                  <c:v>-3.9180053124640346E-2</c:v>
                </c:pt>
                <c:pt idx="10">
                  <c:v>-0.18754097029287931</c:v>
                </c:pt>
                <c:pt idx="11">
                  <c:v>-0.2653248148794759</c:v>
                </c:pt>
                <c:pt idx="12">
                  <c:v>-0.32273553330810767</c:v>
                </c:pt>
                <c:pt idx="13">
                  <c:v>-0.33587585393293995</c:v>
                </c:pt>
                <c:pt idx="14">
                  <c:v>-0.32861051325571433</c:v>
                </c:pt>
                <c:pt idx="15">
                  <c:v>-0.28943783672967038</c:v>
                </c:pt>
                <c:pt idx="16">
                  <c:v>-0.31677801703925124</c:v>
                </c:pt>
                <c:pt idx="17">
                  <c:v>-0.26060327394547622</c:v>
                </c:pt>
                <c:pt idx="18">
                  <c:v>-0.32563349065501557</c:v>
                </c:pt>
                <c:pt idx="19">
                  <c:v>-0.39583570064117302</c:v>
                </c:pt>
                <c:pt idx="20">
                  <c:v>-0.32493745570460175</c:v>
                </c:pt>
                <c:pt idx="21">
                  <c:v>-0.4259889722711665</c:v>
                </c:pt>
                <c:pt idx="22">
                  <c:v>-0.22105187636799317</c:v>
                </c:pt>
                <c:pt idx="23">
                  <c:v>-0.24905970894634066</c:v>
                </c:pt>
                <c:pt idx="24">
                  <c:v>-0.25041589170232359</c:v>
                </c:pt>
                <c:pt idx="25">
                  <c:v>-0.44534249587910368</c:v>
                </c:pt>
                <c:pt idx="26">
                  <c:v>-0.32933849978921115</c:v>
                </c:pt>
                <c:pt idx="27">
                  <c:v>-0.22059834290946112</c:v>
                </c:pt>
                <c:pt idx="28">
                  <c:v>-1.687588187284661E-2</c:v>
                </c:pt>
                <c:pt idx="29">
                  <c:v>1.4208696683395416E-2</c:v>
                </c:pt>
                <c:pt idx="30">
                  <c:v>5.9199782780686716E-2</c:v>
                </c:pt>
                <c:pt idx="31">
                  <c:v>0.16205183227631292</c:v>
                </c:pt>
                <c:pt idx="32">
                  <c:v>0.2400373115898542</c:v>
                </c:pt>
                <c:pt idx="33">
                  <c:v>0.4895193523119441</c:v>
                </c:pt>
                <c:pt idx="34">
                  <c:v>0.22548567309369094</c:v>
                </c:pt>
                <c:pt idx="35">
                  <c:v>0.19085273233711098</c:v>
                </c:pt>
                <c:pt idx="36">
                  <c:v>0.2727313130039839</c:v>
                </c:pt>
              </c:numCache>
            </c:numRef>
          </c:val>
          <c:smooth val="1"/>
          <c:extLst>
            <c:ext xmlns:c16="http://schemas.microsoft.com/office/drawing/2014/chart" uri="{C3380CC4-5D6E-409C-BE32-E72D297353CC}">
              <c16:uniqueId val="{00000002-FF65-430D-9F7F-8D54717AA2C0}"/>
            </c:ext>
          </c:extLst>
        </c:ser>
        <c:ser>
          <c:idx val="1"/>
          <c:order val="1"/>
          <c:tx>
            <c:strRef>
              <c:f>'3.2.6'!$G$11</c:f>
              <c:strCache>
                <c:ptCount val="1"/>
                <c:pt idx="0">
                  <c:v>Inversiones </c:v>
                </c:pt>
              </c:strCache>
            </c:strRef>
          </c:tx>
          <c:spPr>
            <a:ln>
              <a:solidFill>
                <a:srgbClr val="1F497D"/>
              </a:solidFill>
            </a:ln>
          </c:spPr>
          <c:marker>
            <c:symbol val="none"/>
          </c:marker>
          <c:dLbls>
            <c:dLbl>
              <c:idx val="36"/>
              <c:layout>
                <c:manualLayout>
                  <c:x val="-3.9183381059817893E-4"/>
                  <c:y val="8.2010504741951359E-2"/>
                </c:manualLayout>
              </c:layout>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65-430D-9F7F-8D54717AA2C0}"/>
                </c:ext>
              </c:extLst>
            </c:dLbl>
            <c:dLbl>
              <c:idx val="49"/>
              <c:layout>
                <c:manualLayout>
                  <c:x val="-4.2807684445306179E-2"/>
                  <c:y val="3.0528530594515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65-430D-9F7F-8D54717AA2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'3.2.6'!$B$247:$B$283</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'3.2.6'!$H$247:$H$283</c:f>
              <c:numCache>
                <c:formatCode>0.0%</c:formatCode>
                <c:ptCount val="37"/>
                <c:pt idx="0">
                  <c:v>-6.6923607133520413E-2</c:v>
                </c:pt>
                <c:pt idx="1">
                  <c:v>-2.5044328584664877E-2</c:v>
                </c:pt>
                <c:pt idx="2">
                  <c:v>0.10755964304710441</c:v>
                </c:pt>
                <c:pt idx="3">
                  <c:v>5.9783953607402074E-2</c:v>
                </c:pt>
                <c:pt idx="4">
                  <c:v>4.3757238103321106E-2</c:v>
                </c:pt>
                <c:pt idx="5">
                  <c:v>-7.6608060253048449E-2</c:v>
                </c:pt>
                <c:pt idx="6">
                  <c:v>-0.10958476323606192</c:v>
                </c:pt>
                <c:pt idx="7">
                  <c:v>-0.1223160964546256</c:v>
                </c:pt>
                <c:pt idx="8">
                  <c:v>-2.6606606286276535E-2</c:v>
                </c:pt>
                <c:pt idx="9">
                  <c:v>3.715145678679832E-2</c:v>
                </c:pt>
                <c:pt idx="10">
                  <c:v>2.3593116922164814E-3</c:v>
                </c:pt>
                <c:pt idx="11">
                  <c:v>0.1367234005507254</c:v>
                </c:pt>
                <c:pt idx="12">
                  <c:v>0.15668766656501143</c:v>
                </c:pt>
                <c:pt idx="13">
                  <c:v>9.4728439640926254E-2</c:v>
                </c:pt>
                <c:pt idx="14">
                  <c:v>0.13438415809029869</c:v>
                </c:pt>
                <c:pt idx="15">
                  <c:v>0.10507595591510754</c:v>
                </c:pt>
                <c:pt idx="16">
                  <c:v>0.10821552170245408</c:v>
                </c:pt>
                <c:pt idx="17">
                  <c:v>0.1252137914253626</c:v>
                </c:pt>
                <c:pt idx="18">
                  <c:v>0.11724737459194334</c:v>
                </c:pt>
                <c:pt idx="19">
                  <c:v>0.15387073516775707</c:v>
                </c:pt>
                <c:pt idx="20">
                  <c:v>0.12290953638447455</c:v>
                </c:pt>
                <c:pt idx="21">
                  <c:v>0.15800979869042964</c:v>
                </c:pt>
                <c:pt idx="22">
                  <c:v>7.6803677122500247E-2</c:v>
                </c:pt>
                <c:pt idx="23">
                  <c:v>0.1800226056430061</c:v>
                </c:pt>
                <c:pt idx="24">
                  <c:v>0.17559596422644885</c:v>
                </c:pt>
                <c:pt idx="25">
                  <c:v>0.20324139730050961</c:v>
                </c:pt>
                <c:pt idx="26">
                  <c:v>0.11369533470860604</c:v>
                </c:pt>
                <c:pt idx="27">
                  <c:v>0.1184717975668057</c:v>
                </c:pt>
                <c:pt idx="28">
                  <c:v>0.16102734859970225</c:v>
                </c:pt>
                <c:pt idx="29">
                  <c:v>0.17823277266680848</c:v>
                </c:pt>
                <c:pt idx="30">
                  <c:v>0.15011192862811584</c:v>
                </c:pt>
                <c:pt idx="31">
                  <c:v>0.19085732936580269</c:v>
                </c:pt>
                <c:pt idx="32">
                  <c:v>0.22852178460719874</c:v>
                </c:pt>
                <c:pt idx="33">
                  <c:v>0.18790758402085128</c:v>
                </c:pt>
                <c:pt idx="34">
                  <c:v>0.26158845761589089</c:v>
                </c:pt>
                <c:pt idx="35">
                  <c:v>0.1643272634589843</c:v>
                </c:pt>
                <c:pt idx="36">
                  <c:v>0.18231153702621405</c:v>
                </c:pt>
              </c:numCache>
            </c:numRef>
          </c:val>
          <c:smooth val="1"/>
          <c:extLst>
            <c:ext xmlns:c16="http://schemas.microsoft.com/office/drawing/2014/chart" uri="{C3380CC4-5D6E-409C-BE32-E72D297353CC}">
              <c16:uniqueId val="{00000005-FF65-430D-9F7F-8D54717AA2C0}"/>
            </c:ext>
          </c:extLst>
        </c:ser>
        <c:dLbls>
          <c:showLegendKey val="0"/>
          <c:showVal val="0"/>
          <c:showCatName val="0"/>
          <c:showSerName val="0"/>
          <c:showPercent val="0"/>
          <c:showBubbleSize val="0"/>
        </c:dLbls>
        <c:smooth val="0"/>
        <c:axId val="161598464"/>
        <c:axId val="183321344"/>
      </c:lineChart>
      <c:dateAx>
        <c:axId val="161598464"/>
        <c:scaling>
          <c:orientation val="minMax"/>
        </c:scaling>
        <c:delete val="0"/>
        <c:axPos val="b"/>
        <c:numFmt formatCode="mmm\-yy" sourceLinked="1"/>
        <c:majorTickMark val="out"/>
        <c:minorTickMark val="none"/>
        <c:tickLblPos val="low"/>
        <c:txPr>
          <a:bodyPr rot="-5400000" vert="horz"/>
          <a:lstStyle/>
          <a:p>
            <a:pPr>
              <a:defRPr/>
            </a:pPr>
            <a:endParaRPr lang="es-ES"/>
          </a:p>
        </c:txPr>
        <c:crossAx val="183321344"/>
        <c:crosses val="autoZero"/>
        <c:auto val="1"/>
        <c:lblOffset val="100"/>
        <c:baseTimeUnit val="months"/>
        <c:majorUnit val="3"/>
        <c:majorTimeUnit val="months"/>
      </c:dateAx>
      <c:valAx>
        <c:axId val="183321344"/>
        <c:scaling>
          <c:orientation val="minMax"/>
          <c:max val="1.0000000000003"/>
          <c:min val="-0.5"/>
        </c:scaling>
        <c:delete val="0"/>
        <c:axPos val="l"/>
        <c:numFmt formatCode="0%" sourceLinked="0"/>
        <c:majorTickMark val="out"/>
        <c:minorTickMark val="none"/>
        <c:tickLblPos val="nextTo"/>
        <c:crossAx val="161598464"/>
        <c:crosses val="autoZero"/>
        <c:crossBetween val="between"/>
        <c:majorUnit val="0.25"/>
      </c:valAx>
    </c:plotArea>
    <c:legend>
      <c:legendPos val="b"/>
      <c:layout>
        <c:manualLayout>
          <c:xMode val="edge"/>
          <c:yMode val="edge"/>
          <c:x val="0.14130778767468355"/>
          <c:y val="0.91641105798057665"/>
          <c:w val="0.79500092950185386"/>
          <c:h val="8.3588929784321045E-2"/>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173234082408411E-3"/>
          <c:y val="8.4077571129936524E-2"/>
          <c:w val="0.68083491983814592"/>
          <c:h val="0.79964733859269765"/>
        </c:manualLayout>
      </c:layout>
      <c:doughnutChart>
        <c:varyColors val="1"/>
        <c:ser>
          <c:idx val="0"/>
          <c:order val="0"/>
          <c:tx>
            <c:strRef>
              <c:f>'2.3'!$I$11</c:f>
              <c:strCache>
                <c:ptCount val="1"/>
                <c:pt idx="0">
                  <c:v>Al 19 de febrero</c:v>
                </c:pt>
              </c:strCache>
            </c:strRef>
          </c:tx>
          <c:dPt>
            <c:idx val="0"/>
            <c:bubble3D val="0"/>
            <c:spPr>
              <a:solidFill>
                <a:srgbClr val="0070C0"/>
              </a:solidFill>
            </c:spPr>
            <c:extLst>
              <c:ext xmlns:c16="http://schemas.microsoft.com/office/drawing/2014/chart" uri="{C3380CC4-5D6E-409C-BE32-E72D297353CC}">
                <c16:uniqueId val="{00000001-5BB1-4E0C-A667-09A5630FF31E}"/>
              </c:ext>
            </c:extLst>
          </c:dPt>
          <c:dPt>
            <c:idx val="1"/>
            <c:bubble3D val="0"/>
            <c:explosion val="4"/>
            <c:spPr>
              <a:solidFill>
                <a:schemeClr val="accent4"/>
              </a:solidFill>
            </c:spPr>
            <c:extLst>
              <c:ext xmlns:c16="http://schemas.microsoft.com/office/drawing/2014/chart" uri="{C3380CC4-5D6E-409C-BE32-E72D297353CC}">
                <c16:uniqueId val="{00000003-5BB1-4E0C-A667-09A5630FF31E}"/>
              </c:ext>
            </c:extLst>
          </c:dPt>
          <c:dLbls>
            <c:dLbl>
              <c:idx val="0"/>
              <c:layout>
                <c:manualLayout>
                  <c:x val="4.1285775587428276E-2"/>
                  <c:y val="-3.9083124838710695E-2"/>
                </c:manualLayout>
              </c:layout>
              <c:numFmt formatCode="0.0%" sourceLinked="0"/>
              <c:spPr/>
              <c:txPr>
                <a:bodyPr/>
                <a:lstStyle/>
                <a:p>
                  <a:pPr>
                    <a:defRPr b="1">
                      <a:solidFill>
                        <a:schemeClr val="bg1"/>
                      </a:solidFill>
                    </a:defRPr>
                  </a:pPr>
                  <a:endParaRPr lang="es-E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B1-4E0C-A667-09A5630FF31E}"/>
                </c:ext>
              </c:extLst>
            </c:dLbl>
            <c:dLbl>
              <c:idx val="1"/>
              <c:layout>
                <c:manualLayout>
                  <c:x val="2.9489839705306212E-3"/>
                  <c:y val="5.5833035483871434E-3"/>
                </c:manualLayout>
              </c:layout>
              <c:numFmt formatCode="0.0%" sourceLinked="0"/>
              <c:spPr/>
              <c:txPr>
                <a:bodyPr/>
                <a:lstStyle/>
                <a:p>
                  <a:pPr>
                    <a:defRPr b="1">
                      <a:solidFill>
                        <a:schemeClr val="bg1"/>
                      </a:solidFill>
                    </a:defRPr>
                  </a:pPr>
                  <a:endParaRPr lang="es-E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B1-4E0C-A667-09A5630FF31E}"/>
                </c:ext>
              </c:extLst>
            </c:dLbl>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'2.3'!$I$23:$I$24</c:f>
              <c:strCache>
                <c:ptCount val="2"/>
                <c:pt idx="0">
                  <c:v>LIQUIDEZ LOCAL</c:v>
                </c:pt>
                <c:pt idx="1">
                  <c:v>LIQUIDEZ EXTERIOR</c:v>
                </c:pt>
              </c:strCache>
            </c:strRef>
          </c:cat>
          <c:val>
            <c:numRef>
              <c:f>'2.3'!$J$23:$J$24</c:f>
              <c:numCache>
                <c:formatCode>_(* #,##0_);_(* \(#,##0\);_(* "-"??_);_(@_)</c:formatCode>
                <c:ptCount val="2"/>
                <c:pt idx="0">
                  <c:v>23038.900736726431</c:v>
                </c:pt>
                <c:pt idx="1">
                  <c:v>6058.2378621707148</c:v>
                </c:pt>
              </c:numCache>
            </c:numRef>
          </c:val>
          <c:extLst>
            <c:ext xmlns:c16="http://schemas.microsoft.com/office/drawing/2014/chart" uri="{C3380CC4-5D6E-409C-BE32-E72D297353CC}">
              <c16:uniqueId val="{00000004-5BB1-4E0C-A667-09A5630FF31E}"/>
            </c:ext>
          </c:extLst>
        </c:ser>
        <c:dLbls>
          <c:showLegendKey val="0"/>
          <c:showVal val="0"/>
          <c:showCatName val="0"/>
          <c:showSerName val="0"/>
          <c:showPercent val="1"/>
          <c:showBubbleSize val="0"/>
          <c:showLeaderLines val="1"/>
        </c:dLbls>
        <c:firstSliceAng val="173"/>
        <c:holeSize val="50"/>
      </c:doughnutChart>
    </c:plotArea>
    <c:legend>
      <c:legendPos val="r"/>
      <c:legendEntry>
        <c:idx val="0"/>
        <c:txPr>
          <a:bodyPr/>
          <a:lstStyle/>
          <a:p>
            <a:pPr rtl="0">
              <a:defRPr>
                <a:solidFill>
                  <a:srgbClr val="0070C0"/>
                </a:solidFill>
              </a:defRPr>
            </a:pPr>
            <a:endParaRPr lang="es-ES"/>
          </a:p>
        </c:txPr>
      </c:legendEntry>
      <c:layout>
        <c:manualLayout>
          <c:xMode val="edge"/>
          <c:yMode val="edge"/>
          <c:x val="0.67872971467427234"/>
          <c:y val="0.22845339715343713"/>
          <c:w val="0.32127019034651288"/>
          <c:h val="0.56347134269031862"/>
        </c:manualLayout>
      </c:layout>
      <c:overlay val="0"/>
    </c:legend>
    <c:plotVisOnly val="1"/>
    <c:dispBlanksAs val="zero"/>
    <c:showDLblsOverMax val="0"/>
  </c:chart>
  <c:spPr>
    <a:noFill/>
    <a:ln>
      <a:noFill/>
    </a:ln>
  </c:spPr>
  <c:txPr>
    <a:bodyPr/>
    <a:lstStyle/>
    <a:p>
      <a:pPr>
        <a:defRPr sz="1200">
          <a:solidFill>
            <a:schemeClr val="accent4"/>
          </a:solidFill>
        </a:defRPr>
      </a:pPr>
      <a:endParaRPr lang="es-ES"/>
    </a:p>
  </c:txPr>
  <c:printSettings>
    <c:headerFooter/>
    <c:pageMargins b="0.75000000000001465" l="0.70000000000000062" r="0.70000000000000062" t="0.75000000000001465"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4057871997308918E-2"/>
          <c:y val="8.28966892302299E-2"/>
          <c:w val="0.76723950131233598"/>
          <c:h val="0.84123691011051327"/>
        </c:manualLayout>
      </c:layout>
      <c:barChart>
        <c:barDir val="col"/>
        <c:grouping val="percentStacked"/>
        <c:varyColors val="0"/>
        <c:ser>
          <c:idx val="4"/>
          <c:order val="0"/>
          <c:tx>
            <c:strRef>
              <c:f>'3.2.7 '!$R$12</c:f>
              <c:strCache>
                <c:ptCount val="1"/>
                <c:pt idx="0">
                  <c:v>1-180 días </c:v>
                </c:pt>
              </c:strCache>
            </c:strRef>
          </c:tx>
          <c:spPr>
            <a:solidFill>
              <a:srgbClr val="5FA3BF"/>
            </a:solidFill>
            <a:ln>
              <a:noFill/>
            </a:ln>
          </c:spPr>
          <c:invertIfNegative val="0"/>
          <c:dLbls>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('3.2.7 '!$B$248,'3.2.7 '!$B$260,'3.2.7 '!$B$272,'3.2.7 '!$B$284)</c:f>
              <c:numCache>
                <c:formatCode>mmm\-yy</c:formatCode>
                <c:ptCount val="4"/>
                <c:pt idx="0">
                  <c:v>44593</c:v>
                </c:pt>
                <c:pt idx="1">
                  <c:v>44958</c:v>
                </c:pt>
                <c:pt idx="2">
                  <c:v>45323</c:v>
                </c:pt>
                <c:pt idx="3">
                  <c:v>45689</c:v>
                </c:pt>
              </c:numCache>
            </c:numRef>
          </c:cat>
          <c:val>
            <c:numRef>
              <c:f>('3.2.7 '!$R$248,'3.2.7 '!$R$260,'3.2.7 '!$R$272,'3.2.7 '!$R$284)</c:f>
              <c:numCache>
                <c:formatCode>0.0%</c:formatCode>
                <c:ptCount val="4"/>
                <c:pt idx="0">
                  <c:v>0.5922015845930646</c:v>
                </c:pt>
                <c:pt idx="1">
                  <c:v>0.61271302265162231</c:v>
                </c:pt>
                <c:pt idx="2">
                  <c:v>0.78506720658715001</c:v>
                </c:pt>
                <c:pt idx="3">
                  <c:v>0.63313900278003277</c:v>
                </c:pt>
              </c:numCache>
            </c:numRef>
          </c:val>
          <c:extLst>
            <c:ext xmlns:c16="http://schemas.microsoft.com/office/drawing/2014/chart" uri="{C3380CC4-5D6E-409C-BE32-E72D297353CC}">
              <c16:uniqueId val="{00000000-BEDB-433E-9F8E-BE7F7443D603}"/>
            </c:ext>
          </c:extLst>
        </c:ser>
        <c:ser>
          <c:idx val="5"/>
          <c:order val="1"/>
          <c:tx>
            <c:strRef>
              <c:f>'3.2.7 '!$S$12</c:f>
              <c:strCache>
                <c:ptCount val="1"/>
                <c:pt idx="0">
                  <c:v>181-360 días</c:v>
                </c:pt>
              </c:strCache>
            </c:strRef>
          </c:tx>
          <c:spPr>
            <a:solidFill>
              <a:srgbClr val="CCD284"/>
            </a:solidFill>
          </c:spPr>
          <c:invertIfNegative val="0"/>
          <c:dLbls>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('3.2.7 '!$B$248,'3.2.7 '!$B$260,'3.2.7 '!$B$272,'3.2.7 '!$B$284)</c:f>
              <c:numCache>
                <c:formatCode>mmm\-yy</c:formatCode>
                <c:ptCount val="4"/>
                <c:pt idx="0">
                  <c:v>44593</c:v>
                </c:pt>
                <c:pt idx="1">
                  <c:v>44958</c:v>
                </c:pt>
                <c:pt idx="2">
                  <c:v>45323</c:v>
                </c:pt>
                <c:pt idx="3">
                  <c:v>45689</c:v>
                </c:pt>
              </c:numCache>
            </c:numRef>
          </c:cat>
          <c:val>
            <c:numRef>
              <c:f>('3.2.7 '!$S$248,'3.2.7 '!$S$260,'3.2.7 '!$S$272,'3.2.7 '!$S$284)</c:f>
              <c:numCache>
                <c:formatCode>0.0%</c:formatCode>
                <c:ptCount val="4"/>
                <c:pt idx="0">
                  <c:v>2.5582320794025452E-2</c:v>
                </c:pt>
                <c:pt idx="1">
                  <c:v>9.3582956243085227E-2</c:v>
                </c:pt>
                <c:pt idx="2">
                  <c:v>8.9151742695507435E-2</c:v>
                </c:pt>
                <c:pt idx="3">
                  <c:v>1.7992988922501178E-2</c:v>
                </c:pt>
              </c:numCache>
            </c:numRef>
          </c:val>
          <c:extLst>
            <c:ext xmlns:c16="http://schemas.microsoft.com/office/drawing/2014/chart" uri="{C3380CC4-5D6E-409C-BE32-E72D297353CC}">
              <c16:uniqueId val="{00000001-BEDB-433E-9F8E-BE7F7443D603}"/>
            </c:ext>
          </c:extLst>
        </c:ser>
        <c:ser>
          <c:idx val="0"/>
          <c:order val="2"/>
          <c:tx>
            <c:strRef>
              <c:f>'3.2.7 '!$T$12</c:f>
              <c:strCache>
                <c:ptCount val="1"/>
                <c:pt idx="0">
                  <c:v>1-3 años</c:v>
                </c:pt>
              </c:strCache>
            </c:strRef>
          </c:tx>
          <c:spPr>
            <a:solidFill>
              <a:srgbClr val="FFE18C"/>
            </a:solidFill>
            <a:ln>
              <a:noFill/>
            </a:ln>
          </c:spPr>
          <c:invertIfNegative val="0"/>
          <c:dLbls>
            <c:dLbl>
              <c:idx val="2"/>
              <c:layout>
                <c:manualLayout>
                  <c:x val="-7.5357697611970462E-17"/>
                  <c:y val="-5.0365464454271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FA-4AC3-9CDB-C382C97126FD}"/>
                </c:ext>
              </c:extLst>
            </c:dLbl>
            <c:spPr>
              <a:noFill/>
              <a:ln>
                <a:noFill/>
              </a:ln>
              <a:effectLst/>
            </c:spPr>
            <c:txPr>
              <a:bodyPr/>
              <a:lstStyle/>
              <a:p>
                <a:pPr>
                  <a:defRPr>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('3.2.7 '!$B$248,'3.2.7 '!$B$260,'3.2.7 '!$B$272,'3.2.7 '!$B$284)</c:f>
              <c:numCache>
                <c:formatCode>mmm\-yy</c:formatCode>
                <c:ptCount val="4"/>
                <c:pt idx="0">
                  <c:v>44593</c:v>
                </c:pt>
                <c:pt idx="1">
                  <c:v>44958</c:v>
                </c:pt>
                <c:pt idx="2">
                  <c:v>45323</c:v>
                </c:pt>
                <c:pt idx="3">
                  <c:v>45689</c:v>
                </c:pt>
              </c:numCache>
            </c:numRef>
          </c:cat>
          <c:val>
            <c:numRef>
              <c:f>('3.2.7 '!$T$248,'3.2.7 '!$T$260,'3.2.7 '!$T$272,'3.2.7 '!$T$284)</c:f>
              <c:numCache>
                <c:formatCode>0.0%</c:formatCode>
                <c:ptCount val="4"/>
                <c:pt idx="0">
                  <c:v>0.37743289352280546</c:v>
                </c:pt>
                <c:pt idx="1">
                  <c:v>0.27791600635824421</c:v>
                </c:pt>
                <c:pt idx="2">
                  <c:v>6.3491291392923449E-2</c:v>
                </c:pt>
                <c:pt idx="3">
                  <c:v>0.25193428523602757</c:v>
                </c:pt>
              </c:numCache>
            </c:numRef>
          </c:val>
          <c:extLst>
            <c:ext xmlns:c16="http://schemas.microsoft.com/office/drawing/2014/chart" uri="{C3380CC4-5D6E-409C-BE32-E72D297353CC}">
              <c16:uniqueId val="{00000002-BEDB-433E-9F8E-BE7F7443D603}"/>
            </c:ext>
          </c:extLst>
        </c:ser>
        <c:ser>
          <c:idx val="1"/>
          <c:order val="3"/>
          <c:tx>
            <c:strRef>
              <c:f>'3.2.7 '!$U$12</c:f>
              <c:strCache>
                <c:ptCount val="1"/>
                <c:pt idx="0">
                  <c:v>3-5 años</c:v>
                </c:pt>
              </c:strCache>
            </c:strRef>
          </c:tx>
          <c:spPr>
            <a:solidFill>
              <a:srgbClr val="21598B"/>
            </a:solidFill>
            <a:ln>
              <a:noFill/>
            </a:ln>
          </c:spPr>
          <c:invertIfNegative val="0"/>
          <c:dLbls>
            <c:dLbl>
              <c:idx val="0"/>
              <c:layout>
                <c:manualLayout>
                  <c:x val="0"/>
                  <c:y val="9.27536514142497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FA-4AC3-9CDB-C382C97126FD}"/>
                </c:ext>
              </c:extLst>
            </c:dLbl>
            <c:dLbl>
              <c:idx val="1"/>
              <c:layout>
                <c:manualLayout>
                  <c:x val="0"/>
                  <c:y val="9.27536514142497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FA-4AC3-9CDB-C382C97126FD}"/>
                </c:ext>
              </c:extLst>
            </c:dLbl>
            <c:dLbl>
              <c:idx val="2"/>
              <c:spPr>
                <a:noFill/>
                <a:ln>
                  <a:noFill/>
                </a:ln>
                <a:effectLst/>
              </c:spPr>
              <c:txPr>
                <a:bodyPr/>
                <a:lstStyle/>
                <a:p>
                  <a:pPr>
                    <a:defRPr sz="900">
                      <a:solidFill>
                        <a:schemeClr val="bg1"/>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6="http://schemas.microsoft.com/office/drawing/2014/chart" uri="{C3380CC4-5D6E-409C-BE32-E72D297353CC}">
                  <c16:uniqueId val="{00000000-FF18-4029-A37B-403A62A1828A}"/>
                </c:ext>
              </c:extLst>
            </c:dLbl>
            <c:dLbl>
              <c:idx val="3"/>
              <c:spPr>
                <a:noFill/>
                <a:ln>
                  <a:noFill/>
                </a:ln>
                <a:effectLst/>
              </c:spPr>
              <c:txPr>
                <a:bodyPr/>
                <a:lstStyle/>
                <a:p>
                  <a:pPr>
                    <a:defRPr sz="900">
                      <a:solidFill>
                        <a:schemeClr val="bg1"/>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6="http://schemas.microsoft.com/office/drawing/2014/chart" uri="{C3380CC4-5D6E-409C-BE32-E72D297353CC}">
                  <c16:uniqueId val="{00000001-FF18-4029-A37B-403A62A1828A}"/>
                </c:ext>
              </c:extLst>
            </c:dLbl>
            <c:spPr>
              <a:noFill/>
              <a:ln>
                <a:noFill/>
              </a:ln>
              <a:effectLst/>
            </c:spPr>
            <c:txPr>
              <a:bodyPr/>
              <a:lstStyle/>
              <a:p>
                <a:pPr>
                  <a:defRPr sz="900">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 '!$B$248,'3.2.7 '!$B$260,'3.2.7 '!$B$272,'3.2.7 '!$B$284)</c:f>
              <c:numCache>
                <c:formatCode>mmm\-yy</c:formatCode>
                <c:ptCount val="4"/>
                <c:pt idx="0">
                  <c:v>44593</c:v>
                </c:pt>
                <c:pt idx="1">
                  <c:v>44958</c:v>
                </c:pt>
                <c:pt idx="2">
                  <c:v>45323</c:v>
                </c:pt>
                <c:pt idx="3">
                  <c:v>45689</c:v>
                </c:pt>
              </c:numCache>
            </c:numRef>
          </c:cat>
          <c:val>
            <c:numRef>
              <c:f>('3.2.7 '!$U$248,'3.2.7 '!$U$260,'3.2.7 '!$U$272,'3.2.7 '!$U$284)</c:f>
              <c:numCache>
                <c:formatCode>0.0%</c:formatCode>
                <c:ptCount val="4"/>
                <c:pt idx="0">
                  <c:v>0</c:v>
                </c:pt>
                <c:pt idx="1">
                  <c:v>8.1877640568141941E-3</c:v>
                </c:pt>
                <c:pt idx="2">
                  <c:v>2.5681123514541351E-2</c:v>
                </c:pt>
                <c:pt idx="3">
                  <c:v>3.2724703551176078E-2</c:v>
                </c:pt>
              </c:numCache>
            </c:numRef>
          </c:val>
          <c:extLst>
            <c:ext xmlns:c16="http://schemas.microsoft.com/office/drawing/2014/chart" uri="{C3380CC4-5D6E-409C-BE32-E72D297353CC}">
              <c16:uniqueId val="{00000007-BEDB-433E-9F8E-BE7F7443D603}"/>
            </c:ext>
          </c:extLst>
        </c:ser>
        <c:ser>
          <c:idx val="2"/>
          <c:order val="4"/>
          <c:tx>
            <c:strRef>
              <c:f>'3.2.7 '!$V$12</c:f>
              <c:strCache>
                <c:ptCount val="1"/>
                <c:pt idx="0">
                  <c:v>5-10 años</c:v>
                </c:pt>
              </c:strCache>
            </c:strRef>
          </c:tx>
          <c:spPr>
            <a:solidFill>
              <a:srgbClr val="2EC4E2"/>
            </a:solidFill>
            <a:ln>
              <a:noFill/>
            </a:ln>
          </c:spPr>
          <c:invertIfNegative val="0"/>
          <c:dLbls>
            <c:dLbl>
              <c:idx val="0"/>
              <c:layout>
                <c:manualLayout>
                  <c:x val="0"/>
                  <c:y val="-1.236715352189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FA-4AC3-9CDB-C382C97126FD}"/>
                </c:ext>
              </c:extLst>
            </c:dLbl>
            <c:dLbl>
              <c:idx val="1"/>
              <c:layout>
                <c:manualLayout>
                  <c:x val="0"/>
                  <c:y val="-1.5458941902374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FA-4AC3-9CDB-C382C97126FD}"/>
                </c:ext>
              </c:extLst>
            </c:dLbl>
            <c:dLbl>
              <c:idx val="2"/>
              <c:layout>
                <c:manualLayout>
                  <c:x val="0"/>
                  <c:y val="-1.5458941902374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FA-4AC3-9CDB-C382C97126FD}"/>
                </c:ext>
              </c:extLst>
            </c:dLbl>
            <c:spPr>
              <a:noFill/>
              <a:ln>
                <a:noFill/>
              </a:ln>
              <a:effectLst/>
            </c:spPr>
            <c:txPr>
              <a:bodyPr/>
              <a:lstStyle/>
              <a:p>
                <a:pPr>
                  <a:defRPr sz="900">
                    <a:latin typeface="Gotham Medium" pitchFamily="50" charset="0"/>
                    <a:cs typeface="Gotham Medium" pitchFamily="50"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 '!$B$248,'3.2.7 '!$B$260,'3.2.7 '!$B$272,'3.2.7 '!$B$284)</c:f>
              <c:numCache>
                <c:formatCode>mmm\-yy</c:formatCode>
                <c:ptCount val="4"/>
                <c:pt idx="0">
                  <c:v>44593</c:v>
                </c:pt>
                <c:pt idx="1">
                  <c:v>44958</c:v>
                </c:pt>
                <c:pt idx="2">
                  <c:v>45323</c:v>
                </c:pt>
                <c:pt idx="3">
                  <c:v>45689</c:v>
                </c:pt>
              </c:numCache>
            </c:numRef>
          </c:cat>
          <c:val>
            <c:numRef>
              <c:f>('3.2.7 '!$V$248,'3.2.7 '!$V$260,'3.2.7 '!$V$272,'3.2.7 '!$V$284)</c:f>
              <c:numCache>
                <c:formatCode>0.0%</c:formatCode>
                <c:ptCount val="4"/>
                <c:pt idx="0">
                  <c:v>4.7832010901044386E-3</c:v>
                </c:pt>
                <c:pt idx="1">
                  <c:v>7.6002506902340481E-3</c:v>
                </c:pt>
                <c:pt idx="2">
                  <c:v>1.5248964319110974E-2</c:v>
                </c:pt>
                <c:pt idx="3">
                  <c:v>4.9175840182026115E-2</c:v>
                </c:pt>
              </c:numCache>
            </c:numRef>
          </c:val>
          <c:extLst>
            <c:ext xmlns:c16="http://schemas.microsoft.com/office/drawing/2014/chart" uri="{C3380CC4-5D6E-409C-BE32-E72D297353CC}">
              <c16:uniqueId val="{0000000C-BEDB-433E-9F8E-BE7F7443D603}"/>
            </c:ext>
          </c:extLst>
        </c:ser>
        <c:ser>
          <c:idx val="3"/>
          <c:order val="5"/>
          <c:tx>
            <c:strRef>
              <c:f>'3.2.7 '!$W$12</c:f>
              <c:strCache>
                <c:ptCount val="1"/>
                <c:pt idx="0">
                  <c:v>&gt; 10 años 1/</c:v>
                </c:pt>
              </c:strCache>
            </c:strRef>
          </c:tx>
          <c:spPr>
            <a:solidFill>
              <a:srgbClr val="FCBA5A"/>
            </a:solidFill>
          </c:spPr>
          <c:invertIfNegative val="0"/>
          <c:dLbls>
            <c:dLbl>
              <c:idx val="2"/>
              <c:layout>
                <c:manualLayout>
                  <c:x val="0"/>
                  <c:y val="-3.6089511080900756E-2"/>
                </c:manualLayout>
              </c:layout>
              <c:spPr>
                <a:noFill/>
                <a:ln>
                  <a:noFill/>
                </a:ln>
                <a:effectLst/>
              </c:spPr>
              <c:txPr>
                <a:bodyPr/>
                <a:lstStyle/>
                <a:p>
                  <a:pPr>
                    <a:defRPr sz="800">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8-4029-A37B-403A62A1828A}"/>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CE-4D76-BF8F-E18081C5C0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('3.2.7 '!$B$248,'3.2.7 '!$B$260,'3.2.7 '!$B$272,'3.2.7 '!$B$284)</c:f>
              <c:numCache>
                <c:formatCode>mmm\-yy</c:formatCode>
                <c:ptCount val="4"/>
                <c:pt idx="0">
                  <c:v>44593</c:v>
                </c:pt>
                <c:pt idx="1">
                  <c:v>44958</c:v>
                </c:pt>
                <c:pt idx="2">
                  <c:v>45323</c:v>
                </c:pt>
                <c:pt idx="3">
                  <c:v>45689</c:v>
                </c:pt>
              </c:numCache>
            </c:numRef>
          </c:cat>
          <c:val>
            <c:numRef>
              <c:f>('3.2.7 '!$W$248,'3.2.7 '!$W$260,'3.2.7 '!$W$272,'3.2.7 '!$W$284)</c:f>
              <c:numCache>
                <c:formatCode>0.0%</c:formatCode>
                <c:ptCount val="4"/>
                <c:pt idx="0">
                  <c:v>0</c:v>
                </c:pt>
                <c:pt idx="1">
                  <c:v>0</c:v>
                </c:pt>
                <c:pt idx="2">
                  <c:v>2.1359671490766827E-2</c:v>
                </c:pt>
                <c:pt idx="3">
                  <c:v>1.5033179328236295E-2</c:v>
                </c:pt>
              </c:numCache>
            </c:numRef>
          </c:val>
          <c:extLst>
            <c:ext xmlns:c16="http://schemas.microsoft.com/office/drawing/2014/chart" uri="{C3380CC4-5D6E-409C-BE32-E72D297353CC}">
              <c16:uniqueId val="{0000000E-BEDB-433E-9F8E-BE7F7443D603}"/>
            </c:ext>
          </c:extLst>
        </c:ser>
        <c:dLbls>
          <c:showLegendKey val="0"/>
          <c:showVal val="1"/>
          <c:showCatName val="0"/>
          <c:showSerName val="0"/>
          <c:showPercent val="0"/>
          <c:showBubbleSize val="0"/>
        </c:dLbls>
        <c:gapWidth val="100"/>
        <c:overlap val="100"/>
        <c:axId val="183945472"/>
        <c:axId val="183386112"/>
      </c:barChart>
      <c:catAx>
        <c:axId val="183945472"/>
        <c:scaling>
          <c:orientation val="minMax"/>
        </c:scaling>
        <c:delete val="0"/>
        <c:axPos val="b"/>
        <c:numFmt formatCode="mmm\-yy" sourceLinked="1"/>
        <c:majorTickMark val="out"/>
        <c:minorTickMark val="none"/>
        <c:tickLblPos val="nextTo"/>
        <c:crossAx val="183386112"/>
        <c:crosses val="autoZero"/>
        <c:auto val="0"/>
        <c:lblAlgn val="ctr"/>
        <c:lblOffset val="100"/>
        <c:noMultiLvlLbl val="0"/>
      </c:catAx>
      <c:valAx>
        <c:axId val="183386112"/>
        <c:scaling>
          <c:orientation val="minMax"/>
        </c:scaling>
        <c:delete val="0"/>
        <c:axPos val="l"/>
        <c:numFmt formatCode="0%" sourceLinked="1"/>
        <c:majorTickMark val="out"/>
        <c:minorTickMark val="none"/>
        <c:tickLblPos val="nextTo"/>
        <c:crossAx val="183945472"/>
        <c:crosses val="autoZero"/>
        <c:crossBetween val="between"/>
        <c:majorUnit val="0.2"/>
      </c:valAx>
    </c:plotArea>
    <c:legend>
      <c:legendPos val="r"/>
      <c:layout>
        <c:manualLayout>
          <c:xMode val="edge"/>
          <c:yMode val="edge"/>
          <c:x val="0.83147637795275431"/>
          <c:y val="0.16022162743184215"/>
          <c:w val="0.15526181102362221"/>
          <c:h val="0.4666985194091271"/>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4522337362462"/>
          <c:y val="4.898364438289278E-2"/>
          <c:w val="0.83568856480201981"/>
          <c:h val="0.67521002281736919"/>
        </c:manualLayout>
      </c:layout>
      <c:lineChart>
        <c:grouping val="standard"/>
        <c:varyColors val="0"/>
        <c:ser>
          <c:idx val="0"/>
          <c:order val="0"/>
          <c:tx>
            <c:strRef>
              <c:f>'3.2.8 '!$D$12</c:f>
              <c:strCache>
                <c:ptCount val="1"/>
                <c:pt idx="0">
                  <c:v>Patrimonio Técnico Constituido </c:v>
                </c:pt>
              </c:strCache>
            </c:strRef>
          </c:tx>
          <c:spPr>
            <a:ln>
              <a:solidFill>
                <a:srgbClr val="5FA3BF"/>
              </a:solidFill>
            </a:ln>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35-4584-9BB4-67336D0F1687}"/>
                </c:ext>
              </c:extLst>
            </c:dLbl>
            <c:dLbl>
              <c:idx val="2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35-4584-9BB4-67336D0F1687}"/>
                </c:ext>
              </c:extLst>
            </c:dLbl>
            <c:numFmt formatCode="#,##0" sourceLinked="0"/>
            <c:spPr>
              <a:noFill/>
              <a:ln>
                <a:noFill/>
              </a:ln>
              <a:effectLst/>
            </c:spPr>
            <c:txPr>
              <a:bodyPr/>
              <a:lstStyle/>
              <a:p>
                <a:pPr>
                  <a:defRPr>
                    <a:solidFill>
                      <a:srgbClr val="5FA3BF"/>
                    </a:solidFill>
                    <a:latin typeface="Gotham Medium" pitchFamily="50" charset="0"/>
                    <a:cs typeface="Gotham Medium" pitchFamily="50" charset="0"/>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'3.2.8 '!$B$248:$B$284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'3.2.8 '!$D$248:$D$284</c:f>
              <c:numCache>
                <c:formatCode>#,##0.0</c:formatCode>
                <c:ptCount val="37"/>
                <c:pt idx="0">
                  <c:v>1858.716228</c:v>
                </c:pt>
                <c:pt idx="1">
                  <c:v>1869.613124</c:v>
                </c:pt>
                <c:pt idx="2">
                  <c:v>1966.7914840000001</c:v>
                </c:pt>
                <c:pt idx="3">
                  <c:v>1970.32873077</c:v>
                </c:pt>
                <c:pt idx="4">
                  <c:v>1977.91861204</c:v>
                </c:pt>
                <c:pt idx="5">
                  <c:v>1978.43842154</c:v>
                </c:pt>
                <c:pt idx="6">
                  <c:v>1997.0765905999999</c:v>
                </c:pt>
                <c:pt idx="7">
                  <c:v>1928.6371126700001</c:v>
                </c:pt>
                <c:pt idx="8">
                  <c:v>1946.7798226700002</c:v>
                </c:pt>
                <c:pt idx="9">
                  <c:v>1975.2833255599999</c:v>
                </c:pt>
                <c:pt idx="10">
                  <c:v>1970.64654707</c:v>
                </c:pt>
                <c:pt idx="11">
                  <c:v>1925.2154569249999</c:v>
                </c:pt>
                <c:pt idx="12">
                  <c:v>1929.5710907349999</c:v>
                </c:pt>
                <c:pt idx="13">
                  <c:v>1939.0497370200001</c:v>
                </c:pt>
                <c:pt idx="14">
                  <c:v>1958.7505337999999</c:v>
                </c:pt>
                <c:pt idx="15">
                  <c:v>1888.814591825</c:v>
                </c:pt>
                <c:pt idx="16">
                  <c:v>1895.0800202099999</c:v>
                </c:pt>
                <c:pt idx="17">
                  <c:v>1920.3282479949999</c:v>
                </c:pt>
                <c:pt idx="18">
                  <c:v>1948.78117797</c:v>
                </c:pt>
                <c:pt idx="19">
                  <c:v>2056.1070906300001</c:v>
                </c:pt>
                <c:pt idx="20">
                  <c:v>2077.0434473199998</c:v>
                </c:pt>
                <c:pt idx="21">
                  <c:v>2097.70626545</c:v>
                </c:pt>
                <c:pt idx="22">
                  <c:v>2085.6154906400002</c:v>
                </c:pt>
                <c:pt idx="23">
                  <c:v>2109.9577872300001</c:v>
                </c:pt>
                <c:pt idx="24">
                  <c:v>2104.1176550949999</c:v>
                </c:pt>
                <c:pt idx="25">
                  <c:v>2006.7657794900001</c:v>
                </c:pt>
                <c:pt idx="26">
                  <c:v>2025.4735919500001</c:v>
                </c:pt>
                <c:pt idx="27">
                  <c:v>2042.65399312</c:v>
                </c:pt>
                <c:pt idx="28">
                  <c:v>2050.1194078200001</c:v>
                </c:pt>
                <c:pt idx="29">
                  <c:v>2062.34698682</c:v>
                </c:pt>
                <c:pt idx="30">
                  <c:v>2078.8318210450002</c:v>
                </c:pt>
                <c:pt idx="31">
                  <c:v>2044.92262727</c:v>
                </c:pt>
                <c:pt idx="32">
                  <c:v>2038.3462598849999</c:v>
                </c:pt>
                <c:pt idx="33">
                  <c:v>2979.5353209600003</c:v>
                </c:pt>
                <c:pt idx="34">
                  <c:v>3006.41461587</c:v>
                </c:pt>
                <c:pt idx="35">
                  <c:v>3075.3086569229999</c:v>
                </c:pt>
                <c:pt idx="36">
                  <c:v>3091.3232257794998</c:v>
                </c:pt>
              </c:numCache>
            </c:numRef>
          </c:val>
          <c:smooth val="0"/>
          <c:extLst>
            <c:ext xmlns:c16="http://schemas.microsoft.com/office/drawing/2014/chart" uri="{C3380CC4-5D6E-409C-BE32-E72D297353CC}">
              <c16:uniqueId val="{00000002-8935-4584-9BB4-67336D0F1687}"/>
            </c:ext>
          </c:extLst>
        </c:ser>
        <c:ser>
          <c:idx val="1"/>
          <c:order val="1"/>
          <c:tx>
            <c:strRef>
              <c:f>'3.2.8 '!$E$12</c:f>
              <c:strCache>
                <c:ptCount val="1"/>
                <c:pt idx="0">
                  <c:v>Activos Ponderados por  Riesgo</c:v>
                </c:pt>
              </c:strCache>
            </c:strRef>
          </c:tx>
          <c:spPr>
            <a:ln>
              <a:solidFill>
                <a:srgbClr val="21598B"/>
              </a:solidFill>
            </a:ln>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35-4584-9BB4-67336D0F1687}"/>
                </c:ext>
              </c:extLst>
            </c:dLbl>
            <c:dLbl>
              <c:idx val="219"/>
              <c:layout>
                <c:manualLayout>
                  <c:x val="-1.1111111111111125E-2"/>
                  <c:y val="4.6296296296296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35-4584-9BB4-67336D0F1687}"/>
                </c:ext>
              </c:extLst>
            </c:dLbl>
            <c:numFmt formatCode="#,##0" sourceLinked="0"/>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'3.2.8 '!$B$248:$B$284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'3.2.8 '!$E$248:$E$284</c:f>
              <c:numCache>
                <c:formatCode>#,##0.0</c:formatCode>
                <c:ptCount val="37"/>
                <c:pt idx="0">
                  <c:v>5278.0978859999996</c:v>
                </c:pt>
                <c:pt idx="1">
                  <c:v>5252.9303339999997</c:v>
                </c:pt>
                <c:pt idx="2">
                  <c:v>5291.9402799999998</c:v>
                </c:pt>
                <c:pt idx="3">
                  <c:v>5441.6162736999995</c:v>
                </c:pt>
                <c:pt idx="4">
                  <c:v>5443.0274389899996</c:v>
                </c:pt>
                <c:pt idx="5">
                  <c:v>5456.4957101499995</c:v>
                </c:pt>
                <c:pt idx="6">
                  <c:v>5593.1234672999999</c:v>
                </c:pt>
                <c:pt idx="7">
                  <c:v>5631.3825202899998</c:v>
                </c:pt>
                <c:pt idx="8">
                  <c:v>5674.0544692900003</c:v>
                </c:pt>
                <c:pt idx="9">
                  <c:v>5701.2107138700003</c:v>
                </c:pt>
                <c:pt idx="10">
                  <c:v>5726.5388980100006</c:v>
                </c:pt>
                <c:pt idx="11">
                  <c:v>5667.9610901099995</c:v>
                </c:pt>
                <c:pt idx="12">
                  <c:v>5689.4746300699999</c:v>
                </c:pt>
                <c:pt idx="13">
                  <c:v>5704.0603918100005</c:v>
                </c:pt>
                <c:pt idx="14">
                  <c:v>5817.7726258999992</c:v>
                </c:pt>
                <c:pt idx="15">
                  <c:v>5731.6080066000004</c:v>
                </c:pt>
                <c:pt idx="16">
                  <c:v>5756.7681538300003</c:v>
                </c:pt>
                <c:pt idx="17">
                  <c:v>5816.8598208500007</c:v>
                </c:pt>
                <c:pt idx="18">
                  <c:v>5891.0412278999993</c:v>
                </c:pt>
                <c:pt idx="19">
                  <c:v>6064.5697550100003</c:v>
                </c:pt>
                <c:pt idx="20">
                  <c:v>6002.7241579149995</c:v>
                </c:pt>
                <c:pt idx="21">
                  <c:v>6250.3651339049993</c:v>
                </c:pt>
                <c:pt idx="22">
                  <c:v>6130.5544629549995</c:v>
                </c:pt>
                <c:pt idx="23">
                  <c:v>6145.9617506099994</c:v>
                </c:pt>
                <c:pt idx="24">
                  <c:v>6135.6522745500006</c:v>
                </c:pt>
                <c:pt idx="25">
                  <c:v>6197.6742383599994</c:v>
                </c:pt>
                <c:pt idx="26">
                  <c:v>6177.6448479999999</c:v>
                </c:pt>
                <c:pt idx="27">
                  <c:v>6209.4064572899997</c:v>
                </c:pt>
                <c:pt idx="28">
                  <c:v>6266.9475648300004</c:v>
                </c:pt>
                <c:pt idx="29">
                  <c:v>6162.8612382499996</c:v>
                </c:pt>
                <c:pt idx="30">
                  <c:v>6228.6392005299995</c:v>
                </c:pt>
                <c:pt idx="31">
                  <c:v>6202.9441304799993</c:v>
                </c:pt>
                <c:pt idx="32">
                  <c:v>6248.5783485200009</c:v>
                </c:pt>
                <c:pt idx="33">
                  <c:v>8649.6678568400002</c:v>
                </c:pt>
                <c:pt idx="34">
                  <c:v>8598.3064636700001</c:v>
                </c:pt>
                <c:pt idx="35">
                  <c:v>8712.8089739410007</c:v>
                </c:pt>
                <c:pt idx="36">
                  <c:v>8699.5640679899989</c:v>
                </c:pt>
              </c:numCache>
            </c:numRef>
          </c:val>
          <c:smooth val="0"/>
          <c:extLst>
            <c:ext xmlns:c16="http://schemas.microsoft.com/office/drawing/2014/chart" uri="{C3380CC4-5D6E-409C-BE32-E72D297353CC}">
              <c16:uniqueId val="{00000005-8935-4584-9BB4-67336D0F1687}"/>
            </c:ext>
          </c:extLst>
        </c:ser>
        <c:dLbls>
          <c:showLegendKey val="0"/>
          <c:showVal val="0"/>
          <c:showCatName val="0"/>
          <c:showSerName val="0"/>
          <c:showPercent val="0"/>
          <c:showBubbleSize val="0"/>
        </c:dLbls>
        <c:smooth val="0"/>
        <c:axId val="184028160"/>
        <c:axId val="184046336"/>
      </c:lineChart>
      <c:dateAx>
        <c:axId val="184028160"/>
        <c:scaling>
          <c:orientation val="minMax"/>
        </c:scaling>
        <c:delete val="0"/>
        <c:axPos val="b"/>
        <c:numFmt formatCode="mmm\-yy" sourceLinked="1"/>
        <c:majorTickMark val="out"/>
        <c:minorTickMark val="none"/>
        <c:tickLblPos val="nextTo"/>
        <c:txPr>
          <a:bodyPr rot="-5400000" vert="horz"/>
          <a:lstStyle/>
          <a:p>
            <a:pPr>
              <a:defRPr/>
            </a:pPr>
            <a:endParaRPr lang="es-ES"/>
          </a:p>
        </c:txPr>
        <c:crossAx val="184046336"/>
        <c:crosses val="autoZero"/>
        <c:auto val="1"/>
        <c:lblOffset val="100"/>
        <c:baseTimeUnit val="months"/>
      </c:dateAx>
      <c:valAx>
        <c:axId val="184046336"/>
        <c:scaling>
          <c:orientation val="minMax"/>
        </c:scaling>
        <c:delete val="0"/>
        <c:axPos val="l"/>
        <c:numFmt formatCode="#,##0" sourceLinked="0"/>
        <c:majorTickMark val="out"/>
        <c:minorTickMark val="none"/>
        <c:tickLblPos val="nextTo"/>
        <c:crossAx val="184028160"/>
        <c:crosses val="autoZero"/>
        <c:crossBetween val="between"/>
      </c:valAx>
    </c:plotArea>
    <c:legend>
      <c:legendPos val="b"/>
      <c:layout>
        <c:manualLayout>
          <c:xMode val="edge"/>
          <c:yMode val="edge"/>
          <c:x val="9.7064475908521745E-3"/>
          <c:y val="0.92561982715370539"/>
          <c:w val="0.97625665789586158"/>
          <c:h val="7.2533902012249032E-2"/>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0322" l="0.70000000000000062" r="0.70000000000000062" t="0.75000000000000322"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6062992126061"/>
          <c:y val="3.9284943927464407E-2"/>
          <c:w val="0.85537270341207361"/>
          <c:h val="0.63152185561579888"/>
        </c:manualLayout>
      </c:layout>
      <c:lineChart>
        <c:grouping val="standard"/>
        <c:varyColors val="0"/>
        <c:ser>
          <c:idx val="0"/>
          <c:order val="0"/>
          <c:tx>
            <c:strRef>
              <c:f>'3.2.8 '!$F$12</c:f>
              <c:strCache>
                <c:ptCount val="1"/>
                <c:pt idx="0">
                  <c:v>Índice de Solvencia </c:v>
                </c:pt>
              </c:strCache>
            </c:strRef>
          </c:tx>
          <c:spPr>
            <a:ln>
              <a:solidFill>
                <a:srgbClr val="1F497D"/>
              </a:solidFill>
            </a:ln>
          </c:spPr>
          <c:marker>
            <c:symbol val="none"/>
          </c:marker>
          <c:dLbls>
            <c:dLbl>
              <c:idx val="36"/>
              <c:layout>
                <c:manualLayout>
                  <c:x val="-2.7777777777778798E-3"/>
                  <c:y val="-6.2711676611357833E-2"/>
                </c:manualLayout>
              </c:layout>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3E-43B7-B366-0E76AFFC4EF4}"/>
                </c:ext>
              </c:extLst>
            </c:dLbl>
            <c:dLbl>
              <c:idx val="219"/>
              <c:layout>
                <c:manualLayout>
                  <c:x val="0"/>
                  <c:y val="-4.3636363636363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3E-43B7-B366-0E76AFFC4E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'3.2.8 '!$B$248:$B$284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'3.2.8 '!$F$248:$F$284</c:f>
              <c:numCache>
                <c:formatCode>0.0%</c:formatCode>
                <c:ptCount val="37"/>
                <c:pt idx="0">
                  <c:v>0.35215645259823442</c:v>
                </c:pt>
                <c:pt idx="1">
                  <c:v>0.35591812666899153</c:v>
                </c:pt>
                <c:pt idx="2">
                  <c:v>0.37165791372082529</c:v>
                </c:pt>
                <c:pt idx="3">
                  <c:v>0.36208520256983961</c:v>
                </c:pt>
                <c:pt idx="4">
                  <c:v>0.36338575070770168</c:v>
                </c:pt>
                <c:pt idx="5">
                  <c:v>0.36258406981971447</c:v>
                </c:pt>
                <c:pt idx="6">
                  <c:v>0.35705927149218825</c:v>
                </c:pt>
                <c:pt idx="7">
                  <c:v>0.34248021790760558</c:v>
                </c:pt>
                <c:pt idx="8">
                  <c:v>0.34310206805497984</c:v>
                </c:pt>
                <c:pt idx="9">
                  <c:v>0.34646734258646111</c:v>
                </c:pt>
                <c:pt idx="10">
                  <c:v>0.34412523553359764</c:v>
                </c:pt>
                <c:pt idx="11">
                  <c:v>0.33966631497952587</c:v>
                </c:pt>
                <c:pt idx="12">
                  <c:v>0.33914749888097484</c:v>
                </c:pt>
                <c:pt idx="13">
                  <c:v>0.33994200689111304</c:v>
                </c:pt>
                <c:pt idx="14">
                  <c:v>0.33668392695168015</c:v>
                </c:pt>
                <c:pt idx="15">
                  <c:v>0.32954357479611518</c:v>
                </c:pt>
                <c:pt idx="16">
                  <c:v>0.32919165225530156</c:v>
                </c:pt>
                <c:pt idx="17">
                  <c:v>0.33013142952349639</c:v>
                </c:pt>
                <c:pt idx="18">
                  <c:v>0.3308041995599289</c:v>
                </c:pt>
                <c:pt idx="19">
                  <c:v>0.33903593720418995</c:v>
                </c:pt>
                <c:pt idx="20">
                  <c:v>0.34601680714934685</c:v>
                </c:pt>
                <c:pt idx="21">
                  <c:v>0.33561339545925534</c:v>
                </c:pt>
                <c:pt idx="22">
                  <c:v>0.34020014066308596</c:v>
                </c:pt>
                <c:pt idx="23">
                  <c:v>0.34330799195432388</c:v>
                </c:pt>
                <c:pt idx="24">
                  <c:v>0.34293300222091211</c:v>
                </c:pt>
                <c:pt idx="25">
                  <c:v>0.32379336220501664</c:v>
                </c:pt>
                <c:pt idx="26">
                  <c:v>0.32787148529681875</c:v>
                </c:pt>
                <c:pt idx="27">
                  <c:v>0.32896123118528869</c:v>
                </c:pt>
                <c:pt idx="28">
                  <c:v>0.32713205058954603</c:v>
                </c:pt>
                <c:pt idx="29">
                  <c:v>0.33464115239525044</c:v>
                </c:pt>
                <c:pt idx="30">
                  <c:v>0.33375377094696879</c:v>
                </c:pt>
                <c:pt idx="31">
                  <c:v>0.32966968333983027</c:v>
                </c:pt>
                <c:pt idx="32">
                  <c:v>0.32620960259989218</c:v>
                </c:pt>
                <c:pt idx="33">
                  <c:v>0.34446817730739082</c:v>
                </c:pt>
                <c:pt idx="34">
                  <c:v>0.34965194931965443</c:v>
                </c:pt>
                <c:pt idx="35">
                  <c:v>0.35296408610826779</c:v>
                </c:pt>
                <c:pt idx="36">
                  <c:v>0.3553423138929464</c:v>
                </c:pt>
              </c:numCache>
            </c:numRef>
          </c:val>
          <c:smooth val="0"/>
          <c:extLst>
            <c:ext xmlns:c16="http://schemas.microsoft.com/office/drawing/2014/chart" uri="{C3380CC4-5D6E-409C-BE32-E72D297353CC}">
              <c16:uniqueId val="{00000002-A13E-43B7-B366-0E76AFFC4EF4}"/>
            </c:ext>
          </c:extLst>
        </c:ser>
        <c:dLbls>
          <c:showLegendKey val="0"/>
          <c:showVal val="0"/>
          <c:showCatName val="0"/>
          <c:showSerName val="0"/>
          <c:showPercent val="0"/>
          <c:showBubbleSize val="0"/>
        </c:dLbls>
        <c:smooth val="0"/>
        <c:axId val="184076160"/>
        <c:axId val="184077696"/>
      </c:lineChart>
      <c:dateAx>
        <c:axId val="184076160"/>
        <c:scaling>
          <c:orientation val="minMax"/>
        </c:scaling>
        <c:delete val="0"/>
        <c:axPos val="b"/>
        <c:numFmt formatCode="mmm\-yy" sourceLinked="1"/>
        <c:majorTickMark val="out"/>
        <c:minorTickMark val="none"/>
        <c:tickLblPos val="nextTo"/>
        <c:txPr>
          <a:bodyPr rot="-5400000" vert="horz"/>
          <a:lstStyle/>
          <a:p>
            <a:pPr>
              <a:defRPr/>
            </a:pPr>
            <a:endParaRPr lang="es-ES"/>
          </a:p>
        </c:txPr>
        <c:crossAx val="184077696"/>
        <c:crosses val="autoZero"/>
        <c:auto val="1"/>
        <c:lblOffset val="100"/>
        <c:baseTimeUnit val="months"/>
        <c:minorUnit val="1"/>
        <c:minorTimeUnit val="months"/>
      </c:dateAx>
      <c:valAx>
        <c:axId val="184077696"/>
        <c:scaling>
          <c:orientation val="minMax"/>
          <c:max val="0.60000000000000064"/>
          <c:min val="0"/>
        </c:scaling>
        <c:delete val="0"/>
        <c:axPos val="l"/>
        <c:numFmt formatCode="0%" sourceLinked="0"/>
        <c:majorTickMark val="out"/>
        <c:minorTickMark val="none"/>
        <c:tickLblPos val="nextTo"/>
        <c:crossAx val="184076160"/>
        <c:crosses val="autoZero"/>
        <c:crossBetween val="between"/>
        <c:majorUnit val="0.2"/>
        <c:minorUnit val="2.0000000000000011E-2"/>
      </c:valAx>
    </c:plotArea>
    <c:legend>
      <c:legendPos val="b"/>
      <c:layout>
        <c:manualLayout>
          <c:xMode val="edge"/>
          <c:yMode val="edge"/>
          <c:x val="0.32705818022748218"/>
          <c:y val="0.91232526843235506"/>
          <c:w val="0.34588342082239731"/>
          <c:h val="8.7674731567644965E-2"/>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0322" l="0.70000000000000062" r="0.70000000000000062" t="0.7500000000000032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38911452247884E-2"/>
          <c:y val="3.7535115830124872E-2"/>
          <c:w val="0.88985340247103273"/>
          <c:h val="0.67674652370581334"/>
        </c:manualLayout>
      </c:layout>
      <c:lineChart>
        <c:grouping val="standard"/>
        <c:varyColors val="0"/>
        <c:ser>
          <c:idx val="0"/>
          <c:order val="0"/>
          <c:tx>
            <c:strRef>
              <c:f>'3.2.9'!$F$12</c:f>
              <c:strCache>
                <c:ptCount val="1"/>
                <c:pt idx="0">
                  <c:v>Productivo </c:v>
                </c:pt>
              </c:strCache>
            </c:strRef>
          </c:tx>
          <c:spPr>
            <a:ln>
              <a:solidFill>
                <a:srgbClr val="21598B"/>
              </a:solidFill>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7B-4949-80EB-02E4F8DB8854}"/>
                </c:ext>
              </c:extLst>
            </c:dLbl>
            <c:dLbl>
              <c:idx val="49"/>
              <c:layout>
                <c:manualLayout>
                  <c:x val="-2.7983539094650352E-2"/>
                  <c:y val="-1.9716572969820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7B-4949-80EB-02E4F8DB8854}"/>
                </c:ext>
              </c:extLst>
            </c:dLbl>
            <c:numFmt formatCode="0.0%" sourceLinked="0"/>
            <c:spPr>
              <a:noFill/>
              <a:ln>
                <a:noFill/>
              </a:ln>
              <a:effectLst/>
            </c:spPr>
            <c:txPr>
              <a:bodyPr/>
              <a:lstStyle/>
              <a:p>
                <a:pPr>
                  <a:defRPr>
                    <a:solidFill>
                      <a:srgbClr val="1E4976"/>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'3.2.9'!$B$248:$B$284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'3.2.9'!$F$248:$F$284</c:f>
              <c:numCache>
                <c:formatCode>0.0%</c:formatCode>
                <c:ptCount val="37"/>
                <c:pt idx="0">
                  <c:v>0.186487293961109</c:v>
                </c:pt>
                <c:pt idx="1">
                  <c:v>0.19251631906365299</c:v>
                </c:pt>
                <c:pt idx="2">
                  <c:v>0.197768899367707</c:v>
                </c:pt>
                <c:pt idx="3">
                  <c:v>0.21470448178248899</c:v>
                </c:pt>
                <c:pt idx="4">
                  <c:v>0.21755318731059001</c:v>
                </c:pt>
                <c:pt idx="5">
                  <c:v>0.22461105426653899</c:v>
                </c:pt>
                <c:pt idx="6">
                  <c:v>0.21289888773342899</c:v>
                </c:pt>
                <c:pt idx="7">
                  <c:v>0.221139343015337</c:v>
                </c:pt>
                <c:pt idx="8">
                  <c:v>0.218816770781255</c:v>
                </c:pt>
                <c:pt idx="9">
                  <c:v>0.190008362216671</c:v>
                </c:pt>
                <c:pt idx="10">
                  <c:v>0.21722167745127399</c:v>
                </c:pt>
                <c:pt idx="11">
                  <c:v>0.20633921470726199</c:v>
                </c:pt>
                <c:pt idx="12">
                  <c:v>0.20474619398569499</c:v>
                </c:pt>
                <c:pt idx="13">
                  <c:v>0.198328810625781</c:v>
                </c:pt>
                <c:pt idx="14">
                  <c:v>0.21046124896116</c:v>
                </c:pt>
                <c:pt idx="15">
                  <c:v>0.204478457151997</c:v>
                </c:pt>
                <c:pt idx="16">
                  <c:v>0.19570520504816699</c:v>
                </c:pt>
                <c:pt idx="17">
                  <c:v>0.20978529598739301</c:v>
                </c:pt>
                <c:pt idx="18">
                  <c:v>0.17272046303363101</c:v>
                </c:pt>
                <c:pt idx="19">
                  <c:v>0.16606574788239201</c:v>
                </c:pt>
                <c:pt idx="20">
                  <c:v>0.164644271397478</c:v>
                </c:pt>
                <c:pt idx="21">
                  <c:v>0.160847900256996</c:v>
                </c:pt>
                <c:pt idx="22">
                  <c:v>0.15742381311223499</c:v>
                </c:pt>
                <c:pt idx="23">
                  <c:v>0.15904174006234401</c:v>
                </c:pt>
                <c:pt idx="24">
                  <c:v>0.16387076917433699</c:v>
                </c:pt>
                <c:pt idx="25">
                  <c:v>0.16116848162036701</c:v>
                </c:pt>
                <c:pt idx="26">
                  <c:v>0.17127983445841199</c:v>
                </c:pt>
                <c:pt idx="27">
                  <c:v>0.170211722687615</c:v>
                </c:pt>
                <c:pt idx="28">
                  <c:v>0.17626945495729099</c:v>
                </c:pt>
                <c:pt idx="29">
                  <c:v>0.179901634346393</c:v>
                </c:pt>
                <c:pt idx="30">
                  <c:v>0.17258632268154001</c:v>
                </c:pt>
                <c:pt idx="31">
                  <c:v>0.177773984372878</c:v>
                </c:pt>
                <c:pt idx="32">
                  <c:v>0.17165100596926</c:v>
                </c:pt>
                <c:pt idx="33">
                  <c:v>0.168093066008318</c:v>
                </c:pt>
                <c:pt idx="34">
                  <c:v>0.164734143427374</c:v>
                </c:pt>
                <c:pt idx="35">
                  <c:v>0.16606788450621801</c:v>
                </c:pt>
                <c:pt idx="36">
                  <c:v>0.17017974123760499</c:v>
                </c:pt>
              </c:numCache>
            </c:numRef>
          </c:val>
          <c:smooth val="1"/>
          <c:extLst>
            <c:ext xmlns:c16="http://schemas.microsoft.com/office/drawing/2014/chart" uri="{C3380CC4-5D6E-409C-BE32-E72D297353CC}">
              <c16:uniqueId val="{00000002-9E7B-4949-80EB-02E4F8DB8854}"/>
            </c:ext>
          </c:extLst>
        </c:ser>
        <c:ser>
          <c:idx val="3"/>
          <c:order val="1"/>
          <c:tx>
            <c:strRef>
              <c:f>'3.2.9'!$I$12</c:f>
              <c:strCache>
                <c:ptCount val="1"/>
                <c:pt idx="0">
                  <c:v>Microcrédito </c:v>
                </c:pt>
              </c:strCache>
            </c:strRef>
          </c:tx>
          <c:spPr>
            <a:ln>
              <a:solidFill>
                <a:srgbClr val="CCD284"/>
              </a:solidFill>
            </a:ln>
          </c:spPr>
          <c:marker>
            <c:symbol val="none"/>
          </c:marker>
          <c:dLbls>
            <c:dLbl>
              <c:idx val="36"/>
              <c:layout>
                <c:manualLayout>
                  <c:x val="-1.2071191142419345E-16"/>
                  <c:y val="-3.614705044467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7B-4949-80EB-02E4F8DB8854}"/>
                </c:ext>
              </c:extLst>
            </c:dLbl>
            <c:dLbl>
              <c:idx val="49"/>
              <c:layout>
                <c:manualLayout>
                  <c:x val="-9.8765432098768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7B-4949-80EB-02E4F8DB8854}"/>
                </c:ext>
              </c:extLst>
            </c:dLbl>
            <c:spPr>
              <a:noFill/>
              <a:ln>
                <a:noFill/>
              </a:ln>
              <a:effectLst/>
            </c:spPr>
            <c:txPr>
              <a:bodyPr/>
              <a:lstStyle/>
              <a:p>
                <a:pPr>
                  <a:defRPr>
                    <a:solidFill>
                      <a:srgbClr val="BBBE64"/>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'3.2.9'!$B$248:$B$284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'3.2.9'!$I$248:$I$284</c:f>
              <c:numCache>
                <c:formatCode>0.0%</c:formatCode>
                <c:ptCount val="37"/>
                <c:pt idx="0">
                  <c:v>0.221085667019676</c:v>
                </c:pt>
                <c:pt idx="1">
                  <c:v>0.222030581545101</c:v>
                </c:pt>
                <c:pt idx="2">
                  <c:v>0.22974274189539201</c:v>
                </c:pt>
                <c:pt idx="3">
                  <c:v>0.23505087290166299</c:v>
                </c:pt>
                <c:pt idx="4">
                  <c:v>0.243100777213517</c:v>
                </c:pt>
                <c:pt idx="5">
                  <c:v>0.24867495108941601</c:v>
                </c:pt>
                <c:pt idx="6">
                  <c:v>0.22986046866238299</c:v>
                </c:pt>
                <c:pt idx="7">
                  <c:v>0.22933598431687199</c:v>
                </c:pt>
                <c:pt idx="8">
                  <c:v>0.229384597840111</c:v>
                </c:pt>
                <c:pt idx="9">
                  <c:v>0.23050883961789201</c:v>
                </c:pt>
                <c:pt idx="10">
                  <c:v>0.22785436511364801</c:v>
                </c:pt>
                <c:pt idx="11">
                  <c:v>0.25405073494833202</c:v>
                </c:pt>
                <c:pt idx="12">
                  <c:v>0.25216101282890002</c:v>
                </c:pt>
                <c:pt idx="13">
                  <c:v>0.24831311738131101</c:v>
                </c:pt>
                <c:pt idx="14">
                  <c:v>0.249417839670699</c:v>
                </c:pt>
                <c:pt idx="15">
                  <c:v>0.25211772800471199</c:v>
                </c:pt>
                <c:pt idx="16">
                  <c:v>0.25098719801008801</c:v>
                </c:pt>
                <c:pt idx="17">
                  <c:v>0.25037676688815103</c:v>
                </c:pt>
                <c:pt idx="18">
                  <c:v>0.24097966702203899</c:v>
                </c:pt>
                <c:pt idx="19">
                  <c:v>0.237235119400307</c:v>
                </c:pt>
                <c:pt idx="20">
                  <c:v>0.23000355287612601</c:v>
                </c:pt>
                <c:pt idx="21">
                  <c:v>0.23539517321057801</c:v>
                </c:pt>
                <c:pt idx="22">
                  <c:v>0.234976309558422</c:v>
                </c:pt>
                <c:pt idx="23">
                  <c:v>0.23819519554516899</c:v>
                </c:pt>
                <c:pt idx="24">
                  <c:v>0.242129593647047</c:v>
                </c:pt>
                <c:pt idx="25">
                  <c:v>0.247575845152503</c:v>
                </c:pt>
                <c:pt idx="26">
                  <c:v>0.244124163005773</c:v>
                </c:pt>
                <c:pt idx="27">
                  <c:v>0.240918301375768</c:v>
                </c:pt>
                <c:pt idx="28">
                  <c:v>0.23772466872963399</c:v>
                </c:pt>
                <c:pt idx="29">
                  <c:v>0.23864707912857999</c:v>
                </c:pt>
                <c:pt idx="30">
                  <c:v>0.23510621598449999</c:v>
                </c:pt>
                <c:pt idx="31">
                  <c:v>0.23872219918417001</c:v>
                </c:pt>
                <c:pt idx="32">
                  <c:v>0.23712225277004201</c:v>
                </c:pt>
                <c:pt idx="33">
                  <c:v>0.245980437513662</c:v>
                </c:pt>
                <c:pt idx="34">
                  <c:v>0.24426045439508701</c:v>
                </c:pt>
                <c:pt idx="35">
                  <c:v>0.24793582797222999</c:v>
                </c:pt>
                <c:pt idx="36">
                  <c:v>0.24682362301876101</c:v>
                </c:pt>
              </c:numCache>
            </c:numRef>
          </c:val>
          <c:smooth val="1"/>
          <c:extLst>
            <c:ext xmlns:c16="http://schemas.microsoft.com/office/drawing/2014/chart" uri="{C3380CC4-5D6E-409C-BE32-E72D297353CC}">
              <c16:uniqueId val="{00000005-9E7B-4949-80EB-02E4F8DB8854}"/>
            </c:ext>
          </c:extLst>
        </c:ser>
        <c:ser>
          <c:idx val="4"/>
          <c:order val="2"/>
          <c:tx>
            <c:strRef>
              <c:f>'3.2.9'!$J$12</c:f>
              <c:strCache>
                <c:ptCount val="1"/>
                <c:pt idx="0">
                  <c:v>Inversión Pública </c:v>
                </c:pt>
              </c:strCache>
            </c:strRef>
          </c:tx>
          <c:spPr>
            <a:ln>
              <a:solidFill>
                <a:srgbClr val="FAB582"/>
              </a:solidFill>
            </a:ln>
          </c:spPr>
          <c:marker>
            <c:symbol val="none"/>
          </c:marker>
          <c:dLbls>
            <c:dLbl>
              <c:idx val="36"/>
              <c:numFmt formatCode="0.0%" sourceLinked="0"/>
              <c:spPr>
                <a:noFill/>
                <a:ln>
                  <a:noFill/>
                </a:ln>
                <a:effectLst/>
              </c:spPr>
              <c:txPr>
                <a:bodyPr/>
                <a:lstStyle/>
                <a:p>
                  <a:pPr>
                    <a:defRPr>
                      <a:solidFill>
                        <a:srgbClr val="E5825E"/>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7B-4949-80EB-02E4F8DB8854}"/>
                </c:ext>
              </c:extLst>
            </c:dLbl>
            <c:dLbl>
              <c:idx val="49"/>
              <c:layout>
                <c:manualLayout>
                  <c:x val="-1.6461034963222081E-2"/>
                  <c:y val="-2.62887639597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7B-4949-80EB-02E4F8DB8854}"/>
                </c:ext>
              </c:extLst>
            </c:dLbl>
            <c:numFmt formatCode="0.00%" sourceLinked="0"/>
            <c:spPr>
              <a:noFill/>
              <a:ln>
                <a:noFill/>
              </a:ln>
              <a:effectLst/>
            </c:spPr>
            <c:txPr>
              <a:bodyPr/>
              <a:lstStyle/>
              <a:p>
                <a:pPr>
                  <a:defRPr>
                    <a:solidFill>
                      <a:srgbClr val="E5825E"/>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'3.2.9'!$B$248:$B$284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'3.2.9'!$J$248:$J$284</c:f>
              <c:numCache>
                <c:formatCode>0.0%</c:formatCode>
                <c:ptCount val="37"/>
                <c:pt idx="0">
                  <c:v>7.14140214900791E-3</c:v>
                </c:pt>
                <c:pt idx="1">
                  <c:v>8.8686404009894297E-3</c:v>
                </c:pt>
                <c:pt idx="2">
                  <c:v>7.33250713834218E-3</c:v>
                </c:pt>
                <c:pt idx="3">
                  <c:v>6.8223517796684703E-3</c:v>
                </c:pt>
                <c:pt idx="4">
                  <c:v>2.23234129496843E-3</c:v>
                </c:pt>
                <c:pt idx="5">
                  <c:v>0</c:v>
                </c:pt>
                <c:pt idx="6">
                  <c:v>0</c:v>
                </c:pt>
                <c:pt idx="7">
                  <c:v>0</c:v>
                </c:pt>
                <c:pt idx="8">
                  <c:v>0</c:v>
                </c:pt>
                <c:pt idx="9">
                  <c:v>0</c:v>
                </c:pt>
                <c:pt idx="10">
                  <c:v>2.4211437713611201E-3</c:v>
                </c:pt>
                <c:pt idx="11">
                  <c:v>3.3629562003175801E-3</c:v>
                </c:pt>
                <c:pt idx="12">
                  <c:v>7.4505557050356403E-3</c:v>
                </c:pt>
                <c:pt idx="13">
                  <c:v>2.3324401602527099E-2</c:v>
                </c:pt>
                <c:pt idx="14">
                  <c:v>2.62965252926835E-2</c:v>
                </c:pt>
                <c:pt idx="15">
                  <c:v>1.5517209546416701E-2</c:v>
                </c:pt>
                <c:pt idx="16">
                  <c:v>8.4391822945566602E-3</c:v>
                </c:pt>
                <c:pt idx="17">
                  <c:v>3.3090271102720797E-4</c:v>
                </c:pt>
                <c:pt idx="18">
                  <c:v>2.2826805869658701E-4</c:v>
                </c:pt>
                <c:pt idx="19">
                  <c:v>0</c:v>
                </c:pt>
                <c:pt idx="20">
                  <c:v>5.5493889419216903E-4</c:v>
                </c:pt>
                <c:pt idx="21">
                  <c:v>1.1580048869322601E-3</c:v>
                </c:pt>
                <c:pt idx="22">
                  <c:v>1.12342165401838E-2</c:v>
                </c:pt>
                <c:pt idx="23">
                  <c:v>2.06603602043385E-2</c:v>
                </c:pt>
                <c:pt idx="24">
                  <c:v>1.7457967985387401E-2</c:v>
                </c:pt>
                <c:pt idx="25">
                  <c:v>2.03321569717398E-2</c:v>
                </c:pt>
                <c:pt idx="26">
                  <c:v>6.9864971545995696E-3</c:v>
                </c:pt>
                <c:pt idx="27">
                  <c:v>4.5845263052867298E-4</c:v>
                </c:pt>
                <c:pt idx="28">
                  <c:v>4.5012261408365999E-3</c:v>
                </c:pt>
                <c:pt idx="29">
                  <c:v>1.53689919110956E-2</c:v>
                </c:pt>
                <c:pt idx="30">
                  <c:v>1.8822340554240102E-2</c:v>
                </c:pt>
                <c:pt idx="31">
                  <c:v>2.0547707195174101E-2</c:v>
                </c:pt>
                <c:pt idx="32">
                  <c:v>2.42494333592876E-2</c:v>
                </c:pt>
                <c:pt idx="33">
                  <c:v>1.4218608866214901E-2</c:v>
                </c:pt>
                <c:pt idx="34">
                  <c:v>6.1497109238855499E-2</c:v>
                </c:pt>
                <c:pt idx="35">
                  <c:v>3.1952910715421598E-2</c:v>
                </c:pt>
                <c:pt idx="36">
                  <c:v>5.6960448527314703E-2</c:v>
                </c:pt>
              </c:numCache>
            </c:numRef>
          </c:val>
          <c:smooth val="1"/>
          <c:extLst>
            <c:ext xmlns:c16="http://schemas.microsoft.com/office/drawing/2014/chart" uri="{C3380CC4-5D6E-409C-BE32-E72D297353CC}">
              <c16:uniqueId val="{00000008-9E7B-4949-80EB-02E4F8DB8854}"/>
            </c:ext>
          </c:extLst>
        </c:ser>
        <c:ser>
          <c:idx val="1"/>
          <c:order val="3"/>
          <c:tx>
            <c:strRef>
              <c:f>'3.2.9'!$D$11:$D$12</c:f>
              <c:strCache>
                <c:ptCount val="2"/>
                <c:pt idx="0">
                  <c:v>SFPu</c:v>
                </c:pt>
              </c:strCache>
            </c:strRef>
          </c:tx>
          <c:spPr>
            <a:ln>
              <a:solidFill>
                <a:srgbClr val="5FA3BF"/>
              </a:solidFill>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7B-4949-80EB-02E4F8DB8854}"/>
                </c:ext>
              </c:extLst>
            </c:dLbl>
            <c:dLbl>
              <c:idx val="49"/>
              <c:layout>
                <c:manualLayout>
                  <c:x val="-3.6213991769547454E-2"/>
                  <c:y val="2.6288763959760601E-2"/>
                </c:manualLayout>
              </c:layout>
              <c:spPr/>
              <c:txPr>
                <a:bodyPr/>
                <a:lstStyle/>
                <a:p>
                  <a:pPr>
                    <a:defRPr>
                      <a:solidFill>
                        <a:srgbClr val="5FA3BF"/>
                      </a:solidFill>
                      <a:latin typeface="Gotham Medium" pitchFamily="50" charset="0"/>
                      <a:cs typeface="Gotham Medium" pitchFamily="50" charset="0"/>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7B-4949-80EB-02E4F8DB8854}"/>
                </c:ext>
              </c:extLst>
            </c:dLbl>
            <c:spPr>
              <a:noFill/>
              <a:ln>
                <a:noFill/>
              </a:ln>
              <a:effectLst/>
            </c:spPr>
            <c:txPr>
              <a:bodyPr/>
              <a:lstStyle/>
              <a:p>
                <a:pPr>
                  <a:defRPr>
                    <a:solidFill>
                      <a:srgbClr val="5FA3BF"/>
                    </a:solidFill>
                    <a:latin typeface="Gotham Medium" pitchFamily="50" charset="0"/>
                    <a:cs typeface="Gotham Medium" pitchFamily="50"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'3.2.9'!$B$248:$B$284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'3.2.9'!$D$248:$D$284</c:f>
              <c:numCache>
                <c:formatCode>0.0%</c:formatCode>
                <c:ptCount val="37"/>
                <c:pt idx="0">
                  <c:v>0.14219733051848699</c:v>
                </c:pt>
                <c:pt idx="1">
                  <c:v>0.145012723061827</c:v>
                </c:pt>
                <c:pt idx="2">
                  <c:v>0.14844729833624701</c:v>
                </c:pt>
                <c:pt idx="3">
                  <c:v>0.156298794232165</c:v>
                </c:pt>
                <c:pt idx="4">
                  <c:v>0.157486532474819</c:v>
                </c:pt>
                <c:pt idx="5">
                  <c:v>0.16090103878569501</c:v>
                </c:pt>
                <c:pt idx="6">
                  <c:v>0.15120064604040601</c:v>
                </c:pt>
                <c:pt idx="7">
                  <c:v>0.154109875969174</c:v>
                </c:pt>
                <c:pt idx="8">
                  <c:v>0.153391998999824</c:v>
                </c:pt>
                <c:pt idx="9">
                  <c:v>0.139577769933666</c:v>
                </c:pt>
                <c:pt idx="10">
                  <c:v>0.15112841955810999</c:v>
                </c:pt>
                <c:pt idx="11">
                  <c:v>0.15175571864287901</c:v>
                </c:pt>
                <c:pt idx="12">
                  <c:v>0.151351087155322</c:v>
                </c:pt>
                <c:pt idx="13">
                  <c:v>0.15221970330033399</c:v>
                </c:pt>
                <c:pt idx="14">
                  <c:v>0.158765283421375</c:v>
                </c:pt>
                <c:pt idx="15">
                  <c:v>0.152862183548133</c:v>
                </c:pt>
                <c:pt idx="16">
                  <c:v>0.146322303296095</c:v>
                </c:pt>
                <c:pt idx="17">
                  <c:v>0.14900675362827501</c:v>
                </c:pt>
                <c:pt idx="18">
                  <c:v>0.13028057349223199</c:v>
                </c:pt>
                <c:pt idx="19">
                  <c:v>0.12678127499938899</c:v>
                </c:pt>
                <c:pt idx="20">
                  <c:v>0.124164990125364</c:v>
                </c:pt>
                <c:pt idx="21">
                  <c:v>0.12392842366010901</c:v>
                </c:pt>
                <c:pt idx="22">
                  <c:v>0.12569795736825101</c:v>
                </c:pt>
                <c:pt idx="23">
                  <c:v>0.12983162943514001</c:v>
                </c:pt>
                <c:pt idx="24">
                  <c:v>0.134182673717685</c:v>
                </c:pt>
                <c:pt idx="25">
                  <c:v>0.135761075034285</c:v>
                </c:pt>
                <c:pt idx="26">
                  <c:v>0.13499497376516501</c:v>
                </c:pt>
                <c:pt idx="27">
                  <c:v>0.131256706108656</c:v>
                </c:pt>
                <c:pt idx="28">
                  <c:v>0.13406682310992399</c:v>
                </c:pt>
                <c:pt idx="29">
                  <c:v>0.13944913452009899</c:v>
                </c:pt>
                <c:pt idx="30">
                  <c:v>0.136612650711746</c:v>
                </c:pt>
                <c:pt idx="31">
                  <c:v>0.14035943398768699</c:v>
                </c:pt>
                <c:pt idx="32">
                  <c:v>0.138343742565228</c:v>
                </c:pt>
                <c:pt idx="33">
                  <c:v>0.135459202862248</c:v>
                </c:pt>
                <c:pt idx="34">
                  <c:v>0.14856939921048601</c:v>
                </c:pt>
                <c:pt idx="35">
                  <c:v>0.140040045448205</c:v>
                </c:pt>
                <c:pt idx="36">
                  <c:v>0.149501108174387</c:v>
                </c:pt>
              </c:numCache>
            </c:numRef>
          </c:val>
          <c:smooth val="1"/>
          <c:extLst>
            <c:ext xmlns:c16="http://schemas.microsoft.com/office/drawing/2014/chart" uri="{C3380CC4-5D6E-409C-BE32-E72D297353CC}">
              <c16:uniqueId val="{0000000B-9E7B-4949-80EB-02E4F8DB8854}"/>
            </c:ext>
          </c:extLst>
        </c:ser>
        <c:dLbls>
          <c:showLegendKey val="0"/>
          <c:showVal val="1"/>
          <c:showCatName val="0"/>
          <c:showSerName val="0"/>
          <c:showPercent val="0"/>
          <c:showBubbleSize val="0"/>
        </c:dLbls>
        <c:smooth val="0"/>
        <c:axId val="180601600"/>
        <c:axId val="180603136"/>
      </c:lineChart>
      <c:dateAx>
        <c:axId val="180601600"/>
        <c:scaling>
          <c:orientation val="minMax"/>
        </c:scaling>
        <c:delete val="0"/>
        <c:axPos val="b"/>
        <c:numFmt formatCode="mmm\-yy" sourceLinked="1"/>
        <c:majorTickMark val="out"/>
        <c:minorTickMark val="none"/>
        <c:tickLblPos val="nextTo"/>
        <c:txPr>
          <a:bodyPr rot="-5400000" vert="horz"/>
          <a:lstStyle/>
          <a:p>
            <a:pPr>
              <a:defRPr/>
            </a:pPr>
            <a:endParaRPr lang="es-ES"/>
          </a:p>
        </c:txPr>
        <c:crossAx val="180603136"/>
        <c:crosses val="autoZero"/>
        <c:auto val="1"/>
        <c:lblOffset val="100"/>
        <c:baseTimeUnit val="months"/>
      </c:dateAx>
      <c:valAx>
        <c:axId val="180603136"/>
        <c:scaling>
          <c:orientation val="minMax"/>
          <c:min val="0"/>
        </c:scaling>
        <c:delete val="0"/>
        <c:axPos val="l"/>
        <c:numFmt formatCode="0%" sourceLinked="0"/>
        <c:majorTickMark val="out"/>
        <c:minorTickMark val="none"/>
        <c:tickLblPos val="nextTo"/>
        <c:crossAx val="180601600"/>
        <c:crosses val="autoZero"/>
        <c:crossBetween val="between"/>
      </c:valAx>
    </c:plotArea>
    <c:legend>
      <c:legendPos val="b"/>
      <c:layout>
        <c:manualLayout>
          <c:xMode val="edge"/>
          <c:yMode val="edge"/>
          <c:x val="4.9963624894487635E-2"/>
          <c:y val="0.93138926592697358"/>
          <c:w val="0.90879917931582765"/>
          <c:h val="6.8610586478045674E-2"/>
        </c:manualLayout>
      </c:layout>
      <c:overlay val="0"/>
    </c:legend>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824486629361174E-2"/>
          <c:y val="4.0430806596038649E-2"/>
          <c:w val="0.86541465183070765"/>
          <c:h val="0.73587656709169658"/>
        </c:manualLayout>
      </c:layout>
      <c:lineChart>
        <c:grouping val="standard"/>
        <c:varyColors val="0"/>
        <c:ser>
          <c:idx val="0"/>
          <c:order val="0"/>
          <c:tx>
            <c:strRef>
              <c:f>'3.2.10'!$F$11</c:f>
              <c:strCache>
                <c:ptCount val="1"/>
                <c:pt idx="0">
                  <c:v>Índice  
de liquidez</c:v>
                </c:pt>
              </c:strCache>
            </c:strRef>
          </c:tx>
          <c:spPr>
            <a:ln>
              <a:solidFill>
                <a:srgbClr val="5FA3BF"/>
              </a:solidFill>
            </a:ln>
          </c:spPr>
          <c:marker>
            <c:symbol val="none"/>
          </c:marker>
          <c:dLbls>
            <c:dLbl>
              <c:idx val="36"/>
              <c:layout>
                <c:manualLayout>
                  <c:x val="-4.1874977404096347E-3"/>
                  <c:y val="-5.490572994536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F1-41EB-BE43-49102683B6EB}"/>
                </c:ext>
              </c:extLst>
            </c:dLbl>
            <c:spPr>
              <a:noFill/>
              <a:ln>
                <a:noFill/>
              </a:ln>
              <a:effectLst/>
            </c:spPr>
            <c:txPr>
              <a:bodyPr/>
              <a:lstStyle/>
              <a:p>
                <a:pPr>
                  <a:defRPr>
                    <a:solidFill>
                      <a:srgbClr val="5FA3BF"/>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'3.2.10'!$B$247:$B$283</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'3.2.10'!$F$247:$F$283</c:f>
              <c:numCache>
                <c:formatCode>0.0%</c:formatCode>
                <c:ptCount val="37"/>
                <c:pt idx="0">
                  <c:v>0.32700254092344949</c:v>
                </c:pt>
                <c:pt idx="1">
                  <c:v>0.34028650671587735</c:v>
                </c:pt>
                <c:pt idx="2">
                  <c:v>0.34253992574198533</c:v>
                </c:pt>
                <c:pt idx="3">
                  <c:v>0.31127605945839337</c:v>
                </c:pt>
                <c:pt idx="4">
                  <c:v>0.29131041723634782</c:v>
                </c:pt>
                <c:pt idx="5">
                  <c:v>0.28255921845877979</c:v>
                </c:pt>
                <c:pt idx="6">
                  <c:v>0.27797202757268813</c:v>
                </c:pt>
                <c:pt idx="7">
                  <c:v>0.29703850053788017</c:v>
                </c:pt>
                <c:pt idx="8">
                  <c:v>0.28914479608165394</c:v>
                </c:pt>
                <c:pt idx="9">
                  <c:v>0.28929079823506926</c:v>
                </c:pt>
                <c:pt idx="10">
                  <c:v>0.27596627017420766</c:v>
                </c:pt>
                <c:pt idx="11">
                  <c:v>0.26261911649521613</c:v>
                </c:pt>
                <c:pt idx="12">
                  <c:v>0.26871124468584467</c:v>
                </c:pt>
                <c:pt idx="13">
                  <c:v>0.28388913962353979</c:v>
                </c:pt>
                <c:pt idx="14">
                  <c:v>0.2867957236195447</c:v>
                </c:pt>
                <c:pt idx="15">
                  <c:v>0.24511110589569121</c:v>
                </c:pt>
                <c:pt idx="16">
                  <c:v>0.21902490892808421</c:v>
                </c:pt>
                <c:pt idx="17">
                  <c:v>0.22370579164593801</c:v>
                </c:pt>
                <c:pt idx="18">
                  <c:v>0.22332773960196647</c:v>
                </c:pt>
                <c:pt idx="19">
                  <c:v>0.21285599764589735</c:v>
                </c:pt>
                <c:pt idx="20">
                  <c:v>0.23207546501102566</c:v>
                </c:pt>
                <c:pt idx="21">
                  <c:v>0.24328993033375104</c:v>
                </c:pt>
                <c:pt idx="22">
                  <c:v>0.29164017485333832</c:v>
                </c:pt>
                <c:pt idx="23">
                  <c:v>0.35864731179249387</c:v>
                </c:pt>
                <c:pt idx="24">
                  <c:v>0.32572936036494432</c:v>
                </c:pt>
                <c:pt idx="25">
                  <c:v>0.26944486012358326</c:v>
                </c:pt>
                <c:pt idx="26">
                  <c:v>0.19882505435446085</c:v>
                </c:pt>
                <c:pt idx="27">
                  <c:v>0.20949650171140236</c:v>
                </c:pt>
                <c:pt idx="28">
                  <c:v>0.23157024567549089</c:v>
                </c:pt>
                <c:pt idx="29">
                  <c:v>0.24451736623439557</c:v>
                </c:pt>
                <c:pt idx="30">
                  <c:v>0.25450611913416882</c:v>
                </c:pt>
                <c:pt idx="31">
                  <c:v>0.25229133146969174</c:v>
                </c:pt>
                <c:pt idx="32">
                  <c:v>0.27328741599715767</c:v>
                </c:pt>
                <c:pt idx="33">
                  <c:v>0.27839287326033535</c:v>
                </c:pt>
                <c:pt idx="34">
                  <c:v>0.28796588321013333</c:v>
                </c:pt>
                <c:pt idx="35">
                  <c:v>0.2600579453845312</c:v>
                </c:pt>
                <c:pt idx="36">
                  <c:v>0.27631165439073191</c:v>
                </c:pt>
              </c:numCache>
            </c:numRef>
          </c:val>
          <c:smooth val="1"/>
          <c:extLst>
            <c:ext xmlns:c16="http://schemas.microsoft.com/office/drawing/2014/chart" uri="{C3380CC4-5D6E-409C-BE32-E72D297353CC}">
              <c16:uniqueId val="{00000002-48F1-41EB-BE43-49102683B6EB}"/>
            </c:ext>
          </c:extLst>
        </c:ser>
        <c:dLbls>
          <c:showLegendKey val="0"/>
          <c:showVal val="0"/>
          <c:showCatName val="0"/>
          <c:showSerName val="0"/>
          <c:showPercent val="0"/>
          <c:showBubbleSize val="0"/>
        </c:dLbls>
        <c:smooth val="0"/>
        <c:axId val="184287232"/>
        <c:axId val="184288768"/>
      </c:lineChart>
      <c:dateAx>
        <c:axId val="184287232"/>
        <c:scaling>
          <c:orientation val="minMax"/>
        </c:scaling>
        <c:delete val="0"/>
        <c:axPos val="b"/>
        <c:numFmt formatCode="mmm\-yy" sourceLinked="1"/>
        <c:majorTickMark val="out"/>
        <c:minorTickMark val="none"/>
        <c:tickLblPos val="nextTo"/>
        <c:txPr>
          <a:bodyPr rot="-5400000" vert="horz"/>
          <a:lstStyle/>
          <a:p>
            <a:pPr>
              <a:defRPr/>
            </a:pPr>
            <a:endParaRPr lang="es-ES"/>
          </a:p>
        </c:txPr>
        <c:crossAx val="184288768"/>
        <c:crosses val="autoZero"/>
        <c:auto val="1"/>
        <c:lblOffset val="100"/>
        <c:baseTimeUnit val="months"/>
        <c:minorUnit val="1"/>
        <c:minorTimeUnit val="months"/>
      </c:dateAx>
      <c:valAx>
        <c:axId val="184288768"/>
        <c:scaling>
          <c:orientation val="minMax"/>
          <c:max val="0.4"/>
          <c:min val="0"/>
        </c:scaling>
        <c:delete val="0"/>
        <c:axPos val="l"/>
        <c:numFmt formatCode="0%" sourceLinked="0"/>
        <c:majorTickMark val="out"/>
        <c:minorTickMark val="none"/>
        <c:tickLblPos val="nextTo"/>
        <c:crossAx val="184287232"/>
        <c:crosses val="autoZero"/>
        <c:crossBetween val="between"/>
        <c:majorUnit val="0.05"/>
      </c:valAx>
    </c:plotArea>
    <c:plotVisOnly val="1"/>
    <c:dispBlanksAs val="gap"/>
    <c:showDLblsOverMax val="0"/>
  </c:chart>
  <c:spPr>
    <a:noFill/>
    <a:ln>
      <a:noFill/>
    </a:ln>
  </c:spPr>
  <c:txPr>
    <a:bodyPr/>
    <a:lstStyle/>
    <a:p>
      <a:pPr>
        <a:defRPr>
          <a:latin typeface="Gotham" pitchFamily="50" charset="0"/>
          <a:cs typeface="Gotham" pitchFamily="50" charset="0"/>
        </a:defRPr>
      </a:pPr>
      <a:endParaRPr lang="es-ES"/>
    </a:p>
  </c:txPr>
  <c:printSettings>
    <c:headerFooter/>
    <c:pageMargins b="0.75000000000000366" l="0.70000000000000062" r="0.70000000000000062" t="0.75000000000000366"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19439279920684E-2"/>
          <c:y val="3.4360215938110422E-2"/>
          <c:w val="0.93157985794733555"/>
          <c:h val="0.74436603709450355"/>
        </c:manualLayout>
      </c:layout>
      <c:barChart>
        <c:barDir val="col"/>
        <c:grouping val="stacked"/>
        <c:varyColors val="0"/>
        <c:ser>
          <c:idx val="0"/>
          <c:order val="0"/>
          <c:tx>
            <c:strRef>
              <c:f>'3.2.11'!$D$12</c:f>
              <c:strCache>
                <c:ptCount val="1"/>
                <c:pt idx="0">
                  <c:v>CFN</c:v>
                </c:pt>
              </c:strCache>
            </c:strRef>
          </c:tx>
          <c:spPr>
            <a:solidFill>
              <a:srgbClr val="FBAF3F"/>
            </a:solidFill>
            <a:ln>
              <a:noFill/>
            </a:ln>
          </c:spPr>
          <c:invertIfNegative val="0"/>
          <c:cat>
            <c:numRef>
              <c:f>'3.2.11'!$B$158:$B$194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'3.2.11'!$D$158:$D$194</c:f>
              <c:numCache>
                <c:formatCode>0.0</c:formatCode>
                <c:ptCount val="37"/>
                <c:pt idx="0">
                  <c:v>1.4889860699999999</c:v>
                </c:pt>
                <c:pt idx="1">
                  <c:v>1.0156455</c:v>
                </c:pt>
                <c:pt idx="2">
                  <c:v>1.7714427500000001</c:v>
                </c:pt>
                <c:pt idx="3">
                  <c:v>0.76139707999999995</c:v>
                </c:pt>
                <c:pt idx="8">
                  <c:v>0.37</c:v>
                </c:pt>
                <c:pt idx="9" formatCode="#,##0.0_);\(#,##0.0\)">
                  <c:v>0.1</c:v>
                </c:pt>
                <c:pt idx="10" formatCode="#,##0.0_);\(#,##0.0\)">
                  <c:v>0.5</c:v>
                </c:pt>
                <c:pt idx="15" formatCode="#,##0.0_);\(#,##0.0\)">
                  <c:v>0.97</c:v>
                </c:pt>
              </c:numCache>
            </c:numRef>
          </c:val>
          <c:extLst>
            <c:ext xmlns:c16="http://schemas.microsoft.com/office/drawing/2014/chart" uri="{C3380CC4-5D6E-409C-BE32-E72D297353CC}">
              <c16:uniqueId val="{00000000-3288-4CDE-B56A-2BB6EA5E9CD0}"/>
            </c:ext>
          </c:extLst>
        </c:ser>
        <c:ser>
          <c:idx val="1"/>
          <c:order val="1"/>
          <c:tx>
            <c:strRef>
              <c:f>'3.2.11'!$E$12</c:f>
              <c:strCache>
                <c:ptCount val="1"/>
                <c:pt idx="0">
                  <c:v>BANECUADOR</c:v>
                </c:pt>
              </c:strCache>
            </c:strRef>
          </c:tx>
          <c:spPr>
            <a:solidFill>
              <a:srgbClr val="FFE18C"/>
            </a:solidFill>
            <a:ln>
              <a:noFill/>
            </a:ln>
          </c:spPr>
          <c:invertIfNegative val="0"/>
          <c:cat>
            <c:numRef>
              <c:f>'3.2.11'!$B$158:$B$194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'3.2.11'!$E$157:$E$194</c:f>
              <c:numCache>
                <c:formatCode>0.0</c:formatCode>
                <c:ptCount val="38"/>
                <c:pt idx="0">
                  <c:v>28.95735475</c:v>
                </c:pt>
                <c:pt idx="1">
                  <c:v>38.590249659999998</c:v>
                </c:pt>
                <c:pt idx="2">
                  <c:v>43.223654639999999</c:v>
                </c:pt>
                <c:pt idx="3">
                  <c:v>33.358613839999997</c:v>
                </c:pt>
                <c:pt idx="4">
                  <c:v>34.134891490000001</c:v>
                </c:pt>
                <c:pt idx="5">
                  <c:v>34.253926829999997</c:v>
                </c:pt>
                <c:pt idx="6">
                  <c:v>39.324118679999998</c:v>
                </c:pt>
                <c:pt idx="7">
                  <c:v>42.948827790000003</c:v>
                </c:pt>
                <c:pt idx="8">
                  <c:v>42.39</c:v>
                </c:pt>
                <c:pt idx="9">
                  <c:v>44.93</c:v>
                </c:pt>
                <c:pt idx="10" formatCode="#,##0.0_);\(#,##0.0\)">
                  <c:v>46.48</c:v>
                </c:pt>
                <c:pt idx="11" formatCode="#,##0.0_);\(#,##0.0\)">
                  <c:v>61.61</c:v>
                </c:pt>
                <c:pt idx="12" formatCode="#,##0.0_);\(#,##0.0\)">
                  <c:v>47.49</c:v>
                </c:pt>
                <c:pt idx="13" formatCode="#,##0.0_);\(#,##0.0\)">
                  <c:v>42.13</c:v>
                </c:pt>
                <c:pt idx="14" formatCode="#,##0.0_);\(#,##0.0\)">
                  <c:v>37.799999999999997</c:v>
                </c:pt>
                <c:pt idx="15" formatCode="#,##0.0_);\(#,##0.0\)">
                  <c:v>47.23</c:v>
                </c:pt>
                <c:pt idx="16" formatCode="#,##0.0_);\(#,##0.0\)">
                  <c:v>37.090000000000003</c:v>
                </c:pt>
                <c:pt idx="17" formatCode="#,##0.0_);\(#,##0.0\)">
                  <c:v>40.450000000000003</c:v>
                </c:pt>
                <c:pt idx="18" formatCode="#,##0.0_);\(#,##0.0\)">
                  <c:v>39.81</c:v>
                </c:pt>
                <c:pt idx="19" formatCode="#,##0.0_);\(#,##0.0\)">
                  <c:v>47.45</c:v>
                </c:pt>
                <c:pt idx="20" formatCode="#,##0.0_);\(#,##0.0\)">
                  <c:v>51.94</c:v>
                </c:pt>
                <c:pt idx="21" formatCode="#,##0.0_);\(#,##0.0\)">
                  <c:v>46.98</c:v>
                </c:pt>
                <c:pt idx="22" formatCode="#,##0.0_);\(#,##0.0\)">
                  <c:v>35.659999999999997</c:v>
                </c:pt>
                <c:pt idx="23">
                  <c:v>36.200000000000003</c:v>
                </c:pt>
                <c:pt idx="24">
                  <c:v>31.2</c:v>
                </c:pt>
                <c:pt idx="25">
                  <c:v>32.5</c:v>
                </c:pt>
                <c:pt idx="26">
                  <c:v>30.99</c:v>
                </c:pt>
                <c:pt idx="27">
                  <c:v>33.72</c:v>
                </c:pt>
                <c:pt idx="28">
                  <c:v>31.9</c:v>
                </c:pt>
                <c:pt idx="29">
                  <c:v>33.53</c:v>
                </c:pt>
                <c:pt idx="30">
                  <c:v>40.32</c:v>
                </c:pt>
                <c:pt idx="31">
                  <c:v>41.77</c:v>
                </c:pt>
                <c:pt idx="32">
                  <c:v>41.40560996</c:v>
                </c:pt>
                <c:pt idx="33">
                  <c:v>36.06</c:v>
                </c:pt>
                <c:pt idx="34">
                  <c:v>41.097136060000004</c:v>
                </c:pt>
                <c:pt idx="35">
                  <c:v>49.385443869999996</c:v>
                </c:pt>
                <c:pt idx="36">
                  <c:v>35.86</c:v>
                </c:pt>
                <c:pt idx="37">
                  <c:v>37.422770159999999</c:v>
                </c:pt>
              </c:numCache>
            </c:numRef>
          </c:val>
          <c:extLst>
            <c:ext xmlns:c16="http://schemas.microsoft.com/office/drawing/2014/chart" uri="{C3380CC4-5D6E-409C-BE32-E72D297353CC}">
              <c16:uniqueId val="{00000001-3288-4CDE-B56A-2BB6EA5E9CD0}"/>
            </c:ext>
          </c:extLst>
        </c:ser>
        <c:ser>
          <c:idx val="2"/>
          <c:order val="2"/>
          <c:tx>
            <c:strRef>
              <c:f>'3.2.11'!$F$12</c:f>
              <c:strCache>
                <c:ptCount val="1"/>
                <c:pt idx="0">
                  <c:v>BDE</c:v>
                </c:pt>
              </c:strCache>
            </c:strRef>
          </c:tx>
          <c:spPr>
            <a:solidFill>
              <a:srgbClr val="21598B"/>
            </a:solidFill>
            <a:ln>
              <a:noFill/>
            </a:ln>
          </c:spPr>
          <c:invertIfNegative val="0"/>
          <c:cat>
            <c:numRef>
              <c:f>'3.2.11'!$B$158:$B$194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'3.2.11'!$F$158:$F$194</c:f>
              <c:numCache>
                <c:formatCode>0.0</c:formatCode>
                <c:ptCount val="37"/>
                <c:pt idx="0">
                  <c:v>8.5783595500000001</c:v>
                </c:pt>
                <c:pt idx="1">
                  <c:v>10.653185880000001</c:v>
                </c:pt>
                <c:pt idx="2">
                  <c:v>7.3754016699999996</c:v>
                </c:pt>
                <c:pt idx="3">
                  <c:v>9.5817862900000002</c:v>
                </c:pt>
                <c:pt idx="4">
                  <c:v>8.9745900800000005</c:v>
                </c:pt>
                <c:pt idx="5">
                  <c:v>13.833205120000001</c:v>
                </c:pt>
                <c:pt idx="6">
                  <c:v>9.5474788499999992</c:v>
                </c:pt>
                <c:pt idx="7">
                  <c:v>13.28</c:v>
                </c:pt>
                <c:pt idx="8">
                  <c:v>7.64</c:v>
                </c:pt>
                <c:pt idx="9" formatCode="#,##0.0_);\(#,##0.0\)">
                  <c:v>7.66</c:v>
                </c:pt>
                <c:pt idx="10" formatCode="#,##0.0_);\(#,##0.0\)">
                  <c:v>26.4</c:v>
                </c:pt>
                <c:pt idx="11" formatCode="#,##0.0_);\(#,##0.0\)">
                  <c:v>8.5399999999999991</c:v>
                </c:pt>
                <c:pt idx="12" formatCode="#,##0.0_);\(#,##0.0\)">
                  <c:v>16.09</c:v>
                </c:pt>
                <c:pt idx="13" formatCode="#,##0.0_);\(#,##0.0\)">
                  <c:v>17.079999999999998</c:v>
                </c:pt>
                <c:pt idx="14" formatCode="#,##0.0_);\(#,##0.0\)">
                  <c:v>5.6</c:v>
                </c:pt>
                <c:pt idx="15" formatCode="#,##0.0_);\(#,##0.0\)">
                  <c:v>9.43</c:v>
                </c:pt>
                <c:pt idx="16" formatCode="#,##0.0_);\(#,##0.0\)">
                  <c:v>7.21</c:v>
                </c:pt>
                <c:pt idx="17" formatCode="#,##0.0_);\(#,##0.0\)">
                  <c:v>7.4</c:v>
                </c:pt>
                <c:pt idx="18" formatCode="#,##0.0_);\(#,##0.0\)">
                  <c:v>12.6</c:v>
                </c:pt>
                <c:pt idx="19" formatCode="#,##0.0_);\(#,##0.0\)">
                  <c:v>6.66</c:v>
                </c:pt>
                <c:pt idx="20" formatCode="#,##0.0_);\(#,##0.0\)">
                  <c:v>3.62</c:v>
                </c:pt>
                <c:pt idx="21" formatCode="#,##0.0_);\(#,##0.0\)">
                  <c:v>3.6</c:v>
                </c:pt>
                <c:pt idx="22" formatCode="#,##0.0_);\(#,##0.0\)">
                  <c:v>4.99</c:v>
                </c:pt>
                <c:pt idx="23" formatCode="#,##0.0_);\(#,##0.0\)">
                  <c:v>8.86</c:v>
                </c:pt>
                <c:pt idx="24">
                  <c:v>12.26</c:v>
                </c:pt>
                <c:pt idx="25">
                  <c:v>9.41</c:v>
                </c:pt>
                <c:pt idx="26">
                  <c:v>9.82</c:v>
                </c:pt>
                <c:pt idx="27">
                  <c:v>4.0599999999999996</c:v>
                </c:pt>
                <c:pt idx="28">
                  <c:v>7.28</c:v>
                </c:pt>
                <c:pt idx="29">
                  <c:v>7.67</c:v>
                </c:pt>
                <c:pt idx="30">
                  <c:v>7.95</c:v>
                </c:pt>
                <c:pt idx="31">
                  <c:v>6.07375913</c:v>
                </c:pt>
                <c:pt idx="32">
                  <c:v>1.72</c:v>
                </c:pt>
                <c:pt idx="33">
                  <c:v>0.88366623</c:v>
                </c:pt>
                <c:pt idx="34">
                  <c:v>10.155343869999999</c:v>
                </c:pt>
                <c:pt idx="35">
                  <c:v>14.79</c:v>
                </c:pt>
                <c:pt idx="36">
                  <c:v>3.4687379300000001</c:v>
                </c:pt>
              </c:numCache>
            </c:numRef>
          </c:val>
          <c:extLst>
            <c:ext xmlns:c16="http://schemas.microsoft.com/office/drawing/2014/chart" uri="{C3380CC4-5D6E-409C-BE32-E72D297353CC}">
              <c16:uniqueId val="{00000002-3288-4CDE-B56A-2BB6EA5E9CD0}"/>
            </c:ext>
          </c:extLst>
        </c:ser>
        <c:ser>
          <c:idx val="3"/>
          <c:order val="3"/>
          <c:tx>
            <c:strRef>
              <c:f>'3.2.11'!$H$12</c:f>
              <c:strCache>
                <c:ptCount val="1"/>
                <c:pt idx="0">
                  <c:v>BIESS</c:v>
                </c:pt>
              </c:strCache>
            </c:strRef>
          </c:tx>
          <c:spPr>
            <a:solidFill>
              <a:srgbClr val="5FA3BF"/>
            </a:solidFill>
            <a:ln>
              <a:noFill/>
            </a:ln>
          </c:spPr>
          <c:invertIfNegative val="0"/>
          <c:cat>
            <c:numRef>
              <c:f>'3.2.11'!$B$158:$B$194</c:f>
              <c:numCache>
                <c:formatCode>mmm\-yy</c:formatCode>
                <c:ptCount val="37"/>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pt idx="36">
                  <c:v>45689</c:v>
                </c:pt>
              </c:numCache>
            </c:numRef>
          </c:cat>
          <c:val>
            <c:numRef>
              <c:f>'3.2.11'!$H$157:$H$194</c:f>
              <c:numCache>
                <c:formatCode>#,##0.0_);\(#,##0.0\)</c:formatCode>
                <c:ptCount val="38"/>
                <c:pt idx="0">
                  <c:v>306.06579893999998</c:v>
                </c:pt>
                <c:pt idx="1">
                  <c:v>492.51234695999898</c:v>
                </c:pt>
                <c:pt idx="2">
                  <c:v>408.75686345999998</c:v>
                </c:pt>
                <c:pt idx="3">
                  <c:v>385.50937852999999</c:v>
                </c:pt>
                <c:pt idx="4">
                  <c:v>407.37605858000001</c:v>
                </c:pt>
                <c:pt idx="5">
                  <c:v>390.77244078000001</c:v>
                </c:pt>
                <c:pt idx="6">
                  <c:v>373.59155813000001</c:v>
                </c:pt>
                <c:pt idx="7">
                  <c:v>336.88616038999999</c:v>
                </c:pt>
                <c:pt idx="8">
                  <c:v>347.59</c:v>
                </c:pt>
                <c:pt idx="9">
                  <c:v>409.55</c:v>
                </c:pt>
                <c:pt idx="10" formatCode="#,##0.0">
                  <c:v>365.31</c:v>
                </c:pt>
                <c:pt idx="11" formatCode="#,##0.0">
                  <c:v>302.2</c:v>
                </c:pt>
                <c:pt idx="12" formatCode="#,##0.0">
                  <c:v>369.02</c:v>
                </c:pt>
                <c:pt idx="13" formatCode="#,##0.0">
                  <c:v>341.27</c:v>
                </c:pt>
                <c:pt idx="14" formatCode="#,##0.0">
                  <c:v>375.58</c:v>
                </c:pt>
                <c:pt idx="15" formatCode="#,##0.0">
                  <c:v>329.98</c:v>
                </c:pt>
                <c:pt idx="16" formatCode="#,##0.0">
                  <c:v>475.57</c:v>
                </c:pt>
                <c:pt idx="17" formatCode="#,##0.0">
                  <c:v>448.99</c:v>
                </c:pt>
                <c:pt idx="18" formatCode="#,##0.0">
                  <c:v>401.71</c:v>
                </c:pt>
                <c:pt idx="19" formatCode="#,##0.0">
                  <c:v>343.37</c:v>
                </c:pt>
                <c:pt idx="20" formatCode="#,##0.0">
                  <c:v>365.74</c:v>
                </c:pt>
                <c:pt idx="21" formatCode="#,##0.0">
                  <c:v>344.72</c:v>
                </c:pt>
                <c:pt idx="22" formatCode="#,##0.0">
                  <c:v>372.69</c:v>
                </c:pt>
                <c:pt idx="23">
                  <c:v>332.09</c:v>
                </c:pt>
                <c:pt idx="24">
                  <c:v>534.32000000000005</c:v>
                </c:pt>
                <c:pt idx="25">
                  <c:v>466.16</c:v>
                </c:pt>
                <c:pt idx="26" formatCode="0.0">
                  <c:v>415.03</c:v>
                </c:pt>
                <c:pt idx="27" formatCode="0.0">
                  <c:v>390.74</c:v>
                </c:pt>
                <c:pt idx="28" formatCode="0.0">
                  <c:v>415.92</c:v>
                </c:pt>
                <c:pt idx="29" formatCode="0.0">
                  <c:v>433.38</c:v>
                </c:pt>
                <c:pt idx="30" formatCode="0.0">
                  <c:v>432.79</c:v>
                </c:pt>
                <c:pt idx="31" formatCode="0.0">
                  <c:v>436.85</c:v>
                </c:pt>
                <c:pt idx="32" formatCode="0.0">
                  <c:v>425.05296240000001</c:v>
                </c:pt>
                <c:pt idx="33" formatCode="0.0">
                  <c:v>390.02</c:v>
                </c:pt>
                <c:pt idx="34" formatCode="0.0">
                  <c:v>377.27710941999999</c:v>
                </c:pt>
                <c:pt idx="35" formatCode="0.0">
                  <c:v>297.73302094999997</c:v>
                </c:pt>
                <c:pt idx="36" formatCode="0.0">
                  <c:v>366.87</c:v>
                </c:pt>
                <c:pt idx="37" formatCode="0.0">
                  <c:v>392.82998526</c:v>
                </c:pt>
              </c:numCache>
            </c:numRef>
          </c:val>
          <c:extLst>
            <c:ext xmlns:c16="http://schemas.microsoft.com/office/drawing/2014/chart" uri="{C3380CC4-5D6E-409C-BE32-E72D297353CC}">
              <c16:uniqueId val="{00000003-3288-4CDE-B56A-2BB6EA5E9CD0}"/>
            </c:ext>
          </c:extLst>
        </c:ser>
        <c:dLbls>
          <c:showLegendKey val="0"/>
          <c:showVal val="0"/>
          <c:showCatName val="0"/>
          <c:showSerName val="0"/>
          <c:showPercent val="0"/>
          <c:showBubbleSize val="0"/>
        </c:dLbls>
        <c:gapWidth val="150"/>
        <c:overlap val="100"/>
        <c:axId val="185424128"/>
        <c:axId val="185454592"/>
      </c:barChart>
      <c:dateAx>
        <c:axId val="185424128"/>
        <c:scaling>
          <c:orientation val="minMax"/>
          <c:min val="44562"/>
        </c:scaling>
        <c:delete val="0"/>
        <c:axPos val="b"/>
        <c:numFmt formatCode="mmm\-yy" sourceLinked="1"/>
        <c:majorTickMark val="out"/>
        <c:minorTickMark val="none"/>
        <c:tickLblPos val="nextTo"/>
        <c:txPr>
          <a:bodyPr rot="-5400000" vert="horz"/>
          <a:lstStyle/>
          <a:p>
            <a:pPr>
              <a:defRPr/>
            </a:pPr>
            <a:endParaRPr lang="es-ES"/>
          </a:p>
        </c:txPr>
        <c:crossAx val="185454592"/>
        <c:crosses val="autoZero"/>
        <c:auto val="1"/>
        <c:lblOffset val="100"/>
        <c:baseTimeUnit val="months"/>
      </c:dateAx>
      <c:valAx>
        <c:axId val="185454592"/>
        <c:scaling>
          <c:orientation val="minMax"/>
          <c:max val="600"/>
        </c:scaling>
        <c:delete val="0"/>
        <c:axPos val="l"/>
        <c:numFmt formatCode="#,##0" sourceLinked="0"/>
        <c:majorTickMark val="out"/>
        <c:minorTickMark val="none"/>
        <c:tickLblPos val="nextTo"/>
        <c:crossAx val="185424128"/>
        <c:crosses val="autoZero"/>
        <c:crossBetween val="between"/>
      </c:valAx>
      <c:spPr>
        <a:noFill/>
        <a:ln w="25400">
          <a:noFill/>
        </a:ln>
      </c:spPr>
    </c:plotArea>
    <c:legend>
      <c:legendPos val="b"/>
      <c:layout>
        <c:manualLayout>
          <c:xMode val="edge"/>
          <c:yMode val="edge"/>
          <c:x val="0.22108606044460119"/>
          <c:y val="0.93351028009604009"/>
          <c:w val="0.60103538832384862"/>
          <c:h val="6.3962426847324907E-2"/>
        </c:manualLayout>
      </c:layout>
      <c:overlay val="0"/>
    </c:legend>
    <c:plotVisOnly val="1"/>
    <c:dispBlanksAs val="gap"/>
    <c:showDLblsOverMax val="0"/>
  </c:chart>
  <c:spPr>
    <a:ln>
      <a:noFill/>
    </a:ln>
  </c:spPr>
  <c:txPr>
    <a:bodyPr/>
    <a:lstStyle/>
    <a:p>
      <a:pPr>
        <a:defRPr>
          <a:latin typeface="Gotham" pitchFamily="50" charset="0"/>
          <a:cs typeface="Gotham" pitchFamily="50" charset="0"/>
        </a:defRPr>
      </a:pPr>
      <a:endParaRPr lang="es-ES"/>
    </a:p>
  </c:txPr>
  <c:printSettings>
    <c:headerFooter/>
    <c:pageMargins b="0.75000000000000322" l="0.70000000000000062" r="0.70000000000000062" t="0.750000000000003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6.9403352140037733E-2"/>
          <c:y val="3.3241106400161612E-2"/>
          <c:w val="0.87552300533016669"/>
          <c:h val="0.70224603627273163"/>
        </c:manualLayout>
      </c:layout>
      <c:lineChart>
        <c:grouping val="standard"/>
        <c:varyColors val="0"/>
        <c:ser>
          <c:idx val="0"/>
          <c:order val="0"/>
          <c:tx>
            <c:strRef>
              <c:f>'2.3'!$F$11</c:f>
              <c:strCache>
                <c:ptCount val="1"/>
                <c:pt idx="0">
                  <c:v>CLD</c:v>
                </c:pt>
              </c:strCache>
            </c:strRef>
          </c:tx>
          <c:spPr>
            <a:ln w="31750">
              <a:solidFill>
                <a:srgbClr val="0070C0"/>
              </a:solidFill>
            </a:ln>
          </c:spPr>
          <c:marker>
            <c:symbol val="square"/>
            <c:size val="2"/>
            <c:spPr>
              <a:ln>
                <a:solidFill>
                  <a:srgbClr val="0070C0"/>
                </a:solidFill>
              </a:ln>
            </c:spPr>
          </c:marker>
          <c:dLbls>
            <c:dLbl>
              <c:idx val="18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60-4036-B9CF-2C335582E3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'2.3'!$B$79:$B$260</c:f>
              <c:numCache>
                <c:formatCode>m/d/yyyy</c:formatCode>
                <c:ptCount val="182"/>
                <c:pt idx="0">
                  <c:v>41283</c:v>
                </c:pt>
                <c:pt idx="1">
                  <c:v>41297</c:v>
                </c:pt>
                <c:pt idx="2">
                  <c:v>41311</c:v>
                </c:pt>
                <c:pt idx="3">
                  <c:v>41325</c:v>
                </c:pt>
                <c:pt idx="4">
                  <c:v>41339</c:v>
                </c:pt>
                <c:pt idx="5">
                  <c:v>41353</c:v>
                </c:pt>
                <c:pt idx="6">
                  <c:v>41367</c:v>
                </c:pt>
                <c:pt idx="7">
                  <c:v>41381</c:v>
                </c:pt>
                <c:pt idx="8">
                  <c:v>41395</c:v>
                </c:pt>
                <c:pt idx="9">
                  <c:v>41409</c:v>
                </c:pt>
                <c:pt idx="10">
                  <c:v>41423</c:v>
                </c:pt>
                <c:pt idx="11">
                  <c:v>41437</c:v>
                </c:pt>
                <c:pt idx="12">
                  <c:v>41451</c:v>
                </c:pt>
                <c:pt idx="13">
                  <c:v>41465</c:v>
                </c:pt>
                <c:pt idx="14">
                  <c:v>41479</c:v>
                </c:pt>
                <c:pt idx="15">
                  <c:v>41493</c:v>
                </c:pt>
                <c:pt idx="16">
                  <c:v>41507</c:v>
                </c:pt>
                <c:pt idx="17">
                  <c:v>41521</c:v>
                </c:pt>
                <c:pt idx="18">
                  <c:v>41535</c:v>
                </c:pt>
                <c:pt idx="19">
                  <c:v>41549</c:v>
                </c:pt>
                <c:pt idx="20">
                  <c:v>41563</c:v>
                </c:pt>
                <c:pt idx="21">
                  <c:v>41577</c:v>
                </c:pt>
                <c:pt idx="22">
                  <c:v>41591</c:v>
                </c:pt>
                <c:pt idx="23">
                  <c:v>41605</c:v>
                </c:pt>
                <c:pt idx="24">
                  <c:v>41619</c:v>
                </c:pt>
                <c:pt idx="25">
                  <c:v>41633</c:v>
                </c:pt>
                <c:pt idx="26">
                  <c:v>41647</c:v>
                </c:pt>
                <c:pt idx="27">
                  <c:v>41661</c:v>
                </c:pt>
                <c:pt idx="28">
                  <c:v>41675</c:v>
                </c:pt>
                <c:pt idx="29">
                  <c:v>41689</c:v>
                </c:pt>
                <c:pt idx="30">
                  <c:v>41703</c:v>
                </c:pt>
                <c:pt idx="31">
                  <c:v>41717</c:v>
                </c:pt>
                <c:pt idx="32">
                  <c:v>41731</c:v>
                </c:pt>
                <c:pt idx="33">
                  <c:v>41745</c:v>
                </c:pt>
                <c:pt idx="34">
                  <c:v>41759</c:v>
                </c:pt>
                <c:pt idx="35">
                  <c:v>41773</c:v>
                </c:pt>
                <c:pt idx="36">
                  <c:v>41787</c:v>
                </c:pt>
                <c:pt idx="37">
                  <c:v>41801</c:v>
                </c:pt>
                <c:pt idx="38">
                  <c:v>41815</c:v>
                </c:pt>
                <c:pt idx="39">
                  <c:v>41829</c:v>
                </c:pt>
                <c:pt idx="40">
                  <c:v>41843</c:v>
                </c:pt>
                <c:pt idx="41">
                  <c:v>41857</c:v>
                </c:pt>
                <c:pt idx="42">
                  <c:v>41871</c:v>
                </c:pt>
                <c:pt idx="43">
                  <c:v>41885</c:v>
                </c:pt>
                <c:pt idx="44">
                  <c:v>41899</c:v>
                </c:pt>
                <c:pt idx="45">
                  <c:v>41913</c:v>
                </c:pt>
                <c:pt idx="46">
                  <c:v>41927</c:v>
                </c:pt>
                <c:pt idx="47">
                  <c:v>41941</c:v>
                </c:pt>
                <c:pt idx="48">
                  <c:v>41955</c:v>
                </c:pt>
                <c:pt idx="49">
                  <c:v>41969</c:v>
                </c:pt>
                <c:pt idx="50">
                  <c:v>41983</c:v>
                </c:pt>
                <c:pt idx="51">
                  <c:v>41997</c:v>
                </c:pt>
                <c:pt idx="52">
                  <c:v>42011</c:v>
                </c:pt>
                <c:pt idx="53">
                  <c:v>42025</c:v>
                </c:pt>
                <c:pt idx="54">
                  <c:v>42039</c:v>
                </c:pt>
                <c:pt idx="55">
                  <c:v>42053</c:v>
                </c:pt>
                <c:pt idx="56">
                  <c:v>42067</c:v>
                </c:pt>
                <c:pt idx="57">
                  <c:v>42081</c:v>
                </c:pt>
                <c:pt idx="58">
                  <c:v>42095</c:v>
                </c:pt>
                <c:pt idx="59">
                  <c:v>42109</c:v>
                </c:pt>
                <c:pt idx="60">
                  <c:v>42123</c:v>
                </c:pt>
                <c:pt idx="61">
                  <c:v>42137</c:v>
                </c:pt>
                <c:pt idx="62">
                  <c:v>42151</c:v>
                </c:pt>
                <c:pt idx="63">
                  <c:v>42165</c:v>
                </c:pt>
                <c:pt idx="64">
                  <c:v>42179</c:v>
                </c:pt>
                <c:pt idx="65">
                  <c:v>42193</c:v>
                </c:pt>
                <c:pt idx="66">
                  <c:v>42207</c:v>
                </c:pt>
                <c:pt idx="67">
                  <c:v>42235</c:v>
                </c:pt>
                <c:pt idx="68">
                  <c:v>42277</c:v>
                </c:pt>
                <c:pt idx="69">
                  <c:v>42305</c:v>
                </c:pt>
                <c:pt idx="70">
                  <c:v>42333</c:v>
                </c:pt>
                <c:pt idx="71">
                  <c:v>42361</c:v>
                </c:pt>
                <c:pt idx="72">
                  <c:v>42389</c:v>
                </c:pt>
                <c:pt idx="73">
                  <c:v>42417</c:v>
                </c:pt>
                <c:pt idx="74">
                  <c:v>42459</c:v>
                </c:pt>
                <c:pt idx="75">
                  <c:v>42487</c:v>
                </c:pt>
                <c:pt idx="76">
                  <c:v>42515</c:v>
                </c:pt>
                <c:pt idx="77">
                  <c:v>42543</c:v>
                </c:pt>
                <c:pt idx="78">
                  <c:v>42571</c:v>
                </c:pt>
                <c:pt idx="79">
                  <c:v>42613</c:v>
                </c:pt>
                <c:pt idx="80">
                  <c:v>42641</c:v>
                </c:pt>
                <c:pt idx="81">
                  <c:v>42669</c:v>
                </c:pt>
                <c:pt idx="82">
                  <c:v>42697</c:v>
                </c:pt>
                <c:pt idx="83">
                  <c:v>42725</c:v>
                </c:pt>
                <c:pt idx="84">
                  <c:v>42753</c:v>
                </c:pt>
                <c:pt idx="85">
                  <c:v>42781</c:v>
                </c:pt>
                <c:pt idx="86">
                  <c:v>42823</c:v>
                </c:pt>
                <c:pt idx="87">
                  <c:v>42851</c:v>
                </c:pt>
                <c:pt idx="88">
                  <c:v>42879</c:v>
                </c:pt>
                <c:pt idx="89">
                  <c:v>42907</c:v>
                </c:pt>
                <c:pt idx="90">
                  <c:v>42935</c:v>
                </c:pt>
                <c:pt idx="91">
                  <c:v>42977</c:v>
                </c:pt>
                <c:pt idx="92">
                  <c:v>43005</c:v>
                </c:pt>
                <c:pt idx="93">
                  <c:v>43033</c:v>
                </c:pt>
                <c:pt idx="94">
                  <c:v>43061</c:v>
                </c:pt>
                <c:pt idx="95">
                  <c:v>43089</c:v>
                </c:pt>
                <c:pt idx="96">
                  <c:v>43131</c:v>
                </c:pt>
                <c:pt idx="97">
                  <c:v>43159</c:v>
                </c:pt>
                <c:pt idx="98">
                  <c:v>43187</c:v>
                </c:pt>
                <c:pt idx="99">
                  <c:v>43215</c:v>
                </c:pt>
                <c:pt idx="100">
                  <c:v>43243</c:v>
                </c:pt>
                <c:pt idx="101">
                  <c:v>43271</c:v>
                </c:pt>
                <c:pt idx="102">
                  <c:v>43299</c:v>
                </c:pt>
                <c:pt idx="103">
                  <c:v>43341</c:v>
                </c:pt>
                <c:pt idx="104">
                  <c:v>43369</c:v>
                </c:pt>
                <c:pt idx="105">
                  <c:v>43397</c:v>
                </c:pt>
                <c:pt idx="106">
                  <c:v>43425</c:v>
                </c:pt>
                <c:pt idx="107">
                  <c:v>43453</c:v>
                </c:pt>
                <c:pt idx="108">
                  <c:v>43495</c:v>
                </c:pt>
                <c:pt idx="109">
                  <c:v>43523</c:v>
                </c:pt>
                <c:pt idx="110">
                  <c:v>43551</c:v>
                </c:pt>
                <c:pt idx="111">
                  <c:v>43579</c:v>
                </c:pt>
                <c:pt idx="112">
                  <c:v>43607</c:v>
                </c:pt>
                <c:pt idx="113">
                  <c:v>43635</c:v>
                </c:pt>
                <c:pt idx="114">
                  <c:v>43677</c:v>
                </c:pt>
                <c:pt idx="115">
                  <c:v>43705</c:v>
                </c:pt>
                <c:pt idx="116">
                  <c:v>43733</c:v>
                </c:pt>
                <c:pt idx="117">
                  <c:v>43761</c:v>
                </c:pt>
                <c:pt idx="118">
                  <c:v>43789</c:v>
                </c:pt>
                <c:pt idx="119">
                  <c:v>43817</c:v>
                </c:pt>
                <c:pt idx="120">
                  <c:v>43859</c:v>
                </c:pt>
                <c:pt idx="121">
                  <c:v>43887</c:v>
                </c:pt>
                <c:pt idx="122">
                  <c:v>43915</c:v>
                </c:pt>
                <c:pt idx="123">
                  <c:v>43943</c:v>
                </c:pt>
                <c:pt idx="124">
                  <c:v>43971</c:v>
                </c:pt>
                <c:pt idx="125">
                  <c:v>43999</c:v>
                </c:pt>
                <c:pt idx="126">
                  <c:v>44041</c:v>
                </c:pt>
                <c:pt idx="127">
                  <c:v>44069</c:v>
                </c:pt>
                <c:pt idx="128">
                  <c:v>44097</c:v>
                </c:pt>
                <c:pt idx="129">
                  <c:v>44125</c:v>
                </c:pt>
                <c:pt idx="130">
                  <c:v>44153</c:v>
                </c:pt>
                <c:pt idx="131">
                  <c:v>44195</c:v>
                </c:pt>
                <c:pt idx="132">
                  <c:v>44223</c:v>
                </c:pt>
                <c:pt idx="133">
                  <c:v>44251</c:v>
                </c:pt>
                <c:pt idx="134">
                  <c:v>44279</c:v>
                </c:pt>
                <c:pt idx="135">
                  <c:v>44307</c:v>
                </c:pt>
                <c:pt idx="136">
                  <c:v>44335</c:v>
                </c:pt>
                <c:pt idx="137">
                  <c:v>44377</c:v>
                </c:pt>
                <c:pt idx="138">
                  <c:v>44405</c:v>
                </c:pt>
                <c:pt idx="139">
                  <c:v>44433</c:v>
                </c:pt>
                <c:pt idx="140">
                  <c:v>44461</c:v>
                </c:pt>
                <c:pt idx="141">
                  <c:v>44489</c:v>
                </c:pt>
                <c:pt idx="142">
                  <c:v>44517</c:v>
                </c:pt>
                <c:pt idx="143">
                  <c:v>44559</c:v>
                </c:pt>
                <c:pt idx="144">
                  <c:v>44587</c:v>
                </c:pt>
                <c:pt idx="145">
                  <c:v>44615</c:v>
                </c:pt>
                <c:pt idx="146">
                  <c:v>44643</c:v>
                </c:pt>
                <c:pt idx="147">
                  <c:v>44671</c:v>
                </c:pt>
                <c:pt idx="148">
                  <c:v>44699</c:v>
                </c:pt>
                <c:pt idx="149">
                  <c:v>44741</c:v>
                </c:pt>
                <c:pt idx="150">
                  <c:v>44769</c:v>
                </c:pt>
                <c:pt idx="151">
                  <c:v>44797</c:v>
                </c:pt>
                <c:pt idx="152">
                  <c:v>44825</c:v>
                </c:pt>
                <c:pt idx="153">
                  <c:v>44853</c:v>
                </c:pt>
                <c:pt idx="154">
                  <c:v>44895</c:v>
                </c:pt>
                <c:pt idx="155">
                  <c:v>44923</c:v>
                </c:pt>
                <c:pt idx="156">
                  <c:v>44951</c:v>
                </c:pt>
                <c:pt idx="157">
                  <c:v>44979</c:v>
                </c:pt>
                <c:pt idx="158">
                  <c:v>45007</c:v>
                </c:pt>
                <c:pt idx="159">
                  <c:v>45035</c:v>
                </c:pt>
                <c:pt idx="160">
                  <c:v>45077</c:v>
                </c:pt>
                <c:pt idx="161">
                  <c:v>45105</c:v>
                </c:pt>
                <c:pt idx="162">
                  <c:v>45133</c:v>
                </c:pt>
                <c:pt idx="163">
                  <c:v>45161</c:v>
                </c:pt>
                <c:pt idx="164">
                  <c:v>45189</c:v>
                </c:pt>
                <c:pt idx="165">
                  <c:v>45217</c:v>
                </c:pt>
                <c:pt idx="166">
                  <c:v>45259</c:v>
                </c:pt>
                <c:pt idx="167">
                  <c:v>45287</c:v>
                </c:pt>
                <c:pt idx="168">
                  <c:v>45315</c:v>
                </c:pt>
                <c:pt idx="169">
                  <c:v>45343</c:v>
                </c:pt>
                <c:pt idx="170">
                  <c:v>45371</c:v>
                </c:pt>
                <c:pt idx="171">
                  <c:v>45399</c:v>
                </c:pt>
                <c:pt idx="172">
                  <c:v>45441</c:v>
                </c:pt>
                <c:pt idx="173">
                  <c:v>45469</c:v>
                </c:pt>
                <c:pt idx="174">
                  <c:v>45497</c:v>
                </c:pt>
                <c:pt idx="175">
                  <c:v>45525</c:v>
                </c:pt>
                <c:pt idx="176">
                  <c:v>45553</c:v>
                </c:pt>
                <c:pt idx="177">
                  <c:v>45595</c:v>
                </c:pt>
                <c:pt idx="178">
                  <c:v>45623</c:v>
                </c:pt>
                <c:pt idx="179">
                  <c:v>45651</c:v>
                </c:pt>
                <c:pt idx="180">
                  <c:v>45679</c:v>
                </c:pt>
                <c:pt idx="181">
                  <c:v>45707</c:v>
                </c:pt>
              </c:numCache>
            </c:numRef>
          </c:cat>
          <c:val>
            <c:numRef>
              <c:f>'2.3'!$F$79:$F$260</c:f>
              <c:numCache>
                <c:formatCode>0.0%</c:formatCode>
                <c:ptCount val="182"/>
                <c:pt idx="0">
                  <c:v>0.72029934657063877</c:v>
                </c:pt>
                <c:pt idx="1">
                  <c:v>0.73167113953903506</c:v>
                </c:pt>
                <c:pt idx="2">
                  <c:v>0.73470414807179285</c:v>
                </c:pt>
                <c:pt idx="3">
                  <c:v>0.74607451428605909</c:v>
                </c:pt>
                <c:pt idx="4">
                  <c:v>0.7488964074874549</c:v>
                </c:pt>
                <c:pt idx="5">
                  <c:v>0.76063257689798103</c:v>
                </c:pt>
                <c:pt idx="6">
                  <c:v>0.75503751756840132</c:v>
                </c:pt>
                <c:pt idx="7">
                  <c:v>0.76386861638187376</c:v>
                </c:pt>
                <c:pt idx="8">
                  <c:v>0.76483775339877924</c:v>
                </c:pt>
                <c:pt idx="9">
                  <c:v>0.77159036311054185</c:v>
                </c:pt>
                <c:pt idx="10">
                  <c:v>0.75866776262378643</c:v>
                </c:pt>
                <c:pt idx="11">
                  <c:v>0.74982177836494535</c:v>
                </c:pt>
                <c:pt idx="12">
                  <c:v>0.7506411664727598</c:v>
                </c:pt>
                <c:pt idx="13">
                  <c:v>0.75228411120494743</c:v>
                </c:pt>
                <c:pt idx="14">
                  <c:v>0.75523844916442318</c:v>
                </c:pt>
                <c:pt idx="15">
                  <c:v>0.74638403913797169</c:v>
                </c:pt>
                <c:pt idx="16">
                  <c:v>0.74607215005843297</c:v>
                </c:pt>
                <c:pt idx="17">
                  <c:v>0.74077741410215681</c:v>
                </c:pt>
                <c:pt idx="18">
                  <c:v>0.73893614826657805</c:v>
                </c:pt>
                <c:pt idx="19">
                  <c:v>0.73958242565994425</c:v>
                </c:pt>
                <c:pt idx="20">
                  <c:v>0.74176765550430912</c:v>
                </c:pt>
                <c:pt idx="21">
                  <c:v>0.74760705387639681</c:v>
                </c:pt>
                <c:pt idx="22">
                  <c:v>0.75401449115406893</c:v>
                </c:pt>
                <c:pt idx="23">
                  <c:v>0.75683688674637839</c:v>
                </c:pt>
                <c:pt idx="24">
                  <c:v>0.76191896713114626</c:v>
                </c:pt>
                <c:pt idx="25">
                  <c:v>0.77825690280782667</c:v>
                </c:pt>
                <c:pt idx="26">
                  <c:v>0.78140124984955839</c:v>
                </c:pt>
                <c:pt idx="27">
                  <c:v>0.78252948733470962</c:v>
                </c:pt>
                <c:pt idx="28">
                  <c:v>0.77134361947097507</c:v>
                </c:pt>
                <c:pt idx="29">
                  <c:v>0.78086406000406172</c:v>
                </c:pt>
                <c:pt idx="30">
                  <c:v>0.76883394511417325</c:v>
                </c:pt>
                <c:pt idx="31">
                  <c:v>0.77672974889167712</c:v>
                </c:pt>
                <c:pt idx="32">
                  <c:v>0.77841787246141914</c:v>
                </c:pt>
                <c:pt idx="33">
                  <c:v>0.78433038292048174</c:v>
                </c:pt>
                <c:pt idx="34">
                  <c:v>0.78090987829485303</c:v>
                </c:pt>
                <c:pt idx="35">
                  <c:v>0.77192131467722058</c:v>
                </c:pt>
                <c:pt idx="36">
                  <c:v>0.78495127973626677</c:v>
                </c:pt>
                <c:pt idx="37">
                  <c:v>0.77185904793060911</c:v>
                </c:pt>
                <c:pt idx="38">
                  <c:v>0.78141695013981327</c:v>
                </c:pt>
                <c:pt idx="39">
                  <c:v>0.77999802831206788</c:v>
                </c:pt>
                <c:pt idx="40">
                  <c:v>0.7810965599737435</c:v>
                </c:pt>
                <c:pt idx="41">
                  <c:v>0.78271912791048703</c:v>
                </c:pt>
                <c:pt idx="42">
                  <c:v>0.78411824750895387</c:v>
                </c:pt>
                <c:pt idx="43">
                  <c:v>0.78570370711306181</c:v>
                </c:pt>
                <c:pt idx="44">
                  <c:v>0.78744555793904658</c:v>
                </c:pt>
                <c:pt idx="45">
                  <c:v>0.78408812969627162</c:v>
                </c:pt>
                <c:pt idx="46">
                  <c:v>0.78929573548273679</c:v>
                </c:pt>
                <c:pt idx="47">
                  <c:v>0.78250649271437112</c:v>
                </c:pt>
                <c:pt idx="48">
                  <c:v>0.78444790200914849</c:v>
                </c:pt>
                <c:pt idx="49">
                  <c:v>0.77836132468637231</c:v>
                </c:pt>
                <c:pt idx="50">
                  <c:v>0.77678014456697497</c:v>
                </c:pt>
                <c:pt idx="51">
                  <c:v>0.78757236396908736</c:v>
                </c:pt>
                <c:pt idx="52">
                  <c:v>0.78897382045337183</c:v>
                </c:pt>
                <c:pt idx="53">
                  <c:v>0.79599285688733312</c:v>
                </c:pt>
                <c:pt idx="54">
                  <c:v>0.8101132610069961</c:v>
                </c:pt>
                <c:pt idx="55">
                  <c:v>0.80747699901455228</c:v>
                </c:pt>
                <c:pt idx="56">
                  <c:v>0.81575326394956937</c:v>
                </c:pt>
                <c:pt idx="57">
                  <c:v>0.81652494549185073</c:v>
                </c:pt>
                <c:pt idx="58">
                  <c:v>0.81977045401830584</c:v>
                </c:pt>
                <c:pt idx="59">
                  <c:v>0.81954635168344925</c:v>
                </c:pt>
                <c:pt idx="60">
                  <c:v>0.8109496751605868</c:v>
                </c:pt>
                <c:pt idx="61">
                  <c:v>0.81656798236130346</c:v>
                </c:pt>
                <c:pt idx="62">
                  <c:v>0.82435468612030338</c:v>
                </c:pt>
                <c:pt idx="63">
                  <c:v>0.82264870375552546</c:v>
                </c:pt>
                <c:pt idx="64">
                  <c:v>0.81795293036953698</c:v>
                </c:pt>
                <c:pt idx="65">
                  <c:v>0.82018763058188138</c:v>
                </c:pt>
                <c:pt idx="66">
                  <c:v>0.82257030849354174</c:v>
                </c:pt>
                <c:pt idx="67">
                  <c:v>0.81883115561976916</c:v>
                </c:pt>
                <c:pt idx="68">
                  <c:v>0.81702587763593537</c:v>
                </c:pt>
                <c:pt idx="69">
                  <c:v>0.82620258554399717</c:v>
                </c:pt>
                <c:pt idx="70">
                  <c:v>0.82063679103469855</c:v>
                </c:pt>
                <c:pt idx="71">
                  <c:v>0.81148074570667783</c:v>
                </c:pt>
                <c:pt idx="72">
                  <c:v>0.80056300636909294</c:v>
                </c:pt>
                <c:pt idx="73">
                  <c:v>0.80027477380832923</c:v>
                </c:pt>
                <c:pt idx="74">
                  <c:v>0.79741982161576819</c:v>
                </c:pt>
                <c:pt idx="75">
                  <c:v>0.80325226600953514</c:v>
                </c:pt>
                <c:pt idx="76">
                  <c:v>0.80959927462708681</c:v>
                </c:pt>
                <c:pt idx="77">
                  <c:v>0.80429415867895182</c:v>
                </c:pt>
                <c:pt idx="78">
                  <c:v>0.80335191576795761</c:v>
                </c:pt>
                <c:pt idx="79">
                  <c:v>0.81021402246090501</c:v>
                </c:pt>
                <c:pt idx="80">
                  <c:v>0.81145155140884973</c:v>
                </c:pt>
                <c:pt idx="81">
                  <c:v>0.81420641076837985</c:v>
                </c:pt>
                <c:pt idx="82">
                  <c:v>0.81107631598709851</c:v>
                </c:pt>
                <c:pt idx="83">
                  <c:v>0.82639809373147921</c:v>
                </c:pt>
                <c:pt idx="84">
                  <c:v>0.87158052374779671</c:v>
                </c:pt>
                <c:pt idx="85">
                  <c:v>0.86819862472057463</c:v>
                </c:pt>
                <c:pt idx="86">
                  <c:v>0.71475190145177903</c:v>
                </c:pt>
                <c:pt idx="87">
                  <c:v>0.71042216957266291</c:v>
                </c:pt>
                <c:pt idx="88">
                  <c:v>0.70526321336192721</c:v>
                </c:pt>
                <c:pt idx="89">
                  <c:v>0.70940524286777218</c:v>
                </c:pt>
                <c:pt idx="90">
                  <c:v>0.71102026703415522</c:v>
                </c:pt>
                <c:pt idx="91">
                  <c:v>0.71089405626678637</c:v>
                </c:pt>
                <c:pt idx="92">
                  <c:v>0.70805692868446291</c:v>
                </c:pt>
                <c:pt idx="93">
                  <c:v>0.71166364325064979</c:v>
                </c:pt>
                <c:pt idx="94">
                  <c:v>0.71369199882705026</c:v>
                </c:pt>
                <c:pt idx="95">
                  <c:v>0.71839543017760921</c:v>
                </c:pt>
                <c:pt idx="96">
                  <c:v>0.70771918107310861</c:v>
                </c:pt>
                <c:pt idx="97">
                  <c:v>0.70191833969842088</c:v>
                </c:pt>
                <c:pt idx="98">
                  <c:v>0.70485976440400833</c:v>
                </c:pt>
                <c:pt idx="99">
                  <c:v>0.70116072194809009</c:v>
                </c:pt>
                <c:pt idx="100">
                  <c:v>0.70451489589277527</c:v>
                </c:pt>
                <c:pt idx="101">
                  <c:v>0.7110366418320172</c:v>
                </c:pt>
                <c:pt idx="102">
                  <c:v>0.71566861939170079</c:v>
                </c:pt>
                <c:pt idx="103">
                  <c:v>0.71244955513964159</c:v>
                </c:pt>
                <c:pt idx="104">
                  <c:v>0.70265050655426586</c:v>
                </c:pt>
                <c:pt idx="105">
                  <c:v>0.70505381376180365</c:v>
                </c:pt>
                <c:pt idx="106">
                  <c:v>0.70266928591272793</c:v>
                </c:pt>
                <c:pt idx="107">
                  <c:v>0.7099820007822194</c:v>
                </c:pt>
                <c:pt idx="108">
                  <c:v>0.70467223519236288</c:v>
                </c:pt>
                <c:pt idx="109">
                  <c:v>0.70166288364843654</c:v>
                </c:pt>
                <c:pt idx="110">
                  <c:v>0.70130117502514067</c:v>
                </c:pt>
                <c:pt idx="111">
                  <c:v>0.69770138663292736</c:v>
                </c:pt>
                <c:pt idx="112">
                  <c:v>0.70166152534487591</c:v>
                </c:pt>
                <c:pt idx="113">
                  <c:v>0.89698536422591946</c:v>
                </c:pt>
                <c:pt idx="114">
                  <c:v>0.88853509597515778</c:v>
                </c:pt>
                <c:pt idx="115">
                  <c:v>0.89819100230757576</c:v>
                </c:pt>
                <c:pt idx="116">
                  <c:v>0.89619557013740136</c:v>
                </c:pt>
                <c:pt idx="117">
                  <c:v>0.90701106039571811</c:v>
                </c:pt>
                <c:pt idx="118">
                  <c:v>0.90445201183310264</c:v>
                </c:pt>
                <c:pt idx="119">
                  <c:v>0.88017722583459002</c:v>
                </c:pt>
                <c:pt idx="120">
                  <c:v>0.86791688993429783</c:v>
                </c:pt>
                <c:pt idx="121">
                  <c:v>0.86498791670219011</c:v>
                </c:pt>
                <c:pt idx="122">
                  <c:v>0.87058439936853582</c:v>
                </c:pt>
                <c:pt idx="123">
                  <c:v>0.86699802600349241</c:v>
                </c:pt>
                <c:pt idx="124">
                  <c:v>0.86103237984704317</c:v>
                </c:pt>
                <c:pt idx="125">
                  <c:v>0.84187090745454285</c:v>
                </c:pt>
                <c:pt idx="126">
                  <c:v>0.83744624129949952</c:v>
                </c:pt>
                <c:pt idx="127">
                  <c:v>0.8284380274996973</c:v>
                </c:pt>
                <c:pt idx="128">
                  <c:v>0.8288290247894794</c:v>
                </c:pt>
                <c:pt idx="129">
                  <c:v>0.82725064288850658</c:v>
                </c:pt>
                <c:pt idx="130">
                  <c:v>0.82502521040851462</c:v>
                </c:pt>
                <c:pt idx="131">
                  <c:v>0.82990910760405101</c:v>
                </c:pt>
                <c:pt idx="132">
                  <c:v>0.8256096474608754</c:v>
                </c:pt>
                <c:pt idx="133">
                  <c:v>0.82386374779030824</c:v>
                </c:pt>
                <c:pt idx="134">
                  <c:v>0.82066947944527668</c:v>
                </c:pt>
                <c:pt idx="135">
                  <c:v>0.8190432847497735</c:v>
                </c:pt>
                <c:pt idx="136">
                  <c:v>0.82512023832213821</c:v>
                </c:pt>
                <c:pt idx="137">
                  <c:v>0.84959122434712386</c:v>
                </c:pt>
                <c:pt idx="138">
                  <c:v>0.83547354332561818</c:v>
                </c:pt>
                <c:pt idx="139">
                  <c:v>0.83333812453758738</c:v>
                </c:pt>
                <c:pt idx="140">
                  <c:v>0.83577384816575795</c:v>
                </c:pt>
                <c:pt idx="141">
                  <c:v>0.83619717805756855</c:v>
                </c:pt>
                <c:pt idx="142">
                  <c:v>0.85211297113317208</c:v>
                </c:pt>
                <c:pt idx="143">
                  <c:v>0.85723981444336395</c:v>
                </c:pt>
                <c:pt idx="144">
                  <c:v>0.86063979162038573</c:v>
                </c:pt>
                <c:pt idx="145">
                  <c:v>0.86652471634842398</c:v>
                </c:pt>
                <c:pt idx="146">
                  <c:v>0.86320859475367018</c:v>
                </c:pt>
                <c:pt idx="147">
                  <c:v>0.8631490634879142</c:v>
                </c:pt>
                <c:pt idx="148">
                  <c:v>0.870165484341898</c:v>
                </c:pt>
                <c:pt idx="149">
                  <c:v>0.86741189890557902</c:v>
                </c:pt>
                <c:pt idx="150">
                  <c:v>0.86989969048666915</c:v>
                </c:pt>
                <c:pt idx="151">
                  <c:v>0.86120534751166622</c:v>
                </c:pt>
                <c:pt idx="152">
                  <c:v>0.84704454051355904</c:v>
                </c:pt>
                <c:pt idx="153">
                  <c:v>0.84967968563449692</c:v>
                </c:pt>
                <c:pt idx="154">
                  <c:v>0.84481754515469121</c:v>
                </c:pt>
                <c:pt idx="155">
                  <c:v>0.84154140588692383</c:v>
                </c:pt>
                <c:pt idx="156">
                  <c:v>0.82726342226557048</c:v>
                </c:pt>
                <c:pt idx="157">
                  <c:v>0.82296167603914216</c:v>
                </c:pt>
                <c:pt idx="158">
                  <c:v>0.83464119698864658</c:v>
                </c:pt>
                <c:pt idx="159">
                  <c:v>0.8253833097286134</c:v>
                </c:pt>
                <c:pt idx="160">
                  <c:v>0.82642934923189304</c:v>
                </c:pt>
                <c:pt idx="161">
                  <c:v>0.8341515949900451</c:v>
                </c:pt>
                <c:pt idx="162">
                  <c:v>0.82718556938576282</c:v>
                </c:pt>
                <c:pt idx="163">
                  <c:v>0.81805844964728869</c:v>
                </c:pt>
                <c:pt idx="164">
                  <c:v>0.81539738580444099</c:v>
                </c:pt>
                <c:pt idx="165">
                  <c:v>0.82482383612213594</c:v>
                </c:pt>
                <c:pt idx="166">
                  <c:v>0.81787848734372182</c:v>
                </c:pt>
                <c:pt idx="167">
                  <c:v>0.80521712642705345</c:v>
                </c:pt>
                <c:pt idx="168">
                  <c:v>0.80738058290337678</c:v>
                </c:pt>
                <c:pt idx="169">
                  <c:v>0.80701420486542852</c:v>
                </c:pt>
                <c:pt idx="170">
                  <c:v>0.80044961413587212</c:v>
                </c:pt>
                <c:pt idx="171">
                  <c:v>0.80048318402133289</c:v>
                </c:pt>
                <c:pt idx="172">
                  <c:v>0.80879090484178906</c:v>
                </c:pt>
                <c:pt idx="173">
                  <c:v>0.80365008261273274</c:v>
                </c:pt>
                <c:pt idx="174">
                  <c:v>0.79831055170688903</c:v>
                </c:pt>
                <c:pt idx="175">
                  <c:v>0.80299396043122628</c:v>
                </c:pt>
                <c:pt idx="176">
                  <c:v>0.79676584205826151</c:v>
                </c:pt>
                <c:pt idx="177">
                  <c:v>0.79296923196329372</c:v>
                </c:pt>
                <c:pt idx="178">
                  <c:v>0.80303200075651759</c:v>
                </c:pt>
                <c:pt idx="179">
                  <c:v>0.78292138007713408</c:v>
                </c:pt>
                <c:pt idx="180">
                  <c:v>0.79352602299444097</c:v>
                </c:pt>
                <c:pt idx="181">
                  <c:v>0.79179265886988848</c:v>
                </c:pt>
              </c:numCache>
            </c:numRef>
          </c:val>
          <c:smooth val="0"/>
          <c:extLst>
            <c:ext xmlns:c16="http://schemas.microsoft.com/office/drawing/2014/chart" uri="{C3380CC4-5D6E-409C-BE32-E72D297353CC}">
              <c16:uniqueId val="{00000001-5EBC-494E-9056-BD2F04FFFF9F}"/>
            </c:ext>
          </c:extLst>
        </c:ser>
        <c:ser>
          <c:idx val="1"/>
          <c:order val="1"/>
          <c:tx>
            <c:strRef>
              <c:f>'2.3'!$G$11</c:f>
              <c:strCache>
                <c:ptCount val="1"/>
                <c:pt idx="0">
                  <c:v>Requerido (60%)</c:v>
                </c:pt>
              </c:strCache>
            </c:strRef>
          </c:tx>
          <c:spPr>
            <a:ln w="31750">
              <a:solidFill>
                <a:schemeClr val="tx1">
                  <a:lumMod val="50000"/>
                  <a:lumOff val="50000"/>
                </a:schemeClr>
              </a:solidFill>
            </a:ln>
          </c:spPr>
          <c:marker>
            <c:symbol val="none"/>
          </c:marker>
          <c:dLbls>
            <c:dLbl>
              <c:idx val="18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60-4036-B9CF-2C335582E3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'2.3'!$B$79:$B$260</c:f>
              <c:numCache>
                <c:formatCode>m/d/yyyy</c:formatCode>
                <c:ptCount val="182"/>
                <c:pt idx="0">
                  <c:v>41283</c:v>
                </c:pt>
                <c:pt idx="1">
                  <c:v>41297</c:v>
                </c:pt>
                <c:pt idx="2">
                  <c:v>41311</c:v>
                </c:pt>
                <c:pt idx="3">
                  <c:v>41325</c:v>
                </c:pt>
                <c:pt idx="4">
                  <c:v>41339</c:v>
                </c:pt>
                <c:pt idx="5">
                  <c:v>41353</c:v>
                </c:pt>
                <c:pt idx="6">
                  <c:v>41367</c:v>
                </c:pt>
                <c:pt idx="7">
                  <c:v>41381</c:v>
                </c:pt>
                <c:pt idx="8">
                  <c:v>41395</c:v>
                </c:pt>
                <c:pt idx="9">
                  <c:v>41409</c:v>
                </c:pt>
                <c:pt idx="10">
                  <c:v>41423</c:v>
                </c:pt>
                <c:pt idx="11">
                  <c:v>41437</c:v>
                </c:pt>
                <c:pt idx="12">
                  <c:v>41451</c:v>
                </c:pt>
                <c:pt idx="13">
                  <c:v>41465</c:v>
                </c:pt>
                <c:pt idx="14">
                  <c:v>41479</c:v>
                </c:pt>
                <c:pt idx="15">
                  <c:v>41493</c:v>
                </c:pt>
                <c:pt idx="16">
                  <c:v>41507</c:v>
                </c:pt>
                <c:pt idx="17">
                  <c:v>41521</c:v>
                </c:pt>
                <c:pt idx="18">
                  <c:v>41535</c:v>
                </c:pt>
                <c:pt idx="19">
                  <c:v>41549</c:v>
                </c:pt>
                <c:pt idx="20">
                  <c:v>41563</c:v>
                </c:pt>
                <c:pt idx="21">
                  <c:v>41577</c:v>
                </c:pt>
                <c:pt idx="22">
                  <c:v>41591</c:v>
                </c:pt>
                <c:pt idx="23">
                  <c:v>41605</c:v>
                </c:pt>
                <c:pt idx="24">
                  <c:v>41619</c:v>
                </c:pt>
                <c:pt idx="25">
                  <c:v>41633</c:v>
                </c:pt>
                <c:pt idx="26">
                  <c:v>41647</c:v>
                </c:pt>
                <c:pt idx="27">
                  <c:v>41661</c:v>
                </c:pt>
                <c:pt idx="28">
                  <c:v>41675</c:v>
                </c:pt>
                <c:pt idx="29">
                  <c:v>41689</c:v>
                </c:pt>
                <c:pt idx="30">
                  <c:v>41703</c:v>
                </c:pt>
                <c:pt idx="31">
                  <c:v>41717</c:v>
                </c:pt>
                <c:pt idx="32">
                  <c:v>41731</c:v>
                </c:pt>
                <c:pt idx="33">
                  <c:v>41745</c:v>
                </c:pt>
                <c:pt idx="34">
                  <c:v>41759</c:v>
                </c:pt>
                <c:pt idx="35">
                  <c:v>41773</c:v>
                </c:pt>
                <c:pt idx="36">
                  <c:v>41787</c:v>
                </c:pt>
                <c:pt idx="37">
                  <c:v>41801</c:v>
                </c:pt>
                <c:pt idx="38">
                  <c:v>41815</c:v>
                </c:pt>
                <c:pt idx="39">
                  <c:v>41829</c:v>
                </c:pt>
                <c:pt idx="40">
                  <c:v>41843</c:v>
                </c:pt>
                <c:pt idx="41">
                  <c:v>41857</c:v>
                </c:pt>
                <c:pt idx="42">
                  <c:v>41871</c:v>
                </c:pt>
                <c:pt idx="43">
                  <c:v>41885</c:v>
                </c:pt>
                <c:pt idx="44">
                  <c:v>41899</c:v>
                </c:pt>
                <c:pt idx="45">
                  <c:v>41913</c:v>
                </c:pt>
                <c:pt idx="46">
                  <c:v>41927</c:v>
                </c:pt>
                <c:pt idx="47">
                  <c:v>41941</c:v>
                </c:pt>
                <c:pt idx="48">
                  <c:v>41955</c:v>
                </c:pt>
                <c:pt idx="49">
                  <c:v>41969</c:v>
                </c:pt>
                <c:pt idx="50">
                  <c:v>41983</c:v>
                </c:pt>
                <c:pt idx="51">
                  <c:v>41997</c:v>
                </c:pt>
                <c:pt idx="52">
                  <c:v>42011</c:v>
                </c:pt>
                <c:pt idx="53">
                  <c:v>42025</c:v>
                </c:pt>
                <c:pt idx="54">
                  <c:v>42039</c:v>
                </c:pt>
                <c:pt idx="55">
                  <c:v>42053</c:v>
                </c:pt>
                <c:pt idx="56">
                  <c:v>42067</c:v>
                </c:pt>
                <c:pt idx="57">
                  <c:v>42081</c:v>
                </c:pt>
                <c:pt idx="58">
                  <c:v>42095</c:v>
                </c:pt>
                <c:pt idx="59">
                  <c:v>42109</c:v>
                </c:pt>
                <c:pt idx="60">
                  <c:v>42123</c:v>
                </c:pt>
                <c:pt idx="61">
                  <c:v>42137</c:v>
                </c:pt>
                <c:pt idx="62">
                  <c:v>42151</c:v>
                </c:pt>
                <c:pt idx="63">
                  <c:v>42165</c:v>
                </c:pt>
                <c:pt idx="64">
                  <c:v>42179</c:v>
                </c:pt>
                <c:pt idx="65">
                  <c:v>42193</c:v>
                </c:pt>
                <c:pt idx="66">
                  <c:v>42207</c:v>
                </c:pt>
                <c:pt idx="67">
                  <c:v>42235</c:v>
                </c:pt>
                <c:pt idx="68">
                  <c:v>42277</c:v>
                </c:pt>
                <c:pt idx="69">
                  <c:v>42305</c:v>
                </c:pt>
                <c:pt idx="70">
                  <c:v>42333</c:v>
                </c:pt>
                <c:pt idx="71">
                  <c:v>42361</c:v>
                </c:pt>
                <c:pt idx="72">
                  <c:v>42389</c:v>
                </c:pt>
                <c:pt idx="73">
                  <c:v>42417</c:v>
                </c:pt>
                <c:pt idx="74">
                  <c:v>42459</c:v>
                </c:pt>
                <c:pt idx="75">
                  <c:v>42487</c:v>
                </c:pt>
                <c:pt idx="76">
                  <c:v>42515</c:v>
                </c:pt>
                <c:pt idx="77">
                  <c:v>42543</c:v>
                </c:pt>
                <c:pt idx="78">
                  <c:v>42571</c:v>
                </c:pt>
                <c:pt idx="79">
                  <c:v>42613</c:v>
                </c:pt>
                <c:pt idx="80">
                  <c:v>42641</c:v>
                </c:pt>
                <c:pt idx="81">
                  <c:v>42669</c:v>
                </c:pt>
                <c:pt idx="82">
                  <c:v>42697</c:v>
                </c:pt>
                <c:pt idx="83">
                  <c:v>42725</c:v>
                </c:pt>
                <c:pt idx="84">
                  <c:v>42753</c:v>
                </c:pt>
                <c:pt idx="85">
                  <c:v>42781</c:v>
                </c:pt>
                <c:pt idx="86">
                  <c:v>42823</c:v>
                </c:pt>
                <c:pt idx="87">
                  <c:v>42851</c:v>
                </c:pt>
                <c:pt idx="88">
                  <c:v>42879</c:v>
                </c:pt>
                <c:pt idx="89">
                  <c:v>42907</c:v>
                </c:pt>
                <c:pt idx="90">
                  <c:v>42935</c:v>
                </c:pt>
                <c:pt idx="91">
                  <c:v>42977</c:v>
                </c:pt>
                <c:pt idx="92">
                  <c:v>43005</c:v>
                </c:pt>
                <c:pt idx="93">
                  <c:v>43033</c:v>
                </c:pt>
                <c:pt idx="94">
                  <c:v>43061</c:v>
                </c:pt>
                <c:pt idx="95">
                  <c:v>43089</c:v>
                </c:pt>
                <c:pt idx="96">
                  <c:v>43131</c:v>
                </c:pt>
                <c:pt idx="97">
                  <c:v>43159</c:v>
                </c:pt>
                <c:pt idx="98">
                  <c:v>43187</c:v>
                </c:pt>
                <c:pt idx="99">
                  <c:v>43215</c:v>
                </c:pt>
                <c:pt idx="100">
                  <c:v>43243</c:v>
                </c:pt>
                <c:pt idx="101">
                  <c:v>43271</c:v>
                </c:pt>
                <c:pt idx="102">
                  <c:v>43299</c:v>
                </c:pt>
                <c:pt idx="103">
                  <c:v>43341</c:v>
                </c:pt>
                <c:pt idx="104">
                  <c:v>43369</c:v>
                </c:pt>
                <c:pt idx="105">
                  <c:v>43397</c:v>
                </c:pt>
                <c:pt idx="106">
                  <c:v>43425</c:v>
                </c:pt>
                <c:pt idx="107">
                  <c:v>43453</c:v>
                </c:pt>
                <c:pt idx="108">
                  <c:v>43495</c:v>
                </c:pt>
                <c:pt idx="109">
                  <c:v>43523</c:v>
                </c:pt>
                <c:pt idx="110">
                  <c:v>43551</c:v>
                </c:pt>
                <c:pt idx="111">
                  <c:v>43579</c:v>
                </c:pt>
                <c:pt idx="112">
                  <c:v>43607</c:v>
                </c:pt>
                <c:pt idx="113">
                  <c:v>43635</c:v>
                </c:pt>
                <c:pt idx="114">
                  <c:v>43677</c:v>
                </c:pt>
                <c:pt idx="115">
                  <c:v>43705</c:v>
                </c:pt>
                <c:pt idx="116">
                  <c:v>43733</c:v>
                </c:pt>
                <c:pt idx="117">
                  <c:v>43761</c:v>
                </c:pt>
                <c:pt idx="118">
                  <c:v>43789</c:v>
                </c:pt>
                <c:pt idx="119">
                  <c:v>43817</c:v>
                </c:pt>
                <c:pt idx="120">
                  <c:v>43859</c:v>
                </c:pt>
                <c:pt idx="121">
                  <c:v>43887</c:v>
                </c:pt>
                <c:pt idx="122">
                  <c:v>43915</c:v>
                </c:pt>
                <c:pt idx="123">
                  <c:v>43943</c:v>
                </c:pt>
                <c:pt idx="124">
                  <c:v>43971</c:v>
                </c:pt>
                <c:pt idx="125">
                  <c:v>43999</c:v>
                </c:pt>
                <c:pt idx="126">
                  <c:v>44041</c:v>
                </c:pt>
                <c:pt idx="127">
                  <c:v>44069</c:v>
                </c:pt>
                <c:pt idx="128">
                  <c:v>44097</c:v>
                </c:pt>
                <c:pt idx="129">
                  <c:v>44125</c:v>
                </c:pt>
                <c:pt idx="130">
                  <c:v>44153</c:v>
                </c:pt>
                <c:pt idx="131">
                  <c:v>44195</c:v>
                </c:pt>
                <c:pt idx="132">
                  <c:v>44223</c:v>
                </c:pt>
                <c:pt idx="133">
                  <c:v>44251</c:v>
                </c:pt>
                <c:pt idx="134">
                  <c:v>44279</c:v>
                </c:pt>
                <c:pt idx="135">
                  <c:v>44307</c:v>
                </c:pt>
                <c:pt idx="136">
                  <c:v>44335</c:v>
                </c:pt>
                <c:pt idx="137">
                  <c:v>44377</c:v>
                </c:pt>
                <c:pt idx="138">
                  <c:v>44405</c:v>
                </c:pt>
                <c:pt idx="139">
                  <c:v>44433</c:v>
                </c:pt>
                <c:pt idx="140">
                  <c:v>44461</c:v>
                </c:pt>
                <c:pt idx="141">
                  <c:v>44489</c:v>
                </c:pt>
                <c:pt idx="142">
                  <c:v>44517</c:v>
                </c:pt>
                <c:pt idx="143">
                  <c:v>44559</c:v>
                </c:pt>
                <c:pt idx="144">
                  <c:v>44587</c:v>
                </c:pt>
                <c:pt idx="145">
                  <c:v>44615</c:v>
                </c:pt>
                <c:pt idx="146">
                  <c:v>44643</c:v>
                </c:pt>
                <c:pt idx="147">
                  <c:v>44671</c:v>
                </c:pt>
                <c:pt idx="148">
                  <c:v>44699</c:v>
                </c:pt>
                <c:pt idx="149">
                  <c:v>44741</c:v>
                </c:pt>
                <c:pt idx="150">
                  <c:v>44769</c:v>
                </c:pt>
                <c:pt idx="151">
                  <c:v>44797</c:v>
                </c:pt>
                <c:pt idx="152">
                  <c:v>44825</c:v>
                </c:pt>
                <c:pt idx="153">
                  <c:v>44853</c:v>
                </c:pt>
                <c:pt idx="154">
                  <c:v>44895</c:v>
                </c:pt>
                <c:pt idx="155">
                  <c:v>44923</c:v>
                </c:pt>
                <c:pt idx="156">
                  <c:v>44951</c:v>
                </c:pt>
                <c:pt idx="157">
                  <c:v>44979</c:v>
                </c:pt>
                <c:pt idx="158">
                  <c:v>45007</c:v>
                </c:pt>
                <c:pt idx="159">
                  <c:v>45035</c:v>
                </c:pt>
                <c:pt idx="160">
                  <c:v>45077</c:v>
                </c:pt>
                <c:pt idx="161">
                  <c:v>45105</c:v>
                </c:pt>
                <c:pt idx="162">
                  <c:v>45133</c:v>
                </c:pt>
                <c:pt idx="163">
                  <c:v>45161</c:v>
                </c:pt>
                <c:pt idx="164">
                  <c:v>45189</c:v>
                </c:pt>
                <c:pt idx="165">
                  <c:v>45217</c:v>
                </c:pt>
                <c:pt idx="166">
                  <c:v>45259</c:v>
                </c:pt>
                <c:pt idx="167">
                  <c:v>45287</c:v>
                </c:pt>
                <c:pt idx="168">
                  <c:v>45315</c:v>
                </c:pt>
                <c:pt idx="169">
                  <c:v>45343</c:v>
                </c:pt>
                <c:pt idx="170">
                  <c:v>45371</c:v>
                </c:pt>
                <c:pt idx="171">
                  <c:v>45399</c:v>
                </c:pt>
                <c:pt idx="172">
                  <c:v>45441</c:v>
                </c:pt>
                <c:pt idx="173">
                  <c:v>45469</c:v>
                </c:pt>
                <c:pt idx="174">
                  <c:v>45497</c:v>
                </c:pt>
                <c:pt idx="175">
                  <c:v>45525</c:v>
                </c:pt>
                <c:pt idx="176">
                  <c:v>45553</c:v>
                </c:pt>
                <c:pt idx="177">
                  <c:v>45595</c:v>
                </c:pt>
                <c:pt idx="178">
                  <c:v>45623</c:v>
                </c:pt>
                <c:pt idx="179">
                  <c:v>45651</c:v>
                </c:pt>
                <c:pt idx="180">
                  <c:v>45679</c:v>
                </c:pt>
                <c:pt idx="181">
                  <c:v>45707</c:v>
                </c:pt>
              </c:numCache>
            </c:numRef>
          </c:cat>
          <c:val>
            <c:numRef>
              <c:f>'2.3'!$G$79:$G$260</c:f>
              <c:numCache>
                <c:formatCode>0%</c:formatCode>
                <c:ptCount val="182"/>
                <c:pt idx="0">
                  <c:v>0.6</c:v>
                </c:pt>
                <c:pt idx="1">
                  <c:v>0.6</c:v>
                </c:pt>
                <c:pt idx="2">
                  <c:v>0.6</c:v>
                </c:pt>
                <c:pt idx="3">
                  <c:v>0.6</c:v>
                </c:pt>
                <c:pt idx="4">
                  <c:v>0.6</c:v>
                </c:pt>
                <c:pt idx="5">
                  <c:v>0.6</c:v>
                </c:pt>
                <c:pt idx="6">
                  <c:v>0.6</c:v>
                </c:pt>
                <c:pt idx="7">
                  <c:v>0.6</c:v>
                </c:pt>
                <c:pt idx="8">
                  <c:v>0.6</c:v>
                </c:pt>
                <c:pt idx="9">
                  <c:v>0.6</c:v>
                </c:pt>
                <c:pt idx="10">
                  <c:v>0.6</c:v>
                </c:pt>
                <c:pt idx="11">
                  <c:v>0.6</c:v>
                </c:pt>
                <c:pt idx="12">
                  <c:v>0.6</c:v>
                </c:pt>
                <c:pt idx="13">
                  <c:v>0.6</c:v>
                </c:pt>
                <c:pt idx="14">
                  <c:v>0.6</c:v>
                </c:pt>
                <c:pt idx="15">
                  <c:v>0.6</c:v>
                </c:pt>
                <c:pt idx="16">
                  <c:v>0.6</c:v>
                </c:pt>
                <c:pt idx="17">
                  <c:v>0.6</c:v>
                </c:pt>
                <c:pt idx="18">
                  <c:v>0.6</c:v>
                </c:pt>
                <c:pt idx="19">
                  <c:v>0.6</c:v>
                </c:pt>
                <c:pt idx="20">
                  <c:v>0.6</c:v>
                </c:pt>
                <c:pt idx="21">
                  <c:v>0.6</c:v>
                </c:pt>
                <c:pt idx="22">
                  <c:v>0.6</c:v>
                </c:pt>
                <c:pt idx="23">
                  <c:v>0.6</c:v>
                </c:pt>
                <c:pt idx="24">
                  <c:v>0.6</c:v>
                </c:pt>
                <c:pt idx="25">
                  <c:v>0.6</c:v>
                </c:pt>
                <c:pt idx="26">
                  <c:v>0.6</c:v>
                </c:pt>
                <c:pt idx="27">
                  <c:v>0.6</c:v>
                </c:pt>
                <c:pt idx="28">
                  <c:v>0.6</c:v>
                </c:pt>
                <c:pt idx="29">
                  <c:v>0.6</c:v>
                </c:pt>
                <c:pt idx="30">
                  <c:v>0.6</c:v>
                </c:pt>
                <c:pt idx="31">
                  <c:v>0.6</c:v>
                </c:pt>
                <c:pt idx="32">
                  <c:v>0.6</c:v>
                </c:pt>
                <c:pt idx="33">
                  <c:v>0.6</c:v>
                </c:pt>
                <c:pt idx="34">
                  <c:v>0.6</c:v>
                </c:pt>
                <c:pt idx="35">
                  <c:v>0.6</c:v>
                </c:pt>
                <c:pt idx="36">
                  <c:v>0.6</c:v>
                </c:pt>
                <c:pt idx="37">
                  <c:v>0.6</c:v>
                </c:pt>
                <c:pt idx="38">
                  <c:v>0.6</c:v>
                </c:pt>
                <c:pt idx="39">
                  <c:v>0.6</c:v>
                </c:pt>
                <c:pt idx="40">
                  <c:v>0.6</c:v>
                </c:pt>
                <c:pt idx="41">
                  <c:v>0.6</c:v>
                </c:pt>
                <c:pt idx="42">
                  <c:v>0.6</c:v>
                </c:pt>
                <c:pt idx="43">
                  <c:v>0.6</c:v>
                </c:pt>
                <c:pt idx="44">
                  <c:v>0.6</c:v>
                </c:pt>
                <c:pt idx="45">
                  <c:v>0.6</c:v>
                </c:pt>
                <c:pt idx="46">
                  <c:v>0.6</c:v>
                </c:pt>
                <c:pt idx="47">
                  <c:v>0.6</c:v>
                </c:pt>
                <c:pt idx="48">
                  <c:v>0.6</c:v>
                </c:pt>
                <c:pt idx="49">
                  <c:v>0.6</c:v>
                </c:pt>
                <c:pt idx="50">
                  <c:v>0.6</c:v>
                </c:pt>
                <c:pt idx="51">
                  <c:v>0.6</c:v>
                </c:pt>
                <c:pt idx="52">
                  <c:v>0.6</c:v>
                </c:pt>
                <c:pt idx="53">
                  <c:v>0.6</c:v>
                </c:pt>
                <c:pt idx="54">
                  <c:v>0.6</c:v>
                </c:pt>
                <c:pt idx="55">
                  <c:v>0.6</c:v>
                </c:pt>
                <c:pt idx="56">
                  <c:v>0.6</c:v>
                </c:pt>
                <c:pt idx="57">
                  <c:v>0.6</c:v>
                </c:pt>
                <c:pt idx="58">
                  <c:v>0.6</c:v>
                </c:pt>
                <c:pt idx="59">
                  <c:v>0.6</c:v>
                </c:pt>
                <c:pt idx="60">
                  <c:v>0.6</c:v>
                </c:pt>
                <c:pt idx="61">
                  <c:v>0.6</c:v>
                </c:pt>
                <c:pt idx="62">
                  <c:v>0.6</c:v>
                </c:pt>
                <c:pt idx="63">
                  <c:v>0.6</c:v>
                </c:pt>
                <c:pt idx="64">
                  <c:v>0.6</c:v>
                </c:pt>
                <c:pt idx="65">
                  <c:v>0.6</c:v>
                </c:pt>
                <c:pt idx="66">
                  <c:v>0.6</c:v>
                </c:pt>
                <c:pt idx="67">
                  <c:v>0.6</c:v>
                </c:pt>
                <c:pt idx="68">
                  <c:v>0.6</c:v>
                </c:pt>
                <c:pt idx="69">
                  <c:v>0.6</c:v>
                </c:pt>
                <c:pt idx="70">
                  <c:v>0.6</c:v>
                </c:pt>
                <c:pt idx="71">
                  <c:v>0.6</c:v>
                </c:pt>
                <c:pt idx="72">
                  <c:v>0.6</c:v>
                </c:pt>
                <c:pt idx="73">
                  <c:v>0.6</c:v>
                </c:pt>
                <c:pt idx="74">
                  <c:v>0.6</c:v>
                </c:pt>
                <c:pt idx="75">
                  <c:v>0.6</c:v>
                </c:pt>
                <c:pt idx="76">
                  <c:v>0.6</c:v>
                </c:pt>
                <c:pt idx="77">
                  <c:v>0.6</c:v>
                </c:pt>
                <c:pt idx="78">
                  <c:v>0.6</c:v>
                </c:pt>
                <c:pt idx="79">
                  <c:v>0.6</c:v>
                </c:pt>
                <c:pt idx="80">
                  <c:v>0.6</c:v>
                </c:pt>
                <c:pt idx="81">
                  <c:v>0.6</c:v>
                </c:pt>
                <c:pt idx="82">
                  <c:v>0.6</c:v>
                </c:pt>
                <c:pt idx="83">
                  <c:v>0.6</c:v>
                </c:pt>
                <c:pt idx="84">
                  <c:v>0.6</c:v>
                </c:pt>
                <c:pt idx="85">
                  <c:v>0.6</c:v>
                </c:pt>
                <c:pt idx="86">
                  <c:v>0.6</c:v>
                </c:pt>
                <c:pt idx="87">
                  <c:v>0.6</c:v>
                </c:pt>
                <c:pt idx="88">
                  <c:v>0.6</c:v>
                </c:pt>
                <c:pt idx="89">
                  <c:v>0.6</c:v>
                </c:pt>
                <c:pt idx="90">
                  <c:v>0.6</c:v>
                </c:pt>
                <c:pt idx="91">
                  <c:v>0.6</c:v>
                </c:pt>
                <c:pt idx="92">
                  <c:v>0.6</c:v>
                </c:pt>
                <c:pt idx="93">
                  <c:v>0.6</c:v>
                </c:pt>
                <c:pt idx="94">
                  <c:v>0.6</c:v>
                </c:pt>
                <c:pt idx="95">
                  <c:v>0.6</c:v>
                </c:pt>
                <c:pt idx="96">
                  <c:v>0.6</c:v>
                </c:pt>
                <c:pt idx="97">
                  <c:v>0.6</c:v>
                </c:pt>
                <c:pt idx="98">
                  <c:v>0.6</c:v>
                </c:pt>
                <c:pt idx="99">
                  <c:v>0.6</c:v>
                </c:pt>
                <c:pt idx="100">
                  <c:v>0.6</c:v>
                </c:pt>
                <c:pt idx="101">
                  <c:v>0.6</c:v>
                </c:pt>
                <c:pt idx="102">
                  <c:v>0.6</c:v>
                </c:pt>
                <c:pt idx="103">
                  <c:v>0.6</c:v>
                </c:pt>
                <c:pt idx="104">
                  <c:v>0.6</c:v>
                </c:pt>
                <c:pt idx="105">
                  <c:v>0.6</c:v>
                </c:pt>
                <c:pt idx="106">
                  <c:v>0.6</c:v>
                </c:pt>
                <c:pt idx="107">
                  <c:v>0.6</c:v>
                </c:pt>
                <c:pt idx="108">
                  <c:v>0.6</c:v>
                </c:pt>
                <c:pt idx="109">
                  <c:v>0.6</c:v>
                </c:pt>
                <c:pt idx="110">
                  <c:v>0.6</c:v>
                </c:pt>
                <c:pt idx="111">
                  <c:v>0.6</c:v>
                </c:pt>
                <c:pt idx="112">
                  <c:v>0.6</c:v>
                </c:pt>
                <c:pt idx="113">
                  <c:v>0.6</c:v>
                </c:pt>
                <c:pt idx="114">
                  <c:v>0.6</c:v>
                </c:pt>
                <c:pt idx="115">
                  <c:v>0.6</c:v>
                </c:pt>
                <c:pt idx="116">
                  <c:v>0.6</c:v>
                </c:pt>
                <c:pt idx="117">
                  <c:v>0.6</c:v>
                </c:pt>
                <c:pt idx="118">
                  <c:v>0.6</c:v>
                </c:pt>
                <c:pt idx="119">
                  <c:v>0.6</c:v>
                </c:pt>
                <c:pt idx="120">
                  <c:v>0.6</c:v>
                </c:pt>
                <c:pt idx="121">
                  <c:v>0.6</c:v>
                </c:pt>
                <c:pt idx="122">
                  <c:v>0.6</c:v>
                </c:pt>
                <c:pt idx="123">
                  <c:v>0.6</c:v>
                </c:pt>
                <c:pt idx="124">
                  <c:v>0.6</c:v>
                </c:pt>
                <c:pt idx="125">
                  <c:v>0.6</c:v>
                </c:pt>
                <c:pt idx="126">
                  <c:v>0.6</c:v>
                </c:pt>
                <c:pt idx="127">
                  <c:v>0.6</c:v>
                </c:pt>
                <c:pt idx="128">
                  <c:v>0.6</c:v>
                </c:pt>
                <c:pt idx="129">
                  <c:v>0.6</c:v>
                </c:pt>
                <c:pt idx="130">
                  <c:v>0.6</c:v>
                </c:pt>
                <c:pt idx="131">
                  <c:v>0.6</c:v>
                </c:pt>
                <c:pt idx="132">
                  <c:v>0.6</c:v>
                </c:pt>
                <c:pt idx="133">
                  <c:v>0.6</c:v>
                </c:pt>
                <c:pt idx="134">
                  <c:v>0.6</c:v>
                </c:pt>
                <c:pt idx="135">
                  <c:v>0.6</c:v>
                </c:pt>
                <c:pt idx="136">
                  <c:v>0.6</c:v>
                </c:pt>
                <c:pt idx="137">
                  <c:v>0.6</c:v>
                </c:pt>
                <c:pt idx="138">
                  <c:v>0.6</c:v>
                </c:pt>
                <c:pt idx="139">
                  <c:v>0.6</c:v>
                </c:pt>
                <c:pt idx="140">
                  <c:v>0.6</c:v>
                </c:pt>
                <c:pt idx="141">
                  <c:v>0.6</c:v>
                </c:pt>
                <c:pt idx="142">
                  <c:v>0.6</c:v>
                </c:pt>
                <c:pt idx="143">
                  <c:v>0.6</c:v>
                </c:pt>
                <c:pt idx="144">
                  <c:v>0.6</c:v>
                </c:pt>
                <c:pt idx="145">
                  <c:v>0.6</c:v>
                </c:pt>
                <c:pt idx="146">
                  <c:v>0.6</c:v>
                </c:pt>
                <c:pt idx="147">
                  <c:v>0.6</c:v>
                </c:pt>
                <c:pt idx="148">
                  <c:v>0.6</c:v>
                </c:pt>
                <c:pt idx="149">
                  <c:v>0.6</c:v>
                </c:pt>
                <c:pt idx="150">
                  <c:v>0.6</c:v>
                </c:pt>
                <c:pt idx="151">
                  <c:v>0.6</c:v>
                </c:pt>
                <c:pt idx="152">
                  <c:v>0.6</c:v>
                </c:pt>
                <c:pt idx="153">
                  <c:v>0.6</c:v>
                </c:pt>
                <c:pt idx="154">
                  <c:v>0.6</c:v>
                </c:pt>
                <c:pt idx="155">
                  <c:v>0.6</c:v>
                </c:pt>
                <c:pt idx="156">
                  <c:v>0.6</c:v>
                </c:pt>
                <c:pt idx="157">
                  <c:v>0.6</c:v>
                </c:pt>
                <c:pt idx="158">
                  <c:v>0.6</c:v>
                </c:pt>
                <c:pt idx="159">
                  <c:v>0.6</c:v>
                </c:pt>
                <c:pt idx="160">
                  <c:v>0.6</c:v>
                </c:pt>
                <c:pt idx="161">
                  <c:v>0.6</c:v>
                </c:pt>
                <c:pt idx="162">
                  <c:v>0.6</c:v>
                </c:pt>
                <c:pt idx="163">
                  <c:v>0.6</c:v>
                </c:pt>
                <c:pt idx="164">
                  <c:v>0.6</c:v>
                </c:pt>
                <c:pt idx="165">
                  <c:v>0.6</c:v>
                </c:pt>
                <c:pt idx="166">
                  <c:v>0.6</c:v>
                </c:pt>
                <c:pt idx="167">
                  <c:v>0.6</c:v>
                </c:pt>
                <c:pt idx="168">
                  <c:v>0.6</c:v>
                </c:pt>
                <c:pt idx="169">
                  <c:v>0.6</c:v>
                </c:pt>
                <c:pt idx="170">
                  <c:v>0.6</c:v>
                </c:pt>
                <c:pt idx="171">
                  <c:v>0.6</c:v>
                </c:pt>
                <c:pt idx="172">
                  <c:v>0.6</c:v>
                </c:pt>
                <c:pt idx="173">
                  <c:v>0.6</c:v>
                </c:pt>
                <c:pt idx="174">
                  <c:v>0.6</c:v>
                </c:pt>
                <c:pt idx="175">
                  <c:v>0.6</c:v>
                </c:pt>
                <c:pt idx="176">
                  <c:v>0.6</c:v>
                </c:pt>
                <c:pt idx="177">
                  <c:v>0.6</c:v>
                </c:pt>
                <c:pt idx="178">
                  <c:v>0.6</c:v>
                </c:pt>
                <c:pt idx="179">
                  <c:v>0.6</c:v>
                </c:pt>
                <c:pt idx="180">
                  <c:v>0.6</c:v>
                </c:pt>
                <c:pt idx="181">
                  <c:v>0.6</c:v>
                </c:pt>
              </c:numCache>
            </c:numRef>
          </c:val>
          <c:smooth val="0"/>
          <c:extLst>
            <c:ext xmlns:c16="http://schemas.microsoft.com/office/drawing/2014/chart" uri="{C3380CC4-5D6E-409C-BE32-E72D297353CC}">
              <c16:uniqueId val="{00000003-5EBC-494E-9056-BD2F04FFFF9F}"/>
            </c:ext>
          </c:extLst>
        </c:ser>
        <c:dLbls>
          <c:showLegendKey val="0"/>
          <c:showVal val="0"/>
          <c:showCatName val="0"/>
          <c:showSerName val="0"/>
          <c:showPercent val="0"/>
          <c:showBubbleSize val="0"/>
        </c:dLbls>
        <c:marker val="1"/>
        <c:smooth val="0"/>
        <c:axId val="396665216"/>
        <c:axId val="396666752"/>
      </c:lineChart>
      <c:dateAx>
        <c:axId val="396665216"/>
        <c:scaling>
          <c:orientation val="minMax"/>
          <c:max val="45707"/>
          <c:min val="43922"/>
        </c:scaling>
        <c:delete val="0"/>
        <c:axPos val="b"/>
        <c:numFmt formatCode="mmm\-yy;@" sourceLinked="0"/>
        <c:majorTickMark val="out"/>
        <c:minorTickMark val="none"/>
        <c:tickLblPos val="nextTo"/>
        <c:txPr>
          <a:bodyPr rot="-5400000" vert="horz"/>
          <a:lstStyle/>
          <a:p>
            <a:pPr>
              <a:defRPr>
                <a:solidFill>
                  <a:schemeClr val="tx1">
                    <a:lumMod val="50000"/>
                    <a:lumOff val="50000"/>
                  </a:schemeClr>
                </a:solidFill>
              </a:defRPr>
            </a:pPr>
            <a:endParaRPr lang="es-ES"/>
          </a:p>
        </c:txPr>
        <c:crossAx val="396666752"/>
        <c:crosses val="autoZero"/>
        <c:auto val="1"/>
        <c:lblOffset val="100"/>
        <c:baseTimeUnit val="days"/>
      </c:dateAx>
      <c:valAx>
        <c:axId val="396666752"/>
        <c:scaling>
          <c:orientation val="minMax"/>
          <c:min val="0.5"/>
        </c:scaling>
        <c:delete val="0"/>
        <c:axPos val="l"/>
        <c:numFmt formatCode="0%" sourceLinked="0"/>
        <c:majorTickMark val="out"/>
        <c:minorTickMark val="none"/>
        <c:tickLblPos val="nextTo"/>
        <c:txPr>
          <a:bodyPr/>
          <a:lstStyle/>
          <a:p>
            <a:pPr>
              <a:defRPr>
                <a:solidFill>
                  <a:schemeClr val="tx1">
                    <a:lumMod val="50000"/>
                    <a:lumOff val="50000"/>
                  </a:schemeClr>
                </a:solidFill>
              </a:defRPr>
            </a:pPr>
            <a:endParaRPr lang="es-ES"/>
          </a:p>
        </c:txPr>
        <c:crossAx val="396665216"/>
        <c:crosses val="autoZero"/>
        <c:crossBetween val="between"/>
      </c:valAx>
      <c:spPr>
        <a:noFill/>
        <a:ln w="25400">
          <a:noFill/>
        </a:ln>
      </c:spPr>
    </c:plotArea>
    <c:legend>
      <c:legendPos val="b"/>
      <c:layout>
        <c:manualLayout>
          <c:xMode val="edge"/>
          <c:yMode val="edge"/>
          <c:x val="0.2942451852027938"/>
          <c:y val="0.92254083564420064"/>
          <c:w val="0.42507579346016888"/>
          <c:h val="7.7459164355882959E-2"/>
        </c:manualLayout>
      </c:layout>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Bancos Privados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0888506913073684"/>
          <c:y val="0.17162887532500845"/>
          <c:w val="0.81379200873253243"/>
          <c:h val="0.52847904788555033"/>
        </c:manualLayout>
      </c:layout>
      <c:lineChart>
        <c:grouping val="standard"/>
        <c:varyColors val="0"/>
        <c:ser>
          <c:idx val="0"/>
          <c:order val="0"/>
          <c:tx>
            <c:strRef>
              <c:f>'2.4'!$C$12</c:f>
              <c:strCache>
                <c:ptCount val="1"/>
                <c:pt idx="0">
                  <c:v>Encaje Requerido</c:v>
                </c:pt>
              </c:strCache>
            </c:strRef>
          </c:tx>
          <c:spPr>
            <a:ln w="28575" cap="rnd" cmpd="sng" algn="ctr">
              <a:solidFill>
                <a:schemeClr val="accent1">
                  <a:shade val="76000"/>
                  <a:shade val="95000"/>
                  <a:satMod val="105000"/>
                </a:schemeClr>
              </a:solidFill>
              <a:prstDash val="solid"/>
              <a:round/>
            </a:ln>
            <a:effectLst/>
          </c:spPr>
          <c:marker>
            <c:symbol val="none"/>
          </c:marker>
          <c:dLbls>
            <c:dLbl>
              <c:idx val="15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E3-44CD-AA7B-48105443495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'2.4'!$C$13:$C$167</c:f>
              <c:numCache>
                <c:formatCode>_-* #,##0_-;\-* #,##0_-;_-* "-"??_-;_-@_-</c:formatCode>
                <c:ptCount val="155"/>
                <c:pt idx="0">
                  <c:v>1913.6829500000001</c:v>
                </c:pt>
                <c:pt idx="1">
                  <c:v>1914.0385399999996</c:v>
                </c:pt>
                <c:pt idx="2">
                  <c:v>1896.0973100000003</c:v>
                </c:pt>
                <c:pt idx="3">
                  <c:v>1904.8257100000001</c:v>
                </c:pt>
                <c:pt idx="4">
                  <c:v>1919.1270400000001</c:v>
                </c:pt>
                <c:pt idx="5">
                  <c:v>1947.2513300000003</c:v>
                </c:pt>
                <c:pt idx="6">
                  <c:v>1930.3080899999998</c:v>
                </c:pt>
                <c:pt idx="7">
                  <c:v>1889.9516099999998</c:v>
                </c:pt>
                <c:pt idx="8">
                  <c:v>1890.7213300000003</c:v>
                </c:pt>
                <c:pt idx="9">
                  <c:v>1914.9481800000001</c:v>
                </c:pt>
                <c:pt idx="10">
                  <c:v>1896.1681800000003</c:v>
                </c:pt>
                <c:pt idx="11">
                  <c:v>1877.6414199999999</c:v>
                </c:pt>
                <c:pt idx="12">
                  <c:v>1883.0318000000002</c:v>
                </c:pt>
                <c:pt idx="13">
                  <c:v>1899.7936499999998</c:v>
                </c:pt>
                <c:pt idx="14">
                  <c:v>1916.1883000000003</c:v>
                </c:pt>
                <c:pt idx="15">
                  <c:v>1885.4506899999999</c:v>
                </c:pt>
                <c:pt idx="16">
                  <c:v>1869.5999700000002</c:v>
                </c:pt>
                <c:pt idx="17">
                  <c:v>1875.8324100000002</c:v>
                </c:pt>
                <c:pt idx="18">
                  <c:v>1902.72507</c:v>
                </c:pt>
                <c:pt idx="19">
                  <c:v>1902.5071399999997</c:v>
                </c:pt>
                <c:pt idx="20">
                  <c:v>1879.22622</c:v>
                </c:pt>
                <c:pt idx="21">
                  <c:v>1884.9900300000004</c:v>
                </c:pt>
                <c:pt idx="22">
                  <c:v>1918.2037799999998</c:v>
                </c:pt>
                <c:pt idx="23">
                  <c:v>1902.9794000000002</c:v>
                </c:pt>
                <c:pt idx="24">
                  <c:v>1883.2086499999998</c:v>
                </c:pt>
                <c:pt idx="25">
                  <c:v>1895.25892</c:v>
                </c:pt>
                <c:pt idx="26">
                  <c:v>1922.4510499999999</c:v>
                </c:pt>
                <c:pt idx="27">
                  <c:v>1941.21588</c:v>
                </c:pt>
                <c:pt idx="28">
                  <c:v>1926.7025799999999</c:v>
                </c:pt>
                <c:pt idx="29">
                  <c:v>1906.9624699999999</c:v>
                </c:pt>
                <c:pt idx="30">
                  <c:v>1925.0369900000001</c:v>
                </c:pt>
                <c:pt idx="31">
                  <c:v>1956.9017000000001</c:v>
                </c:pt>
                <c:pt idx="32">
                  <c:v>1938.4886700000004</c:v>
                </c:pt>
                <c:pt idx="33">
                  <c:v>1913.3348800000003</c:v>
                </c:pt>
                <c:pt idx="34">
                  <c:v>1920.6693999999998</c:v>
                </c:pt>
                <c:pt idx="35">
                  <c:v>1954.1349799999998</c:v>
                </c:pt>
                <c:pt idx="36">
                  <c:v>1955.0203100000001</c:v>
                </c:pt>
                <c:pt idx="37">
                  <c:v>1924.0317099999997</c:v>
                </c:pt>
                <c:pt idx="38">
                  <c:v>1925.6325099999995</c:v>
                </c:pt>
                <c:pt idx="39">
                  <c:v>1947.5302899999997</c:v>
                </c:pt>
                <c:pt idx="40">
                  <c:v>1967.19642</c:v>
                </c:pt>
                <c:pt idx="41">
                  <c:v>1960.2343699999994</c:v>
                </c:pt>
                <c:pt idx="42">
                  <c:v>1968.7850000000003</c:v>
                </c:pt>
                <c:pt idx="43">
                  <c:v>2011.0335600000003</c:v>
                </c:pt>
                <c:pt idx="44">
                  <c:v>2047.0580499999999</c:v>
                </c:pt>
                <c:pt idx="45">
                  <c:v>2014.4507800000003</c:v>
                </c:pt>
                <c:pt idx="46">
                  <c:v>1983.7389700000001</c:v>
                </c:pt>
                <c:pt idx="47">
                  <c:v>1995.4350799999997</c:v>
                </c:pt>
                <c:pt idx="48">
                  <c:v>2024.3073899999997</c:v>
                </c:pt>
                <c:pt idx="49">
                  <c:v>2036.9121400000001</c:v>
                </c:pt>
                <c:pt idx="50">
                  <c:v>2009.24855</c:v>
                </c:pt>
                <c:pt idx="51">
                  <c:v>2008.2085400000001</c:v>
                </c:pt>
                <c:pt idx="52">
                  <c:v>2045.6199799999999</c:v>
                </c:pt>
                <c:pt idx="53">
                  <c:v>2071.28593</c:v>
                </c:pt>
                <c:pt idx="54">
                  <c:v>2055.0990200000001</c:v>
                </c:pt>
                <c:pt idx="55">
                  <c:v>2054.5252</c:v>
                </c:pt>
                <c:pt idx="56">
                  <c:v>2067.8194200000003</c:v>
                </c:pt>
                <c:pt idx="57">
                  <c:v>2106.9707599999997</c:v>
                </c:pt>
                <c:pt idx="58">
                  <c:v>2088.9721399999999</c:v>
                </c:pt>
                <c:pt idx="59">
                  <c:v>2055.1790299999998</c:v>
                </c:pt>
                <c:pt idx="60">
                  <c:v>2060.5056799999998</c:v>
                </c:pt>
                <c:pt idx="61">
                  <c:v>2090.3785499999999</c:v>
                </c:pt>
                <c:pt idx="62">
                  <c:v>2073.13501</c:v>
                </c:pt>
                <c:pt idx="63">
                  <c:v>2040.7070500000004</c:v>
                </c:pt>
                <c:pt idx="64">
                  <c:v>2041.4723399999998</c:v>
                </c:pt>
                <c:pt idx="65">
                  <c:v>2052.1340000000005</c:v>
                </c:pt>
                <c:pt idx="66">
                  <c:v>2062.1518099999998</c:v>
                </c:pt>
                <c:pt idx="67">
                  <c:v>2050.0244199999997</c:v>
                </c:pt>
                <c:pt idx="68">
                  <c:v>2028.2307700000001</c:v>
                </c:pt>
                <c:pt idx="69">
                  <c:v>2038.2031000000004</c:v>
                </c:pt>
                <c:pt idx="70">
                  <c:v>2067.28334</c:v>
                </c:pt>
                <c:pt idx="71">
                  <c:v>2058.2388899999996</c:v>
                </c:pt>
                <c:pt idx="72">
                  <c:v>2042.7407900000003</c:v>
                </c:pt>
                <c:pt idx="73">
                  <c:v>2054.3454299999999</c:v>
                </c:pt>
                <c:pt idx="74">
                  <c:v>2076.9337700000001</c:v>
                </c:pt>
                <c:pt idx="75">
                  <c:v>2073.4526099999998</c:v>
                </c:pt>
                <c:pt idx="76">
                  <c:v>2051.3413599999999</c:v>
                </c:pt>
                <c:pt idx="77">
                  <c:v>2067.6823400000003</c:v>
                </c:pt>
                <c:pt idx="78">
                  <c:v>2083.07116</c:v>
                </c:pt>
                <c:pt idx="79">
                  <c:v>2111.2386800000004</c:v>
                </c:pt>
                <c:pt idx="80">
                  <c:v>2091.3853100000001</c:v>
                </c:pt>
                <c:pt idx="81">
                  <c:v>2076.6124500000001</c:v>
                </c:pt>
                <c:pt idx="82">
                  <c:v>2086.5543500000003</c:v>
                </c:pt>
                <c:pt idx="83">
                  <c:v>2111.6204099999995</c:v>
                </c:pt>
                <c:pt idx="84">
                  <c:v>2091.3171700000007</c:v>
                </c:pt>
                <c:pt idx="85">
                  <c:v>2068.9845499999997</c:v>
                </c:pt>
                <c:pt idx="86">
                  <c:v>2082.6183899999996</c:v>
                </c:pt>
                <c:pt idx="87">
                  <c:v>2099.7835300000002</c:v>
                </c:pt>
                <c:pt idx="88">
                  <c:v>2110.8141800000003</c:v>
                </c:pt>
                <c:pt idx="89">
                  <c:v>2097.4081299999998</c:v>
                </c:pt>
                <c:pt idx="90">
                  <c:v>2093.4490600000004</c:v>
                </c:pt>
                <c:pt idx="91">
                  <c:v>2112.6639099999998</c:v>
                </c:pt>
                <c:pt idx="92">
                  <c:v>2142.3297800000005</c:v>
                </c:pt>
                <c:pt idx="93">
                  <c:v>2134.1097999999997</c:v>
                </c:pt>
                <c:pt idx="94">
                  <c:v>2150.03613</c:v>
                </c:pt>
                <c:pt idx="95">
                  <c:v>2169.4153300000003</c:v>
                </c:pt>
                <c:pt idx="96">
                  <c:v>2197.6205400000003</c:v>
                </c:pt>
                <c:pt idx="97">
                  <c:v>2179.4715799999999</c:v>
                </c:pt>
                <c:pt idx="98">
                  <c:v>2137.3897599999996</c:v>
                </c:pt>
                <c:pt idx="99">
                  <c:v>2138.0964399999993</c:v>
                </c:pt>
                <c:pt idx="100">
                  <c:v>2148.1447000000003</c:v>
                </c:pt>
                <c:pt idx="101">
                  <c:v>2152.1574700000001</c:v>
                </c:pt>
                <c:pt idx="102">
                  <c:v>2146.6061199999999</c:v>
                </c:pt>
                <c:pt idx="103">
                  <c:v>2123.7708900000002</c:v>
                </c:pt>
                <c:pt idx="104">
                  <c:v>2148.8467900000001</c:v>
                </c:pt>
                <c:pt idx="105">
                  <c:v>2179.0549299999998</c:v>
                </c:pt>
                <c:pt idx="106">
                  <c:v>2168.31241</c:v>
                </c:pt>
                <c:pt idx="107">
                  <c:v>2152.5955199999999</c:v>
                </c:pt>
                <c:pt idx="108">
                  <c:v>2170.5201099999999</c:v>
                </c:pt>
                <c:pt idx="109">
                  <c:v>2200.0470099999998</c:v>
                </c:pt>
                <c:pt idx="110">
                  <c:v>2207.4325199999998</c:v>
                </c:pt>
                <c:pt idx="111">
                  <c:v>2164.9583000000002</c:v>
                </c:pt>
                <c:pt idx="112">
                  <c:v>2162.9678599999997</c:v>
                </c:pt>
                <c:pt idx="113">
                  <c:v>2181.3774500000004</c:v>
                </c:pt>
                <c:pt idx="114">
                  <c:v>2201.0880300000008</c:v>
                </c:pt>
                <c:pt idx="115">
                  <c:v>2187.0895900000005</c:v>
                </c:pt>
                <c:pt idx="116">
                  <c:v>2179.1597199999997</c:v>
                </c:pt>
                <c:pt idx="117">
                  <c:v>2191.1671900000001</c:v>
                </c:pt>
                <c:pt idx="118">
                  <c:v>2235.6002000000003</c:v>
                </c:pt>
                <c:pt idx="119">
                  <c:v>2228.2245099999996</c:v>
                </c:pt>
                <c:pt idx="120">
                  <c:v>2215.3386799999994</c:v>
                </c:pt>
                <c:pt idx="121">
                  <c:v>2232.6256500000009</c:v>
                </c:pt>
                <c:pt idx="122">
                  <c:v>2278.1468799999993</c:v>
                </c:pt>
                <c:pt idx="123">
                  <c:v>2271.4189799999999</c:v>
                </c:pt>
                <c:pt idx="124">
                  <c:v>2243.2272199999998</c:v>
                </c:pt>
                <c:pt idx="125">
                  <c:v>2259.4841000000006</c:v>
                </c:pt>
                <c:pt idx="126">
                  <c:v>2281.2520000000004</c:v>
                </c:pt>
                <c:pt idx="127">
                  <c:v>2304.8812100000005</c:v>
                </c:pt>
                <c:pt idx="128">
                  <c:v>2295.8000900000002</c:v>
                </c:pt>
                <c:pt idx="129">
                  <c:v>2286.1014</c:v>
                </c:pt>
                <c:pt idx="130">
                  <c:v>2311.1482999999998</c:v>
                </c:pt>
                <c:pt idx="131">
                  <c:v>2348.5316400000011</c:v>
                </c:pt>
                <c:pt idx="132">
                  <c:v>2344.2198800000001</c:v>
                </c:pt>
                <c:pt idx="133">
                  <c:v>2321.7278000000001</c:v>
                </c:pt>
                <c:pt idx="134">
                  <c:v>2332.2622100000003</c:v>
                </c:pt>
                <c:pt idx="135">
                  <c:v>2354.9037199999998</c:v>
                </c:pt>
                <c:pt idx="136">
                  <c:v>2368.73569</c:v>
                </c:pt>
                <c:pt idx="137">
                  <c:v>2354.2089799999999</c:v>
                </c:pt>
                <c:pt idx="138">
                  <c:v>2353.24386</c:v>
                </c:pt>
                <c:pt idx="139">
                  <c:v>2374.3811500000006</c:v>
                </c:pt>
                <c:pt idx="140">
                  <c:v>2419.6588700000002</c:v>
                </c:pt>
                <c:pt idx="141">
                  <c:v>2393.74611</c:v>
                </c:pt>
                <c:pt idx="142">
                  <c:v>2369.4574200000002</c:v>
                </c:pt>
                <c:pt idx="143">
                  <c:v>2397.3404700000006</c:v>
                </c:pt>
                <c:pt idx="144">
                  <c:v>2449.3079200000002</c:v>
                </c:pt>
                <c:pt idx="145">
                  <c:v>2447.5844099999999</c:v>
                </c:pt>
                <c:pt idx="146">
                  <c:v>2430.3402299999993</c:v>
                </c:pt>
                <c:pt idx="147">
                  <c:v>2476.9899000000009</c:v>
                </c:pt>
                <c:pt idx="148">
                  <c:v>2570.84719</c:v>
                </c:pt>
                <c:pt idx="149">
                  <c:v>2523.5196299999998</c:v>
                </c:pt>
                <c:pt idx="150">
                  <c:v>2490.1246799999999</c:v>
                </c:pt>
                <c:pt idx="151">
                  <c:v>2465.844360000001</c:v>
                </c:pt>
                <c:pt idx="152">
                  <c:v>2488.5797699999998</c:v>
                </c:pt>
                <c:pt idx="153">
                  <c:v>2535.4300699999994</c:v>
                </c:pt>
                <c:pt idx="154">
                  <c:v>2529.8884199999998</c:v>
                </c:pt>
              </c:numCache>
            </c:numRef>
          </c:val>
          <c:smooth val="0"/>
          <c:extLst>
            <c:ext xmlns:c16="http://schemas.microsoft.com/office/drawing/2014/chart" uri="{C3380CC4-5D6E-409C-BE32-E72D297353CC}">
              <c16:uniqueId val="{00000001-D37D-41F6-97B6-123D7037210C}"/>
            </c:ext>
          </c:extLst>
        </c:ser>
        <c:ser>
          <c:idx val="1"/>
          <c:order val="1"/>
          <c:tx>
            <c:strRef>
              <c:f>'2.4'!$F$12</c:f>
              <c:strCache>
                <c:ptCount val="1"/>
                <c:pt idx="0">
                  <c:v>Encaje Constituido</c:v>
                </c:pt>
              </c:strCache>
            </c:strRef>
          </c:tx>
          <c:spPr>
            <a:ln w="28575" cap="rnd" cmpd="sng" algn="ctr">
              <a:solidFill>
                <a:schemeClr val="accent1">
                  <a:tint val="77000"/>
                  <a:shade val="95000"/>
                  <a:satMod val="105000"/>
                </a:schemeClr>
              </a:solidFill>
              <a:prstDash val="solid"/>
              <a:round/>
            </a:ln>
            <a:effectLst/>
          </c:spPr>
          <c:marker>
            <c:symbol val="none"/>
          </c:marker>
          <c:dLbls>
            <c:dLbl>
              <c:idx val="15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E3-44CD-AA7B-48105443495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'2.4'!$F$13:$F$167</c:f>
              <c:numCache>
                <c:formatCode>_-* #,##0_-;\-* #,##0_-;_-* "-"??_-;_-@_-</c:formatCode>
                <c:ptCount val="155"/>
                <c:pt idx="0">
                  <c:v>4246.2977599999995</c:v>
                </c:pt>
                <c:pt idx="1">
                  <c:v>4348.8249000000005</c:v>
                </c:pt>
                <c:pt idx="2">
                  <c:v>4407.5062399999997</c:v>
                </c:pt>
                <c:pt idx="3">
                  <c:v>4769.8206099999998</c:v>
                </c:pt>
                <c:pt idx="4">
                  <c:v>4463.1600700000008</c:v>
                </c:pt>
                <c:pt idx="5">
                  <c:v>3713.8126500000008</c:v>
                </c:pt>
                <c:pt idx="6">
                  <c:v>3755.0224699999999</c:v>
                </c:pt>
                <c:pt idx="7">
                  <c:v>4004.5095000000006</c:v>
                </c:pt>
                <c:pt idx="8">
                  <c:v>3931.4220300000006</c:v>
                </c:pt>
                <c:pt idx="9">
                  <c:v>3499.6155599999997</c:v>
                </c:pt>
                <c:pt idx="10">
                  <c:v>3504.5939099999991</c:v>
                </c:pt>
                <c:pt idx="11">
                  <c:v>3655.4298200000007</c:v>
                </c:pt>
                <c:pt idx="12">
                  <c:v>3844.0803100000003</c:v>
                </c:pt>
                <c:pt idx="13">
                  <c:v>3199.2288399999998</c:v>
                </c:pt>
                <c:pt idx="14">
                  <c:v>2976.1220300000009</c:v>
                </c:pt>
                <c:pt idx="15">
                  <c:v>3056.3827900000001</c:v>
                </c:pt>
                <c:pt idx="16">
                  <c:v>3583.7968999999998</c:v>
                </c:pt>
                <c:pt idx="17">
                  <c:v>3372.0413100000001</c:v>
                </c:pt>
                <c:pt idx="18">
                  <c:v>3325.4994199999996</c:v>
                </c:pt>
                <c:pt idx="19">
                  <c:v>3524.2009600000001</c:v>
                </c:pt>
                <c:pt idx="20">
                  <c:v>3789.4074900000005</c:v>
                </c:pt>
                <c:pt idx="21">
                  <c:v>3629.69695</c:v>
                </c:pt>
                <c:pt idx="22">
                  <c:v>3173.6892599999992</c:v>
                </c:pt>
                <c:pt idx="23">
                  <c:v>3271.0335599999989</c:v>
                </c:pt>
                <c:pt idx="24">
                  <c:v>3442.3710999999985</c:v>
                </c:pt>
                <c:pt idx="25">
                  <c:v>3859.1623699999996</c:v>
                </c:pt>
                <c:pt idx="26">
                  <c:v>3283.3393800000003</c:v>
                </c:pt>
                <c:pt idx="27">
                  <c:v>2959.1221799999998</c:v>
                </c:pt>
                <c:pt idx="28">
                  <c:v>3148.5596100000002</c:v>
                </c:pt>
                <c:pt idx="29">
                  <c:v>3418.8468100000009</c:v>
                </c:pt>
                <c:pt idx="30">
                  <c:v>3438.3569700000007</c:v>
                </c:pt>
                <c:pt idx="31">
                  <c:v>2976.4672200000009</c:v>
                </c:pt>
                <c:pt idx="32">
                  <c:v>3053.8293099999992</c:v>
                </c:pt>
                <c:pt idx="33">
                  <c:v>3211.1554300000003</c:v>
                </c:pt>
                <c:pt idx="34">
                  <c:v>3466.3937099999994</c:v>
                </c:pt>
                <c:pt idx="35">
                  <c:v>3021.7482299999997</c:v>
                </c:pt>
                <c:pt idx="36">
                  <c:v>3023.1425500000005</c:v>
                </c:pt>
                <c:pt idx="37">
                  <c:v>3149.108749999999</c:v>
                </c:pt>
                <c:pt idx="38">
                  <c:v>3641.96063</c:v>
                </c:pt>
                <c:pt idx="39">
                  <c:v>3486.9772200000002</c:v>
                </c:pt>
                <c:pt idx="40">
                  <c:v>3489.84987</c:v>
                </c:pt>
                <c:pt idx="41">
                  <c:v>4050.2172799999998</c:v>
                </c:pt>
                <c:pt idx="42">
                  <c:v>4497.9674699999996</c:v>
                </c:pt>
                <c:pt idx="43">
                  <c:v>4179.9542700000002</c:v>
                </c:pt>
                <c:pt idx="44">
                  <c:v>3537.5307799999991</c:v>
                </c:pt>
                <c:pt idx="45">
                  <c:v>3934.6246700000002</c:v>
                </c:pt>
                <c:pt idx="46">
                  <c:v>4053.1362500000005</c:v>
                </c:pt>
                <c:pt idx="47">
                  <c:v>4584.4282200000007</c:v>
                </c:pt>
                <c:pt idx="48">
                  <c:v>3994.4521600000003</c:v>
                </c:pt>
                <c:pt idx="49">
                  <c:v>3498.6653500000007</c:v>
                </c:pt>
                <c:pt idx="50">
                  <c:v>3911.8742200000006</c:v>
                </c:pt>
                <c:pt idx="51">
                  <c:v>4333.3557599999995</c:v>
                </c:pt>
                <c:pt idx="52">
                  <c:v>4059.2790800000007</c:v>
                </c:pt>
                <c:pt idx="53">
                  <c:v>4012.8274799999995</c:v>
                </c:pt>
                <c:pt idx="54">
                  <c:v>4153.0415499999999</c:v>
                </c:pt>
                <c:pt idx="55">
                  <c:v>4550.1123800000005</c:v>
                </c:pt>
                <c:pt idx="56">
                  <c:v>4287.324160000001</c:v>
                </c:pt>
                <c:pt idx="57">
                  <c:v>3570.0534299999986</c:v>
                </c:pt>
                <c:pt idx="58">
                  <c:v>3656.8661400000001</c:v>
                </c:pt>
                <c:pt idx="59">
                  <c:v>3793.0830600000004</c:v>
                </c:pt>
                <c:pt idx="60">
                  <c:v>3857.1468499999992</c:v>
                </c:pt>
                <c:pt idx="61">
                  <c:v>3524.2173299999995</c:v>
                </c:pt>
                <c:pt idx="62">
                  <c:v>3386.7407899999998</c:v>
                </c:pt>
                <c:pt idx="63">
                  <c:v>3377.7888599999997</c:v>
                </c:pt>
                <c:pt idx="64">
                  <c:v>3540.2234399999998</c:v>
                </c:pt>
                <c:pt idx="65">
                  <c:v>3350.5930600000002</c:v>
                </c:pt>
                <c:pt idx="66">
                  <c:v>3164.4921999999997</c:v>
                </c:pt>
                <c:pt idx="67">
                  <c:v>3061.3521900000001</c:v>
                </c:pt>
                <c:pt idx="68">
                  <c:v>3408.4869700000004</c:v>
                </c:pt>
                <c:pt idx="69">
                  <c:v>3384.6465600000001</c:v>
                </c:pt>
                <c:pt idx="70">
                  <c:v>3143.5844200000001</c:v>
                </c:pt>
                <c:pt idx="71">
                  <c:v>3281.3418900000006</c:v>
                </c:pt>
                <c:pt idx="72">
                  <c:v>3316.2161399999995</c:v>
                </c:pt>
                <c:pt idx="73">
                  <c:v>3525.8966900000009</c:v>
                </c:pt>
                <c:pt idx="74">
                  <c:v>3113.1853700000006</c:v>
                </c:pt>
                <c:pt idx="75">
                  <c:v>3329.9947400000001</c:v>
                </c:pt>
                <c:pt idx="76">
                  <c:v>3315.2064099999998</c:v>
                </c:pt>
                <c:pt idx="77">
                  <c:v>3737.3109399999998</c:v>
                </c:pt>
                <c:pt idx="78">
                  <c:v>3490.0986099999996</c:v>
                </c:pt>
                <c:pt idx="79">
                  <c:v>3219.9652700000001</c:v>
                </c:pt>
                <c:pt idx="80">
                  <c:v>3330.29936</c:v>
                </c:pt>
                <c:pt idx="81">
                  <c:v>3350.9963300000013</c:v>
                </c:pt>
                <c:pt idx="82">
                  <c:v>3401.6057900000005</c:v>
                </c:pt>
                <c:pt idx="83">
                  <c:v>2980.0089699999999</c:v>
                </c:pt>
                <c:pt idx="84">
                  <c:v>3068.2594199999999</c:v>
                </c:pt>
                <c:pt idx="85">
                  <c:v>2993.6732499999989</c:v>
                </c:pt>
                <c:pt idx="86">
                  <c:v>3320.1671700000002</c:v>
                </c:pt>
                <c:pt idx="87">
                  <c:v>3292.7597800000003</c:v>
                </c:pt>
                <c:pt idx="88">
                  <c:v>2989.7790699999996</c:v>
                </c:pt>
                <c:pt idx="89">
                  <c:v>2962.4501399999995</c:v>
                </c:pt>
                <c:pt idx="90">
                  <c:v>3113.0546800000006</c:v>
                </c:pt>
                <c:pt idx="91">
                  <c:v>2951.4866200000001</c:v>
                </c:pt>
                <c:pt idx="92">
                  <c:v>3117.7166699999998</c:v>
                </c:pt>
                <c:pt idx="93">
                  <c:v>3103.4560900000001</c:v>
                </c:pt>
                <c:pt idx="94">
                  <c:v>3279.1885699999998</c:v>
                </c:pt>
                <c:pt idx="95">
                  <c:v>3315.5301200000008</c:v>
                </c:pt>
                <c:pt idx="96">
                  <c:v>2793.5538799999995</c:v>
                </c:pt>
                <c:pt idx="97">
                  <c:v>2862.0083600000003</c:v>
                </c:pt>
                <c:pt idx="98">
                  <c:v>2901.4823099999994</c:v>
                </c:pt>
                <c:pt idx="99">
                  <c:v>3157.3494000000005</c:v>
                </c:pt>
                <c:pt idx="100">
                  <c:v>3024.2935800000009</c:v>
                </c:pt>
                <c:pt idx="101">
                  <c:v>2795.8893800000001</c:v>
                </c:pt>
                <c:pt idx="102">
                  <c:v>2979.9492599999999</c:v>
                </c:pt>
                <c:pt idx="103">
                  <c:v>3121.5478200000002</c:v>
                </c:pt>
                <c:pt idx="104">
                  <c:v>3173.7065200000002</c:v>
                </c:pt>
                <c:pt idx="105">
                  <c:v>3059.0557700000008</c:v>
                </c:pt>
                <c:pt idx="106">
                  <c:v>3085.5429599999998</c:v>
                </c:pt>
                <c:pt idx="107">
                  <c:v>3309.2093099999988</c:v>
                </c:pt>
                <c:pt idx="108">
                  <c:v>3548.2430000000004</c:v>
                </c:pt>
                <c:pt idx="109">
                  <c:v>3044.2059999999997</c:v>
                </c:pt>
                <c:pt idx="110">
                  <c:v>3108.0228500000003</c:v>
                </c:pt>
                <c:pt idx="111">
                  <c:v>3169.95343</c:v>
                </c:pt>
                <c:pt idx="112">
                  <c:v>3366.6912500000003</c:v>
                </c:pt>
                <c:pt idx="113">
                  <c:v>3168.1513100000002</c:v>
                </c:pt>
                <c:pt idx="114">
                  <c:v>3104.0138899999993</c:v>
                </c:pt>
                <c:pt idx="115">
                  <c:v>3145.9241300000003</c:v>
                </c:pt>
                <c:pt idx="116">
                  <c:v>3441.2141400000005</c:v>
                </c:pt>
                <c:pt idx="117">
                  <c:v>3352.2047800000009</c:v>
                </c:pt>
                <c:pt idx="118">
                  <c:v>3256.1859400000003</c:v>
                </c:pt>
                <c:pt idx="119">
                  <c:v>3603.2581200000004</c:v>
                </c:pt>
                <c:pt idx="120">
                  <c:v>3750.2638400000001</c:v>
                </c:pt>
                <c:pt idx="121">
                  <c:v>3830.5905299999999</c:v>
                </c:pt>
                <c:pt idx="122">
                  <c:v>3507.9970200000016</c:v>
                </c:pt>
                <c:pt idx="123">
                  <c:v>3760.9053399999993</c:v>
                </c:pt>
                <c:pt idx="124">
                  <c:v>3736.1779400000005</c:v>
                </c:pt>
                <c:pt idx="125">
                  <c:v>4137.3879999999999</c:v>
                </c:pt>
                <c:pt idx="126">
                  <c:v>4156.3656700000001</c:v>
                </c:pt>
                <c:pt idx="127">
                  <c:v>3863.7952100000002</c:v>
                </c:pt>
                <c:pt idx="128">
                  <c:v>4090.9274499999997</c:v>
                </c:pt>
                <c:pt idx="129">
                  <c:v>4528.4081100000003</c:v>
                </c:pt>
                <c:pt idx="130">
                  <c:v>4494.0050799999999</c:v>
                </c:pt>
                <c:pt idx="131">
                  <c:v>4206.1150700000007</c:v>
                </c:pt>
                <c:pt idx="132">
                  <c:v>4336.6168100000004</c:v>
                </c:pt>
                <c:pt idx="133">
                  <c:v>4345.4862199999989</c:v>
                </c:pt>
                <c:pt idx="134">
                  <c:v>4554.1258199999993</c:v>
                </c:pt>
                <c:pt idx="135">
                  <c:v>4353.0978100000002</c:v>
                </c:pt>
                <c:pt idx="136">
                  <c:v>4275.8166599999995</c:v>
                </c:pt>
                <c:pt idx="137">
                  <c:v>4442.7132600000004</c:v>
                </c:pt>
                <c:pt idx="138">
                  <c:v>4613.0317300000006</c:v>
                </c:pt>
                <c:pt idx="139">
                  <c:v>4542.4319500000011</c:v>
                </c:pt>
                <c:pt idx="140">
                  <c:v>3921.8637999999996</c:v>
                </c:pt>
                <c:pt idx="141">
                  <c:v>3969.2999900000004</c:v>
                </c:pt>
                <c:pt idx="142">
                  <c:v>4015.2209999999995</c:v>
                </c:pt>
                <c:pt idx="143">
                  <c:v>3894.6239599999999</c:v>
                </c:pt>
                <c:pt idx="144">
                  <c:v>3658.8217800000007</c:v>
                </c:pt>
                <c:pt idx="145">
                  <c:v>4090.4292899999991</c:v>
                </c:pt>
                <c:pt idx="146">
                  <c:v>4295.6261999999997</c:v>
                </c:pt>
                <c:pt idx="147">
                  <c:v>4282.8236899999993</c:v>
                </c:pt>
                <c:pt idx="148">
                  <c:v>4137.5914599999996</c:v>
                </c:pt>
                <c:pt idx="149">
                  <c:v>3959.8263400000001</c:v>
                </c:pt>
                <c:pt idx="150">
                  <c:v>3941.6822000000011</c:v>
                </c:pt>
                <c:pt idx="151">
                  <c:v>4255.3043500000003</c:v>
                </c:pt>
                <c:pt idx="152">
                  <c:v>4293.7917399999997</c:v>
                </c:pt>
                <c:pt idx="153">
                  <c:v>3931.1300100000008</c:v>
                </c:pt>
                <c:pt idx="154">
                  <c:v>4129.9110100000007</c:v>
                </c:pt>
              </c:numCache>
            </c:numRef>
          </c:val>
          <c:smooth val="0"/>
          <c:extLst>
            <c:ext xmlns:c16="http://schemas.microsoft.com/office/drawing/2014/chart" uri="{C3380CC4-5D6E-409C-BE32-E72D297353CC}">
              <c16:uniqueId val="{00000003-D37D-41F6-97B6-123D7037210C}"/>
            </c:ext>
          </c:extLst>
        </c:ser>
        <c:dLbls>
          <c:showLegendKey val="0"/>
          <c:showVal val="0"/>
          <c:showCatName val="0"/>
          <c:showSerName val="0"/>
          <c:showPercent val="0"/>
          <c:showBubbleSize val="0"/>
        </c:dLbls>
        <c:smooth val="0"/>
        <c:axId val="396747136"/>
        <c:axId val="396748672"/>
      </c:lineChart>
      <c:dateAx>
        <c:axId val="396747136"/>
        <c:scaling>
          <c:orientation val="minMax"/>
          <c:max val="45714"/>
        </c:scaling>
        <c:delete val="0"/>
        <c:axPos val="b"/>
        <c:numFmt formatCode="[$-C0A]mmm\-yy;@" sourceLinked="0"/>
        <c:majorTickMark val="out"/>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748672"/>
        <c:crosses val="autoZero"/>
        <c:auto val="1"/>
        <c:lblOffset val="100"/>
        <c:baseTimeUnit val="days"/>
      </c:dateAx>
      <c:valAx>
        <c:axId val="396748672"/>
        <c:scaling>
          <c:orientation val="minMax"/>
        </c:scaling>
        <c:delete val="0"/>
        <c:axPos val="l"/>
        <c:numFmt formatCode="_-* #,##0_-;\-* #,##0_-;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747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Banca Pública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9.3297397426045564E-2"/>
          <c:y val="0.13998718093160145"/>
          <c:w val="0.85440256178549767"/>
          <c:h val="0.55957397550499988"/>
        </c:manualLayout>
      </c:layout>
      <c:lineChart>
        <c:grouping val="standard"/>
        <c:varyColors val="0"/>
        <c:ser>
          <c:idx val="0"/>
          <c:order val="0"/>
          <c:tx>
            <c:strRef>
              <c:f>'2.4'!$C$12</c:f>
              <c:strCache>
                <c:ptCount val="1"/>
                <c:pt idx="0">
                  <c:v>Encaje Requerido</c:v>
                </c:pt>
              </c:strCache>
            </c:strRef>
          </c:tx>
          <c:spPr>
            <a:ln w="28575" cap="rnd" cmpd="sng" algn="ctr">
              <a:solidFill>
                <a:schemeClr val="accent1">
                  <a:shade val="76000"/>
                  <a:shade val="95000"/>
                  <a:satMod val="105000"/>
                </a:schemeClr>
              </a:solidFill>
              <a:prstDash val="solid"/>
              <a:round/>
            </a:ln>
            <a:effectLst/>
          </c:spPr>
          <c:marker>
            <c:symbol val="none"/>
          </c:marker>
          <c:dLbls>
            <c:dLbl>
              <c:idx val="15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55-4A49-BEFA-327FB074C0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'2.4'!$H$13:$H$167</c:f>
              <c:numCache>
                <c:formatCode>_-* #,##0_-;\-* #,##0_-;_-* "-"??_-;_-@_-</c:formatCode>
                <c:ptCount val="155"/>
                <c:pt idx="0">
                  <c:v>175.10542999999998</c:v>
                </c:pt>
                <c:pt idx="1">
                  <c:v>176.22451999999998</c:v>
                </c:pt>
                <c:pt idx="2">
                  <c:v>179.14915999999999</c:v>
                </c:pt>
                <c:pt idx="3">
                  <c:v>178.80096</c:v>
                </c:pt>
                <c:pt idx="4">
                  <c:v>178.23463000000001</c:v>
                </c:pt>
                <c:pt idx="5">
                  <c:v>178.81046000000003</c:v>
                </c:pt>
                <c:pt idx="6">
                  <c:v>178.70820000000001</c:v>
                </c:pt>
                <c:pt idx="7">
                  <c:v>178.19258000000002</c:v>
                </c:pt>
                <c:pt idx="8">
                  <c:v>177.23570000000001</c:v>
                </c:pt>
                <c:pt idx="9">
                  <c:v>176.38547</c:v>
                </c:pt>
                <c:pt idx="10">
                  <c:v>172.86296999999999</c:v>
                </c:pt>
                <c:pt idx="11">
                  <c:v>170.10525000000001</c:v>
                </c:pt>
                <c:pt idx="12">
                  <c:v>170.15337000000002</c:v>
                </c:pt>
                <c:pt idx="13">
                  <c:v>170.00721999999999</c:v>
                </c:pt>
                <c:pt idx="14">
                  <c:v>170.45372</c:v>
                </c:pt>
                <c:pt idx="15">
                  <c:v>169.98392999999999</c:v>
                </c:pt>
                <c:pt idx="16">
                  <c:v>169.61319</c:v>
                </c:pt>
                <c:pt idx="17">
                  <c:v>167.3126</c:v>
                </c:pt>
                <c:pt idx="18">
                  <c:v>168.63885000000002</c:v>
                </c:pt>
                <c:pt idx="19">
                  <c:v>168.62855000000002</c:v>
                </c:pt>
                <c:pt idx="20">
                  <c:v>167.91839000000002</c:v>
                </c:pt>
                <c:pt idx="21">
                  <c:v>168.17631</c:v>
                </c:pt>
                <c:pt idx="22">
                  <c:v>168.62611999999999</c:v>
                </c:pt>
                <c:pt idx="23">
                  <c:v>168.28633999999997</c:v>
                </c:pt>
                <c:pt idx="24">
                  <c:v>167.44356000000002</c:v>
                </c:pt>
                <c:pt idx="25">
                  <c:v>166.67048000000003</c:v>
                </c:pt>
                <c:pt idx="26">
                  <c:v>166.01300000000001</c:v>
                </c:pt>
                <c:pt idx="27">
                  <c:v>165.80660999999998</c:v>
                </c:pt>
                <c:pt idx="28">
                  <c:v>165.35702000000001</c:v>
                </c:pt>
                <c:pt idx="29">
                  <c:v>164.38362000000001</c:v>
                </c:pt>
                <c:pt idx="30">
                  <c:v>164.18872000000002</c:v>
                </c:pt>
                <c:pt idx="31">
                  <c:v>164.48646000000002</c:v>
                </c:pt>
                <c:pt idx="32">
                  <c:v>165.05486999999999</c:v>
                </c:pt>
                <c:pt idx="33">
                  <c:v>163.87762000000001</c:v>
                </c:pt>
                <c:pt idx="34">
                  <c:v>164.23985999999999</c:v>
                </c:pt>
                <c:pt idx="35">
                  <c:v>164.86179999999999</c:v>
                </c:pt>
                <c:pt idx="36">
                  <c:v>164.74395000000001</c:v>
                </c:pt>
                <c:pt idx="37">
                  <c:v>164.51727000000002</c:v>
                </c:pt>
                <c:pt idx="38">
                  <c:v>164.6678</c:v>
                </c:pt>
                <c:pt idx="39">
                  <c:v>166.12166000000002</c:v>
                </c:pt>
                <c:pt idx="40">
                  <c:v>166.72515000000001</c:v>
                </c:pt>
                <c:pt idx="41">
                  <c:v>166.72220999999999</c:v>
                </c:pt>
                <c:pt idx="42">
                  <c:v>167.59614000000002</c:v>
                </c:pt>
                <c:pt idx="43">
                  <c:v>166.42872999999997</c:v>
                </c:pt>
                <c:pt idx="44">
                  <c:v>167.90164000000001</c:v>
                </c:pt>
                <c:pt idx="45">
                  <c:v>168.07254999999998</c:v>
                </c:pt>
                <c:pt idx="46">
                  <c:v>166.07437999999999</c:v>
                </c:pt>
                <c:pt idx="47">
                  <c:v>165.26661999999999</c:v>
                </c:pt>
                <c:pt idx="48">
                  <c:v>164.98169000000001</c:v>
                </c:pt>
                <c:pt idx="49">
                  <c:v>165.58982999999998</c:v>
                </c:pt>
                <c:pt idx="50">
                  <c:v>165.50032999999999</c:v>
                </c:pt>
                <c:pt idx="51">
                  <c:v>165.12903000000003</c:v>
                </c:pt>
                <c:pt idx="52">
                  <c:v>164.66648000000001</c:v>
                </c:pt>
                <c:pt idx="53">
                  <c:v>165.75764000000001</c:v>
                </c:pt>
                <c:pt idx="54">
                  <c:v>165.69054000000003</c:v>
                </c:pt>
                <c:pt idx="55">
                  <c:v>165.74428000000003</c:v>
                </c:pt>
                <c:pt idx="56">
                  <c:v>165.28397000000004</c:v>
                </c:pt>
                <c:pt idx="57">
                  <c:v>165.64103</c:v>
                </c:pt>
                <c:pt idx="58">
                  <c:v>166.07886000000002</c:v>
                </c:pt>
                <c:pt idx="59">
                  <c:v>165.46259000000003</c:v>
                </c:pt>
                <c:pt idx="60">
                  <c:v>166.16469999999998</c:v>
                </c:pt>
                <c:pt idx="61">
                  <c:v>168.23964000000001</c:v>
                </c:pt>
                <c:pt idx="62">
                  <c:v>167.77876999999998</c:v>
                </c:pt>
                <c:pt idx="63">
                  <c:v>168.31197000000003</c:v>
                </c:pt>
                <c:pt idx="64">
                  <c:v>168.09848000000005</c:v>
                </c:pt>
                <c:pt idx="65">
                  <c:v>167.68711999999999</c:v>
                </c:pt>
                <c:pt idx="66">
                  <c:v>96.664239999999992</c:v>
                </c:pt>
                <c:pt idx="67">
                  <c:v>167.56836999999999</c:v>
                </c:pt>
                <c:pt idx="68">
                  <c:v>166.16046000000003</c:v>
                </c:pt>
                <c:pt idx="69">
                  <c:v>164.49812</c:v>
                </c:pt>
                <c:pt idx="70">
                  <c:v>164.94921000000002</c:v>
                </c:pt>
                <c:pt idx="71">
                  <c:v>164.35300000000001</c:v>
                </c:pt>
                <c:pt idx="72">
                  <c:v>163.65779999999998</c:v>
                </c:pt>
                <c:pt idx="73">
                  <c:v>162.18265</c:v>
                </c:pt>
                <c:pt idx="74">
                  <c:v>164.10105999999999</c:v>
                </c:pt>
                <c:pt idx="75">
                  <c:v>163.66249999999999</c:v>
                </c:pt>
                <c:pt idx="76">
                  <c:v>164.27760999999998</c:v>
                </c:pt>
                <c:pt idx="77">
                  <c:v>165.10939999999999</c:v>
                </c:pt>
                <c:pt idx="78">
                  <c:v>164.62272000000002</c:v>
                </c:pt>
                <c:pt idx="79">
                  <c:v>165.08927</c:v>
                </c:pt>
                <c:pt idx="80">
                  <c:v>165.30155000000002</c:v>
                </c:pt>
                <c:pt idx="81">
                  <c:v>164.65777000000003</c:v>
                </c:pt>
                <c:pt idx="82">
                  <c:v>164.63550000000001</c:v>
                </c:pt>
                <c:pt idx="83">
                  <c:v>164.93999000000002</c:v>
                </c:pt>
                <c:pt idx="84">
                  <c:v>165.04022000000001</c:v>
                </c:pt>
                <c:pt idx="85">
                  <c:v>163.95828</c:v>
                </c:pt>
                <c:pt idx="86">
                  <c:v>164.18661</c:v>
                </c:pt>
                <c:pt idx="87">
                  <c:v>162.31390999999999</c:v>
                </c:pt>
                <c:pt idx="88">
                  <c:v>162.19581000000002</c:v>
                </c:pt>
                <c:pt idx="89">
                  <c:v>160.89234999999996</c:v>
                </c:pt>
                <c:pt idx="90">
                  <c:v>160.98325</c:v>
                </c:pt>
                <c:pt idx="91">
                  <c:v>160.30462</c:v>
                </c:pt>
                <c:pt idx="92">
                  <c:v>160.72716</c:v>
                </c:pt>
                <c:pt idx="93">
                  <c:v>161.02325999999999</c:v>
                </c:pt>
                <c:pt idx="94">
                  <c:v>161.83642</c:v>
                </c:pt>
                <c:pt idx="95">
                  <c:v>159.24787000000001</c:v>
                </c:pt>
                <c:pt idx="96">
                  <c:v>163.01050000000001</c:v>
                </c:pt>
                <c:pt idx="97">
                  <c:v>163.39126000000002</c:v>
                </c:pt>
                <c:pt idx="98">
                  <c:v>163.24752999999998</c:v>
                </c:pt>
                <c:pt idx="99">
                  <c:v>162.93666000000002</c:v>
                </c:pt>
                <c:pt idx="100">
                  <c:v>160.75862000000001</c:v>
                </c:pt>
                <c:pt idx="101">
                  <c:v>152.72987000000001</c:v>
                </c:pt>
                <c:pt idx="102">
                  <c:v>153.41106999999997</c:v>
                </c:pt>
                <c:pt idx="103">
                  <c:v>152.96381</c:v>
                </c:pt>
                <c:pt idx="104">
                  <c:v>153.04410999999999</c:v>
                </c:pt>
                <c:pt idx="105">
                  <c:v>153.28964999999999</c:v>
                </c:pt>
                <c:pt idx="106">
                  <c:v>153.37944999999999</c:v>
                </c:pt>
                <c:pt idx="107">
                  <c:v>152.90474</c:v>
                </c:pt>
                <c:pt idx="108">
                  <c:v>153.84932999999998</c:v>
                </c:pt>
                <c:pt idx="109">
                  <c:v>150.52069999999998</c:v>
                </c:pt>
                <c:pt idx="110">
                  <c:v>151.03668999999999</c:v>
                </c:pt>
                <c:pt idx="111">
                  <c:v>152.31345000000002</c:v>
                </c:pt>
                <c:pt idx="112">
                  <c:v>152.82863</c:v>
                </c:pt>
                <c:pt idx="113">
                  <c:v>152.70712</c:v>
                </c:pt>
                <c:pt idx="114">
                  <c:v>152.37788999999998</c:v>
                </c:pt>
                <c:pt idx="115">
                  <c:v>154.07066999999998</c:v>
                </c:pt>
                <c:pt idx="116">
                  <c:v>153.44058999999999</c:v>
                </c:pt>
                <c:pt idx="117">
                  <c:v>153.66648000000001</c:v>
                </c:pt>
                <c:pt idx="118">
                  <c:v>145.72807</c:v>
                </c:pt>
                <c:pt idx="119">
                  <c:v>135.79830999999999</c:v>
                </c:pt>
                <c:pt idx="120">
                  <c:v>135.72785000000002</c:v>
                </c:pt>
                <c:pt idx="121">
                  <c:v>135.94075000000001</c:v>
                </c:pt>
                <c:pt idx="122">
                  <c:v>138.03945999999999</c:v>
                </c:pt>
                <c:pt idx="123">
                  <c:v>138.17006000000001</c:v>
                </c:pt>
                <c:pt idx="124">
                  <c:v>137.54536999999999</c:v>
                </c:pt>
                <c:pt idx="125">
                  <c:v>137.88479000000001</c:v>
                </c:pt>
                <c:pt idx="126">
                  <c:v>138.01587000000001</c:v>
                </c:pt>
                <c:pt idx="127">
                  <c:v>139.10719</c:v>
                </c:pt>
                <c:pt idx="128">
                  <c:v>138.85732999999999</c:v>
                </c:pt>
                <c:pt idx="129">
                  <c:v>139.32576</c:v>
                </c:pt>
                <c:pt idx="130">
                  <c:v>139.64622999999997</c:v>
                </c:pt>
                <c:pt idx="131">
                  <c:v>140.92786999999998</c:v>
                </c:pt>
                <c:pt idx="132">
                  <c:v>141.38844</c:v>
                </c:pt>
                <c:pt idx="133">
                  <c:v>140.32640000000001</c:v>
                </c:pt>
                <c:pt idx="134">
                  <c:v>141.57729</c:v>
                </c:pt>
                <c:pt idx="135">
                  <c:v>141.67506999999998</c:v>
                </c:pt>
                <c:pt idx="136">
                  <c:v>142.62456</c:v>
                </c:pt>
                <c:pt idx="137">
                  <c:v>141.75623999999999</c:v>
                </c:pt>
                <c:pt idx="138">
                  <c:v>141.73459</c:v>
                </c:pt>
                <c:pt idx="139">
                  <c:v>141.44201000000001</c:v>
                </c:pt>
                <c:pt idx="140">
                  <c:v>141.42025000000001</c:v>
                </c:pt>
                <c:pt idx="141">
                  <c:v>142.07655</c:v>
                </c:pt>
                <c:pt idx="142">
                  <c:v>142.04119999999998</c:v>
                </c:pt>
                <c:pt idx="143">
                  <c:v>142.21765000000002</c:v>
                </c:pt>
                <c:pt idx="144">
                  <c:v>142.77741999999998</c:v>
                </c:pt>
                <c:pt idx="145">
                  <c:v>143.74244000000002</c:v>
                </c:pt>
                <c:pt idx="146">
                  <c:v>143.33067</c:v>
                </c:pt>
                <c:pt idx="147">
                  <c:v>144.72112999999999</c:v>
                </c:pt>
                <c:pt idx="148">
                  <c:v>154.56541000000001</c:v>
                </c:pt>
                <c:pt idx="149">
                  <c:v>145.62342999999998</c:v>
                </c:pt>
                <c:pt idx="150">
                  <c:v>146.11718999999999</c:v>
                </c:pt>
                <c:pt idx="151">
                  <c:v>145.15935000000002</c:v>
                </c:pt>
                <c:pt idx="152">
                  <c:v>143.96951999999999</c:v>
                </c:pt>
                <c:pt idx="153">
                  <c:v>143.57862999999998</c:v>
                </c:pt>
                <c:pt idx="154">
                  <c:v>144.70303000000001</c:v>
                </c:pt>
              </c:numCache>
            </c:numRef>
          </c:val>
          <c:smooth val="0"/>
          <c:extLst>
            <c:ext xmlns:c16="http://schemas.microsoft.com/office/drawing/2014/chart" uri="{C3380CC4-5D6E-409C-BE32-E72D297353CC}">
              <c16:uniqueId val="{00000001-1927-4133-B5DA-6269D8B0F4DF}"/>
            </c:ext>
          </c:extLst>
        </c:ser>
        <c:ser>
          <c:idx val="1"/>
          <c:order val="1"/>
          <c:tx>
            <c:strRef>
              <c:f>'2.4'!$F$12</c:f>
              <c:strCache>
                <c:ptCount val="1"/>
                <c:pt idx="0">
                  <c:v>Encaje Constituido</c:v>
                </c:pt>
              </c:strCache>
            </c:strRef>
          </c:tx>
          <c:spPr>
            <a:ln w="28575" cap="rnd" cmpd="sng" algn="ctr">
              <a:solidFill>
                <a:schemeClr val="accent1">
                  <a:tint val="77000"/>
                  <a:shade val="95000"/>
                  <a:satMod val="105000"/>
                </a:schemeClr>
              </a:solidFill>
              <a:prstDash val="solid"/>
              <a:round/>
            </a:ln>
            <a:effectLst/>
          </c:spPr>
          <c:marker>
            <c:symbol val="none"/>
          </c:marker>
          <c:dLbls>
            <c:dLbl>
              <c:idx val="15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55-4A49-BEFA-327FB074C0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'2.4'!$K$13:$K$167</c:f>
              <c:numCache>
                <c:formatCode>_-* #,##0_-;\-* #,##0_-;_-* "-"??_-;_-@_-</c:formatCode>
                <c:ptCount val="155"/>
                <c:pt idx="0">
                  <c:v>690.13227999999992</c:v>
                </c:pt>
                <c:pt idx="1">
                  <c:v>680.27771000000007</c:v>
                </c:pt>
                <c:pt idx="2">
                  <c:v>676.75869</c:v>
                </c:pt>
                <c:pt idx="3">
                  <c:v>683.69213000000002</c:v>
                </c:pt>
                <c:pt idx="4">
                  <c:v>686.34439000000009</c:v>
                </c:pt>
                <c:pt idx="5">
                  <c:v>667.47387999999989</c:v>
                </c:pt>
                <c:pt idx="6">
                  <c:v>678.01727000000005</c:v>
                </c:pt>
                <c:pt idx="7">
                  <c:v>660.75828000000001</c:v>
                </c:pt>
                <c:pt idx="8">
                  <c:v>684.64089000000001</c:v>
                </c:pt>
                <c:pt idx="9">
                  <c:v>617.98108000000002</c:v>
                </c:pt>
                <c:pt idx="10">
                  <c:v>613.89865000000009</c:v>
                </c:pt>
                <c:pt idx="11">
                  <c:v>552.57759999999996</c:v>
                </c:pt>
                <c:pt idx="12">
                  <c:v>573.83747000000005</c:v>
                </c:pt>
                <c:pt idx="13">
                  <c:v>553.06958000000009</c:v>
                </c:pt>
                <c:pt idx="14">
                  <c:v>545.34933000000001</c:v>
                </c:pt>
                <c:pt idx="15">
                  <c:v>513.90537000000006</c:v>
                </c:pt>
                <c:pt idx="16">
                  <c:v>514.86758000000009</c:v>
                </c:pt>
                <c:pt idx="17">
                  <c:v>529.96934999999996</c:v>
                </c:pt>
                <c:pt idx="18">
                  <c:v>501.13918999999999</c:v>
                </c:pt>
                <c:pt idx="19">
                  <c:v>501.44492000000002</c:v>
                </c:pt>
                <c:pt idx="20">
                  <c:v>479.26161999999999</c:v>
                </c:pt>
                <c:pt idx="21">
                  <c:v>505.82160999999996</c:v>
                </c:pt>
                <c:pt idx="22">
                  <c:v>486.61457000000001</c:v>
                </c:pt>
                <c:pt idx="23">
                  <c:v>489.67869999999999</c:v>
                </c:pt>
                <c:pt idx="24">
                  <c:v>475.56459000000007</c:v>
                </c:pt>
                <c:pt idx="25">
                  <c:v>473.4733500000001</c:v>
                </c:pt>
                <c:pt idx="26">
                  <c:v>488.01179000000002</c:v>
                </c:pt>
                <c:pt idx="27">
                  <c:v>473.25666999999999</c:v>
                </c:pt>
                <c:pt idx="28">
                  <c:v>507.08708000000001</c:v>
                </c:pt>
                <c:pt idx="29">
                  <c:v>501.56464999999997</c:v>
                </c:pt>
                <c:pt idx="30">
                  <c:v>514.73830999999996</c:v>
                </c:pt>
                <c:pt idx="31">
                  <c:v>479.94028000000003</c:v>
                </c:pt>
                <c:pt idx="32">
                  <c:v>487.13677999999999</c:v>
                </c:pt>
                <c:pt idx="33">
                  <c:v>486.32881999999995</c:v>
                </c:pt>
                <c:pt idx="34">
                  <c:v>502.01987999999994</c:v>
                </c:pt>
                <c:pt idx="35">
                  <c:v>498.58404999999999</c:v>
                </c:pt>
                <c:pt idx="36">
                  <c:v>493.61653000000001</c:v>
                </c:pt>
                <c:pt idx="37">
                  <c:v>519.87623999999994</c:v>
                </c:pt>
                <c:pt idx="38">
                  <c:v>527.25812999999994</c:v>
                </c:pt>
                <c:pt idx="39">
                  <c:v>518.11680000000001</c:v>
                </c:pt>
                <c:pt idx="40">
                  <c:v>493.14828</c:v>
                </c:pt>
                <c:pt idx="41">
                  <c:v>495.79939999999999</c:v>
                </c:pt>
                <c:pt idx="42">
                  <c:v>510.09277000000003</c:v>
                </c:pt>
                <c:pt idx="43">
                  <c:v>532.26386000000002</c:v>
                </c:pt>
                <c:pt idx="44">
                  <c:v>480.90890000000002</c:v>
                </c:pt>
                <c:pt idx="45">
                  <c:v>462.74729000000002</c:v>
                </c:pt>
                <c:pt idx="46">
                  <c:v>454.74038999999999</c:v>
                </c:pt>
                <c:pt idx="47">
                  <c:v>473.23155000000008</c:v>
                </c:pt>
                <c:pt idx="48">
                  <c:v>481.91580000000005</c:v>
                </c:pt>
                <c:pt idx="49">
                  <c:v>452.84766999999999</c:v>
                </c:pt>
                <c:pt idx="50">
                  <c:v>435.52625</c:v>
                </c:pt>
                <c:pt idx="51">
                  <c:v>465.99185</c:v>
                </c:pt>
                <c:pt idx="52">
                  <c:v>480.77076999999991</c:v>
                </c:pt>
                <c:pt idx="53">
                  <c:v>480.46699999999998</c:v>
                </c:pt>
                <c:pt idx="54">
                  <c:v>478.35133999999999</c:v>
                </c:pt>
                <c:pt idx="55">
                  <c:v>457.82438999999999</c:v>
                </c:pt>
                <c:pt idx="56">
                  <c:v>451.42723000000001</c:v>
                </c:pt>
                <c:pt idx="57">
                  <c:v>445.41075000000001</c:v>
                </c:pt>
                <c:pt idx="58">
                  <c:v>475.19629999999995</c:v>
                </c:pt>
                <c:pt idx="59">
                  <c:v>497.68858</c:v>
                </c:pt>
                <c:pt idx="60">
                  <c:v>509.77274000000006</c:v>
                </c:pt>
                <c:pt idx="61">
                  <c:v>510.26604000000009</c:v>
                </c:pt>
                <c:pt idx="62">
                  <c:v>484.55647000000005</c:v>
                </c:pt>
                <c:pt idx="63">
                  <c:v>486.78242000000006</c:v>
                </c:pt>
                <c:pt idx="64">
                  <c:v>488.95996000000002</c:v>
                </c:pt>
                <c:pt idx="65">
                  <c:v>500.6968</c:v>
                </c:pt>
                <c:pt idx="66">
                  <c:v>411.21121999999997</c:v>
                </c:pt>
                <c:pt idx="67">
                  <c:v>476.14532000000003</c:v>
                </c:pt>
                <c:pt idx="68">
                  <c:v>468.79241999999999</c:v>
                </c:pt>
                <c:pt idx="69">
                  <c:v>458.47402</c:v>
                </c:pt>
                <c:pt idx="70">
                  <c:v>431.99234000000001</c:v>
                </c:pt>
                <c:pt idx="71">
                  <c:v>392.69421</c:v>
                </c:pt>
                <c:pt idx="72">
                  <c:v>372.82868999999999</c:v>
                </c:pt>
                <c:pt idx="73">
                  <c:v>387.88081</c:v>
                </c:pt>
                <c:pt idx="74">
                  <c:v>379.35102000000006</c:v>
                </c:pt>
                <c:pt idx="75">
                  <c:v>390.36293999999998</c:v>
                </c:pt>
                <c:pt idx="76">
                  <c:v>373.32844</c:v>
                </c:pt>
                <c:pt idx="77">
                  <c:v>363.54117999999994</c:v>
                </c:pt>
                <c:pt idx="78">
                  <c:v>339.61660999999998</c:v>
                </c:pt>
                <c:pt idx="79">
                  <c:v>323.35217</c:v>
                </c:pt>
                <c:pt idx="80">
                  <c:v>333.17768999999998</c:v>
                </c:pt>
                <c:pt idx="81">
                  <c:v>322.60057999999998</c:v>
                </c:pt>
                <c:pt idx="82">
                  <c:v>333.17766999999998</c:v>
                </c:pt>
                <c:pt idx="83">
                  <c:v>297.69584000000003</c:v>
                </c:pt>
                <c:pt idx="84">
                  <c:v>307.50526000000002</c:v>
                </c:pt>
                <c:pt idx="85">
                  <c:v>307.86376000000001</c:v>
                </c:pt>
                <c:pt idx="86">
                  <c:v>303.97230999999999</c:v>
                </c:pt>
                <c:pt idx="87">
                  <c:v>303.88308000000006</c:v>
                </c:pt>
                <c:pt idx="88">
                  <c:v>311.38769000000002</c:v>
                </c:pt>
                <c:pt idx="89">
                  <c:v>296.81909999999999</c:v>
                </c:pt>
                <c:pt idx="90">
                  <c:v>270.35571999999996</c:v>
                </c:pt>
                <c:pt idx="91">
                  <c:v>294.63997000000001</c:v>
                </c:pt>
                <c:pt idx="92">
                  <c:v>298.94547999999998</c:v>
                </c:pt>
                <c:pt idx="93">
                  <c:v>289.67398000000003</c:v>
                </c:pt>
                <c:pt idx="94">
                  <c:v>331.50778000000003</c:v>
                </c:pt>
                <c:pt idx="95">
                  <c:v>333.25909999999999</c:v>
                </c:pt>
                <c:pt idx="96">
                  <c:v>300.21309000000002</c:v>
                </c:pt>
                <c:pt idx="97">
                  <c:v>297.01574000000005</c:v>
                </c:pt>
                <c:pt idx="98">
                  <c:v>282.89215999999999</c:v>
                </c:pt>
                <c:pt idx="99">
                  <c:v>288.13206000000002</c:v>
                </c:pt>
                <c:pt idx="100">
                  <c:v>288.48277999999999</c:v>
                </c:pt>
                <c:pt idx="101">
                  <c:v>277.50592999999998</c:v>
                </c:pt>
                <c:pt idx="102">
                  <c:v>297.58699999999999</c:v>
                </c:pt>
                <c:pt idx="103">
                  <c:v>293.63223000000005</c:v>
                </c:pt>
                <c:pt idx="104">
                  <c:v>292.76965000000001</c:v>
                </c:pt>
                <c:pt idx="105">
                  <c:v>289.41303000000005</c:v>
                </c:pt>
                <c:pt idx="106">
                  <c:v>292.56473999999997</c:v>
                </c:pt>
                <c:pt idx="107">
                  <c:v>285.52831000000003</c:v>
                </c:pt>
                <c:pt idx="108">
                  <c:v>293.59024999999997</c:v>
                </c:pt>
                <c:pt idx="109">
                  <c:v>290.26128</c:v>
                </c:pt>
                <c:pt idx="110">
                  <c:v>278.11521000000005</c:v>
                </c:pt>
                <c:pt idx="111">
                  <c:v>290.65710000000001</c:v>
                </c:pt>
                <c:pt idx="112">
                  <c:v>301.30669999999998</c:v>
                </c:pt>
                <c:pt idx="113">
                  <c:v>335.50218999999998</c:v>
                </c:pt>
                <c:pt idx="114">
                  <c:v>339.66205000000002</c:v>
                </c:pt>
                <c:pt idx="115">
                  <c:v>334.12685999999997</c:v>
                </c:pt>
                <c:pt idx="116">
                  <c:v>329.33422999999999</c:v>
                </c:pt>
                <c:pt idx="117">
                  <c:v>355.66640999999998</c:v>
                </c:pt>
                <c:pt idx="118">
                  <c:v>352.56741</c:v>
                </c:pt>
                <c:pt idx="119">
                  <c:v>337.06383999999997</c:v>
                </c:pt>
                <c:pt idx="120">
                  <c:v>331.68040999999999</c:v>
                </c:pt>
                <c:pt idx="121">
                  <c:v>335.11351000000002</c:v>
                </c:pt>
                <c:pt idx="122">
                  <c:v>321.12819999999999</c:v>
                </c:pt>
                <c:pt idx="123">
                  <c:v>320.75913000000003</c:v>
                </c:pt>
                <c:pt idx="124">
                  <c:v>323.03395999999998</c:v>
                </c:pt>
                <c:pt idx="125">
                  <c:v>345.95015999999998</c:v>
                </c:pt>
                <c:pt idx="126">
                  <c:v>343.17294999999996</c:v>
                </c:pt>
                <c:pt idx="127">
                  <c:v>344.20294000000001</c:v>
                </c:pt>
                <c:pt idx="128">
                  <c:v>355.17207999999999</c:v>
                </c:pt>
                <c:pt idx="129">
                  <c:v>367.87031999999999</c:v>
                </c:pt>
                <c:pt idx="130">
                  <c:v>373.05976999999996</c:v>
                </c:pt>
                <c:pt idx="131">
                  <c:v>360.80676999999997</c:v>
                </c:pt>
                <c:pt idx="132">
                  <c:v>379.02724000000001</c:v>
                </c:pt>
                <c:pt idx="133">
                  <c:v>379.63143000000002</c:v>
                </c:pt>
                <c:pt idx="134">
                  <c:v>408.70499000000001</c:v>
                </c:pt>
                <c:pt idx="135">
                  <c:v>403.60077000000007</c:v>
                </c:pt>
                <c:pt idx="136">
                  <c:v>423.27168999999998</c:v>
                </c:pt>
                <c:pt idx="137">
                  <c:v>433.51616000000001</c:v>
                </c:pt>
                <c:pt idx="138">
                  <c:v>430.04285999999996</c:v>
                </c:pt>
                <c:pt idx="139">
                  <c:v>443.05037999999996</c:v>
                </c:pt>
                <c:pt idx="140">
                  <c:v>443.07009000000005</c:v>
                </c:pt>
                <c:pt idx="141">
                  <c:v>435.22774000000004</c:v>
                </c:pt>
                <c:pt idx="142">
                  <c:v>426.17705999999998</c:v>
                </c:pt>
                <c:pt idx="143">
                  <c:v>428.11063999999999</c:v>
                </c:pt>
                <c:pt idx="144">
                  <c:v>418.10948999999994</c:v>
                </c:pt>
                <c:pt idx="145">
                  <c:v>454.47284000000002</c:v>
                </c:pt>
                <c:pt idx="146">
                  <c:v>481.44751000000002</c:v>
                </c:pt>
                <c:pt idx="147">
                  <c:v>471.64252000000005</c:v>
                </c:pt>
                <c:pt idx="148">
                  <c:v>474.2749</c:v>
                </c:pt>
                <c:pt idx="149">
                  <c:v>449.83153000000004</c:v>
                </c:pt>
                <c:pt idx="150">
                  <c:v>429.30283000000003</c:v>
                </c:pt>
                <c:pt idx="151">
                  <c:v>416.27031999999997</c:v>
                </c:pt>
                <c:pt idx="152">
                  <c:v>422.14733000000001</c:v>
                </c:pt>
                <c:pt idx="153">
                  <c:v>411.71267</c:v>
                </c:pt>
                <c:pt idx="154">
                  <c:v>418.97406000000007</c:v>
                </c:pt>
              </c:numCache>
            </c:numRef>
          </c:val>
          <c:smooth val="0"/>
          <c:extLst>
            <c:ext xmlns:c16="http://schemas.microsoft.com/office/drawing/2014/chart" uri="{C3380CC4-5D6E-409C-BE32-E72D297353CC}">
              <c16:uniqueId val="{00000003-1927-4133-B5DA-6269D8B0F4DF}"/>
            </c:ext>
          </c:extLst>
        </c:ser>
        <c:dLbls>
          <c:showLegendKey val="0"/>
          <c:showVal val="0"/>
          <c:showCatName val="0"/>
          <c:showSerName val="0"/>
          <c:showPercent val="0"/>
          <c:showBubbleSize val="0"/>
        </c:dLbls>
        <c:smooth val="0"/>
        <c:axId val="396792192"/>
        <c:axId val="396793728"/>
      </c:lineChart>
      <c:dateAx>
        <c:axId val="396792192"/>
        <c:scaling>
          <c:orientation val="minMax"/>
          <c:max val="45714"/>
        </c:scaling>
        <c:delete val="0"/>
        <c:axPos val="b"/>
        <c:numFmt formatCode="[$-C0A]mmm\-yy;@" sourceLinked="0"/>
        <c:majorTickMark val="out"/>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793728"/>
        <c:crosses val="autoZero"/>
        <c:auto val="1"/>
        <c:lblOffset val="100"/>
        <c:baseTimeUnit val="days"/>
      </c:dateAx>
      <c:valAx>
        <c:axId val="396793728"/>
        <c:scaling>
          <c:orientation val="minMax"/>
        </c:scaling>
        <c:delete val="0"/>
        <c:axPos val="l"/>
        <c:numFmt formatCode="_-* #,##0_-;\-* #,##0_-;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792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Cooperativas segmento</a:t>
            </a:r>
            <a:r>
              <a:rPr lang="es-EC" baseline="0"/>
              <a:t> 1</a:t>
            </a: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0"/>
          <c:order val="0"/>
          <c:tx>
            <c:strRef>
              <c:f>'2.4'!$C$12</c:f>
              <c:strCache>
                <c:ptCount val="1"/>
                <c:pt idx="0">
                  <c:v>Encaje Requerido</c:v>
                </c:pt>
              </c:strCache>
            </c:strRef>
          </c:tx>
          <c:spPr>
            <a:ln w="28575" cap="rnd" cmpd="sng" algn="ctr">
              <a:solidFill>
                <a:schemeClr val="accent1">
                  <a:shade val="76000"/>
                  <a:shade val="95000"/>
                  <a:satMod val="105000"/>
                </a:schemeClr>
              </a:solidFill>
              <a:prstDash val="solid"/>
              <a:round/>
            </a:ln>
            <a:effectLst/>
          </c:spPr>
          <c:marker>
            <c:symbol val="none"/>
          </c:marker>
          <c:dLbls>
            <c:dLbl>
              <c:idx val="15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24-4210-86D2-CAC53D66F5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'2.4'!$M$13:$M$167</c:f>
              <c:numCache>
                <c:formatCode>_-* #,##0_-;\-* #,##0_-;_-* "-"??_-;_-@_-</c:formatCode>
                <c:ptCount val="155"/>
                <c:pt idx="0">
                  <c:v>285.41857000000005</c:v>
                </c:pt>
                <c:pt idx="1">
                  <c:v>285.02116000000001</c:v>
                </c:pt>
                <c:pt idx="2">
                  <c:v>285.45823999999999</c:v>
                </c:pt>
                <c:pt idx="3">
                  <c:v>287.18781999999999</c:v>
                </c:pt>
                <c:pt idx="4">
                  <c:v>288.45340999999996</c:v>
                </c:pt>
                <c:pt idx="5">
                  <c:v>291.88634999999999</c:v>
                </c:pt>
                <c:pt idx="6">
                  <c:v>292.15512000000001</c:v>
                </c:pt>
                <c:pt idx="7">
                  <c:v>293.07807000000003</c:v>
                </c:pt>
                <c:pt idx="8">
                  <c:v>294.33625999999998</c:v>
                </c:pt>
                <c:pt idx="9">
                  <c:v>298.01203000000004</c:v>
                </c:pt>
                <c:pt idx="10">
                  <c:v>297.90755999999993</c:v>
                </c:pt>
                <c:pt idx="11">
                  <c:v>298.35717</c:v>
                </c:pt>
                <c:pt idx="12">
                  <c:v>299.35755999999992</c:v>
                </c:pt>
                <c:pt idx="13">
                  <c:v>301.21977000000004</c:v>
                </c:pt>
                <c:pt idx="14">
                  <c:v>302.99507000000006</c:v>
                </c:pt>
                <c:pt idx="15">
                  <c:v>303.08946999999995</c:v>
                </c:pt>
                <c:pt idx="16">
                  <c:v>303.79630000000003</c:v>
                </c:pt>
                <c:pt idx="17">
                  <c:v>304.66773999999998</c:v>
                </c:pt>
                <c:pt idx="18">
                  <c:v>314.68714999999997</c:v>
                </c:pt>
                <c:pt idx="19">
                  <c:v>313.86981000000003</c:v>
                </c:pt>
                <c:pt idx="20">
                  <c:v>313.36671999999999</c:v>
                </c:pt>
                <c:pt idx="21">
                  <c:v>313.38</c:v>
                </c:pt>
                <c:pt idx="22">
                  <c:v>316.66282000000007</c:v>
                </c:pt>
                <c:pt idx="23">
                  <c:v>315.68140999999997</c:v>
                </c:pt>
                <c:pt idx="24">
                  <c:v>315.56039999999996</c:v>
                </c:pt>
                <c:pt idx="25">
                  <c:v>316.05502999999993</c:v>
                </c:pt>
                <c:pt idx="26">
                  <c:v>316.87339000000003</c:v>
                </c:pt>
                <c:pt idx="27">
                  <c:v>319.00063</c:v>
                </c:pt>
                <c:pt idx="28">
                  <c:v>318.38656999999995</c:v>
                </c:pt>
                <c:pt idx="29">
                  <c:v>318.50999000000002</c:v>
                </c:pt>
                <c:pt idx="30">
                  <c:v>318.71951999999999</c:v>
                </c:pt>
                <c:pt idx="31">
                  <c:v>321.83688000000001</c:v>
                </c:pt>
                <c:pt idx="32">
                  <c:v>320.05129999999997</c:v>
                </c:pt>
                <c:pt idx="33">
                  <c:v>318.94112000000007</c:v>
                </c:pt>
                <c:pt idx="34">
                  <c:v>319.41279000000003</c:v>
                </c:pt>
                <c:pt idx="35">
                  <c:v>321.56602000000004</c:v>
                </c:pt>
                <c:pt idx="36">
                  <c:v>321.04872999999998</c:v>
                </c:pt>
                <c:pt idx="37">
                  <c:v>319.27063999999996</c:v>
                </c:pt>
                <c:pt idx="38">
                  <c:v>319.07163999999989</c:v>
                </c:pt>
                <c:pt idx="39">
                  <c:v>319.01668000000012</c:v>
                </c:pt>
                <c:pt idx="40">
                  <c:v>320.02487000000008</c:v>
                </c:pt>
                <c:pt idx="41">
                  <c:v>318.83276000000001</c:v>
                </c:pt>
                <c:pt idx="42">
                  <c:v>320.61239</c:v>
                </c:pt>
                <c:pt idx="43">
                  <c:v>321.13693000000001</c:v>
                </c:pt>
                <c:pt idx="44">
                  <c:v>326.08890000000008</c:v>
                </c:pt>
                <c:pt idx="45">
                  <c:v>323.99882999999994</c:v>
                </c:pt>
                <c:pt idx="46">
                  <c:v>322.99875000000009</c:v>
                </c:pt>
                <c:pt idx="47">
                  <c:v>323.78651000000008</c:v>
                </c:pt>
                <c:pt idx="48">
                  <c:v>325.71974</c:v>
                </c:pt>
                <c:pt idx="49">
                  <c:v>327.67330000000004</c:v>
                </c:pt>
                <c:pt idx="50">
                  <c:v>327.50197000000003</c:v>
                </c:pt>
                <c:pt idx="51">
                  <c:v>328.77027000000004</c:v>
                </c:pt>
                <c:pt idx="52">
                  <c:v>410.83559000000008</c:v>
                </c:pt>
                <c:pt idx="53">
                  <c:v>412.53436000000011</c:v>
                </c:pt>
                <c:pt idx="54">
                  <c:v>412.64534000000009</c:v>
                </c:pt>
                <c:pt idx="55">
                  <c:v>414.36067000000003</c:v>
                </c:pt>
                <c:pt idx="56">
                  <c:v>414.03515000000004</c:v>
                </c:pt>
                <c:pt idx="57">
                  <c:v>417.3113899999999</c:v>
                </c:pt>
                <c:pt idx="58">
                  <c:v>416.45514000000003</c:v>
                </c:pt>
                <c:pt idx="59">
                  <c:v>417.53296000000006</c:v>
                </c:pt>
                <c:pt idx="60">
                  <c:v>417.91136999999992</c:v>
                </c:pt>
                <c:pt idx="61">
                  <c:v>417.15710999999993</c:v>
                </c:pt>
                <c:pt idx="62">
                  <c:v>420.67142000000007</c:v>
                </c:pt>
                <c:pt idx="63">
                  <c:v>420.6661900000002</c:v>
                </c:pt>
                <c:pt idx="64">
                  <c:v>505.08884999999992</c:v>
                </c:pt>
                <c:pt idx="65">
                  <c:v>505.8781399999998</c:v>
                </c:pt>
                <c:pt idx="66">
                  <c:v>507.61056999999994</c:v>
                </c:pt>
                <c:pt idx="67">
                  <c:v>506.87287000000003</c:v>
                </c:pt>
                <c:pt idx="68">
                  <c:v>510.82511000000005</c:v>
                </c:pt>
                <c:pt idx="69">
                  <c:v>510.53497000000021</c:v>
                </c:pt>
                <c:pt idx="70">
                  <c:v>513.84890999999993</c:v>
                </c:pt>
                <c:pt idx="71">
                  <c:v>512.11510999999996</c:v>
                </c:pt>
                <c:pt idx="72">
                  <c:v>510.9175699999999</c:v>
                </c:pt>
                <c:pt idx="73">
                  <c:v>511.72741000000002</c:v>
                </c:pt>
                <c:pt idx="74">
                  <c:v>514.52251000000001</c:v>
                </c:pt>
                <c:pt idx="75">
                  <c:v>513.92588999999987</c:v>
                </c:pt>
                <c:pt idx="76">
                  <c:v>512.94323000000009</c:v>
                </c:pt>
                <c:pt idx="77">
                  <c:v>513.99935000000016</c:v>
                </c:pt>
                <c:pt idx="78">
                  <c:v>599.27339000000018</c:v>
                </c:pt>
                <c:pt idx="79">
                  <c:v>603.28944000000001</c:v>
                </c:pt>
                <c:pt idx="80">
                  <c:v>599.95325999999989</c:v>
                </c:pt>
                <c:pt idx="81">
                  <c:v>598.88339000000019</c:v>
                </c:pt>
                <c:pt idx="82">
                  <c:v>598.04589999999996</c:v>
                </c:pt>
                <c:pt idx="83">
                  <c:v>604.50319999999999</c:v>
                </c:pt>
                <c:pt idx="84">
                  <c:v>602.73390000000006</c:v>
                </c:pt>
                <c:pt idx="85">
                  <c:v>601.49471000000005</c:v>
                </c:pt>
                <c:pt idx="86">
                  <c:v>601.89158999999984</c:v>
                </c:pt>
                <c:pt idx="87">
                  <c:v>603.67171000000008</c:v>
                </c:pt>
                <c:pt idx="88">
                  <c:v>605.77763999999991</c:v>
                </c:pt>
                <c:pt idx="89">
                  <c:v>604.00422000000003</c:v>
                </c:pt>
                <c:pt idx="90">
                  <c:v>604.05327999999997</c:v>
                </c:pt>
                <c:pt idx="91">
                  <c:v>604.30603000000008</c:v>
                </c:pt>
                <c:pt idx="92">
                  <c:v>608.04018000000008</c:v>
                </c:pt>
                <c:pt idx="93">
                  <c:v>606.69398000000001</c:v>
                </c:pt>
                <c:pt idx="94">
                  <c:v>609.8674299999999</c:v>
                </c:pt>
                <c:pt idx="95">
                  <c:v>610.07564999999988</c:v>
                </c:pt>
                <c:pt idx="96">
                  <c:v>613.38831000000005</c:v>
                </c:pt>
                <c:pt idx="97">
                  <c:v>614.00982999999985</c:v>
                </c:pt>
                <c:pt idx="98">
                  <c:v>611.4242200000001</c:v>
                </c:pt>
                <c:pt idx="99">
                  <c:v>611.24253999999985</c:v>
                </c:pt>
                <c:pt idx="100">
                  <c:v>610.71843999999987</c:v>
                </c:pt>
                <c:pt idx="101">
                  <c:v>613.05862000000025</c:v>
                </c:pt>
                <c:pt idx="102">
                  <c:v>604.28048000000001</c:v>
                </c:pt>
                <c:pt idx="103">
                  <c:v>603.26828</c:v>
                </c:pt>
                <c:pt idx="104">
                  <c:v>592.95722000000001</c:v>
                </c:pt>
                <c:pt idx="105">
                  <c:v>596.55366000000004</c:v>
                </c:pt>
                <c:pt idx="106">
                  <c:v>594.80385999999999</c:v>
                </c:pt>
                <c:pt idx="107">
                  <c:v>605.76062000000013</c:v>
                </c:pt>
                <c:pt idx="108">
                  <c:v>596.74016000000006</c:v>
                </c:pt>
                <c:pt idx="109">
                  <c:v>601.01206000000002</c:v>
                </c:pt>
                <c:pt idx="110">
                  <c:v>597.43381000000011</c:v>
                </c:pt>
                <c:pt idx="111">
                  <c:v>596.92710999999986</c:v>
                </c:pt>
                <c:pt idx="112">
                  <c:v>597.84192000000007</c:v>
                </c:pt>
                <c:pt idx="113">
                  <c:v>598.94756999999993</c:v>
                </c:pt>
                <c:pt idx="114">
                  <c:v>601.18456999999989</c:v>
                </c:pt>
                <c:pt idx="115">
                  <c:v>600.15022999999985</c:v>
                </c:pt>
                <c:pt idx="116">
                  <c:v>600.34846000000005</c:v>
                </c:pt>
                <c:pt idx="117">
                  <c:v>600.28616999999986</c:v>
                </c:pt>
                <c:pt idx="118">
                  <c:v>605.60023000000001</c:v>
                </c:pt>
                <c:pt idx="119">
                  <c:v>603.93975999999998</c:v>
                </c:pt>
                <c:pt idx="120">
                  <c:v>604.66187000000014</c:v>
                </c:pt>
                <c:pt idx="121">
                  <c:v>605.54449000000011</c:v>
                </c:pt>
                <c:pt idx="122">
                  <c:v>610.45751999999993</c:v>
                </c:pt>
                <c:pt idx="123">
                  <c:v>609.02823999999998</c:v>
                </c:pt>
                <c:pt idx="124">
                  <c:v>608.07044000000008</c:v>
                </c:pt>
                <c:pt idx="125">
                  <c:v>609.4752500000003</c:v>
                </c:pt>
                <c:pt idx="126">
                  <c:v>610.54716000000008</c:v>
                </c:pt>
                <c:pt idx="127">
                  <c:v>616.27554000000009</c:v>
                </c:pt>
                <c:pt idx="128">
                  <c:v>614.64991999999995</c:v>
                </c:pt>
                <c:pt idx="129">
                  <c:v>617.09220000000005</c:v>
                </c:pt>
                <c:pt idx="130">
                  <c:v>620.72315000000003</c:v>
                </c:pt>
                <c:pt idx="131">
                  <c:v>627.65697000000023</c:v>
                </c:pt>
                <c:pt idx="132">
                  <c:v>617.41620999999986</c:v>
                </c:pt>
                <c:pt idx="133">
                  <c:v>617.3638000000002</c:v>
                </c:pt>
                <c:pt idx="134">
                  <c:v>618.40658999999982</c:v>
                </c:pt>
                <c:pt idx="135">
                  <c:v>621.53009000000009</c:v>
                </c:pt>
                <c:pt idx="136">
                  <c:v>623.43764999999996</c:v>
                </c:pt>
                <c:pt idx="137">
                  <c:v>621.83785</c:v>
                </c:pt>
                <c:pt idx="138">
                  <c:v>622.66996000000006</c:v>
                </c:pt>
                <c:pt idx="139">
                  <c:v>625.09884999999997</c:v>
                </c:pt>
                <c:pt idx="140">
                  <c:v>630.18166999999983</c:v>
                </c:pt>
                <c:pt idx="141">
                  <c:v>628.49546000000009</c:v>
                </c:pt>
                <c:pt idx="142">
                  <c:v>628.86122999999998</c:v>
                </c:pt>
                <c:pt idx="143">
                  <c:v>630.27499999999986</c:v>
                </c:pt>
                <c:pt idx="144">
                  <c:v>637.57101999999986</c:v>
                </c:pt>
                <c:pt idx="145">
                  <c:v>636.52598999999998</c:v>
                </c:pt>
                <c:pt idx="146">
                  <c:v>636.75986999999998</c:v>
                </c:pt>
                <c:pt idx="147">
                  <c:v>642.23361999999997</c:v>
                </c:pt>
                <c:pt idx="148">
                  <c:v>651.82091000000014</c:v>
                </c:pt>
                <c:pt idx="149">
                  <c:v>649.37815000000001</c:v>
                </c:pt>
                <c:pt idx="150">
                  <c:v>648.98562000000015</c:v>
                </c:pt>
                <c:pt idx="151">
                  <c:v>651.11445000000015</c:v>
                </c:pt>
                <c:pt idx="152">
                  <c:v>652.57990000000018</c:v>
                </c:pt>
                <c:pt idx="153">
                  <c:v>660.03526999999985</c:v>
                </c:pt>
                <c:pt idx="154">
                  <c:v>659.65971000000002</c:v>
                </c:pt>
              </c:numCache>
            </c:numRef>
          </c:val>
          <c:smooth val="0"/>
          <c:extLst>
            <c:ext xmlns:c16="http://schemas.microsoft.com/office/drawing/2014/chart" uri="{C3380CC4-5D6E-409C-BE32-E72D297353CC}">
              <c16:uniqueId val="{00000001-F532-4182-8510-C93D1606C71A}"/>
            </c:ext>
          </c:extLst>
        </c:ser>
        <c:ser>
          <c:idx val="1"/>
          <c:order val="1"/>
          <c:tx>
            <c:strRef>
              <c:f>'2.4'!$F$12</c:f>
              <c:strCache>
                <c:ptCount val="1"/>
                <c:pt idx="0">
                  <c:v>Encaje Constituido</c:v>
                </c:pt>
              </c:strCache>
            </c:strRef>
          </c:tx>
          <c:spPr>
            <a:ln w="28575" cap="rnd" cmpd="sng" algn="ctr">
              <a:solidFill>
                <a:schemeClr val="accent1">
                  <a:tint val="77000"/>
                  <a:shade val="95000"/>
                  <a:satMod val="105000"/>
                </a:schemeClr>
              </a:solidFill>
              <a:prstDash val="solid"/>
              <a:round/>
            </a:ln>
            <a:effectLst/>
          </c:spPr>
          <c:marker>
            <c:symbol val="none"/>
          </c:marker>
          <c:dLbls>
            <c:dLbl>
              <c:idx val="15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24-4210-86D2-CAC53D66F5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'2.4'!$P$13:$P$167</c:f>
              <c:numCache>
                <c:formatCode>_-* #,##0_-;\-* #,##0_-;_-* "-"??_-;_-@_-</c:formatCode>
                <c:ptCount val="155"/>
                <c:pt idx="0">
                  <c:v>393.58264000000003</c:v>
                </c:pt>
                <c:pt idx="1">
                  <c:v>398.72398999999996</c:v>
                </c:pt>
                <c:pt idx="2">
                  <c:v>385.30038999999988</c:v>
                </c:pt>
                <c:pt idx="3">
                  <c:v>412.74057999999997</c:v>
                </c:pt>
                <c:pt idx="4">
                  <c:v>386.98056999999994</c:v>
                </c:pt>
                <c:pt idx="5">
                  <c:v>384.0975499999999</c:v>
                </c:pt>
                <c:pt idx="6">
                  <c:v>397.79444999999993</c:v>
                </c:pt>
                <c:pt idx="7">
                  <c:v>425.68517000000008</c:v>
                </c:pt>
                <c:pt idx="8">
                  <c:v>409.81142000000006</c:v>
                </c:pt>
                <c:pt idx="9">
                  <c:v>390.41820000000007</c:v>
                </c:pt>
                <c:pt idx="10">
                  <c:v>391.98087000000004</c:v>
                </c:pt>
                <c:pt idx="11">
                  <c:v>399.51415000000014</c:v>
                </c:pt>
                <c:pt idx="12">
                  <c:v>404.7584700000001</c:v>
                </c:pt>
                <c:pt idx="13">
                  <c:v>386.64940000000001</c:v>
                </c:pt>
                <c:pt idx="14">
                  <c:v>405.47232000000008</c:v>
                </c:pt>
                <c:pt idx="15">
                  <c:v>418.62526000000008</c:v>
                </c:pt>
                <c:pt idx="16">
                  <c:v>413.67861000000011</c:v>
                </c:pt>
                <c:pt idx="17">
                  <c:v>393.55699999999996</c:v>
                </c:pt>
                <c:pt idx="18">
                  <c:v>413.46433000000019</c:v>
                </c:pt>
                <c:pt idx="19">
                  <c:v>399.49493000000012</c:v>
                </c:pt>
                <c:pt idx="20">
                  <c:v>419.67255999999998</c:v>
                </c:pt>
                <c:pt idx="21">
                  <c:v>406.77011000000005</c:v>
                </c:pt>
                <c:pt idx="22">
                  <c:v>406.48850999999996</c:v>
                </c:pt>
                <c:pt idx="23">
                  <c:v>414.74610000000007</c:v>
                </c:pt>
                <c:pt idx="24">
                  <c:v>400.28952999999996</c:v>
                </c:pt>
                <c:pt idx="25">
                  <c:v>443.65093999999999</c:v>
                </c:pt>
                <c:pt idx="26">
                  <c:v>444.0148999999999</c:v>
                </c:pt>
                <c:pt idx="27">
                  <c:v>425.65268000000003</c:v>
                </c:pt>
                <c:pt idx="28">
                  <c:v>414.73849000000001</c:v>
                </c:pt>
                <c:pt idx="29">
                  <c:v>419.23054000000019</c:v>
                </c:pt>
                <c:pt idx="30">
                  <c:v>401.25244999999995</c:v>
                </c:pt>
                <c:pt idx="31">
                  <c:v>391.53083999999996</c:v>
                </c:pt>
                <c:pt idx="32">
                  <c:v>403.44130000000007</c:v>
                </c:pt>
                <c:pt idx="33">
                  <c:v>408.59436000000005</c:v>
                </c:pt>
                <c:pt idx="34">
                  <c:v>405.08940000000001</c:v>
                </c:pt>
                <c:pt idx="35">
                  <c:v>411.88676000000009</c:v>
                </c:pt>
                <c:pt idx="36">
                  <c:v>395.05406000000005</c:v>
                </c:pt>
                <c:pt idx="37">
                  <c:v>401.03349000000014</c:v>
                </c:pt>
                <c:pt idx="38">
                  <c:v>414.45375999999993</c:v>
                </c:pt>
                <c:pt idx="39">
                  <c:v>408.47563999999983</c:v>
                </c:pt>
                <c:pt idx="40">
                  <c:v>462.84859</c:v>
                </c:pt>
                <c:pt idx="41">
                  <c:v>500.02788000000004</c:v>
                </c:pt>
                <c:pt idx="42">
                  <c:v>484.9417899999998</c:v>
                </c:pt>
                <c:pt idx="43">
                  <c:v>482.16065999999995</c:v>
                </c:pt>
                <c:pt idx="44">
                  <c:v>506.15520999999995</c:v>
                </c:pt>
                <c:pt idx="45">
                  <c:v>608.91867000000002</c:v>
                </c:pt>
                <c:pt idx="46">
                  <c:v>475.4712600000002</c:v>
                </c:pt>
                <c:pt idx="47">
                  <c:v>468.30216999999993</c:v>
                </c:pt>
                <c:pt idx="48">
                  <c:v>442.46759000000014</c:v>
                </c:pt>
                <c:pt idx="49">
                  <c:v>442.92164999999994</c:v>
                </c:pt>
                <c:pt idx="50">
                  <c:v>441.24907999999982</c:v>
                </c:pt>
                <c:pt idx="51">
                  <c:v>483.53183000000007</c:v>
                </c:pt>
                <c:pt idx="52">
                  <c:v>502.48586</c:v>
                </c:pt>
                <c:pt idx="53">
                  <c:v>507.77274</c:v>
                </c:pt>
                <c:pt idx="54">
                  <c:v>488.34455999999994</c:v>
                </c:pt>
                <c:pt idx="55">
                  <c:v>489.04633000000007</c:v>
                </c:pt>
                <c:pt idx="56">
                  <c:v>499.15363999999994</c:v>
                </c:pt>
                <c:pt idx="57">
                  <c:v>493.78017999999986</c:v>
                </c:pt>
                <c:pt idx="58">
                  <c:v>501.19198999999992</c:v>
                </c:pt>
                <c:pt idx="59">
                  <c:v>512.83361000000002</c:v>
                </c:pt>
                <c:pt idx="60">
                  <c:v>501.88620999999989</c:v>
                </c:pt>
                <c:pt idx="61">
                  <c:v>489.40924999999993</c:v>
                </c:pt>
                <c:pt idx="62">
                  <c:v>499.53005999999999</c:v>
                </c:pt>
                <c:pt idx="63">
                  <c:v>497.04812999999996</c:v>
                </c:pt>
                <c:pt idx="64">
                  <c:v>569.01876000000004</c:v>
                </c:pt>
                <c:pt idx="65">
                  <c:v>567.43592000000024</c:v>
                </c:pt>
                <c:pt idx="66">
                  <c:v>570.59947999999986</c:v>
                </c:pt>
                <c:pt idx="67">
                  <c:v>560.4216100000001</c:v>
                </c:pt>
                <c:pt idx="68">
                  <c:v>572.8417300000001</c:v>
                </c:pt>
                <c:pt idx="69">
                  <c:v>577.65446999999995</c:v>
                </c:pt>
                <c:pt idx="70">
                  <c:v>559.85985000000016</c:v>
                </c:pt>
                <c:pt idx="71">
                  <c:v>570.53826000000004</c:v>
                </c:pt>
                <c:pt idx="72">
                  <c:v>567.56932000000006</c:v>
                </c:pt>
                <c:pt idx="73">
                  <c:v>572.53795000000002</c:v>
                </c:pt>
                <c:pt idx="74">
                  <c:v>590.23803000000009</c:v>
                </c:pt>
                <c:pt idx="75">
                  <c:v>606.02983999999992</c:v>
                </c:pt>
                <c:pt idx="76">
                  <c:v>580.4430799999999</c:v>
                </c:pt>
                <c:pt idx="77">
                  <c:v>616.51636000000019</c:v>
                </c:pt>
                <c:pt idx="78">
                  <c:v>653.65180999999995</c:v>
                </c:pt>
                <c:pt idx="79">
                  <c:v>656.77995999999996</c:v>
                </c:pt>
                <c:pt idx="80">
                  <c:v>660.16905000000008</c:v>
                </c:pt>
                <c:pt idx="81">
                  <c:v>682.28612999999996</c:v>
                </c:pt>
                <c:pt idx="82">
                  <c:v>678.91217000000017</c:v>
                </c:pt>
                <c:pt idx="83">
                  <c:v>667.76942999999972</c:v>
                </c:pt>
                <c:pt idx="84">
                  <c:v>667.00319999999988</c:v>
                </c:pt>
                <c:pt idx="85">
                  <c:v>665.25312999999983</c:v>
                </c:pt>
                <c:pt idx="86">
                  <c:v>684.99680999999998</c:v>
                </c:pt>
                <c:pt idx="87">
                  <c:v>665.47230999999988</c:v>
                </c:pt>
                <c:pt idx="88">
                  <c:v>667.52325000000008</c:v>
                </c:pt>
                <c:pt idx="89">
                  <c:v>664.50063999999986</c:v>
                </c:pt>
                <c:pt idx="90">
                  <c:v>691.7340099999999</c:v>
                </c:pt>
                <c:pt idx="91">
                  <c:v>679.10260000000005</c:v>
                </c:pt>
                <c:pt idx="92">
                  <c:v>702.74481000000037</c:v>
                </c:pt>
                <c:pt idx="93">
                  <c:v>685.33375000000001</c:v>
                </c:pt>
                <c:pt idx="94">
                  <c:v>689.73095999999987</c:v>
                </c:pt>
                <c:pt idx="95">
                  <c:v>704.62315000000001</c:v>
                </c:pt>
                <c:pt idx="96">
                  <c:v>684.49497000000008</c:v>
                </c:pt>
                <c:pt idx="97">
                  <c:v>682.9921599999999</c:v>
                </c:pt>
                <c:pt idx="98">
                  <c:v>655.14857000000018</c:v>
                </c:pt>
                <c:pt idx="99">
                  <c:v>688.94425999999999</c:v>
                </c:pt>
                <c:pt idx="100">
                  <c:v>688.38061000000016</c:v>
                </c:pt>
                <c:pt idx="101">
                  <c:v>676.48964000000012</c:v>
                </c:pt>
                <c:pt idx="102">
                  <c:v>679.8109199999999</c:v>
                </c:pt>
                <c:pt idx="103">
                  <c:v>694.41393000000005</c:v>
                </c:pt>
                <c:pt idx="104">
                  <c:v>670.79078000000004</c:v>
                </c:pt>
                <c:pt idx="105">
                  <c:v>660.28545000000008</c:v>
                </c:pt>
                <c:pt idx="106">
                  <c:v>655.85826000000009</c:v>
                </c:pt>
                <c:pt idx="107">
                  <c:v>674.6179199999998</c:v>
                </c:pt>
                <c:pt idx="108">
                  <c:v>661.62155000000007</c:v>
                </c:pt>
                <c:pt idx="109">
                  <c:v>667.5772199999999</c:v>
                </c:pt>
                <c:pt idx="110">
                  <c:v>667.29469000000017</c:v>
                </c:pt>
                <c:pt idx="111">
                  <c:v>666.73326000000009</c:v>
                </c:pt>
                <c:pt idx="112">
                  <c:v>668.06135000000017</c:v>
                </c:pt>
                <c:pt idx="113">
                  <c:v>658.01506000000018</c:v>
                </c:pt>
                <c:pt idx="114">
                  <c:v>680.62642000000005</c:v>
                </c:pt>
                <c:pt idx="115">
                  <c:v>658.49227999999982</c:v>
                </c:pt>
                <c:pt idx="116">
                  <c:v>677.85255000000029</c:v>
                </c:pt>
                <c:pt idx="117">
                  <c:v>673.80346000000009</c:v>
                </c:pt>
                <c:pt idx="118">
                  <c:v>681.64819999999986</c:v>
                </c:pt>
                <c:pt idx="119">
                  <c:v>672.30677999999989</c:v>
                </c:pt>
                <c:pt idx="120">
                  <c:v>690.81898999999999</c:v>
                </c:pt>
                <c:pt idx="121">
                  <c:v>686.67998</c:v>
                </c:pt>
                <c:pt idx="122">
                  <c:v>681.99098000000004</c:v>
                </c:pt>
                <c:pt idx="123">
                  <c:v>692.53896000000009</c:v>
                </c:pt>
                <c:pt idx="124">
                  <c:v>685.69279999999981</c:v>
                </c:pt>
                <c:pt idx="125">
                  <c:v>709.1778700000001</c:v>
                </c:pt>
                <c:pt idx="126">
                  <c:v>710.79939000000013</c:v>
                </c:pt>
                <c:pt idx="127">
                  <c:v>754.47409000000005</c:v>
                </c:pt>
                <c:pt idx="128">
                  <c:v>725.7017699999999</c:v>
                </c:pt>
                <c:pt idx="129">
                  <c:v>748.1787700000001</c:v>
                </c:pt>
                <c:pt idx="130">
                  <c:v>720.77662000000021</c:v>
                </c:pt>
                <c:pt idx="131">
                  <c:v>730.59104999999988</c:v>
                </c:pt>
                <c:pt idx="132">
                  <c:v>730.80083000000002</c:v>
                </c:pt>
                <c:pt idx="133">
                  <c:v>744.88074000000029</c:v>
                </c:pt>
                <c:pt idx="134">
                  <c:v>734.1842300000003</c:v>
                </c:pt>
                <c:pt idx="135">
                  <c:v>721.8594700000001</c:v>
                </c:pt>
                <c:pt idx="136">
                  <c:v>736.42715999999996</c:v>
                </c:pt>
                <c:pt idx="137">
                  <c:v>739.07791000000009</c:v>
                </c:pt>
                <c:pt idx="138">
                  <c:v>756.19016999999985</c:v>
                </c:pt>
                <c:pt idx="139">
                  <c:v>752.35751999999991</c:v>
                </c:pt>
                <c:pt idx="140">
                  <c:v>737.36083000000008</c:v>
                </c:pt>
                <c:pt idx="141">
                  <c:v>746.92726000000005</c:v>
                </c:pt>
                <c:pt idx="142">
                  <c:v>779.30930000000001</c:v>
                </c:pt>
                <c:pt idx="143">
                  <c:v>767.37714000000017</c:v>
                </c:pt>
                <c:pt idx="144">
                  <c:v>787.60496000000012</c:v>
                </c:pt>
                <c:pt idx="145">
                  <c:v>839.8575900000003</c:v>
                </c:pt>
                <c:pt idx="146">
                  <c:v>838.4746100000001</c:v>
                </c:pt>
                <c:pt idx="147">
                  <c:v>781.25046000000032</c:v>
                </c:pt>
                <c:pt idx="148">
                  <c:v>797.59931000000006</c:v>
                </c:pt>
                <c:pt idx="149">
                  <c:v>806.92777000000001</c:v>
                </c:pt>
                <c:pt idx="150">
                  <c:v>784.51837999999998</c:v>
                </c:pt>
                <c:pt idx="151">
                  <c:v>802.87749000000019</c:v>
                </c:pt>
                <c:pt idx="152">
                  <c:v>789.08116000000007</c:v>
                </c:pt>
                <c:pt idx="153">
                  <c:v>790.8830200000001</c:v>
                </c:pt>
                <c:pt idx="154">
                  <c:v>799.14320000000021</c:v>
                </c:pt>
              </c:numCache>
            </c:numRef>
          </c:val>
          <c:smooth val="0"/>
          <c:extLst>
            <c:ext xmlns:c16="http://schemas.microsoft.com/office/drawing/2014/chart" uri="{C3380CC4-5D6E-409C-BE32-E72D297353CC}">
              <c16:uniqueId val="{00000003-F532-4182-8510-C93D1606C71A}"/>
            </c:ext>
          </c:extLst>
        </c:ser>
        <c:dLbls>
          <c:showLegendKey val="0"/>
          <c:showVal val="0"/>
          <c:showCatName val="0"/>
          <c:showSerName val="0"/>
          <c:showPercent val="0"/>
          <c:showBubbleSize val="0"/>
        </c:dLbls>
        <c:smooth val="0"/>
        <c:axId val="396919168"/>
        <c:axId val="396920704"/>
      </c:lineChart>
      <c:dateAx>
        <c:axId val="396919168"/>
        <c:scaling>
          <c:orientation val="minMax"/>
        </c:scaling>
        <c:delete val="0"/>
        <c:axPos val="b"/>
        <c:numFmt formatCode="[$-C0A]mmm\-yy;@" sourceLinked="0"/>
        <c:majorTickMark val="out"/>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920704"/>
        <c:crosses val="autoZero"/>
        <c:auto val="1"/>
        <c:lblOffset val="100"/>
        <c:baseTimeUnit val="days"/>
      </c:dateAx>
      <c:valAx>
        <c:axId val="396920704"/>
        <c:scaling>
          <c:orientation val="minMax"/>
          <c:min val="200"/>
        </c:scaling>
        <c:delete val="0"/>
        <c:axPos val="l"/>
        <c:numFmt formatCode="_-* #,##0_-;\-* #,##0_-;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919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Mutualistas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'2.4'!$C$12</c:f>
              <c:strCache>
                <c:ptCount val="1"/>
                <c:pt idx="0">
                  <c:v>Encaje Requerido</c:v>
                </c:pt>
              </c:strCache>
            </c:strRef>
          </c:tx>
          <c:spPr>
            <a:ln w="28575" cap="rnd" cmpd="sng" algn="ctr">
              <a:solidFill>
                <a:schemeClr val="accent1">
                  <a:shade val="76000"/>
                  <a:shade val="95000"/>
                  <a:satMod val="105000"/>
                </a:schemeClr>
              </a:solidFill>
              <a:prstDash val="solid"/>
              <a:round/>
            </a:ln>
            <a:effectLst/>
          </c:spPr>
          <c:marker>
            <c:symbol val="none"/>
          </c:marker>
          <c:dLbls>
            <c:dLbl>
              <c:idx val="15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20-4726-B12F-12C3A7FDC51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'2.4'!$R$13:$R$167</c:f>
              <c:numCache>
                <c:formatCode>_-* #,##0_-;\-* #,##0_-;_-* "-"??_-;_-@_-</c:formatCode>
                <c:ptCount val="155"/>
                <c:pt idx="0">
                  <c:v>20.752350000000003</c:v>
                </c:pt>
                <c:pt idx="1">
                  <c:v>20.693140000000003</c:v>
                </c:pt>
                <c:pt idx="2">
                  <c:v>20.655019999999997</c:v>
                </c:pt>
                <c:pt idx="3">
                  <c:v>20.711099999999998</c:v>
                </c:pt>
                <c:pt idx="4">
                  <c:v>20.700320000000001</c:v>
                </c:pt>
                <c:pt idx="5">
                  <c:v>20.710720000000002</c:v>
                </c:pt>
                <c:pt idx="6">
                  <c:v>20.616190000000003</c:v>
                </c:pt>
                <c:pt idx="7">
                  <c:v>20.620470000000001</c:v>
                </c:pt>
                <c:pt idx="8">
                  <c:v>20.762900000000002</c:v>
                </c:pt>
                <c:pt idx="9">
                  <c:v>20.876819999999999</c:v>
                </c:pt>
                <c:pt idx="10">
                  <c:v>20.750329999999998</c:v>
                </c:pt>
                <c:pt idx="11">
                  <c:v>20.772320000000001</c:v>
                </c:pt>
                <c:pt idx="12">
                  <c:v>20.808040000000002</c:v>
                </c:pt>
                <c:pt idx="13">
                  <c:v>20.75891</c:v>
                </c:pt>
                <c:pt idx="14">
                  <c:v>20.821330000000003</c:v>
                </c:pt>
                <c:pt idx="15">
                  <c:v>20.802689999999998</c:v>
                </c:pt>
                <c:pt idx="16">
                  <c:v>20.852619999999998</c:v>
                </c:pt>
                <c:pt idx="17">
                  <c:v>20.854089999999999</c:v>
                </c:pt>
                <c:pt idx="18">
                  <c:v>20.932790000000001</c:v>
                </c:pt>
                <c:pt idx="19">
                  <c:v>20.739879999999996</c:v>
                </c:pt>
                <c:pt idx="20">
                  <c:v>20.75393</c:v>
                </c:pt>
                <c:pt idx="21">
                  <c:v>20.81889</c:v>
                </c:pt>
                <c:pt idx="22">
                  <c:v>20.893279999999997</c:v>
                </c:pt>
                <c:pt idx="23">
                  <c:v>20.80612</c:v>
                </c:pt>
                <c:pt idx="24">
                  <c:v>20.726430000000001</c:v>
                </c:pt>
                <c:pt idx="25">
                  <c:v>20.981189999999998</c:v>
                </c:pt>
                <c:pt idx="26">
                  <c:v>20.915680000000002</c:v>
                </c:pt>
                <c:pt idx="27">
                  <c:v>20.910270000000001</c:v>
                </c:pt>
                <c:pt idx="28">
                  <c:v>20.780840000000001</c:v>
                </c:pt>
                <c:pt idx="29">
                  <c:v>20.652199999999997</c:v>
                </c:pt>
                <c:pt idx="30">
                  <c:v>20.648880000000002</c:v>
                </c:pt>
                <c:pt idx="31">
                  <c:v>20.76632</c:v>
                </c:pt>
                <c:pt idx="32">
                  <c:v>20.806169999999998</c:v>
                </c:pt>
                <c:pt idx="33">
                  <c:v>20.772820000000003</c:v>
                </c:pt>
                <c:pt idx="34">
                  <c:v>20.775680000000005</c:v>
                </c:pt>
                <c:pt idx="35">
                  <c:v>20.818330000000003</c:v>
                </c:pt>
                <c:pt idx="36">
                  <c:v>20.751079999999998</c:v>
                </c:pt>
                <c:pt idx="37">
                  <c:v>20.613679999999999</c:v>
                </c:pt>
                <c:pt idx="38">
                  <c:v>20.731819999999999</c:v>
                </c:pt>
                <c:pt idx="39">
                  <c:v>20.727319999999999</c:v>
                </c:pt>
                <c:pt idx="40">
                  <c:v>20.711410000000001</c:v>
                </c:pt>
                <c:pt idx="41">
                  <c:v>20.628509999999999</c:v>
                </c:pt>
                <c:pt idx="42">
                  <c:v>20.834839999999996</c:v>
                </c:pt>
                <c:pt idx="43">
                  <c:v>20.853200000000001</c:v>
                </c:pt>
                <c:pt idx="44">
                  <c:v>20.901079999999997</c:v>
                </c:pt>
                <c:pt idx="45">
                  <c:v>20.884649999999997</c:v>
                </c:pt>
                <c:pt idx="46">
                  <c:v>20.677899999999998</c:v>
                </c:pt>
                <c:pt idx="47">
                  <c:v>20.747670000000003</c:v>
                </c:pt>
                <c:pt idx="48">
                  <c:v>16.443490000000001</c:v>
                </c:pt>
                <c:pt idx="49">
                  <c:v>20.717680000000001</c:v>
                </c:pt>
                <c:pt idx="50">
                  <c:v>20.565140000000003</c:v>
                </c:pt>
                <c:pt idx="51">
                  <c:v>20.691140000000001</c:v>
                </c:pt>
                <c:pt idx="52">
                  <c:v>25.76511</c:v>
                </c:pt>
                <c:pt idx="53">
                  <c:v>25.691939999999999</c:v>
                </c:pt>
                <c:pt idx="54">
                  <c:v>25.559429999999995</c:v>
                </c:pt>
                <c:pt idx="55">
                  <c:v>25.689820000000001</c:v>
                </c:pt>
                <c:pt idx="56">
                  <c:v>25.914900000000003</c:v>
                </c:pt>
                <c:pt idx="57">
                  <c:v>25.854130000000005</c:v>
                </c:pt>
                <c:pt idx="58">
                  <c:v>25.677379999999999</c:v>
                </c:pt>
                <c:pt idx="59">
                  <c:v>25.63936</c:v>
                </c:pt>
                <c:pt idx="60">
                  <c:v>25.703919999999997</c:v>
                </c:pt>
                <c:pt idx="61">
                  <c:v>25.803180000000001</c:v>
                </c:pt>
                <c:pt idx="62">
                  <c:v>25.72232</c:v>
                </c:pt>
                <c:pt idx="63">
                  <c:v>25.620669999999997</c:v>
                </c:pt>
                <c:pt idx="64">
                  <c:v>30.730800000000002</c:v>
                </c:pt>
                <c:pt idx="65">
                  <c:v>30.740690000000001</c:v>
                </c:pt>
                <c:pt idx="66">
                  <c:v>30.693000000000001</c:v>
                </c:pt>
                <c:pt idx="67">
                  <c:v>30.661060000000003</c:v>
                </c:pt>
                <c:pt idx="68">
                  <c:v>30.700900000000001</c:v>
                </c:pt>
                <c:pt idx="69">
                  <c:v>30.61252</c:v>
                </c:pt>
                <c:pt idx="70">
                  <c:v>30.537470000000003</c:v>
                </c:pt>
                <c:pt idx="71">
                  <c:v>30.298560000000002</c:v>
                </c:pt>
                <c:pt idx="72">
                  <c:v>30.254369999999998</c:v>
                </c:pt>
                <c:pt idx="73">
                  <c:v>30.411200000000004</c:v>
                </c:pt>
                <c:pt idx="74">
                  <c:v>30.491670000000003</c:v>
                </c:pt>
                <c:pt idx="75">
                  <c:v>30.515029999999999</c:v>
                </c:pt>
                <c:pt idx="76">
                  <c:v>30.433430000000001</c:v>
                </c:pt>
                <c:pt idx="77">
                  <c:v>30.791550000000001</c:v>
                </c:pt>
                <c:pt idx="78">
                  <c:v>35.838189999999997</c:v>
                </c:pt>
                <c:pt idx="79">
                  <c:v>35.933390000000003</c:v>
                </c:pt>
                <c:pt idx="80">
                  <c:v>35.817070000000008</c:v>
                </c:pt>
                <c:pt idx="81">
                  <c:v>35.67483</c:v>
                </c:pt>
                <c:pt idx="82">
                  <c:v>35.977679999999999</c:v>
                </c:pt>
                <c:pt idx="83">
                  <c:v>35.837549999999993</c:v>
                </c:pt>
                <c:pt idx="84">
                  <c:v>35.730330000000002</c:v>
                </c:pt>
                <c:pt idx="85">
                  <c:v>35.548299999999998</c:v>
                </c:pt>
                <c:pt idx="86">
                  <c:v>35.609189999999998</c:v>
                </c:pt>
                <c:pt idx="87">
                  <c:v>35.558759999999999</c:v>
                </c:pt>
                <c:pt idx="88">
                  <c:v>35.497549999999997</c:v>
                </c:pt>
                <c:pt idx="89">
                  <c:v>35.299329999999998</c:v>
                </c:pt>
                <c:pt idx="90">
                  <c:v>35.397850000000005</c:v>
                </c:pt>
                <c:pt idx="91">
                  <c:v>35.810510000000001</c:v>
                </c:pt>
                <c:pt idx="92">
                  <c:v>35.82544</c:v>
                </c:pt>
                <c:pt idx="93">
                  <c:v>35.618040000000001</c:v>
                </c:pt>
                <c:pt idx="94">
                  <c:v>36.059989999999999</c:v>
                </c:pt>
                <c:pt idx="95">
                  <c:v>35.864609999999999</c:v>
                </c:pt>
                <c:pt idx="96">
                  <c:v>35.766800000000003</c:v>
                </c:pt>
                <c:pt idx="97">
                  <c:v>35.579119999999996</c:v>
                </c:pt>
                <c:pt idx="98">
                  <c:v>35.403260000000003</c:v>
                </c:pt>
                <c:pt idx="99">
                  <c:v>35.59449</c:v>
                </c:pt>
                <c:pt idx="100">
                  <c:v>35.730350000000001</c:v>
                </c:pt>
                <c:pt idx="101">
                  <c:v>35.649970000000003</c:v>
                </c:pt>
                <c:pt idx="102">
                  <c:v>35.575429999999997</c:v>
                </c:pt>
                <c:pt idx="103">
                  <c:v>35.445360000000001</c:v>
                </c:pt>
                <c:pt idx="104">
                  <c:v>35.723239999999997</c:v>
                </c:pt>
                <c:pt idx="105">
                  <c:v>35.845300000000002</c:v>
                </c:pt>
                <c:pt idx="106">
                  <c:v>35.804439999999992</c:v>
                </c:pt>
                <c:pt idx="107">
                  <c:v>35.809749999999994</c:v>
                </c:pt>
                <c:pt idx="108">
                  <c:v>35.645180000000003</c:v>
                </c:pt>
                <c:pt idx="109">
                  <c:v>35.761350000000007</c:v>
                </c:pt>
                <c:pt idx="110">
                  <c:v>35.553210000000007</c:v>
                </c:pt>
                <c:pt idx="111">
                  <c:v>35.543230000000001</c:v>
                </c:pt>
                <c:pt idx="112">
                  <c:v>35.837810000000005</c:v>
                </c:pt>
                <c:pt idx="113">
                  <c:v>35.762049999999995</c:v>
                </c:pt>
                <c:pt idx="114">
                  <c:v>38.317929999999997</c:v>
                </c:pt>
                <c:pt idx="115">
                  <c:v>35.57611</c:v>
                </c:pt>
                <c:pt idx="116">
                  <c:v>35.796500000000002</c:v>
                </c:pt>
                <c:pt idx="117">
                  <c:v>35.626959999999997</c:v>
                </c:pt>
                <c:pt idx="118">
                  <c:v>35.833190000000002</c:v>
                </c:pt>
                <c:pt idx="119">
                  <c:v>35.723980000000005</c:v>
                </c:pt>
                <c:pt idx="120">
                  <c:v>34.356679999999997</c:v>
                </c:pt>
                <c:pt idx="121">
                  <c:v>34.288419999999995</c:v>
                </c:pt>
                <c:pt idx="122">
                  <c:v>34.279760000000003</c:v>
                </c:pt>
                <c:pt idx="123">
                  <c:v>34.211010000000002</c:v>
                </c:pt>
                <c:pt idx="124">
                  <c:v>34.084209999999999</c:v>
                </c:pt>
                <c:pt idx="125">
                  <c:v>34.26388</c:v>
                </c:pt>
                <c:pt idx="126">
                  <c:v>34.300619999999995</c:v>
                </c:pt>
                <c:pt idx="127">
                  <c:v>34.33672</c:v>
                </c:pt>
                <c:pt idx="128">
                  <c:v>34.377559999999995</c:v>
                </c:pt>
                <c:pt idx="129">
                  <c:v>34.560960000000001</c:v>
                </c:pt>
                <c:pt idx="130">
                  <c:v>34.715710000000001</c:v>
                </c:pt>
                <c:pt idx="131">
                  <c:v>34.789760000000001</c:v>
                </c:pt>
                <c:pt idx="132">
                  <c:v>34.667940000000002</c:v>
                </c:pt>
                <c:pt idx="133">
                  <c:v>34.713080000000005</c:v>
                </c:pt>
                <c:pt idx="134">
                  <c:v>34.648649999999996</c:v>
                </c:pt>
                <c:pt idx="135">
                  <c:v>34.641300000000001</c:v>
                </c:pt>
                <c:pt idx="136">
                  <c:v>34.742599999999996</c:v>
                </c:pt>
                <c:pt idx="137">
                  <c:v>34.642249999999997</c:v>
                </c:pt>
                <c:pt idx="138">
                  <c:v>34.703120000000006</c:v>
                </c:pt>
                <c:pt idx="139">
                  <c:v>34.747059999999998</c:v>
                </c:pt>
                <c:pt idx="140">
                  <c:v>34.847979999999993</c:v>
                </c:pt>
                <c:pt idx="141">
                  <c:v>34.640279999999997</c:v>
                </c:pt>
                <c:pt idx="142">
                  <c:v>34.634569999999997</c:v>
                </c:pt>
                <c:pt idx="143">
                  <c:v>34.768809999999995</c:v>
                </c:pt>
                <c:pt idx="144">
                  <c:v>34.988690000000005</c:v>
                </c:pt>
                <c:pt idx="145">
                  <c:v>34.910040000000002</c:v>
                </c:pt>
                <c:pt idx="146">
                  <c:v>34.930390000000003</c:v>
                </c:pt>
                <c:pt idx="147">
                  <c:v>35.509689999999999</c:v>
                </c:pt>
                <c:pt idx="148">
                  <c:v>35.841929999999998</c:v>
                </c:pt>
                <c:pt idx="149">
                  <c:v>35.863999999999997</c:v>
                </c:pt>
                <c:pt idx="150">
                  <c:v>36.060900000000004</c:v>
                </c:pt>
                <c:pt idx="151">
                  <c:v>36.186019999999999</c:v>
                </c:pt>
                <c:pt idx="152">
                  <c:v>36.325069999999997</c:v>
                </c:pt>
                <c:pt idx="153">
                  <c:v>36.697220000000002</c:v>
                </c:pt>
                <c:pt idx="154">
                  <c:v>36.573180000000001</c:v>
                </c:pt>
              </c:numCache>
            </c:numRef>
          </c:val>
          <c:smooth val="0"/>
          <c:extLst>
            <c:ext xmlns:c16="http://schemas.microsoft.com/office/drawing/2014/chart" uri="{C3380CC4-5D6E-409C-BE32-E72D297353CC}">
              <c16:uniqueId val="{00000001-954D-41E2-BE41-2D57401981FA}"/>
            </c:ext>
          </c:extLst>
        </c:ser>
        <c:ser>
          <c:idx val="1"/>
          <c:order val="1"/>
          <c:tx>
            <c:strRef>
              <c:f>'2.4'!$F$12</c:f>
              <c:strCache>
                <c:ptCount val="1"/>
                <c:pt idx="0">
                  <c:v>Encaje Constituido</c:v>
                </c:pt>
              </c:strCache>
            </c:strRef>
          </c:tx>
          <c:spPr>
            <a:ln w="28575" cap="rnd" cmpd="sng" algn="ctr">
              <a:solidFill>
                <a:schemeClr val="accent1">
                  <a:tint val="77000"/>
                  <a:shade val="95000"/>
                  <a:satMod val="105000"/>
                </a:schemeClr>
              </a:solidFill>
              <a:prstDash val="solid"/>
              <a:round/>
            </a:ln>
            <a:effectLst/>
          </c:spPr>
          <c:marker>
            <c:symbol val="none"/>
          </c:marker>
          <c:dLbls>
            <c:dLbl>
              <c:idx val="15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20-4726-B12F-12C3A7FDC51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'2.4'!$B$13:$B$167</c:f>
              <c:numCache>
                <c:formatCode>m/d/yyyy</c:formatCode>
                <c:ptCount val="155"/>
                <c:pt idx="0">
                  <c:v>44636</c:v>
                </c:pt>
                <c:pt idx="1">
                  <c:v>44643</c:v>
                </c:pt>
                <c:pt idx="2">
                  <c:v>44650</c:v>
                </c:pt>
                <c:pt idx="3">
                  <c:v>44657</c:v>
                </c:pt>
                <c:pt idx="4">
                  <c:v>44664</c:v>
                </c:pt>
                <c:pt idx="5">
                  <c:v>44671</c:v>
                </c:pt>
                <c:pt idx="6">
                  <c:v>44678</c:v>
                </c:pt>
                <c:pt idx="7">
                  <c:v>44685</c:v>
                </c:pt>
                <c:pt idx="8">
                  <c:v>44692</c:v>
                </c:pt>
                <c:pt idx="9">
                  <c:v>44699</c:v>
                </c:pt>
                <c:pt idx="10">
                  <c:v>44706</c:v>
                </c:pt>
                <c:pt idx="11">
                  <c:v>44713</c:v>
                </c:pt>
                <c:pt idx="12">
                  <c:v>44720</c:v>
                </c:pt>
                <c:pt idx="13">
                  <c:v>44727</c:v>
                </c:pt>
                <c:pt idx="14">
                  <c:v>44734</c:v>
                </c:pt>
                <c:pt idx="15">
                  <c:v>44741</c:v>
                </c:pt>
                <c:pt idx="16">
                  <c:v>44748</c:v>
                </c:pt>
                <c:pt idx="17">
                  <c:v>44755</c:v>
                </c:pt>
                <c:pt idx="18">
                  <c:v>44762</c:v>
                </c:pt>
                <c:pt idx="19">
                  <c:v>44769</c:v>
                </c:pt>
                <c:pt idx="20">
                  <c:v>44776</c:v>
                </c:pt>
                <c:pt idx="21">
                  <c:v>44783</c:v>
                </c:pt>
                <c:pt idx="22">
                  <c:v>44790</c:v>
                </c:pt>
                <c:pt idx="23">
                  <c:v>44797</c:v>
                </c:pt>
                <c:pt idx="24">
                  <c:v>44804</c:v>
                </c:pt>
                <c:pt idx="25">
                  <c:v>44811</c:v>
                </c:pt>
                <c:pt idx="26">
                  <c:v>44818</c:v>
                </c:pt>
                <c:pt idx="27">
                  <c:v>44825</c:v>
                </c:pt>
                <c:pt idx="28">
                  <c:v>44832</c:v>
                </c:pt>
                <c:pt idx="29">
                  <c:v>44839</c:v>
                </c:pt>
                <c:pt idx="30">
                  <c:v>44846</c:v>
                </c:pt>
                <c:pt idx="31">
                  <c:v>44853</c:v>
                </c:pt>
                <c:pt idx="32">
                  <c:v>44860</c:v>
                </c:pt>
                <c:pt idx="33">
                  <c:v>44867</c:v>
                </c:pt>
                <c:pt idx="34">
                  <c:v>44874</c:v>
                </c:pt>
                <c:pt idx="35">
                  <c:v>44881</c:v>
                </c:pt>
                <c:pt idx="36">
                  <c:v>44888</c:v>
                </c:pt>
                <c:pt idx="37">
                  <c:v>44895</c:v>
                </c:pt>
                <c:pt idx="38">
                  <c:v>44902</c:v>
                </c:pt>
                <c:pt idx="39">
                  <c:v>44909</c:v>
                </c:pt>
                <c:pt idx="40">
                  <c:v>44916</c:v>
                </c:pt>
                <c:pt idx="41">
                  <c:v>44923</c:v>
                </c:pt>
                <c:pt idx="42">
                  <c:v>44930</c:v>
                </c:pt>
                <c:pt idx="43">
                  <c:v>44937</c:v>
                </c:pt>
                <c:pt idx="44">
                  <c:v>44944</c:v>
                </c:pt>
                <c:pt idx="45">
                  <c:v>44951</c:v>
                </c:pt>
                <c:pt idx="46">
                  <c:v>44958</c:v>
                </c:pt>
                <c:pt idx="47">
                  <c:v>44965</c:v>
                </c:pt>
                <c:pt idx="48">
                  <c:v>44972</c:v>
                </c:pt>
                <c:pt idx="49">
                  <c:v>44979</c:v>
                </c:pt>
                <c:pt idx="50">
                  <c:v>44986</c:v>
                </c:pt>
                <c:pt idx="51">
                  <c:v>44993</c:v>
                </c:pt>
                <c:pt idx="52">
                  <c:v>45000</c:v>
                </c:pt>
                <c:pt idx="53">
                  <c:v>45007</c:v>
                </c:pt>
                <c:pt idx="54">
                  <c:v>45014</c:v>
                </c:pt>
                <c:pt idx="55">
                  <c:v>45021</c:v>
                </c:pt>
                <c:pt idx="56">
                  <c:v>45028</c:v>
                </c:pt>
                <c:pt idx="57">
                  <c:v>45035</c:v>
                </c:pt>
                <c:pt idx="58">
                  <c:v>45042</c:v>
                </c:pt>
                <c:pt idx="59">
                  <c:v>45049</c:v>
                </c:pt>
                <c:pt idx="60">
                  <c:v>45056</c:v>
                </c:pt>
                <c:pt idx="61">
                  <c:v>45063</c:v>
                </c:pt>
                <c:pt idx="62">
                  <c:v>45070</c:v>
                </c:pt>
                <c:pt idx="63">
                  <c:v>45077</c:v>
                </c:pt>
                <c:pt idx="64">
                  <c:v>45084</c:v>
                </c:pt>
                <c:pt idx="65">
                  <c:v>45091</c:v>
                </c:pt>
                <c:pt idx="66">
                  <c:v>45098</c:v>
                </c:pt>
                <c:pt idx="67">
                  <c:v>45105</c:v>
                </c:pt>
                <c:pt idx="68">
                  <c:v>45112</c:v>
                </c:pt>
                <c:pt idx="69">
                  <c:v>45119</c:v>
                </c:pt>
                <c:pt idx="70">
                  <c:v>45126</c:v>
                </c:pt>
                <c:pt idx="71">
                  <c:v>45133</c:v>
                </c:pt>
                <c:pt idx="72">
                  <c:v>45140</c:v>
                </c:pt>
                <c:pt idx="73">
                  <c:v>45147</c:v>
                </c:pt>
                <c:pt idx="74">
                  <c:v>45154</c:v>
                </c:pt>
                <c:pt idx="75">
                  <c:v>45161</c:v>
                </c:pt>
                <c:pt idx="76">
                  <c:v>45168</c:v>
                </c:pt>
                <c:pt idx="77">
                  <c:v>45175</c:v>
                </c:pt>
                <c:pt idx="78">
                  <c:v>45182</c:v>
                </c:pt>
                <c:pt idx="79">
                  <c:v>45189</c:v>
                </c:pt>
                <c:pt idx="80">
                  <c:v>45196</c:v>
                </c:pt>
                <c:pt idx="81">
                  <c:v>45203</c:v>
                </c:pt>
                <c:pt idx="82">
                  <c:v>45210</c:v>
                </c:pt>
                <c:pt idx="83">
                  <c:v>45217</c:v>
                </c:pt>
                <c:pt idx="84">
                  <c:v>45224</c:v>
                </c:pt>
                <c:pt idx="85">
                  <c:v>45231</c:v>
                </c:pt>
                <c:pt idx="86">
                  <c:v>45238</c:v>
                </c:pt>
                <c:pt idx="87">
                  <c:v>45245</c:v>
                </c:pt>
                <c:pt idx="88">
                  <c:v>45252</c:v>
                </c:pt>
                <c:pt idx="89">
                  <c:v>45259</c:v>
                </c:pt>
                <c:pt idx="90">
                  <c:v>45266</c:v>
                </c:pt>
                <c:pt idx="91">
                  <c:v>45273</c:v>
                </c:pt>
                <c:pt idx="92">
                  <c:v>45280</c:v>
                </c:pt>
                <c:pt idx="93">
                  <c:v>45287</c:v>
                </c:pt>
                <c:pt idx="94">
                  <c:v>45294</c:v>
                </c:pt>
                <c:pt idx="95">
                  <c:v>45301</c:v>
                </c:pt>
                <c:pt idx="96">
                  <c:v>45308</c:v>
                </c:pt>
                <c:pt idx="97">
                  <c:v>45315</c:v>
                </c:pt>
                <c:pt idx="98">
                  <c:v>45322</c:v>
                </c:pt>
                <c:pt idx="99">
                  <c:v>45329</c:v>
                </c:pt>
                <c:pt idx="100">
                  <c:v>45336</c:v>
                </c:pt>
                <c:pt idx="101">
                  <c:v>45343</c:v>
                </c:pt>
                <c:pt idx="102">
                  <c:v>45350</c:v>
                </c:pt>
                <c:pt idx="103">
                  <c:v>45357</c:v>
                </c:pt>
                <c:pt idx="104">
                  <c:v>45364</c:v>
                </c:pt>
                <c:pt idx="105">
                  <c:v>45371</c:v>
                </c:pt>
                <c:pt idx="106">
                  <c:v>45378</c:v>
                </c:pt>
                <c:pt idx="107">
                  <c:v>45385</c:v>
                </c:pt>
                <c:pt idx="108">
                  <c:v>45392</c:v>
                </c:pt>
                <c:pt idx="109">
                  <c:v>45399</c:v>
                </c:pt>
                <c:pt idx="110">
                  <c:v>45406</c:v>
                </c:pt>
                <c:pt idx="111">
                  <c:v>45413</c:v>
                </c:pt>
                <c:pt idx="112">
                  <c:v>45420</c:v>
                </c:pt>
                <c:pt idx="113">
                  <c:v>45427</c:v>
                </c:pt>
                <c:pt idx="114">
                  <c:v>45434</c:v>
                </c:pt>
                <c:pt idx="115">
                  <c:v>45441</c:v>
                </c:pt>
                <c:pt idx="116">
                  <c:v>45448</c:v>
                </c:pt>
                <c:pt idx="117">
                  <c:v>45455</c:v>
                </c:pt>
                <c:pt idx="118">
                  <c:v>45462</c:v>
                </c:pt>
                <c:pt idx="119">
                  <c:v>45469</c:v>
                </c:pt>
                <c:pt idx="120">
                  <c:v>45476</c:v>
                </c:pt>
                <c:pt idx="121">
                  <c:v>45483</c:v>
                </c:pt>
                <c:pt idx="122">
                  <c:v>45490</c:v>
                </c:pt>
                <c:pt idx="123">
                  <c:v>45497</c:v>
                </c:pt>
                <c:pt idx="124">
                  <c:v>45504</c:v>
                </c:pt>
                <c:pt idx="125">
                  <c:v>45511</c:v>
                </c:pt>
                <c:pt idx="126">
                  <c:v>45518</c:v>
                </c:pt>
                <c:pt idx="127">
                  <c:v>45525</c:v>
                </c:pt>
                <c:pt idx="128">
                  <c:v>45532</c:v>
                </c:pt>
                <c:pt idx="129">
                  <c:v>45539</c:v>
                </c:pt>
                <c:pt idx="130">
                  <c:v>45546</c:v>
                </c:pt>
                <c:pt idx="131">
                  <c:v>45553</c:v>
                </c:pt>
                <c:pt idx="132">
                  <c:v>45560</c:v>
                </c:pt>
                <c:pt idx="133">
                  <c:v>45567</c:v>
                </c:pt>
                <c:pt idx="134">
                  <c:v>45574</c:v>
                </c:pt>
                <c:pt idx="135">
                  <c:v>45581</c:v>
                </c:pt>
                <c:pt idx="136">
                  <c:v>45588</c:v>
                </c:pt>
                <c:pt idx="137">
                  <c:v>45595</c:v>
                </c:pt>
                <c:pt idx="138">
                  <c:v>45602</c:v>
                </c:pt>
                <c:pt idx="139">
                  <c:v>45609</c:v>
                </c:pt>
                <c:pt idx="140">
                  <c:v>45616</c:v>
                </c:pt>
                <c:pt idx="141">
                  <c:v>45623</c:v>
                </c:pt>
                <c:pt idx="142">
                  <c:v>45630</c:v>
                </c:pt>
                <c:pt idx="143">
                  <c:v>45637</c:v>
                </c:pt>
                <c:pt idx="144">
                  <c:v>45644</c:v>
                </c:pt>
                <c:pt idx="145">
                  <c:v>45651</c:v>
                </c:pt>
                <c:pt idx="146">
                  <c:v>45658</c:v>
                </c:pt>
                <c:pt idx="147">
                  <c:v>45665</c:v>
                </c:pt>
                <c:pt idx="148">
                  <c:v>45672</c:v>
                </c:pt>
                <c:pt idx="149">
                  <c:v>45679</c:v>
                </c:pt>
                <c:pt idx="150">
                  <c:v>45686</c:v>
                </c:pt>
                <c:pt idx="151">
                  <c:v>45693</c:v>
                </c:pt>
                <c:pt idx="152">
                  <c:v>45700</c:v>
                </c:pt>
                <c:pt idx="153">
                  <c:v>45707</c:v>
                </c:pt>
                <c:pt idx="154">
                  <c:v>45714</c:v>
                </c:pt>
              </c:numCache>
            </c:numRef>
          </c:cat>
          <c:val>
            <c:numRef>
              <c:f>'2.4'!$U$13:$U$167</c:f>
              <c:numCache>
                <c:formatCode>_-* #,##0_-;\-* #,##0_-;_-* "-"??_-;_-@_-</c:formatCode>
                <c:ptCount val="155"/>
                <c:pt idx="0">
                  <c:v>24.6846</c:v>
                </c:pt>
                <c:pt idx="1">
                  <c:v>25.270440000000001</c:v>
                </c:pt>
                <c:pt idx="2">
                  <c:v>25.006649999999997</c:v>
                </c:pt>
                <c:pt idx="3">
                  <c:v>24.712919999999997</c:v>
                </c:pt>
                <c:pt idx="4">
                  <c:v>23.769169999999999</c:v>
                </c:pt>
                <c:pt idx="5">
                  <c:v>23.85745</c:v>
                </c:pt>
                <c:pt idx="6">
                  <c:v>24.183450000000001</c:v>
                </c:pt>
                <c:pt idx="7">
                  <c:v>24.746479999999998</c:v>
                </c:pt>
                <c:pt idx="8">
                  <c:v>24.810489999999998</c:v>
                </c:pt>
                <c:pt idx="9">
                  <c:v>23.695889999999999</c:v>
                </c:pt>
                <c:pt idx="10">
                  <c:v>25.099730000000001</c:v>
                </c:pt>
                <c:pt idx="11">
                  <c:v>24.237940000000002</c:v>
                </c:pt>
                <c:pt idx="12">
                  <c:v>25.89828</c:v>
                </c:pt>
                <c:pt idx="13">
                  <c:v>23.931270000000005</c:v>
                </c:pt>
                <c:pt idx="14">
                  <c:v>24.404450000000001</c:v>
                </c:pt>
                <c:pt idx="15">
                  <c:v>24.074199999999998</c:v>
                </c:pt>
                <c:pt idx="16">
                  <c:v>25.124780000000001</c:v>
                </c:pt>
                <c:pt idx="17">
                  <c:v>24.325109999999999</c:v>
                </c:pt>
                <c:pt idx="18">
                  <c:v>24.736169999999998</c:v>
                </c:pt>
                <c:pt idx="19">
                  <c:v>23.635159999999999</c:v>
                </c:pt>
                <c:pt idx="20">
                  <c:v>24.96931</c:v>
                </c:pt>
                <c:pt idx="21">
                  <c:v>25.078479999999999</c:v>
                </c:pt>
                <c:pt idx="22">
                  <c:v>24.777849999999997</c:v>
                </c:pt>
                <c:pt idx="23">
                  <c:v>25.302520000000001</c:v>
                </c:pt>
                <c:pt idx="24">
                  <c:v>23.176419999999993</c:v>
                </c:pt>
                <c:pt idx="25">
                  <c:v>23.763590000000001</c:v>
                </c:pt>
                <c:pt idx="26">
                  <c:v>23.368829999999999</c:v>
                </c:pt>
                <c:pt idx="27">
                  <c:v>24.841249999999995</c:v>
                </c:pt>
                <c:pt idx="28">
                  <c:v>23.74775</c:v>
                </c:pt>
                <c:pt idx="29">
                  <c:v>23.383189999999999</c:v>
                </c:pt>
                <c:pt idx="30">
                  <c:v>22.804120000000001</c:v>
                </c:pt>
                <c:pt idx="31">
                  <c:v>23.575199999999999</c:v>
                </c:pt>
                <c:pt idx="32">
                  <c:v>24.554649999999999</c:v>
                </c:pt>
                <c:pt idx="33">
                  <c:v>23.24559</c:v>
                </c:pt>
                <c:pt idx="34">
                  <c:v>23.273569999999999</c:v>
                </c:pt>
                <c:pt idx="35">
                  <c:v>23.372439999999997</c:v>
                </c:pt>
                <c:pt idx="36">
                  <c:v>24.576919999999998</c:v>
                </c:pt>
                <c:pt idx="37">
                  <c:v>23.703740000000003</c:v>
                </c:pt>
                <c:pt idx="38">
                  <c:v>25.050750000000001</c:v>
                </c:pt>
                <c:pt idx="39">
                  <c:v>23.931529999999999</c:v>
                </c:pt>
                <c:pt idx="40">
                  <c:v>24.547330000000002</c:v>
                </c:pt>
                <c:pt idx="41">
                  <c:v>26.197049999999997</c:v>
                </c:pt>
                <c:pt idx="42">
                  <c:v>25.556519999999999</c:v>
                </c:pt>
                <c:pt idx="43">
                  <c:v>27.88805</c:v>
                </c:pt>
                <c:pt idx="44">
                  <c:v>27.25938</c:v>
                </c:pt>
                <c:pt idx="45">
                  <c:v>39.661700000000003</c:v>
                </c:pt>
                <c:pt idx="46">
                  <c:v>25.2254</c:v>
                </c:pt>
                <c:pt idx="47">
                  <c:v>25.031400000000001</c:v>
                </c:pt>
                <c:pt idx="48">
                  <c:v>24.53492</c:v>
                </c:pt>
                <c:pt idx="49">
                  <c:v>23.625139999999995</c:v>
                </c:pt>
                <c:pt idx="50">
                  <c:v>23.103560000000002</c:v>
                </c:pt>
                <c:pt idx="51">
                  <c:v>25.46123</c:v>
                </c:pt>
                <c:pt idx="52">
                  <c:v>28.196539999999999</c:v>
                </c:pt>
                <c:pt idx="53">
                  <c:v>28.02383</c:v>
                </c:pt>
                <c:pt idx="54">
                  <c:v>29.349859999999996</c:v>
                </c:pt>
                <c:pt idx="55">
                  <c:v>30.203720000000001</c:v>
                </c:pt>
                <c:pt idx="56">
                  <c:v>34.450079999999993</c:v>
                </c:pt>
                <c:pt idx="57">
                  <c:v>29.623180000000001</c:v>
                </c:pt>
                <c:pt idx="58">
                  <c:v>29.677269999999996</c:v>
                </c:pt>
                <c:pt idx="59">
                  <c:v>29.378499999999999</c:v>
                </c:pt>
                <c:pt idx="60">
                  <c:v>29.736659999999997</c:v>
                </c:pt>
                <c:pt idx="61">
                  <c:v>28.33446</c:v>
                </c:pt>
                <c:pt idx="62">
                  <c:v>30.311989999999998</c:v>
                </c:pt>
                <c:pt idx="63">
                  <c:v>28.752029999999998</c:v>
                </c:pt>
                <c:pt idx="64">
                  <c:v>33.605590000000007</c:v>
                </c:pt>
                <c:pt idx="65">
                  <c:v>32.368690000000001</c:v>
                </c:pt>
                <c:pt idx="66">
                  <c:v>32.895040000000002</c:v>
                </c:pt>
                <c:pt idx="67">
                  <c:v>32.435919999999996</c:v>
                </c:pt>
                <c:pt idx="68">
                  <c:v>34.600819999999999</c:v>
                </c:pt>
                <c:pt idx="69">
                  <c:v>32.673809999999996</c:v>
                </c:pt>
                <c:pt idx="70">
                  <c:v>33.593759999999996</c:v>
                </c:pt>
                <c:pt idx="71">
                  <c:v>32.955030000000008</c:v>
                </c:pt>
                <c:pt idx="72">
                  <c:v>31.987489999999998</c:v>
                </c:pt>
                <c:pt idx="73">
                  <c:v>32.04419</c:v>
                </c:pt>
                <c:pt idx="74">
                  <c:v>32.466900000000003</c:v>
                </c:pt>
                <c:pt idx="75">
                  <c:v>32.900329999999997</c:v>
                </c:pt>
                <c:pt idx="76">
                  <c:v>31.914060000000003</c:v>
                </c:pt>
                <c:pt idx="77">
                  <c:v>32.978000000000002</c:v>
                </c:pt>
                <c:pt idx="78">
                  <c:v>36.47636</c:v>
                </c:pt>
                <c:pt idx="79">
                  <c:v>36.475729999999999</c:v>
                </c:pt>
                <c:pt idx="80">
                  <c:v>37.453230000000005</c:v>
                </c:pt>
                <c:pt idx="81">
                  <c:v>37.552430000000001</c:v>
                </c:pt>
                <c:pt idx="82">
                  <c:v>37.387299999999996</c:v>
                </c:pt>
                <c:pt idx="83">
                  <c:v>37.13993</c:v>
                </c:pt>
                <c:pt idx="84">
                  <c:v>38.174599999999998</c:v>
                </c:pt>
                <c:pt idx="85">
                  <c:v>37.015450000000001</c:v>
                </c:pt>
                <c:pt idx="86">
                  <c:v>37.511830000000003</c:v>
                </c:pt>
                <c:pt idx="87">
                  <c:v>36.513950000000001</c:v>
                </c:pt>
                <c:pt idx="88">
                  <c:v>37.726830000000007</c:v>
                </c:pt>
                <c:pt idx="89">
                  <c:v>36.762030000000003</c:v>
                </c:pt>
                <c:pt idx="90">
                  <c:v>38.115009999999998</c:v>
                </c:pt>
                <c:pt idx="91">
                  <c:v>38.537430000000001</c:v>
                </c:pt>
                <c:pt idx="92">
                  <c:v>39.743099999999998</c:v>
                </c:pt>
                <c:pt idx="93">
                  <c:v>39.515009999999997</c:v>
                </c:pt>
                <c:pt idx="94">
                  <c:v>39.588380000000001</c:v>
                </c:pt>
                <c:pt idx="95">
                  <c:v>38.91525</c:v>
                </c:pt>
                <c:pt idx="96">
                  <c:v>38.32629</c:v>
                </c:pt>
                <c:pt idx="97">
                  <c:v>38.798070000000003</c:v>
                </c:pt>
                <c:pt idx="98">
                  <c:v>38.416979999999995</c:v>
                </c:pt>
                <c:pt idx="99">
                  <c:v>38.633200000000002</c:v>
                </c:pt>
                <c:pt idx="100">
                  <c:v>37.968859999999999</c:v>
                </c:pt>
                <c:pt idx="101">
                  <c:v>38.484430000000003</c:v>
                </c:pt>
                <c:pt idx="102">
                  <c:v>38.078139999999998</c:v>
                </c:pt>
                <c:pt idx="103">
                  <c:v>38.816900000000004</c:v>
                </c:pt>
                <c:pt idx="104">
                  <c:v>38.095750000000002</c:v>
                </c:pt>
                <c:pt idx="105">
                  <c:v>38.082859999999997</c:v>
                </c:pt>
                <c:pt idx="106">
                  <c:v>37.688499999999998</c:v>
                </c:pt>
                <c:pt idx="107">
                  <c:v>37.858490000000003</c:v>
                </c:pt>
                <c:pt idx="108">
                  <c:v>37.726620000000004</c:v>
                </c:pt>
                <c:pt idx="109">
                  <c:v>38.05274</c:v>
                </c:pt>
                <c:pt idx="110">
                  <c:v>37.854680000000002</c:v>
                </c:pt>
                <c:pt idx="111">
                  <c:v>38.33032</c:v>
                </c:pt>
                <c:pt idx="112">
                  <c:v>38.246559999999995</c:v>
                </c:pt>
                <c:pt idx="113">
                  <c:v>37.98462</c:v>
                </c:pt>
                <c:pt idx="114">
                  <c:v>42.559269999999998</c:v>
                </c:pt>
                <c:pt idx="115">
                  <c:v>38.114260000000002</c:v>
                </c:pt>
                <c:pt idx="116">
                  <c:v>39.016069999999999</c:v>
                </c:pt>
                <c:pt idx="117">
                  <c:v>38.750839999999997</c:v>
                </c:pt>
                <c:pt idx="118">
                  <c:v>38.821179999999998</c:v>
                </c:pt>
                <c:pt idx="119">
                  <c:v>38.411149999999999</c:v>
                </c:pt>
                <c:pt idx="120">
                  <c:v>37.75076</c:v>
                </c:pt>
                <c:pt idx="121">
                  <c:v>37.281829999999999</c:v>
                </c:pt>
                <c:pt idx="122">
                  <c:v>37.274249999999995</c:v>
                </c:pt>
                <c:pt idx="123">
                  <c:v>38.55444</c:v>
                </c:pt>
                <c:pt idx="124">
                  <c:v>38.02026</c:v>
                </c:pt>
                <c:pt idx="125">
                  <c:v>37.478250000000003</c:v>
                </c:pt>
                <c:pt idx="126">
                  <c:v>37.896259999999998</c:v>
                </c:pt>
                <c:pt idx="127">
                  <c:v>37.792079999999999</c:v>
                </c:pt>
                <c:pt idx="128">
                  <c:v>37.653090000000006</c:v>
                </c:pt>
                <c:pt idx="129">
                  <c:v>38.726179999999999</c:v>
                </c:pt>
                <c:pt idx="130">
                  <c:v>38.431110000000004</c:v>
                </c:pt>
                <c:pt idx="131">
                  <c:v>38.603729999999999</c:v>
                </c:pt>
                <c:pt idx="132">
                  <c:v>38.325659999999999</c:v>
                </c:pt>
                <c:pt idx="133">
                  <c:v>38.143000000000001</c:v>
                </c:pt>
                <c:pt idx="134">
                  <c:v>38.772869999999998</c:v>
                </c:pt>
                <c:pt idx="135">
                  <c:v>37.985169999999997</c:v>
                </c:pt>
                <c:pt idx="136">
                  <c:v>39.542479999999998</c:v>
                </c:pt>
                <c:pt idx="137">
                  <c:v>38.448830000000001</c:v>
                </c:pt>
                <c:pt idx="138">
                  <c:v>37.622829999999993</c:v>
                </c:pt>
                <c:pt idx="139">
                  <c:v>38.878150000000005</c:v>
                </c:pt>
                <c:pt idx="140">
                  <c:v>39.319240000000001</c:v>
                </c:pt>
                <c:pt idx="141">
                  <c:v>38.857959999999999</c:v>
                </c:pt>
                <c:pt idx="142">
                  <c:v>40.789669999999994</c:v>
                </c:pt>
                <c:pt idx="143">
                  <c:v>38.251529999999995</c:v>
                </c:pt>
                <c:pt idx="144">
                  <c:v>37.724809999999998</c:v>
                </c:pt>
                <c:pt idx="145">
                  <c:v>40.637700000000002</c:v>
                </c:pt>
                <c:pt idx="146">
                  <c:v>41.248040000000003</c:v>
                </c:pt>
                <c:pt idx="147">
                  <c:v>41.24</c:v>
                </c:pt>
                <c:pt idx="148">
                  <c:v>40.370019999999997</c:v>
                </c:pt>
                <c:pt idx="149">
                  <c:v>42.210500000000003</c:v>
                </c:pt>
                <c:pt idx="150">
                  <c:v>41.048490000000001</c:v>
                </c:pt>
                <c:pt idx="151">
                  <c:v>41.121629999999996</c:v>
                </c:pt>
                <c:pt idx="152">
                  <c:v>40.206569999999999</c:v>
                </c:pt>
                <c:pt idx="153">
                  <c:v>41.226219999999998</c:v>
                </c:pt>
                <c:pt idx="154">
                  <c:v>41.174209999999995</c:v>
                </c:pt>
              </c:numCache>
            </c:numRef>
          </c:val>
          <c:smooth val="0"/>
          <c:extLst>
            <c:ext xmlns:c16="http://schemas.microsoft.com/office/drawing/2014/chart" uri="{C3380CC4-5D6E-409C-BE32-E72D297353CC}">
              <c16:uniqueId val="{00000003-954D-41E2-BE41-2D57401981FA}"/>
            </c:ext>
          </c:extLst>
        </c:ser>
        <c:dLbls>
          <c:showLegendKey val="0"/>
          <c:showVal val="0"/>
          <c:showCatName val="0"/>
          <c:showSerName val="0"/>
          <c:showPercent val="0"/>
          <c:showBubbleSize val="0"/>
        </c:dLbls>
        <c:smooth val="0"/>
        <c:axId val="396956032"/>
        <c:axId val="396957568"/>
      </c:lineChart>
      <c:dateAx>
        <c:axId val="396956032"/>
        <c:scaling>
          <c:orientation val="minMax"/>
        </c:scaling>
        <c:delete val="0"/>
        <c:axPos val="b"/>
        <c:numFmt formatCode="[$-C0A]mmm\-yy;@" sourceLinked="0"/>
        <c:majorTickMark val="out"/>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957568"/>
        <c:crosses val="autoZero"/>
        <c:auto val="1"/>
        <c:lblOffset val="100"/>
        <c:baseTimeUnit val="days"/>
      </c:dateAx>
      <c:valAx>
        <c:axId val="396957568"/>
        <c:scaling>
          <c:orientation val="minMax"/>
        </c:scaling>
        <c:delete val="0"/>
        <c:axPos val="l"/>
        <c:numFmt formatCode="_-* #,##0_-;\-* #,##0_-;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95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hyperlink" Target="#Contenido!A1"/><Relationship Id="rId7" Type="http://schemas.openxmlformats.org/officeDocument/2006/relationships/chart" Target="../charts/chart8.xml"/><Relationship Id="rId2" Type="http://schemas.openxmlformats.org/officeDocument/2006/relationships/image" Target="../media/image6.png"/><Relationship Id="rId1" Type="http://schemas.openxmlformats.org/officeDocument/2006/relationships/image" Target="../media/image3.jpeg"/><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image" Target="../media/image5.emf"/><Relationship Id="rId9"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6.png"/><Relationship Id="rId1" Type="http://schemas.openxmlformats.org/officeDocument/2006/relationships/image" Target="../media/image3.jpeg"/><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image" Target="../media/image5.emf"/></Relationships>
</file>

<file path=xl/drawings/_rels/drawing1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7.png"/><Relationship Id="rId1" Type="http://schemas.openxmlformats.org/officeDocument/2006/relationships/image" Target="../media/image3.jpeg"/><Relationship Id="rId4" Type="http://schemas.openxmlformats.org/officeDocument/2006/relationships/image" Target="../media/image5.emf"/></Relationships>
</file>

<file path=xl/drawings/_rels/drawing1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8.png"/><Relationship Id="rId1" Type="http://schemas.openxmlformats.org/officeDocument/2006/relationships/image" Target="../media/image3.jpeg"/><Relationship Id="rId4" Type="http://schemas.openxmlformats.org/officeDocument/2006/relationships/image" Target="../media/image5.emf"/></Relationships>
</file>

<file path=xl/drawings/_rels/drawing15.xml.rels><?xml version="1.0" encoding="UTF-8" standalone="yes"?>
<Relationships xmlns="http://schemas.openxmlformats.org/package/2006/relationships"><Relationship Id="rId3" Type="http://schemas.openxmlformats.org/officeDocument/2006/relationships/hyperlink" Target="#Contenido!A1"/><Relationship Id="rId7" Type="http://schemas.openxmlformats.org/officeDocument/2006/relationships/chart" Target="../charts/chart16.xml"/><Relationship Id="rId2" Type="http://schemas.openxmlformats.org/officeDocument/2006/relationships/image" Target="../media/image6.png"/><Relationship Id="rId1" Type="http://schemas.openxmlformats.org/officeDocument/2006/relationships/image" Target="../media/image3.jpeg"/><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image" Target="../media/image5.emf"/></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6.png"/><Relationship Id="rId1" Type="http://schemas.openxmlformats.org/officeDocument/2006/relationships/image" Target="../media/image3.jpeg"/><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image" Target="../media/image5.emf"/></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6.png"/><Relationship Id="rId1" Type="http://schemas.openxmlformats.org/officeDocument/2006/relationships/image" Target="../media/image3.jpeg"/><Relationship Id="rId5" Type="http://schemas.openxmlformats.org/officeDocument/2006/relationships/chart" Target="../charts/chart19.xml"/><Relationship Id="rId4" Type="http://schemas.openxmlformats.org/officeDocument/2006/relationships/image" Target="../media/image5.emf"/></Relationships>
</file>

<file path=xl/drawings/_rels/drawing1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image" Target="../media/image5.emf"/></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7" Type="http://schemas.openxmlformats.org/officeDocument/2006/relationships/chart" Target="../charts/chart24.xml"/><Relationship Id="rId2" Type="http://schemas.openxmlformats.org/officeDocument/2006/relationships/image" Target="../media/image6.png"/><Relationship Id="rId1" Type="http://schemas.openxmlformats.org/officeDocument/2006/relationships/image" Target="../media/image3.jpe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image" Target="../media/image5.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resentaci&#243;n!A1"/><Relationship Id="rId4" Type="http://schemas.openxmlformats.org/officeDocument/2006/relationships/image" Target="../media/image5.emf"/></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jpeg"/><Relationship Id="rId1" Type="http://schemas.openxmlformats.org/officeDocument/2006/relationships/chart" Target="../charts/chart25.xml"/><Relationship Id="rId6" Type="http://schemas.openxmlformats.org/officeDocument/2006/relationships/chart" Target="../charts/chart26.xml"/><Relationship Id="rId5" Type="http://schemas.openxmlformats.org/officeDocument/2006/relationships/image" Target="../media/image5.emf"/><Relationship Id="rId4"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jpeg"/><Relationship Id="rId1" Type="http://schemas.openxmlformats.org/officeDocument/2006/relationships/chart" Target="../charts/chart27.xml"/><Relationship Id="rId5" Type="http://schemas.openxmlformats.org/officeDocument/2006/relationships/image" Target="../media/image5.emf"/><Relationship Id="rId4"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jpeg"/><Relationship Id="rId1" Type="http://schemas.openxmlformats.org/officeDocument/2006/relationships/chart" Target="../charts/chart28.xml"/><Relationship Id="rId5" Type="http://schemas.openxmlformats.org/officeDocument/2006/relationships/image" Target="../media/image5.emf"/><Relationship Id="rId4"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jpeg"/><Relationship Id="rId1" Type="http://schemas.openxmlformats.org/officeDocument/2006/relationships/chart" Target="../charts/chart29.xml"/><Relationship Id="rId5" Type="http://schemas.openxmlformats.org/officeDocument/2006/relationships/image" Target="../media/image5.emf"/><Relationship Id="rId4"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11.png"/><Relationship Id="rId1" Type="http://schemas.openxmlformats.org/officeDocument/2006/relationships/image" Target="../media/image3.jpeg"/><Relationship Id="rId4" Type="http://schemas.openxmlformats.org/officeDocument/2006/relationships/image" Target="../media/image5.emf"/></Relationships>
</file>

<file path=xl/drawings/_rels/drawing2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12.png"/><Relationship Id="rId1" Type="http://schemas.openxmlformats.org/officeDocument/2006/relationships/image" Target="../media/image3.jpeg"/><Relationship Id="rId4" Type="http://schemas.openxmlformats.org/officeDocument/2006/relationships/image" Target="../media/image5.emf"/></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image" Target="../media/image5.emf"/><Relationship Id="rId5" Type="http://schemas.openxmlformats.org/officeDocument/2006/relationships/hyperlink" Target="#Contenido!A1"/><Relationship Id="rId4" Type="http://schemas.openxmlformats.org/officeDocument/2006/relationships/image" Target="../media/image1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image" Target="../media/image5.emf"/><Relationship Id="rId5" Type="http://schemas.openxmlformats.org/officeDocument/2006/relationships/hyperlink" Target="#Contenido!A1"/><Relationship Id="rId4" Type="http://schemas.openxmlformats.org/officeDocument/2006/relationships/image" Target="../media/image6.png"/></Relationships>
</file>

<file path=xl/drawings/_rels/drawing2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jpeg"/><Relationship Id="rId1" Type="http://schemas.openxmlformats.org/officeDocument/2006/relationships/chart" Target="../charts/chart34.xml"/><Relationship Id="rId5" Type="http://schemas.openxmlformats.org/officeDocument/2006/relationships/image" Target="../media/image5.emf"/><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6.png"/><Relationship Id="rId1" Type="http://schemas.openxmlformats.org/officeDocument/2006/relationships/image" Target="../media/image3.jpeg"/><Relationship Id="rId4" Type="http://schemas.openxmlformats.org/officeDocument/2006/relationships/image" Target="../media/image5.emf"/></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5.emf"/><Relationship Id="rId2" Type="http://schemas.openxmlformats.org/officeDocument/2006/relationships/hyperlink" Target="#Indice!A1"/><Relationship Id="rId1" Type="http://schemas.openxmlformats.org/officeDocument/2006/relationships/chart" Target="../charts/chart35.xml"/><Relationship Id="rId6" Type="http://schemas.openxmlformats.org/officeDocument/2006/relationships/hyperlink" Target="#Contenido!A1"/><Relationship Id="rId5" Type="http://schemas.openxmlformats.org/officeDocument/2006/relationships/image" Target="../media/image6.png"/><Relationship Id="rId4"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image" Target="../media/image5.emf"/><Relationship Id="rId5" Type="http://schemas.openxmlformats.org/officeDocument/2006/relationships/hyperlink" Target="#Contenido!A1"/><Relationship Id="rId4"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image" Target="../media/image5.emf"/><Relationship Id="rId5" Type="http://schemas.openxmlformats.org/officeDocument/2006/relationships/hyperlink" Target="#Contenido!A1"/><Relationship Id="rId4"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jpeg"/><Relationship Id="rId1" Type="http://schemas.openxmlformats.org/officeDocument/2006/relationships/chart" Target="../charts/chart40.xml"/><Relationship Id="rId5" Type="http://schemas.openxmlformats.org/officeDocument/2006/relationships/image" Target="../media/image5.emf"/><Relationship Id="rId4"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image" Target="../media/image5.emf"/><Relationship Id="rId5" Type="http://schemas.openxmlformats.org/officeDocument/2006/relationships/hyperlink" Target="#Contenido!A1"/><Relationship Id="rId4" Type="http://schemas.openxmlformats.org/officeDocument/2006/relationships/image" Target="../media/image16.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jpeg"/><Relationship Id="rId1" Type="http://schemas.openxmlformats.org/officeDocument/2006/relationships/chart" Target="../charts/chart43.xml"/><Relationship Id="rId5" Type="http://schemas.openxmlformats.org/officeDocument/2006/relationships/image" Target="../media/image5.emf"/><Relationship Id="rId4" Type="http://schemas.openxmlformats.org/officeDocument/2006/relationships/hyperlink" Target="#'3.2.9'!A1"/></Relationships>
</file>

<file path=xl/drawings/_rels/drawing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6.png"/><Relationship Id="rId1" Type="http://schemas.openxmlformats.org/officeDocument/2006/relationships/image" Target="../media/image3.jpeg"/><Relationship Id="rId4" Type="http://schemas.openxmlformats.org/officeDocument/2006/relationships/image" Target="../media/image5.emf"/></Relationships>
</file>

<file path=xl/drawings/_rels/drawing4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3.jpeg"/><Relationship Id="rId1" Type="http://schemas.openxmlformats.org/officeDocument/2006/relationships/chart" Target="../charts/chart44.xml"/><Relationship Id="rId5" Type="http://schemas.openxmlformats.org/officeDocument/2006/relationships/image" Target="../media/image5.emf"/><Relationship Id="rId4"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jpeg"/><Relationship Id="rId1" Type="http://schemas.openxmlformats.org/officeDocument/2006/relationships/chart" Target="../charts/chart45.xml"/><Relationship Id="rId5" Type="http://schemas.openxmlformats.org/officeDocument/2006/relationships/image" Target="../media/image5.emf"/><Relationship Id="rId4"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18.png"/><Relationship Id="rId1" Type="http://schemas.openxmlformats.org/officeDocument/2006/relationships/image" Target="../media/image3.jpeg"/><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6.png"/><Relationship Id="rId1" Type="http://schemas.openxmlformats.org/officeDocument/2006/relationships/image" Target="../media/image3.jpeg"/><Relationship Id="rId5" Type="http://schemas.openxmlformats.org/officeDocument/2006/relationships/chart" Target="../charts/chart1.xml"/><Relationship Id="rId4" Type="http://schemas.openxmlformats.org/officeDocument/2006/relationships/image" Target="../media/image5.emf"/></Relationships>
</file>

<file path=xl/drawings/_rels/drawing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6.png"/><Relationship Id="rId1" Type="http://schemas.openxmlformats.org/officeDocument/2006/relationships/image" Target="../media/image3.jpeg"/><Relationship Id="rId5" Type="http://schemas.openxmlformats.org/officeDocument/2006/relationships/chart" Target="../charts/chart2.xml"/><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7" Type="http://schemas.openxmlformats.org/officeDocument/2006/relationships/chart" Target="../charts/chart5.xml"/><Relationship Id="rId2" Type="http://schemas.openxmlformats.org/officeDocument/2006/relationships/image" Target="../media/image6.png"/><Relationship Id="rId1" Type="http://schemas.openxmlformats.org/officeDocument/2006/relationships/image" Target="../media/image3.jpe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592446</xdr:colOff>
      <xdr:row>47</xdr:row>
      <xdr:rowOff>68036</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2498696" cy="7905750"/>
        </a:xfrm>
        <a:prstGeom prst="rect">
          <a:avLst/>
        </a:prstGeom>
      </xdr:spPr>
    </xdr:pic>
    <xdr:clientData/>
  </xdr:twoCellAnchor>
  <xdr:twoCellAnchor>
    <xdr:from>
      <xdr:col>1</xdr:col>
      <xdr:colOff>443932</xdr:colOff>
      <xdr:row>20</xdr:row>
      <xdr:rowOff>111125</xdr:rowOff>
    </xdr:from>
    <xdr:to>
      <xdr:col>14</xdr:col>
      <xdr:colOff>190499</xdr:colOff>
      <xdr:row>30</xdr:row>
      <xdr:rowOff>102053</xdr:rowOff>
    </xdr:to>
    <xdr:sp macro="" textlink="">
      <xdr:nvSpPr>
        <xdr:cNvPr id="3" name="CuadroTexto 4">
          <a:extLst>
            <a:ext uri="{FF2B5EF4-FFF2-40B4-BE49-F238E27FC236}">
              <a16:creationId xmlns:a16="http://schemas.microsoft.com/office/drawing/2014/main" id="{00000000-0008-0000-0000-000003000000}"/>
            </a:ext>
          </a:extLst>
        </xdr:cNvPr>
        <xdr:cNvSpPr txBox="1"/>
      </xdr:nvSpPr>
      <xdr:spPr>
        <a:xfrm>
          <a:off x="1205932" y="3302000"/>
          <a:ext cx="10128817" cy="1626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3200" b="1">
              <a:solidFill>
                <a:schemeClr val="bg1"/>
              </a:solidFill>
              <a:latin typeface="Arial" panose="020B0604020202020204" pitchFamily="34" charset="0"/>
              <a:cs typeface="Arial" panose="020B0604020202020204" pitchFamily="34" charset="0"/>
            </a:rPr>
            <a:t>MONITOREO</a:t>
          </a:r>
          <a:r>
            <a:rPr lang="es-ES_tradnl" sz="3200" b="1" baseline="0">
              <a:solidFill>
                <a:schemeClr val="bg1"/>
              </a:solidFill>
              <a:latin typeface="Arial" panose="020B0604020202020204" pitchFamily="34" charset="0"/>
              <a:cs typeface="Arial" panose="020B0604020202020204" pitchFamily="34" charset="0"/>
            </a:rPr>
            <a:t> DE LOS PRINCIPALES INDICADORES MONETARIOSY FINANCIEROS DE LA ECONOMÍA ECUATORIANA</a:t>
          </a:r>
          <a:endParaRPr lang="es-ES_tradnl" sz="3200" b="1">
            <a:solidFill>
              <a:schemeClr val="bg1"/>
            </a:solidFill>
            <a:latin typeface="Arial" panose="020B0604020202020204" pitchFamily="34" charset="0"/>
            <a:cs typeface="Arial" panose="020B0604020202020204" pitchFamily="34" charset="0"/>
          </a:endParaRPr>
        </a:p>
      </xdr:txBody>
    </xdr:sp>
    <xdr:clientData/>
  </xdr:twoCellAnchor>
  <xdr:twoCellAnchor>
    <xdr:from>
      <xdr:col>4</xdr:col>
      <xdr:colOff>322035</xdr:colOff>
      <xdr:row>33</xdr:row>
      <xdr:rowOff>244172</xdr:rowOff>
    </xdr:from>
    <xdr:to>
      <xdr:col>11</xdr:col>
      <xdr:colOff>251732</xdr:colOff>
      <xdr:row>37</xdr:row>
      <xdr:rowOff>90714</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3639910" y="5546422"/>
          <a:ext cx="5263697" cy="592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400" b="0">
              <a:solidFill>
                <a:schemeClr val="bg1"/>
              </a:solidFill>
              <a:latin typeface="Arial" panose="020B0604020202020204" pitchFamily="34" charset="0"/>
              <a:cs typeface="Arial" panose="020B0604020202020204" pitchFamily="34" charset="0"/>
            </a:rPr>
            <a:t>Gerencia</a:t>
          </a:r>
          <a:r>
            <a:rPr lang="es-ES_tradnl" sz="1400" b="0" baseline="0">
              <a:solidFill>
                <a:schemeClr val="bg1"/>
              </a:solidFill>
              <a:latin typeface="Arial" panose="020B0604020202020204" pitchFamily="34" charset="0"/>
              <a:cs typeface="Arial" panose="020B0604020202020204" pitchFamily="34" charset="0"/>
            </a:rPr>
            <a:t> de Estudios y Estadísticas Económicas</a:t>
          </a:r>
        </a:p>
        <a:p>
          <a:pPr algn="ctr"/>
          <a:r>
            <a:rPr lang="es-ES_tradnl" sz="1400" b="0" baseline="0">
              <a:solidFill>
                <a:schemeClr val="bg1"/>
              </a:solidFill>
              <a:latin typeface="Arial" panose="020B0604020202020204" pitchFamily="34" charset="0"/>
              <a:cs typeface="Arial" panose="020B0604020202020204" pitchFamily="34" charset="0"/>
            </a:rPr>
            <a:t>Subgerencia de Estabilidad Monetaria y Financiera</a:t>
          </a:r>
          <a:endParaRPr lang="es-ES_tradnl" sz="1400" b="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375352</xdr:colOff>
      <xdr:row>40</xdr:row>
      <xdr:rowOff>95250</xdr:rowOff>
    </xdr:from>
    <xdr:to>
      <xdr:col>7</xdr:col>
      <xdr:colOff>305578</xdr:colOff>
      <xdr:row>45</xdr:row>
      <xdr:rowOff>108508</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17227" y="6619875"/>
          <a:ext cx="692226" cy="807008"/>
        </a:xfrm>
        <a:prstGeom prst="rect">
          <a:avLst/>
        </a:prstGeom>
      </xdr:spPr>
    </xdr:pic>
    <xdr:clientData/>
  </xdr:twoCellAnchor>
  <xdr:oneCellAnchor>
    <xdr:from>
      <xdr:col>7</xdr:col>
      <xdr:colOff>377031</xdr:colOff>
      <xdr:row>41</xdr:row>
      <xdr:rowOff>55563</xdr:rowOff>
    </xdr:from>
    <xdr:ext cx="1780680" cy="671018"/>
    <xdr:sp macro="" textlink="">
      <xdr:nvSpPr>
        <xdr:cNvPr id="7" name="2 CuadroTexto">
          <a:hlinkClick xmlns:r="http://schemas.openxmlformats.org/officeDocument/2006/relationships" r:id="rId2"/>
          <a:extLst>
            <a:ext uri="{FF2B5EF4-FFF2-40B4-BE49-F238E27FC236}">
              <a16:creationId xmlns:a16="http://schemas.microsoft.com/office/drawing/2014/main" id="{00000000-0008-0000-0000-000007000000}"/>
            </a:ext>
          </a:extLst>
        </xdr:cNvPr>
        <xdr:cNvSpPr txBox="1"/>
      </xdr:nvSpPr>
      <xdr:spPr>
        <a:xfrm>
          <a:off x="5980906" y="6738938"/>
          <a:ext cx="1780680" cy="671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s-ES" sz="3200">
              <a:solidFill>
                <a:srgbClr val="FFC000"/>
              </a:solidFill>
              <a:latin typeface="Arial Black" pitchFamily="34" charset="0"/>
            </a:rPr>
            <a:t>ÍNDICE</a:t>
          </a:r>
        </a:p>
      </xdr:txBody>
    </xdr:sp>
    <xdr:clientData/>
  </xdr:oneCellAnchor>
  <xdr:twoCellAnchor>
    <xdr:from>
      <xdr:col>12</xdr:col>
      <xdr:colOff>432593</xdr:colOff>
      <xdr:row>39</xdr:row>
      <xdr:rowOff>111125</xdr:rowOff>
    </xdr:from>
    <xdr:to>
      <xdr:col>15</xdr:col>
      <xdr:colOff>501308</xdr:colOff>
      <xdr:row>41</xdr:row>
      <xdr:rowOff>95477</xdr:rowOff>
    </xdr:to>
    <xdr:sp macro="" textlink="">
      <xdr:nvSpPr>
        <xdr:cNvPr id="8" name="CuadroTexto 5">
          <a:extLst>
            <a:ext uri="{FF2B5EF4-FFF2-40B4-BE49-F238E27FC236}">
              <a16:creationId xmlns:a16="http://schemas.microsoft.com/office/drawing/2014/main" id="{00000000-0008-0000-0000-000008000000}"/>
            </a:ext>
          </a:extLst>
        </xdr:cNvPr>
        <xdr:cNvSpPr txBox="1"/>
      </xdr:nvSpPr>
      <xdr:spPr>
        <a:xfrm>
          <a:off x="9846468" y="6477000"/>
          <a:ext cx="2561090" cy="301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400" b="1" i="0" baseline="0">
              <a:solidFill>
                <a:schemeClr val="bg1"/>
              </a:solidFill>
              <a:latin typeface="Arial" panose="020B0604020202020204" pitchFamily="34" charset="0"/>
              <a:cs typeface="Arial" panose="020B0604020202020204" pitchFamily="34" charset="0"/>
            </a:rPr>
            <a:t>Marzo 2025</a:t>
          </a:r>
          <a:endParaRPr lang="es-ES_tradnl" sz="1200" b="1" i="0">
            <a:solidFill>
              <a:schemeClr val="bg1"/>
            </a:solidFill>
            <a:latin typeface="Arial Black" panose="020B0A04020102020204" pitchFamily="34" charset="0"/>
            <a:cs typeface="Arial" panose="020B0604020202020204" pitchFamily="34" charset="0"/>
          </a:endParaRPr>
        </a:p>
      </xdr:txBody>
    </xdr:sp>
    <xdr:clientData/>
  </xdr:twoCellAnchor>
  <xdr:twoCellAnchor>
    <xdr:from>
      <xdr:col>4</xdr:col>
      <xdr:colOff>206375</xdr:colOff>
      <xdr:row>33</xdr:row>
      <xdr:rowOff>47262</xdr:rowOff>
    </xdr:from>
    <xdr:to>
      <xdr:col>11</xdr:col>
      <xdr:colOff>367393</xdr:colOff>
      <xdr:row>33</xdr:row>
      <xdr:rowOff>92981</xdr:rowOff>
    </xdr:to>
    <xdr:sp macro="" textlink="">
      <xdr:nvSpPr>
        <xdr:cNvPr id="11" name="Rectángulo 10">
          <a:extLst>
            <a:ext uri="{FF2B5EF4-FFF2-40B4-BE49-F238E27FC236}">
              <a16:creationId xmlns:a16="http://schemas.microsoft.com/office/drawing/2014/main" id="{00000000-0008-0000-0000-00000B000000}"/>
            </a:ext>
          </a:extLst>
        </xdr:cNvPr>
        <xdr:cNvSpPr/>
      </xdr:nvSpPr>
      <xdr:spPr>
        <a:xfrm flipV="1">
          <a:off x="3524250" y="5349512"/>
          <a:ext cx="5495018"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3</xdr:col>
      <xdr:colOff>714375</xdr:colOff>
      <xdr:row>30</xdr:row>
      <xdr:rowOff>31751</xdr:rowOff>
    </xdr:from>
    <xdr:to>
      <xdr:col>11</xdr:col>
      <xdr:colOff>492956</xdr:colOff>
      <xdr:row>33</xdr:row>
      <xdr:rowOff>1</xdr:rowOff>
    </xdr:to>
    <xdr:sp macro="" textlink="">
      <xdr:nvSpPr>
        <xdr:cNvPr id="9" name="19 CuadroTexto">
          <a:extLst>
            <a:ext uri="{FF2B5EF4-FFF2-40B4-BE49-F238E27FC236}">
              <a16:creationId xmlns:a16="http://schemas.microsoft.com/office/drawing/2014/main" id="{00000000-0008-0000-0000-000009000000}"/>
            </a:ext>
          </a:extLst>
        </xdr:cNvPr>
        <xdr:cNvSpPr txBox="1"/>
      </xdr:nvSpPr>
      <xdr:spPr>
        <a:xfrm>
          <a:off x="3270250" y="4857751"/>
          <a:ext cx="5874581"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800" baseline="0">
              <a:solidFill>
                <a:srgbClr val="FFC000"/>
              </a:solidFill>
              <a:latin typeface="Arial" pitchFamily="34" charset="0"/>
              <a:cs typeface="Arial" pitchFamily="34" charset="0"/>
            </a:rPr>
            <a:t>Base de datos </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0.22802</cdr:x>
      <cdr:y>0.335</cdr:y>
    </cdr:from>
    <cdr:to>
      <cdr:x>0.46322</cdr:x>
      <cdr:y>0.62337</cdr:y>
    </cdr:to>
    <cdr:sp macro="" textlink="">
      <cdr:nvSpPr>
        <cdr:cNvPr id="2" name="8 CuadroTexto"/>
        <cdr:cNvSpPr txBox="1"/>
      </cdr:nvSpPr>
      <cdr:spPr>
        <a:xfrm xmlns:a="http://schemas.openxmlformats.org/drawingml/2006/main">
          <a:off x="987094" y="762004"/>
          <a:ext cx="1018176" cy="655949"/>
        </a:xfrm>
        <a:prstGeom xmlns:a="http://schemas.openxmlformats.org/drawingml/2006/main" prst="rect">
          <a:avLst/>
        </a:prstGeom>
        <a:gradFill xmlns:a="http://schemas.openxmlformats.org/drawingml/2006/main" rotWithShape="1">
          <a:gsLst>
            <a:gs pos="5000">
              <a:srgbClr val="4F81BD">
                <a:tint val="50000"/>
                <a:satMod val="300000"/>
                <a:alpha val="45000"/>
              </a:srgbClr>
            </a:gs>
            <a:gs pos="35000">
              <a:srgbClr val="4F81BD">
                <a:tint val="37000"/>
                <a:satMod val="300000"/>
              </a:srgbClr>
            </a:gs>
            <a:gs pos="100000">
              <a:srgbClr val="4F81BD">
                <a:tint val="15000"/>
                <a:satMod val="350000"/>
              </a:srgbClr>
            </a:gs>
          </a:gsLst>
          <a:lin ang="16200000" scaled="1"/>
        </a:gradFill>
        <a:ln xmlns:a="http://schemas.openxmlformats.org/drawingml/2006/main" w="9525" cap="flat" cmpd="sng" algn="ctr">
          <a:no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wrap="square" rtlCol="0">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C" sz="1200" dirty="0"/>
            <a:t>Liquidez total: USD 29,097 MM</a:t>
          </a:r>
        </a:p>
      </cdr:txBody>
    </cdr:sp>
  </cdr:relSizeAnchor>
</c:userShapes>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3729706" cy="1266823"/>
    <xdr:pic>
      <xdr:nvPicPr>
        <xdr:cNvPr id="14" name="Imagen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33729706" cy="1266823"/>
        </a:xfrm>
        <a:prstGeom prst="rect">
          <a:avLst/>
        </a:prstGeom>
      </xdr:spPr>
    </xdr:pic>
    <xdr:clientData/>
  </xdr:oneCellAnchor>
  <xdr:oneCellAnchor>
    <xdr:from>
      <xdr:col>18</xdr:col>
      <xdr:colOff>316997</xdr:colOff>
      <xdr:row>0</xdr:row>
      <xdr:rowOff>0</xdr:rowOff>
    </xdr:from>
    <xdr:ext cx="3811716" cy="1257300"/>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431056" y="0"/>
          <a:ext cx="3811716" cy="1257300"/>
        </a:xfrm>
        <a:prstGeom prst="rect">
          <a:avLst/>
        </a:prstGeom>
      </xdr:spPr>
    </xdr:pic>
    <xdr:clientData/>
  </xdr:oneCellAnchor>
  <xdr:oneCellAnchor>
    <xdr:from>
      <xdr:col>22</xdr:col>
      <xdr:colOff>266044</xdr:colOff>
      <xdr:row>1</xdr:row>
      <xdr:rowOff>186020</xdr:rowOff>
    </xdr:from>
    <xdr:ext cx="551985" cy="557919"/>
    <xdr:pic>
      <xdr:nvPicPr>
        <xdr:cNvPr id="16" name="Imagen 15">
          <a:hlinkClick xmlns:r="http://schemas.openxmlformats.org/officeDocument/2006/relationships" r:id="rId3"/>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stretch>
          <a:fillRect/>
        </a:stretch>
      </xdr:blipFill>
      <xdr:spPr>
        <a:xfrm>
          <a:off x="20302162" y="376520"/>
          <a:ext cx="551985" cy="557919"/>
        </a:xfrm>
        <a:prstGeom prst="rect">
          <a:avLst/>
        </a:prstGeom>
      </xdr:spPr>
    </xdr:pic>
    <xdr:clientData/>
  </xdr:oneCellAnchor>
  <xdr:twoCellAnchor>
    <xdr:from>
      <xdr:col>4</xdr:col>
      <xdr:colOff>661146</xdr:colOff>
      <xdr:row>2</xdr:row>
      <xdr:rowOff>44823</xdr:rowOff>
    </xdr:from>
    <xdr:to>
      <xdr:col>12</xdr:col>
      <xdr:colOff>345280</xdr:colOff>
      <xdr:row>6</xdr:row>
      <xdr:rowOff>100853</xdr:rowOff>
    </xdr:to>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4325470" y="425823"/>
          <a:ext cx="6609369" cy="818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ENCAJE REQUERIDO Y CONSTITUIDO</a:t>
          </a:r>
        </a:p>
        <a:p>
          <a:pPr algn="ctr"/>
          <a:endParaRPr lang="es-ES_tradnl" sz="1800" b="1">
            <a:solidFill>
              <a:schemeClr val="bg1"/>
            </a:solidFill>
            <a:effectLst/>
            <a:latin typeface="Arial" panose="020B0604020202020204" pitchFamily="34" charset="0"/>
            <a:ea typeface="+mn-ea"/>
            <a:cs typeface="Arial" panose="020B0604020202020204" pitchFamily="34" charset="0"/>
          </a:endParaRPr>
        </a:p>
        <a:p>
          <a:pPr algn="ctr"/>
          <a:r>
            <a:rPr lang="es-ES_tradnl" sz="1100" b="1">
              <a:solidFill>
                <a:schemeClr val="bg1"/>
              </a:solidFill>
              <a:effectLst/>
              <a:latin typeface="Arial" panose="020B0604020202020204" pitchFamily="34" charset="0"/>
              <a:ea typeface="+mn-ea"/>
              <a:cs typeface="Arial" panose="020B0604020202020204" pitchFamily="34" charset="0"/>
            </a:rPr>
            <a:t>En millones de dólares</a:t>
          </a:r>
          <a:endParaRPr lang="es-EC" sz="11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33</xdr:col>
      <xdr:colOff>62755</xdr:colOff>
      <xdr:row>13</xdr:row>
      <xdr:rowOff>0</xdr:rowOff>
    </xdr:from>
    <xdr:to>
      <xdr:col>38</xdr:col>
      <xdr:colOff>717179</xdr:colOff>
      <xdr:row>28</xdr:row>
      <xdr:rowOff>55132</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29</xdr:row>
      <xdr:rowOff>0</xdr:rowOff>
    </xdr:from>
    <xdr:to>
      <xdr:col>38</xdr:col>
      <xdr:colOff>654424</xdr:colOff>
      <xdr:row>44</xdr:row>
      <xdr:rowOff>53788</xdr:rowOff>
    </xdr:to>
    <xdr:graphicFrame macro="">
      <xdr:nvGraphicFramePr>
        <xdr:cNvPr id="9" name="Gráfico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0</xdr:colOff>
      <xdr:row>45</xdr:row>
      <xdr:rowOff>0</xdr:rowOff>
    </xdr:from>
    <xdr:to>
      <xdr:col>38</xdr:col>
      <xdr:colOff>654424</xdr:colOff>
      <xdr:row>62</xdr:row>
      <xdr:rowOff>78441</xdr:rowOff>
    </xdr:to>
    <xdr:graphicFrame macro="">
      <xdr:nvGraphicFramePr>
        <xdr:cNvPr id="10" name="Grá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0</xdr:colOff>
      <xdr:row>63</xdr:row>
      <xdr:rowOff>0</xdr:rowOff>
    </xdr:from>
    <xdr:to>
      <xdr:col>38</xdr:col>
      <xdr:colOff>654424</xdr:colOff>
      <xdr:row>82</xdr:row>
      <xdr:rowOff>48000</xdr:rowOff>
    </xdr:to>
    <xdr:graphicFrame macro="">
      <xdr:nvGraphicFramePr>
        <xdr:cNvPr id="11" name="Gráfico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0</xdr:colOff>
      <xdr:row>86</xdr:row>
      <xdr:rowOff>0</xdr:rowOff>
    </xdr:from>
    <xdr:to>
      <xdr:col>39</xdr:col>
      <xdr:colOff>71717</xdr:colOff>
      <xdr:row>101</xdr:row>
      <xdr:rowOff>53789</xdr:rowOff>
    </xdr:to>
    <xdr:graphicFrame macro="">
      <xdr:nvGraphicFramePr>
        <xdr:cNvPr id="12" name="Gráfico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0</xdr:colOff>
      <xdr:row>45</xdr:row>
      <xdr:rowOff>0</xdr:rowOff>
    </xdr:from>
    <xdr:to>
      <xdr:col>50</xdr:col>
      <xdr:colOff>654425</xdr:colOff>
      <xdr:row>62</xdr:row>
      <xdr:rowOff>78441</xdr:rowOff>
    </xdr:to>
    <xdr:graphicFrame macro="">
      <xdr:nvGraphicFramePr>
        <xdr:cNvPr id="13" name="Gráfico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1172825" cy="1266823"/>
    <xdr:pic>
      <xdr:nvPicPr>
        <xdr:cNvPr id="11" name="Imagen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1172825" cy="1266823"/>
        </a:xfrm>
        <a:prstGeom prst="rect">
          <a:avLst/>
        </a:prstGeom>
      </xdr:spPr>
    </xdr:pic>
    <xdr:clientData/>
  </xdr:oneCellAnchor>
  <xdr:oneCellAnchor>
    <xdr:from>
      <xdr:col>8</xdr:col>
      <xdr:colOff>216703</xdr:colOff>
      <xdr:row>0</xdr:row>
      <xdr:rowOff>28575</xdr:rowOff>
    </xdr:from>
    <xdr:ext cx="3811716" cy="1257300"/>
    <xdr:pic>
      <xdr:nvPicPr>
        <xdr:cNvPr id="12" name="Imagen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788953" y="28575"/>
          <a:ext cx="3811716" cy="1257300"/>
        </a:xfrm>
        <a:prstGeom prst="rect">
          <a:avLst/>
        </a:prstGeom>
      </xdr:spPr>
    </xdr:pic>
    <xdr:clientData/>
  </xdr:oneCellAnchor>
  <xdr:oneCellAnchor>
    <xdr:from>
      <xdr:col>13</xdr:col>
      <xdr:colOff>218420</xdr:colOff>
      <xdr:row>2</xdr:row>
      <xdr:rowOff>57153</xdr:rowOff>
    </xdr:from>
    <xdr:ext cx="476905" cy="482032"/>
    <xdr:pic>
      <xdr:nvPicPr>
        <xdr:cNvPr id="13" name="Imagen 12">
          <a:hlinkClick xmlns:r="http://schemas.openxmlformats.org/officeDocument/2006/relationships" r:id="rId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4" cstate="print"/>
        <a:stretch>
          <a:fillRect/>
        </a:stretch>
      </xdr:blipFill>
      <xdr:spPr>
        <a:xfrm>
          <a:off x="10600670" y="438153"/>
          <a:ext cx="476905" cy="482032"/>
        </a:xfrm>
        <a:prstGeom prst="rect">
          <a:avLst/>
        </a:prstGeom>
      </xdr:spPr>
    </xdr:pic>
    <xdr:clientData/>
  </xdr:oneCellAnchor>
  <xdr:twoCellAnchor>
    <xdr:from>
      <xdr:col>8</xdr:col>
      <xdr:colOff>76200</xdr:colOff>
      <xdr:row>12</xdr:row>
      <xdr:rowOff>142875</xdr:rowOff>
    </xdr:from>
    <xdr:to>
      <xdr:col>14</xdr:col>
      <xdr:colOff>76200</xdr:colOff>
      <xdr:row>29</xdr:row>
      <xdr:rowOff>72730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295275</xdr:colOff>
      <xdr:row>30</xdr:row>
      <xdr:rowOff>104775</xdr:rowOff>
    </xdr:from>
    <xdr:to>
      <xdr:col>14</xdr:col>
      <xdr:colOff>295275</xdr:colOff>
      <xdr:row>47</xdr:row>
      <xdr:rowOff>34630</xdr:rowOff>
    </xdr:to>
    <xdr:graphicFrame macro="">
      <xdr:nvGraphicFramePr>
        <xdr:cNvPr id="3" name="Chart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666750</xdr:colOff>
      <xdr:row>2</xdr:row>
      <xdr:rowOff>57150</xdr:rowOff>
    </xdr:from>
    <xdr:to>
      <xdr:col>10</xdr:col>
      <xdr:colOff>713138</xdr:colOff>
      <xdr:row>6</xdr:row>
      <xdr:rowOff>38100</xdr:rowOff>
    </xdr:to>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666750" y="438150"/>
          <a:ext cx="8142638"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600" b="1">
              <a:solidFill>
                <a:schemeClr val="bg1"/>
              </a:solidFill>
              <a:latin typeface="Arial" panose="020B0604020202020204" pitchFamily="34" charset="0"/>
              <a:cs typeface="Arial" panose="020B0604020202020204" pitchFamily="34" charset="0"/>
            </a:rPr>
            <a:t>INFLACIÓN</a:t>
          </a:r>
        </a:p>
        <a:p>
          <a:pPr algn="ctr"/>
          <a:endParaRPr lang="es-ES_tradnl" sz="1600" b="1">
            <a:solidFill>
              <a:schemeClr val="bg1"/>
            </a:solidFill>
            <a:latin typeface="Arial" panose="020B0604020202020204" pitchFamily="34" charset="0"/>
            <a:cs typeface="Arial" panose="020B0604020202020204" pitchFamily="34" charset="0"/>
          </a:endParaRPr>
        </a:p>
        <a:p>
          <a:pPr algn="ctr"/>
          <a:r>
            <a:rPr lang="es-ES_tradnl" sz="1100" b="1">
              <a:solidFill>
                <a:schemeClr val="bg1"/>
              </a:solidFill>
              <a:latin typeface="Arial" panose="020B0604020202020204" pitchFamily="34" charset="0"/>
              <a:cs typeface="Arial" panose="020B0604020202020204" pitchFamily="34" charset="0"/>
            </a:rPr>
            <a:t>En</a:t>
          </a:r>
          <a:r>
            <a:rPr lang="es-ES_tradnl" sz="1100" b="1" baseline="0">
              <a:solidFill>
                <a:schemeClr val="bg1"/>
              </a:solidFill>
              <a:latin typeface="Arial" panose="020B0604020202020204" pitchFamily="34" charset="0"/>
              <a:cs typeface="Arial" panose="020B0604020202020204" pitchFamily="34" charset="0"/>
            </a:rPr>
            <a:t> puntos y porcentajes</a:t>
          </a:r>
          <a:endParaRPr lang="es-ES_tradnl" sz="1100" b="1">
            <a:solidFill>
              <a:srgbClr val="FFC000"/>
            </a:solidFill>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9944100" cy="1266823"/>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9944100" cy="1266823"/>
        </a:xfrm>
        <a:prstGeom prst="rect">
          <a:avLst/>
        </a:prstGeom>
      </xdr:spPr>
    </xdr:pic>
    <xdr:clientData/>
  </xdr:oneCellAnchor>
  <xdr:oneCellAnchor>
    <xdr:from>
      <xdr:col>8</xdr:col>
      <xdr:colOff>388153</xdr:colOff>
      <xdr:row>0</xdr:row>
      <xdr:rowOff>142876</xdr:rowOff>
    </xdr:from>
    <xdr:ext cx="2926547" cy="965326"/>
    <xdr:pic>
      <xdr:nvPicPr>
        <xdr:cNvPr id="15" name="Imagen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84153" y="142876"/>
          <a:ext cx="2926547" cy="965326"/>
        </a:xfrm>
        <a:prstGeom prst="rect">
          <a:avLst/>
        </a:prstGeom>
      </xdr:spPr>
    </xdr:pic>
    <xdr:clientData/>
  </xdr:oneCellAnchor>
  <xdr:oneCellAnchor>
    <xdr:from>
      <xdr:col>12</xdr:col>
      <xdr:colOff>218421</xdr:colOff>
      <xdr:row>1</xdr:row>
      <xdr:rowOff>171453</xdr:rowOff>
    </xdr:from>
    <xdr:ext cx="467379" cy="472403"/>
    <xdr:pic>
      <xdr:nvPicPr>
        <xdr:cNvPr id="17" name="Imagen 16">
          <a:hlinkClick xmlns:r="http://schemas.openxmlformats.org/officeDocument/2006/relationships" r:id="rId3"/>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4" cstate="print"/>
        <a:stretch>
          <a:fillRect/>
        </a:stretch>
      </xdr:blipFill>
      <xdr:spPr>
        <a:xfrm>
          <a:off x="9362421" y="361953"/>
          <a:ext cx="467379" cy="472403"/>
        </a:xfrm>
        <a:prstGeom prst="rect">
          <a:avLst/>
        </a:prstGeom>
      </xdr:spPr>
    </xdr:pic>
    <xdr:clientData/>
  </xdr:oneCellAnchor>
  <xdr:twoCellAnchor>
    <xdr:from>
      <xdr:col>1</xdr:col>
      <xdr:colOff>542925</xdr:colOff>
      <xdr:row>11</xdr:row>
      <xdr:rowOff>66674</xdr:rowOff>
    </xdr:from>
    <xdr:to>
      <xdr:col>11</xdr:col>
      <xdr:colOff>514350</xdr:colOff>
      <xdr:row>15</xdr:row>
      <xdr:rowOff>190499</xdr:rowOff>
    </xdr:to>
    <xdr:sp macro="" textlink="">
      <xdr:nvSpPr>
        <xdr:cNvPr id="4" name="Subtítulo 2">
          <a:extLst>
            <a:ext uri="{FF2B5EF4-FFF2-40B4-BE49-F238E27FC236}">
              <a16:creationId xmlns:a16="http://schemas.microsoft.com/office/drawing/2014/main" id="{00000000-0008-0000-0900-000004000000}"/>
            </a:ext>
          </a:extLst>
        </xdr:cNvPr>
        <xdr:cNvSpPr txBox="1">
          <a:spLocks/>
        </xdr:cNvSpPr>
      </xdr:nvSpPr>
      <xdr:spPr bwMode="auto">
        <a:xfrm>
          <a:off x="1304925" y="2162174"/>
          <a:ext cx="7591425" cy="885825"/>
        </a:xfrm>
        <a:prstGeom prst="rect">
          <a:avLst/>
        </a:prstGeom>
        <a:noFill/>
        <a:ln w="9525">
          <a:noFill/>
          <a:miter lim="800000"/>
          <a:headEnd/>
          <a:tailEnd/>
        </a:ln>
      </xdr:spPr>
      <xdr:txBody>
        <a:bodyPr wrap="square"/>
        <a:lstStyle>
          <a:defPPr>
            <a:defRPr lang="es-ES_tradnl"/>
          </a:defPPr>
          <a:lvl1pPr algn="l" defTabSz="457200" rtl="0" fontAlgn="base">
            <a:spcBef>
              <a:spcPct val="0"/>
            </a:spcBef>
            <a:spcAft>
              <a:spcPct val="0"/>
            </a:spcAft>
            <a:defRPr kern="1200">
              <a:solidFill>
                <a:schemeClr val="tx1"/>
              </a:solidFill>
              <a:latin typeface="Arial" pitchFamily="34" charset="0"/>
              <a:ea typeface="+mn-ea"/>
              <a:cs typeface="Arial" pitchFamily="34" charset="0"/>
            </a:defRPr>
          </a:lvl1pPr>
          <a:lvl2pPr marL="457200" algn="l" defTabSz="457200" rtl="0" fontAlgn="base">
            <a:spcBef>
              <a:spcPct val="0"/>
            </a:spcBef>
            <a:spcAft>
              <a:spcPct val="0"/>
            </a:spcAft>
            <a:defRPr kern="1200">
              <a:solidFill>
                <a:schemeClr val="tx1"/>
              </a:solidFill>
              <a:latin typeface="Arial" pitchFamily="34" charset="0"/>
              <a:ea typeface="+mn-ea"/>
              <a:cs typeface="Arial" pitchFamily="34" charset="0"/>
            </a:defRPr>
          </a:lvl2pPr>
          <a:lvl3pPr marL="914400" algn="l" defTabSz="457200"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defTabSz="457200"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defTabSz="457200"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l">
            <a:spcBef>
              <a:spcPct val="20000"/>
            </a:spcBef>
            <a:buFont typeface="Arial" pitchFamily="34" charset="0"/>
            <a:buNone/>
            <a:defRPr/>
          </a:pPr>
          <a:r>
            <a:rPr lang="es-ES_tradnl" altLang="es-EC" sz="2800" b="1">
              <a:latin typeface="Arial" panose="020B0604020202020204" pitchFamily="34" charset="0"/>
              <a:cs typeface="Arial" panose="020B0604020202020204" pitchFamily="34" charset="0"/>
            </a:rPr>
            <a:t>3. Indicadores financieros</a:t>
          </a:r>
        </a:p>
        <a:p>
          <a:pPr algn="l">
            <a:spcBef>
              <a:spcPct val="20000"/>
            </a:spcBef>
            <a:buFont typeface="Arial" pitchFamily="34" charset="0"/>
            <a:buNone/>
            <a:defRPr/>
          </a:pPr>
          <a:r>
            <a:rPr lang="es-ES_tradnl" altLang="es-EC" sz="2000" b="1">
              <a:latin typeface="Arial" panose="020B0604020202020204" pitchFamily="34" charset="0"/>
              <a:cs typeface="Arial" panose="020B0604020202020204" pitchFamily="34" charset="0"/>
            </a:rPr>
            <a:t>3.1 Sistema financiero privado y </a:t>
          </a:r>
          <a:r>
            <a:rPr lang="es-ES_tradnl" altLang="es-EC" sz="2000" b="1" baseline="0">
              <a:latin typeface="Arial" panose="020B0604020202020204" pitchFamily="34" charset="0"/>
              <a:cs typeface="Arial" panose="020B0604020202020204" pitchFamily="34" charset="0"/>
            </a:rPr>
            <a:t>popular y solidario</a:t>
          </a:r>
          <a:endParaRPr lang="es-ES_tradnl" altLang="es-EC" sz="2000" b="1">
            <a:latin typeface="Arial" panose="020B0604020202020204" pitchFamily="34" charset="0"/>
            <a:cs typeface="Arial" panose="020B0604020202020204" pitchFamily="34" charset="0"/>
          </a:endParaRPr>
        </a:p>
      </xdr:txBody>
    </xdr:sp>
    <xdr:clientData/>
  </xdr:twoCellAnchor>
  <xdr:twoCellAnchor>
    <xdr:from>
      <xdr:col>0</xdr:col>
      <xdr:colOff>161925</xdr:colOff>
      <xdr:row>1</xdr:row>
      <xdr:rowOff>94313</xdr:rowOff>
    </xdr:from>
    <xdr:to>
      <xdr:col>8</xdr:col>
      <xdr:colOff>476250</xdr:colOff>
      <xdr:row>5</xdr:row>
      <xdr:rowOff>116421</xdr:rowOff>
    </xdr:to>
    <xdr:sp macro="" textlink="">
      <xdr:nvSpPr>
        <xdr:cNvPr id="14" name="6 Rectángulo" descr="3c3170a3-e4b7-4715-9d89-0d66f1933de1">
          <a:extLst>
            <a:ext uri="{FF2B5EF4-FFF2-40B4-BE49-F238E27FC236}">
              <a16:creationId xmlns:a16="http://schemas.microsoft.com/office/drawing/2014/main" id="{00000000-0008-0000-0900-00000E000000}"/>
            </a:ext>
          </a:extLst>
        </xdr:cNvPr>
        <xdr:cNvSpPr/>
      </xdr:nvSpPr>
      <xdr:spPr>
        <a:xfrm>
          <a:off x="161925" y="284813"/>
          <a:ext cx="6410325" cy="784108"/>
        </a:xfrm>
        <a:prstGeom prst="rect">
          <a:avLst/>
        </a:prstGeom>
      </xdr:spPr>
      <xdr:txBody>
        <a:bodyPr wrap="square">
          <a:noAutofit/>
        </a:bodyPr>
        <a:lstStyle>
          <a:defPPr>
            <a:defRPr lang="es-ES_tradnl"/>
          </a:defPPr>
          <a:lvl1pPr algn="l" defTabSz="457200" rtl="0" fontAlgn="base">
            <a:spcBef>
              <a:spcPct val="0"/>
            </a:spcBef>
            <a:spcAft>
              <a:spcPct val="0"/>
            </a:spcAft>
            <a:defRPr kern="1200">
              <a:solidFill>
                <a:schemeClr val="tx1"/>
              </a:solidFill>
              <a:latin typeface="Arial" pitchFamily="34" charset="0"/>
              <a:ea typeface="+mn-ea"/>
              <a:cs typeface="Arial" pitchFamily="34" charset="0"/>
            </a:defRPr>
          </a:lvl1pPr>
          <a:lvl2pPr marL="457200" algn="l" defTabSz="457200" rtl="0" fontAlgn="base">
            <a:spcBef>
              <a:spcPct val="0"/>
            </a:spcBef>
            <a:spcAft>
              <a:spcPct val="0"/>
            </a:spcAft>
            <a:defRPr kern="1200">
              <a:solidFill>
                <a:schemeClr val="tx1"/>
              </a:solidFill>
              <a:latin typeface="Arial" pitchFamily="34" charset="0"/>
              <a:ea typeface="+mn-ea"/>
              <a:cs typeface="Arial" pitchFamily="34" charset="0"/>
            </a:defRPr>
          </a:lvl2pPr>
          <a:lvl3pPr marL="914400" algn="l" defTabSz="457200"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defTabSz="457200"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defTabSz="457200"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defRPr/>
          </a:pPr>
          <a:r>
            <a:rPr lang="es-EC" sz="1600" b="1">
              <a:solidFill>
                <a:schemeClr val="bg1"/>
              </a:solidFill>
              <a:latin typeface="Calibri" pitchFamily="34" charset="0"/>
            </a:rPr>
            <a:t>MONITOREO DE LOS PRINCIPALES INDICADORES</a:t>
          </a:r>
        </a:p>
        <a:p>
          <a:pPr algn="ctr">
            <a:defRPr/>
          </a:pPr>
          <a:r>
            <a:rPr lang="es-EC" sz="1600" b="1">
              <a:solidFill>
                <a:schemeClr val="bg1"/>
              </a:solidFill>
              <a:latin typeface="Calibri" pitchFamily="34" charset="0"/>
            </a:rPr>
            <a:t> MONETARIOS Y FINANCIEROS DE LA ECONOMÍA ECUATORIANA</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1</xdr:colOff>
      <xdr:row>0</xdr:row>
      <xdr:rowOff>1</xdr:rowOff>
    </xdr:from>
    <xdr:ext cx="16592550" cy="1362074"/>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 y="1"/>
          <a:ext cx="16592550" cy="1362074"/>
        </a:xfrm>
        <a:prstGeom prst="rect">
          <a:avLst/>
        </a:prstGeom>
      </xdr:spPr>
    </xdr:pic>
    <xdr:clientData/>
  </xdr:oneCellAnchor>
  <xdr:oneCellAnchor>
    <xdr:from>
      <xdr:col>20</xdr:col>
      <xdr:colOff>407203</xdr:colOff>
      <xdr:row>0</xdr:row>
      <xdr:rowOff>76200</xdr:rowOff>
    </xdr:from>
    <xdr:ext cx="3487315" cy="1150296"/>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284878" y="76200"/>
          <a:ext cx="3487315" cy="1150296"/>
        </a:xfrm>
        <a:prstGeom prst="rect">
          <a:avLst/>
        </a:prstGeom>
      </xdr:spPr>
    </xdr:pic>
    <xdr:clientData/>
  </xdr:oneCellAnchor>
  <xdr:oneCellAnchor>
    <xdr:from>
      <xdr:col>27</xdr:col>
      <xdr:colOff>437494</xdr:colOff>
      <xdr:row>2</xdr:row>
      <xdr:rowOff>47628</xdr:rowOff>
    </xdr:from>
    <xdr:ext cx="467381" cy="472406"/>
    <xdr:pic>
      <xdr:nvPicPr>
        <xdr:cNvPr id="11" name="Imagen 10">
          <a:hlinkClick xmlns:r="http://schemas.openxmlformats.org/officeDocument/2006/relationships" r:id="rId3"/>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4" cstate="print"/>
        <a:stretch>
          <a:fillRect/>
        </a:stretch>
      </xdr:blipFill>
      <xdr:spPr>
        <a:xfrm>
          <a:off x="16001344" y="428628"/>
          <a:ext cx="467381" cy="472406"/>
        </a:xfrm>
        <a:prstGeom prst="rect">
          <a:avLst/>
        </a:prstGeom>
      </xdr:spPr>
    </xdr:pic>
    <xdr:clientData/>
  </xdr:oneCellAnchor>
  <xdr:twoCellAnchor>
    <xdr:from>
      <xdr:col>2</xdr:col>
      <xdr:colOff>390526</xdr:colOff>
      <xdr:row>1</xdr:row>
      <xdr:rowOff>95249</xdr:rowOff>
    </xdr:from>
    <xdr:to>
      <xdr:col>19</xdr:col>
      <xdr:colOff>228600</xdr:colOff>
      <xdr:row>5</xdr:row>
      <xdr:rowOff>123824</xdr:rowOff>
    </xdr:to>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1914526" y="285749"/>
          <a:ext cx="9686924"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SFPr  y SFPS - ESTRUCTURA DE ACTIVOS</a:t>
          </a:r>
        </a:p>
        <a:p>
          <a:pPr algn="ctr"/>
          <a:endParaRPr lang="es-ES_tradnl" sz="1800" b="1">
            <a:solidFill>
              <a:schemeClr val="bg1"/>
            </a:solidFill>
            <a:effectLst/>
            <a:latin typeface="Arial" panose="020B0604020202020204" pitchFamily="34" charset="0"/>
            <a:ea typeface="+mn-ea"/>
            <a:cs typeface="Arial" panose="020B0604020202020204" pitchFamily="34" charset="0"/>
          </a:endParaRPr>
        </a:p>
        <a:p>
          <a:pPr algn="ctr"/>
          <a:r>
            <a:rPr lang="es-ES_tradnl" sz="1100" b="1">
              <a:solidFill>
                <a:schemeClr val="bg1"/>
              </a:solidFill>
              <a:effectLst/>
              <a:latin typeface="Arial" panose="020B0604020202020204" pitchFamily="34" charset="0"/>
              <a:ea typeface="+mn-ea"/>
              <a:cs typeface="Arial" panose="020B0604020202020204" pitchFamily="34" charset="0"/>
            </a:rPr>
            <a:t>En</a:t>
          </a:r>
          <a:r>
            <a:rPr lang="es-ES_tradnl" sz="1100" b="1" baseline="0">
              <a:solidFill>
                <a:schemeClr val="bg1"/>
              </a:solidFill>
              <a:effectLst/>
              <a:latin typeface="Arial" panose="020B0604020202020204" pitchFamily="34" charset="0"/>
              <a:ea typeface="+mn-ea"/>
              <a:cs typeface="Arial" panose="020B0604020202020204" pitchFamily="34" charset="0"/>
            </a:rPr>
            <a:t> número de entidades, millones de dólares y porcentajes</a:t>
          </a:r>
          <a:endParaRPr lang="es-EC" sz="1100">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30146624" cy="1266823"/>
    <xdr:pic>
      <xdr:nvPicPr>
        <xdr:cNvPr id="12" name="Imagen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30146624" cy="1266823"/>
        </a:xfrm>
        <a:prstGeom prst="rect">
          <a:avLst/>
        </a:prstGeom>
      </xdr:spPr>
    </xdr:pic>
    <xdr:clientData/>
  </xdr:oneCellAnchor>
  <xdr:oneCellAnchor>
    <xdr:from>
      <xdr:col>25</xdr:col>
      <xdr:colOff>33346</xdr:colOff>
      <xdr:row>0</xdr:row>
      <xdr:rowOff>0</xdr:rowOff>
    </xdr:from>
    <xdr:ext cx="3811716" cy="1257300"/>
    <xdr:pic>
      <xdr:nvPicPr>
        <xdr:cNvPr id="14" name="Imagen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416471" y="0"/>
          <a:ext cx="3811716" cy="1257300"/>
        </a:xfrm>
        <a:prstGeom prst="rect">
          <a:avLst/>
        </a:prstGeom>
      </xdr:spPr>
    </xdr:pic>
    <xdr:clientData/>
  </xdr:oneCellAnchor>
  <xdr:oneCellAnchor>
    <xdr:from>
      <xdr:col>31</xdr:col>
      <xdr:colOff>87451</xdr:colOff>
      <xdr:row>1</xdr:row>
      <xdr:rowOff>176216</xdr:rowOff>
    </xdr:from>
    <xdr:ext cx="555486" cy="561458"/>
    <xdr:pic>
      <xdr:nvPicPr>
        <xdr:cNvPr id="15" name="Imagen 14">
          <a:hlinkClick xmlns:r="http://schemas.openxmlformats.org/officeDocument/2006/relationships" r:id="rId3"/>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4" cstate="print"/>
        <a:stretch>
          <a:fillRect/>
        </a:stretch>
      </xdr:blipFill>
      <xdr:spPr>
        <a:xfrm>
          <a:off x="21452026" y="366716"/>
          <a:ext cx="555486" cy="561458"/>
        </a:xfrm>
        <a:prstGeom prst="rect">
          <a:avLst/>
        </a:prstGeom>
      </xdr:spPr>
    </xdr:pic>
    <xdr:clientData/>
  </xdr:oneCellAnchor>
  <xdr:twoCellAnchor>
    <xdr:from>
      <xdr:col>16</xdr:col>
      <xdr:colOff>738187</xdr:colOff>
      <xdr:row>285</xdr:row>
      <xdr:rowOff>71438</xdr:rowOff>
    </xdr:from>
    <xdr:to>
      <xdr:col>24</xdr:col>
      <xdr:colOff>631031</xdr:colOff>
      <xdr:row>308</xdr:row>
      <xdr:rowOff>53078</xdr:rowOff>
    </xdr:to>
    <xdr:graphicFrame macro="">
      <xdr:nvGraphicFramePr>
        <xdr:cNvPr id="5" name="9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284049</xdr:colOff>
      <xdr:row>285</xdr:row>
      <xdr:rowOff>107155</xdr:rowOff>
    </xdr:from>
    <xdr:to>
      <xdr:col>33</xdr:col>
      <xdr:colOff>238125</xdr:colOff>
      <xdr:row>307</xdr:row>
      <xdr:rowOff>138112</xdr:rowOff>
    </xdr:to>
    <xdr:graphicFrame macro="">
      <xdr:nvGraphicFramePr>
        <xdr:cNvPr id="6" name="13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261937</xdr:colOff>
      <xdr:row>285</xdr:row>
      <xdr:rowOff>166687</xdr:rowOff>
    </xdr:from>
    <xdr:to>
      <xdr:col>41</xdr:col>
      <xdr:colOff>190500</xdr:colOff>
      <xdr:row>307</xdr:row>
      <xdr:rowOff>166687</xdr:rowOff>
    </xdr:to>
    <xdr:graphicFrame macro="">
      <xdr:nvGraphicFramePr>
        <xdr:cNvPr id="4" name="1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226220</xdr:colOff>
      <xdr:row>1</xdr:row>
      <xdr:rowOff>71437</xdr:rowOff>
    </xdr:from>
    <xdr:to>
      <xdr:col>18</xdr:col>
      <xdr:colOff>535782</xdr:colOff>
      <xdr:row>5</xdr:row>
      <xdr:rowOff>130968</xdr:rowOff>
    </xdr:to>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4798220" y="261937"/>
          <a:ext cx="8370093" cy="821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SFPr y SFPS - EVOLUCIÓN</a:t>
          </a:r>
          <a:r>
            <a:rPr lang="es-ES_tradnl" sz="1800" b="1" baseline="0">
              <a:solidFill>
                <a:schemeClr val="bg1"/>
              </a:solidFill>
              <a:effectLst/>
              <a:latin typeface="Arial" panose="020B0604020202020204" pitchFamily="34" charset="0"/>
              <a:ea typeface="+mn-ea"/>
              <a:cs typeface="Arial" panose="020B0604020202020204" pitchFamily="34" charset="0"/>
            </a:rPr>
            <a:t> DE DEPÓSITOS A LA VISTA Y A PLAZO</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 y porcentaje</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0921382" cy="1355912"/>
    <xdr:pic>
      <xdr:nvPicPr>
        <xdr:cNvPr id="11" name="Imagen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20921382" cy="1355912"/>
        </a:xfrm>
        <a:prstGeom prst="rect">
          <a:avLst/>
        </a:prstGeom>
      </xdr:spPr>
    </xdr:pic>
    <xdr:clientData/>
  </xdr:oneCellAnchor>
  <xdr:oneCellAnchor>
    <xdr:from>
      <xdr:col>23</xdr:col>
      <xdr:colOff>112060</xdr:colOff>
      <xdr:row>0</xdr:row>
      <xdr:rowOff>0</xdr:rowOff>
    </xdr:from>
    <xdr:ext cx="3221792" cy="1347714"/>
    <xdr:pic>
      <xdr:nvPicPr>
        <xdr:cNvPr id="13" name="Imagen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450236" y="0"/>
          <a:ext cx="3221792" cy="1347714"/>
        </a:xfrm>
        <a:prstGeom prst="rect">
          <a:avLst/>
        </a:prstGeom>
      </xdr:spPr>
    </xdr:pic>
    <xdr:clientData/>
  </xdr:oneCellAnchor>
  <xdr:oneCellAnchor>
    <xdr:from>
      <xdr:col>27</xdr:col>
      <xdr:colOff>481854</xdr:colOff>
      <xdr:row>2</xdr:row>
      <xdr:rowOff>17933</xdr:rowOff>
    </xdr:from>
    <xdr:ext cx="571499" cy="521895"/>
    <xdr:pic>
      <xdr:nvPicPr>
        <xdr:cNvPr id="14" name="Imagen 13">
          <a:hlinkClick xmlns:r="http://schemas.openxmlformats.org/officeDocument/2006/relationships" r:id="rId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4" cstate="print"/>
        <a:stretch>
          <a:fillRect/>
        </a:stretch>
      </xdr:blipFill>
      <xdr:spPr>
        <a:xfrm>
          <a:off x="19868030" y="398933"/>
          <a:ext cx="571499" cy="521895"/>
        </a:xfrm>
        <a:prstGeom prst="rect">
          <a:avLst/>
        </a:prstGeom>
      </xdr:spPr>
    </xdr:pic>
    <xdr:clientData/>
  </xdr:oneCellAnchor>
  <xdr:twoCellAnchor>
    <xdr:from>
      <xdr:col>17</xdr:col>
      <xdr:colOff>17518</xdr:colOff>
      <xdr:row>266</xdr:row>
      <xdr:rowOff>84313</xdr:rowOff>
    </xdr:from>
    <xdr:to>
      <xdr:col>23</xdr:col>
      <xdr:colOff>52916</xdr:colOff>
      <xdr:row>285</xdr:row>
      <xdr:rowOff>42333</xdr:rowOff>
    </xdr:to>
    <xdr:graphicFrame macro="">
      <xdr:nvGraphicFramePr>
        <xdr:cNvPr id="6" name="48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134203</xdr:colOff>
      <xdr:row>266</xdr:row>
      <xdr:rowOff>122902</xdr:rowOff>
    </xdr:from>
    <xdr:to>
      <xdr:col>28</xdr:col>
      <xdr:colOff>158750</xdr:colOff>
      <xdr:row>285</xdr:row>
      <xdr:rowOff>31751</xdr:rowOff>
    </xdr:to>
    <xdr:graphicFrame macro="">
      <xdr:nvGraphicFramePr>
        <xdr:cNvPr id="7" name="52 Gráfico">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414618</xdr:colOff>
      <xdr:row>1</xdr:row>
      <xdr:rowOff>89646</xdr:rowOff>
    </xdr:from>
    <xdr:to>
      <xdr:col>18</xdr:col>
      <xdr:colOff>66535</xdr:colOff>
      <xdr:row>5</xdr:row>
      <xdr:rowOff>168087</xdr:rowOff>
    </xdr:to>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4224618" y="280146"/>
          <a:ext cx="8370093" cy="840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SFPr y SFPS - ESTRUCTURA PORCENTUAL DE DEPÓSITOS</a:t>
          </a:r>
        </a:p>
        <a:p>
          <a:pPr algn="ctr"/>
          <a:endParaRPr lang="es-ES_tradnl" sz="1800" b="1">
            <a:solidFill>
              <a:schemeClr val="bg1"/>
            </a:solidFill>
            <a:effectLst/>
            <a:latin typeface="Arial" panose="020B0604020202020204" pitchFamily="34" charset="0"/>
            <a:ea typeface="+mn-ea"/>
            <a:cs typeface="Arial" panose="020B0604020202020204" pitchFamily="34" charset="0"/>
          </a:endParaRPr>
        </a:p>
        <a:p>
          <a:pPr algn="ctr"/>
          <a:r>
            <a:rPr lang="es-EC" sz="1100">
              <a:solidFill>
                <a:schemeClr val="bg1"/>
              </a:solidFill>
              <a:effectLst/>
              <a:latin typeface="Arial" panose="020B0604020202020204" pitchFamily="34" charset="0"/>
              <a:cs typeface="Arial" panose="020B0604020202020204" pitchFamily="34" charset="0"/>
            </a:rPr>
            <a:t>En millones de dólares y porcentajes</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4680406" cy="1404937"/>
    <xdr:pic>
      <xdr:nvPicPr>
        <xdr:cNvPr id="13" name="Imagen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4680406" cy="1404937"/>
        </a:xfrm>
        <a:prstGeom prst="rect">
          <a:avLst/>
        </a:prstGeom>
      </xdr:spPr>
    </xdr:pic>
    <xdr:clientData/>
  </xdr:oneCellAnchor>
  <xdr:oneCellAnchor>
    <xdr:from>
      <xdr:col>12</xdr:col>
      <xdr:colOff>676285</xdr:colOff>
      <xdr:row>0</xdr:row>
      <xdr:rowOff>0</xdr:rowOff>
    </xdr:from>
    <xdr:ext cx="3811716" cy="1257300"/>
    <xdr:pic>
      <xdr:nvPicPr>
        <xdr:cNvPr id="14" name="Imagen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10785" y="0"/>
          <a:ext cx="3811716" cy="1257300"/>
        </a:xfrm>
        <a:prstGeom prst="rect">
          <a:avLst/>
        </a:prstGeom>
      </xdr:spPr>
    </xdr:pic>
    <xdr:clientData/>
  </xdr:oneCellAnchor>
  <xdr:oneCellAnchor>
    <xdr:from>
      <xdr:col>18</xdr:col>
      <xdr:colOff>87451</xdr:colOff>
      <xdr:row>1</xdr:row>
      <xdr:rowOff>69059</xdr:rowOff>
    </xdr:from>
    <xdr:ext cx="603111" cy="609594"/>
    <xdr:pic>
      <xdr:nvPicPr>
        <xdr:cNvPr id="15" name="Imagen 14">
          <a:hlinkClick xmlns:r="http://schemas.openxmlformats.org/officeDocument/2006/relationships" r:id="rId3"/>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4" cstate="print"/>
        <a:stretch>
          <a:fillRect/>
        </a:stretch>
      </xdr:blipFill>
      <xdr:spPr>
        <a:xfrm>
          <a:off x="13993951" y="259559"/>
          <a:ext cx="603111" cy="609594"/>
        </a:xfrm>
        <a:prstGeom prst="rect">
          <a:avLst/>
        </a:prstGeom>
      </xdr:spPr>
    </xdr:pic>
    <xdr:clientData/>
  </xdr:oneCellAnchor>
  <xdr:twoCellAnchor>
    <xdr:from>
      <xdr:col>8</xdr:col>
      <xdr:colOff>79374</xdr:colOff>
      <xdr:row>269</xdr:row>
      <xdr:rowOff>65881</xdr:rowOff>
    </xdr:from>
    <xdr:to>
      <xdr:col>16</xdr:col>
      <xdr:colOff>428625</xdr:colOff>
      <xdr:row>284</xdr:row>
      <xdr:rowOff>63500</xdr:rowOff>
    </xdr:to>
    <xdr:graphicFrame macro="">
      <xdr:nvGraphicFramePr>
        <xdr:cNvPr id="3" name="97 Gráfico">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750094</xdr:colOff>
      <xdr:row>1</xdr:row>
      <xdr:rowOff>133349</xdr:rowOff>
    </xdr:from>
    <xdr:to>
      <xdr:col>12</xdr:col>
      <xdr:colOff>309561</xdr:colOff>
      <xdr:row>6</xdr:row>
      <xdr:rowOff>59531</xdr:rowOff>
    </xdr:to>
    <xdr:sp macro="" textlink="">
      <xdr:nvSpPr>
        <xdr:cNvPr id="8" name="CuadroTexto 7">
          <a:extLst>
            <a:ext uri="{FF2B5EF4-FFF2-40B4-BE49-F238E27FC236}">
              <a16:creationId xmlns:a16="http://schemas.microsoft.com/office/drawing/2014/main" id="{00000000-0008-0000-0D00-000008000000}"/>
            </a:ext>
          </a:extLst>
        </xdr:cNvPr>
        <xdr:cNvSpPr txBox="1"/>
      </xdr:nvSpPr>
      <xdr:spPr>
        <a:xfrm>
          <a:off x="750094" y="323849"/>
          <a:ext cx="8893967" cy="878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SFPr y SFPS - EVOLUCIÓN</a:t>
          </a:r>
          <a:r>
            <a:rPr lang="es-ES_tradnl" sz="1800" b="1" baseline="0">
              <a:solidFill>
                <a:schemeClr val="bg1"/>
              </a:solidFill>
              <a:effectLst/>
              <a:latin typeface="Arial" panose="020B0604020202020204" pitchFamily="34" charset="0"/>
              <a:ea typeface="+mn-ea"/>
              <a:cs typeface="Arial" panose="020B0604020202020204" pitchFamily="34" charset="0"/>
            </a:rPr>
            <a:t> DE LA CARTERA DE CRÉDITO</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a:t>
          </a:r>
          <a:endParaRPr lang="es-EC" sz="1100">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4668500" cy="1535206"/>
    <xdr:pic>
      <xdr:nvPicPr>
        <xdr:cNvPr id="12" name="Imagen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4668500" cy="1535206"/>
        </a:xfrm>
        <a:prstGeom prst="rect">
          <a:avLst/>
        </a:prstGeom>
      </xdr:spPr>
    </xdr:pic>
    <xdr:clientData/>
  </xdr:oneCellAnchor>
  <xdr:oneCellAnchor>
    <xdr:from>
      <xdr:col>13</xdr:col>
      <xdr:colOff>754025</xdr:colOff>
      <xdr:row>0</xdr:row>
      <xdr:rowOff>105336</xdr:rowOff>
    </xdr:from>
    <xdr:ext cx="3549033" cy="1170654"/>
    <xdr:pic>
      <xdr:nvPicPr>
        <xdr:cNvPr id="13" name="Imagen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66113" y="105336"/>
          <a:ext cx="3549033" cy="1170654"/>
        </a:xfrm>
        <a:prstGeom prst="rect">
          <a:avLst/>
        </a:prstGeom>
      </xdr:spPr>
    </xdr:pic>
    <xdr:clientData/>
  </xdr:oneCellAnchor>
  <xdr:oneCellAnchor>
    <xdr:from>
      <xdr:col>18</xdr:col>
      <xdr:colOff>624635</xdr:colOff>
      <xdr:row>1</xdr:row>
      <xdr:rowOff>129991</xdr:rowOff>
    </xdr:from>
    <xdr:ext cx="608013" cy="614549"/>
    <xdr:pic>
      <xdr:nvPicPr>
        <xdr:cNvPr id="14" name="Imagen 13">
          <a:hlinkClick xmlns:r="http://schemas.openxmlformats.org/officeDocument/2006/relationships" r:id="rId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4" cstate="print"/>
        <a:stretch>
          <a:fillRect/>
        </a:stretch>
      </xdr:blipFill>
      <xdr:spPr>
        <a:xfrm>
          <a:off x="13746723" y="320491"/>
          <a:ext cx="608013" cy="614549"/>
        </a:xfrm>
        <a:prstGeom prst="rect">
          <a:avLst/>
        </a:prstGeom>
      </xdr:spPr>
    </xdr:pic>
    <xdr:clientData/>
  </xdr:oneCellAnchor>
  <xdr:twoCellAnchor>
    <xdr:from>
      <xdr:col>8</xdr:col>
      <xdr:colOff>89648</xdr:colOff>
      <xdr:row>272</xdr:row>
      <xdr:rowOff>142875</xdr:rowOff>
    </xdr:from>
    <xdr:to>
      <xdr:col>16</xdr:col>
      <xdr:colOff>600075</xdr:colOff>
      <xdr:row>283</xdr:row>
      <xdr:rowOff>152401</xdr:rowOff>
    </xdr:to>
    <xdr:graphicFrame macro="">
      <xdr:nvGraphicFramePr>
        <xdr:cNvPr id="6" name="97 Gráfico">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132790</xdr:colOff>
      <xdr:row>255</xdr:row>
      <xdr:rowOff>133350</xdr:rowOff>
    </xdr:from>
    <xdr:to>
      <xdr:col>17</xdr:col>
      <xdr:colOff>219075</xdr:colOff>
      <xdr:row>271</xdr:row>
      <xdr:rowOff>57150</xdr:rowOff>
    </xdr:to>
    <xdr:graphicFrame macro="">
      <xdr:nvGraphicFramePr>
        <xdr:cNvPr id="7" name="97 Gráfico">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380999</xdr:colOff>
      <xdr:row>1</xdr:row>
      <xdr:rowOff>178173</xdr:rowOff>
    </xdr:from>
    <xdr:to>
      <xdr:col>13</xdr:col>
      <xdr:colOff>179295</xdr:colOff>
      <xdr:row>6</xdr:row>
      <xdr:rowOff>78441</xdr:rowOff>
    </xdr:to>
    <xdr:sp macro="" textlink="">
      <xdr:nvSpPr>
        <xdr:cNvPr id="10" name="CuadroTexto 9">
          <a:extLst>
            <a:ext uri="{FF2B5EF4-FFF2-40B4-BE49-F238E27FC236}">
              <a16:creationId xmlns:a16="http://schemas.microsoft.com/office/drawing/2014/main" id="{00000000-0008-0000-0E00-00000A000000}"/>
            </a:ext>
          </a:extLst>
        </xdr:cNvPr>
        <xdr:cNvSpPr txBox="1"/>
      </xdr:nvSpPr>
      <xdr:spPr>
        <a:xfrm>
          <a:off x="1142999" y="368673"/>
          <a:ext cx="8348384" cy="852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SFPr y SFPS - TASA</a:t>
          </a:r>
          <a:r>
            <a:rPr lang="es-ES_tradnl" sz="1800" b="1" baseline="0">
              <a:solidFill>
                <a:schemeClr val="bg1"/>
              </a:solidFill>
              <a:effectLst/>
              <a:latin typeface="Arial" panose="020B0604020202020204" pitchFamily="34" charset="0"/>
              <a:ea typeface="+mn-ea"/>
              <a:cs typeface="Arial" panose="020B0604020202020204" pitchFamily="34" charset="0"/>
            </a:rPr>
            <a:t> DE VARIACIÓN DE LA CARTERA DE CRÉDITO</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porcentajes</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7682882" cy="1266823"/>
    <xdr:pic>
      <xdr:nvPicPr>
        <xdr:cNvPr id="14" name="Imagen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7682882" cy="1266823"/>
        </a:xfrm>
        <a:prstGeom prst="rect">
          <a:avLst/>
        </a:prstGeom>
      </xdr:spPr>
    </xdr:pic>
    <xdr:clientData/>
  </xdr:oneCellAnchor>
  <xdr:oneCellAnchor>
    <xdr:from>
      <xdr:col>17</xdr:col>
      <xdr:colOff>552320</xdr:colOff>
      <xdr:row>0</xdr:row>
      <xdr:rowOff>15689</xdr:rowOff>
    </xdr:from>
    <xdr:ext cx="3811716" cy="1257300"/>
    <xdr:pic>
      <xdr:nvPicPr>
        <xdr:cNvPr id="15" name="Imagen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889996" y="15689"/>
          <a:ext cx="3811716" cy="1257300"/>
        </a:xfrm>
        <a:prstGeom prst="rect">
          <a:avLst/>
        </a:prstGeom>
      </xdr:spPr>
    </xdr:pic>
    <xdr:clientData/>
  </xdr:oneCellAnchor>
  <xdr:oneCellAnchor>
    <xdr:from>
      <xdr:col>22</xdr:col>
      <xdr:colOff>747898</xdr:colOff>
      <xdr:row>1</xdr:row>
      <xdr:rowOff>17930</xdr:rowOff>
    </xdr:from>
    <xdr:ext cx="563191" cy="569246"/>
    <xdr:pic>
      <xdr:nvPicPr>
        <xdr:cNvPr id="16" name="Imagen 15">
          <a:hlinkClick xmlns:r="http://schemas.openxmlformats.org/officeDocument/2006/relationships" r:id="rId3"/>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4" cstate="print"/>
        <a:stretch>
          <a:fillRect/>
        </a:stretch>
      </xdr:blipFill>
      <xdr:spPr>
        <a:xfrm>
          <a:off x="16895574" y="208430"/>
          <a:ext cx="563191" cy="569246"/>
        </a:xfrm>
        <a:prstGeom prst="rect">
          <a:avLst/>
        </a:prstGeom>
      </xdr:spPr>
    </xdr:pic>
    <xdr:clientData/>
  </xdr:oneCellAnchor>
  <xdr:twoCellAnchor>
    <xdr:from>
      <xdr:col>17</xdr:col>
      <xdr:colOff>488177</xdr:colOff>
      <xdr:row>249</xdr:row>
      <xdr:rowOff>26324</xdr:rowOff>
    </xdr:from>
    <xdr:to>
      <xdr:col>23</xdr:col>
      <xdr:colOff>650102</xdr:colOff>
      <xdr:row>267</xdr:row>
      <xdr:rowOff>54899</xdr:rowOff>
    </xdr:to>
    <xdr:graphicFrame macro="">
      <xdr:nvGraphicFramePr>
        <xdr:cNvPr id="11" name="75 Gráfico">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205441</xdr:colOff>
      <xdr:row>267</xdr:row>
      <xdr:rowOff>169333</xdr:rowOff>
    </xdr:from>
    <xdr:to>
      <xdr:col>20</xdr:col>
      <xdr:colOff>412749</xdr:colOff>
      <xdr:row>283</xdr:row>
      <xdr:rowOff>148166</xdr:rowOff>
    </xdr:to>
    <xdr:graphicFrame macro="">
      <xdr:nvGraphicFramePr>
        <xdr:cNvPr id="12" name="84 Gráfico">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707340</xdr:colOff>
      <xdr:row>267</xdr:row>
      <xdr:rowOff>190499</xdr:rowOff>
    </xdr:from>
    <xdr:to>
      <xdr:col>24</xdr:col>
      <xdr:colOff>97740</xdr:colOff>
      <xdr:row>283</xdr:row>
      <xdr:rowOff>148166</xdr:rowOff>
    </xdr:to>
    <xdr:graphicFrame macro="">
      <xdr:nvGraphicFramePr>
        <xdr:cNvPr id="13" name="86 Gráfico">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887367</xdr:colOff>
      <xdr:row>1</xdr:row>
      <xdr:rowOff>43703</xdr:rowOff>
    </xdr:from>
    <xdr:to>
      <xdr:col>14</xdr:col>
      <xdr:colOff>305907</xdr:colOff>
      <xdr:row>5</xdr:row>
      <xdr:rowOff>123265</xdr:rowOff>
    </xdr:to>
    <xdr:sp macro="" textlink="">
      <xdr:nvSpPr>
        <xdr:cNvPr id="9" name="CuadroTexto 8">
          <a:extLst>
            <a:ext uri="{FF2B5EF4-FFF2-40B4-BE49-F238E27FC236}">
              <a16:creationId xmlns:a16="http://schemas.microsoft.com/office/drawing/2014/main" id="{00000000-0008-0000-0F00-000009000000}"/>
            </a:ext>
          </a:extLst>
        </xdr:cNvPr>
        <xdr:cNvSpPr txBox="1"/>
      </xdr:nvSpPr>
      <xdr:spPr>
        <a:xfrm>
          <a:off x="3644014" y="234203"/>
          <a:ext cx="7307481" cy="841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SFPr y SFPS - ACTIVOS LÍQUIDOS</a:t>
          </a:r>
        </a:p>
        <a:p>
          <a:pPr algn="ctr"/>
          <a:endParaRPr lang="es-ES_tradnl" sz="1800" b="1">
            <a:solidFill>
              <a:schemeClr val="bg1"/>
            </a:solidFill>
            <a:effectLst/>
            <a:latin typeface="Arial" panose="020B0604020202020204" pitchFamily="34" charset="0"/>
            <a:ea typeface="+mn-ea"/>
            <a:cs typeface="Arial" panose="020B0604020202020204" pitchFamily="34" charset="0"/>
          </a:endParaRPr>
        </a:p>
        <a:p>
          <a:pPr algn="ctr"/>
          <a:r>
            <a:rPr lang="es-EC" sz="1100">
              <a:solidFill>
                <a:schemeClr val="bg1"/>
              </a:solidFill>
              <a:effectLst/>
              <a:latin typeface="Arial" panose="020B0604020202020204" pitchFamily="34" charset="0"/>
              <a:cs typeface="Arial" panose="020B0604020202020204" pitchFamily="34" charset="0"/>
            </a:rPr>
            <a:t>En millones de dólares y porcentajes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0</xdr:row>
      <xdr:rowOff>0</xdr:rowOff>
    </xdr:from>
    <xdr:ext cx="9163050" cy="1266823"/>
    <xdr:pic>
      <xdr:nvPicPr>
        <xdr:cNvPr id="10" name="Imagen 9">
          <a:hlinkClick xmlns:r="http://schemas.openxmlformats.org/officeDocument/2006/relationships" r:id="rId1"/>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 y="0"/>
          <a:ext cx="9163050" cy="1266823"/>
        </a:xfrm>
        <a:prstGeom prst="rect">
          <a:avLst/>
        </a:prstGeom>
      </xdr:spPr>
    </xdr:pic>
    <xdr:clientData/>
  </xdr:oneCellAnchor>
  <xdr:oneCellAnchor>
    <xdr:from>
      <xdr:col>3</xdr:col>
      <xdr:colOff>352425</xdr:colOff>
      <xdr:row>0</xdr:row>
      <xdr:rowOff>66675</xdr:rowOff>
    </xdr:from>
    <xdr:ext cx="3695700" cy="1219032"/>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905375" y="66675"/>
          <a:ext cx="3695700" cy="1219032"/>
        </a:xfrm>
        <a:prstGeom prst="rect">
          <a:avLst/>
        </a:prstGeom>
      </xdr:spPr>
    </xdr:pic>
    <xdr:clientData/>
  </xdr:oneCellAnchor>
  <xdr:twoCellAnchor>
    <xdr:from>
      <xdr:col>0</xdr:col>
      <xdr:colOff>468466</xdr:colOff>
      <xdr:row>2</xdr:row>
      <xdr:rowOff>106422</xdr:rowOff>
    </xdr:from>
    <xdr:to>
      <xdr:col>3</xdr:col>
      <xdr:colOff>475609</xdr:colOff>
      <xdr:row>4</xdr:row>
      <xdr:rowOff>133350</xdr:rowOff>
    </xdr:to>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468466" y="487422"/>
          <a:ext cx="4560093" cy="407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800">
              <a:solidFill>
                <a:schemeClr val="bg1"/>
              </a:solidFill>
              <a:effectLst/>
              <a:latin typeface="Arial" panose="020B0604020202020204" pitchFamily="34" charset="0"/>
              <a:cs typeface="Arial" panose="020B0604020202020204" pitchFamily="34" charset="0"/>
            </a:rPr>
            <a:t>CONTENIDO</a:t>
          </a:r>
        </a:p>
      </xdr:txBody>
    </xdr:sp>
    <xdr:clientData/>
  </xdr:twoCellAnchor>
  <xdr:oneCellAnchor>
    <xdr:from>
      <xdr:col>8</xdr:col>
      <xdr:colOff>276226</xdr:colOff>
      <xdr:row>2</xdr:row>
      <xdr:rowOff>47628</xdr:rowOff>
    </xdr:from>
    <xdr:ext cx="428624" cy="433232"/>
    <xdr:pic>
      <xdr:nvPicPr>
        <xdr:cNvPr id="12" name="Imagen 11">
          <a:hlinkClick xmlns:r="http://schemas.openxmlformats.org/officeDocument/2006/relationships" r:id="rId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cstate="print"/>
        <a:stretch>
          <a:fillRect/>
        </a:stretch>
      </xdr:blipFill>
      <xdr:spPr>
        <a:xfrm>
          <a:off x="8639176" y="428628"/>
          <a:ext cx="428624" cy="433232"/>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14</xdr:col>
      <xdr:colOff>139140</xdr:colOff>
      <xdr:row>252</xdr:row>
      <xdr:rowOff>157349</xdr:rowOff>
    </xdr:from>
    <xdr:to>
      <xdr:col>21</xdr:col>
      <xdr:colOff>584457</xdr:colOff>
      <xdr:row>268</xdr:row>
      <xdr:rowOff>97637</xdr:rowOff>
    </xdr:to>
    <xdr:graphicFrame macro="">
      <xdr:nvGraphicFramePr>
        <xdr:cNvPr id="5" name="75 Gráfico">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6704469" cy="1369219"/>
    <xdr:pic>
      <xdr:nvPicPr>
        <xdr:cNvPr id="12" name="Imagen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0"/>
          <a:ext cx="16704469" cy="1369219"/>
        </a:xfrm>
        <a:prstGeom prst="rect">
          <a:avLst/>
        </a:prstGeom>
      </xdr:spPr>
    </xdr:pic>
    <xdr:clientData/>
  </xdr:oneCellAnchor>
  <xdr:oneCellAnchor>
    <xdr:from>
      <xdr:col>15</xdr:col>
      <xdr:colOff>723909</xdr:colOff>
      <xdr:row>0</xdr:row>
      <xdr:rowOff>0</xdr:rowOff>
    </xdr:from>
    <xdr:ext cx="3811716" cy="1257300"/>
    <xdr:pic>
      <xdr:nvPicPr>
        <xdr:cNvPr id="13" name="Imagen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034847" y="0"/>
          <a:ext cx="3811716" cy="1257300"/>
        </a:xfrm>
        <a:prstGeom prst="rect">
          <a:avLst/>
        </a:prstGeom>
      </xdr:spPr>
    </xdr:pic>
    <xdr:clientData/>
  </xdr:oneCellAnchor>
  <xdr:oneCellAnchor>
    <xdr:from>
      <xdr:col>21</xdr:col>
      <xdr:colOff>146982</xdr:colOff>
      <xdr:row>1</xdr:row>
      <xdr:rowOff>116684</xdr:rowOff>
    </xdr:from>
    <xdr:ext cx="532436" cy="538160"/>
    <xdr:pic>
      <xdr:nvPicPr>
        <xdr:cNvPr id="14" name="Imagen 13">
          <a:hlinkClick xmlns:r="http://schemas.openxmlformats.org/officeDocument/2006/relationships" r:id="rId4"/>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5" cstate="print"/>
        <a:stretch>
          <a:fillRect/>
        </a:stretch>
      </xdr:blipFill>
      <xdr:spPr>
        <a:xfrm>
          <a:off x="16029920" y="307184"/>
          <a:ext cx="532436" cy="538160"/>
        </a:xfrm>
        <a:prstGeom prst="rect">
          <a:avLst/>
        </a:prstGeom>
      </xdr:spPr>
    </xdr:pic>
    <xdr:clientData/>
  </xdr:oneCellAnchor>
  <xdr:twoCellAnchor>
    <xdr:from>
      <xdr:col>15</xdr:col>
      <xdr:colOff>377109</xdr:colOff>
      <xdr:row>269</xdr:row>
      <xdr:rowOff>0</xdr:rowOff>
    </xdr:from>
    <xdr:to>
      <xdr:col>20</xdr:col>
      <xdr:colOff>666750</xdr:colOff>
      <xdr:row>283</xdr:row>
      <xdr:rowOff>74083</xdr:rowOff>
    </xdr:to>
    <xdr:graphicFrame macro="">
      <xdr:nvGraphicFramePr>
        <xdr:cNvPr id="6" name="65 Gráfico">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551190</xdr:colOff>
      <xdr:row>1</xdr:row>
      <xdr:rowOff>133350</xdr:rowOff>
    </xdr:from>
    <xdr:to>
      <xdr:col>13</xdr:col>
      <xdr:colOff>191301</xdr:colOff>
      <xdr:row>6</xdr:row>
      <xdr:rowOff>0</xdr:rowOff>
    </xdr:to>
    <xdr:sp macro="" textlink="">
      <xdr:nvSpPr>
        <xdr:cNvPr id="10" name="CuadroTexto 9">
          <a:extLst>
            <a:ext uri="{FF2B5EF4-FFF2-40B4-BE49-F238E27FC236}">
              <a16:creationId xmlns:a16="http://schemas.microsoft.com/office/drawing/2014/main" id="{00000000-0008-0000-1000-00000A000000}"/>
            </a:ext>
          </a:extLst>
        </xdr:cNvPr>
        <xdr:cNvSpPr txBox="1"/>
      </xdr:nvSpPr>
      <xdr:spPr>
        <a:xfrm>
          <a:off x="3099128" y="323850"/>
          <a:ext cx="7474423"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SFPr y SFPS - ÍNDICE DE SOLVENCIA</a:t>
          </a:r>
        </a:p>
        <a:p>
          <a:pPr algn="ctr"/>
          <a:endParaRPr lang="es-ES_tradnl" sz="1800" b="1">
            <a:solidFill>
              <a:schemeClr val="bg1"/>
            </a:solidFill>
            <a:effectLst/>
            <a:latin typeface="Arial" panose="020B0604020202020204" pitchFamily="34" charset="0"/>
            <a:ea typeface="+mn-ea"/>
            <a:cs typeface="Arial" panose="020B0604020202020204" pitchFamily="34" charset="0"/>
          </a:endParaRPr>
        </a:p>
        <a:p>
          <a:pPr algn="ctr"/>
          <a:r>
            <a:rPr lang="es-EC" sz="1100">
              <a:solidFill>
                <a:schemeClr val="bg1"/>
              </a:solidFill>
              <a:effectLst/>
              <a:latin typeface="Arial" panose="020B0604020202020204" pitchFamily="34" charset="0"/>
              <a:cs typeface="Arial" panose="020B0604020202020204" pitchFamily="34" charset="0"/>
            </a:rPr>
            <a:t>En millones de dólares y porcentajes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65756</xdr:colOff>
      <xdr:row>266</xdr:row>
      <xdr:rowOff>28575</xdr:rowOff>
    </xdr:from>
    <xdr:to>
      <xdr:col>16</xdr:col>
      <xdr:colOff>743089</xdr:colOff>
      <xdr:row>283</xdr:row>
      <xdr:rowOff>73819</xdr:rowOff>
    </xdr:to>
    <xdr:graphicFrame macro="">
      <xdr:nvGraphicFramePr>
        <xdr:cNvPr id="3" name="71 Gráfico">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xdr:colOff>
      <xdr:row>0</xdr:row>
      <xdr:rowOff>0</xdr:rowOff>
    </xdr:from>
    <xdr:ext cx="14065250" cy="1365250"/>
    <xdr:pic>
      <xdr:nvPicPr>
        <xdr:cNvPr id="10" name="Imagen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 y="0"/>
          <a:ext cx="14065250" cy="1365250"/>
        </a:xfrm>
        <a:prstGeom prst="rect">
          <a:avLst/>
        </a:prstGeom>
      </xdr:spPr>
    </xdr:pic>
    <xdr:clientData/>
  </xdr:oneCellAnchor>
  <xdr:oneCellAnchor>
    <xdr:from>
      <xdr:col>12</xdr:col>
      <xdr:colOff>717294</xdr:colOff>
      <xdr:row>0</xdr:row>
      <xdr:rowOff>59267</xdr:rowOff>
    </xdr:from>
    <xdr:ext cx="3811716" cy="1257300"/>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416794" y="59267"/>
          <a:ext cx="3811716" cy="1257300"/>
        </a:xfrm>
        <a:prstGeom prst="rect">
          <a:avLst/>
        </a:prstGeom>
      </xdr:spPr>
    </xdr:pic>
    <xdr:clientData/>
  </xdr:oneCellAnchor>
  <xdr:oneCellAnchor>
    <xdr:from>
      <xdr:col>18</xdr:col>
      <xdr:colOff>149628</xdr:colOff>
      <xdr:row>1</xdr:row>
      <xdr:rowOff>131234</xdr:rowOff>
    </xdr:from>
    <xdr:ext cx="527706" cy="533379"/>
    <xdr:pic>
      <xdr:nvPicPr>
        <xdr:cNvPr id="12" name="Imagen 11">
          <a:hlinkClick xmlns:r="http://schemas.openxmlformats.org/officeDocument/2006/relationships" r:id="rId4"/>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5" cstate="print"/>
        <a:stretch>
          <a:fillRect/>
        </a:stretch>
      </xdr:blipFill>
      <xdr:spPr>
        <a:xfrm>
          <a:off x="13421128" y="321734"/>
          <a:ext cx="527706" cy="533379"/>
        </a:xfrm>
        <a:prstGeom prst="rect">
          <a:avLst/>
        </a:prstGeom>
      </xdr:spPr>
    </xdr:pic>
    <xdr:clientData/>
  </xdr:oneCellAnchor>
  <xdr:twoCellAnchor>
    <xdr:from>
      <xdr:col>2</xdr:col>
      <xdr:colOff>170656</xdr:colOff>
      <xdr:row>1</xdr:row>
      <xdr:rowOff>173302</xdr:rowOff>
    </xdr:from>
    <xdr:to>
      <xdr:col>12</xdr:col>
      <xdr:colOff>301114</xdr:colOff>
      <xdr:row>6</xdr:row>
      <xdr:rowOff>42333</xdr:rowOff>
    </xdr:to>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694656" y="363802"/>
          <a:ext cx="7305958" cy="821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latin typeface="Arial" panose="020B0604020202020204" pitchFamily="34" charset="0"/>
              <a:cs typeface="Arial" panose="020B0604020202020204" pitchFamily="34" charset="0"/>
            </a:rPr>
            <a:t>SFPr y SFPS - MOROSIDAD DE LA CARTERA</a:t>
          </a:r>
          <a:r>
            <a:rPr lang="es-ES_tradnl" sz="1800" b="1" baseline="0">
              <a:solidFill>
                <a:schemeClr val="bg1"/>
              </a:solidFill>
              <a:latin typeface="Arial" panose="020B0604020202020204" pitchFamily="34" charset="0"/>
              <a:cs typeface="Arial" panose="020B0604020202020204" pitchFamily="34" charset="0"/>
            </a:rPr>
            <a:t> DE CRÉDITO</a:t>
          </a:r>
        </a:p>
        <a:p>
          <a:pPr algn="ctr"/>
          <a:endParaRPr lang="es-ES_tradnl" sz="1600" b="1" baseline="0">
            <a:solidFill>
              <a:schemeClr val="bg1"/>
            </a:solidFill>
            <a:latin typeface="Arial" panose="020B0604020202020204" pitchFamily="34" charset="0"/>
            <a:cs typeface="Arial" panose="020B0604020202020204" pitchFamily="34" charset="0"/>
          </a:endParaRPr>
        </a:p>
        <a:p>
          <a:pPr algn="ctr"/>
          <a:r>
            <a:rPr lang="es-ES_tradnl" sz="1100" b="1" baseline="0">
              <a:solidFill>
                <a:schemeClr val="bg1"/>
              </a:solidFill>
              <a:latin typeface="Arial" panose="020B0604020202020204" pitchFamily="34" charset="0"/>
              <a:cs typeface="Arial" panose="020B0604020202020204" pitchFamily="34" charset="0"/>
            </a:rPr>
            <a:t>En porcentajes</a:t>
          </a:r>
          <a:endParaRPr lang="es-ES_tradnl" sz="1100" b="1">
            <a:solidFill>
              <a:srgbClr val="FFC000"/>
            </a:solidFill>
            <a:latin typeface="Arial" panose="020B0604020202020204" pitchFamily="34" charset="0"/>
            <a:cs typeface="Arial" panose="020B0604020202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381000</xdr:colOff>
      <xdr:row>266</xdr:row>
      <xdr:rowOff>-1</xdr:rowOff>
    </xdr:from>
    <xdr:to>
      <xdr:col>17</xdr:col>
      <xdr:colOff>404813</xdr:colOff>
      <xdr:row>285</xdr:row>
      <xdr:rowOff>35718</xdr:rowOff>
    </xdr:to>
    <xdr:graphicFrame macro="">
      <xdr:nvGraphicFramePr>
        <xdr:cNvPr id="4" name="1 Gráfico">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6086667" cy="1365250"/>
    <xdr:pic>
      <xdr:nvPicPr>
        <xdr:cNvPr id="13" name="Imagen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0"/>
          <a:ext cx="16086667" cy="1365250"/>
        </a:xfrm>
        <a:prstGeom prst="rect">
          <a:avLst/>
        </a:prstGeom>
      </xdr:spPr>
    </xdr:pic>
    <xdr:clientData/>
  </xdr:oneCellAnchor>
  <xdr:oneCellAnchor>
    <xdr:from>
      <xdr:col>13</xdr:col>
      <xdr:colOff>759629</xdr:colOff>
      <xdr:row>0</xdr:row>
      <xdr:rowOff>0</xdr:rowOff>
    </xdr:from>
    <xdr:ext cx="3811716" cy="1263649"/>
    <xdr:pic>
      <xdr:nvPicPr>
        <xdr:cNvPr id="14" name="Imagen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501712" y="0"/>
          <a:ext cx="3811716" cy="1263649"/>
        </a:xfrm>
        <a:prstGeom prst="rect">
          <a:avLst/>
        </a:prstGeom>
      </xdr:spPr>
    </xdr:pic>
    <xdr:clientData/>
  </xdr:oneCellAnchor>
  <xdr:oneCellAnchor>
    <xdr:from>
      <xdr:col>19</xdr:col>
      <xdr:colOff>107295</xdr:colOff>
      <xdr:row>1</xdr:row>
      <xdr:rowOff>110068</xdr:rowOff>
    </xdr:from>
    <xdr:ext cx="538289" cy="544075"/>
    <xdr:pic>
      <xdr:nvPicPr>
        <xdr:cNvPr id="15" name="Imagen 14">
          <a:hlinkClick xmlns:r="http://schemas.openxmlformats.org/officeDocument/2006/relationships" r:id="rId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5" cstate="print"/>
        <a:stretch>
          <a:fillRect/>
        </a:stretch>
      </xdr:blipFill>
      <xdr:spPr>
        <a:xfrm>
          <a:off x="15421378" y="300568"/>
          <a:ext cx="538289" cy="544075"/>
        </a:xfrm>
        <a:prstGeom prst="rect">
          <a:avLst/>
        </a:prstGeom>
      </xdr:spPr>
    </xdr:pic>
    <xdr:clientData/>
  </xdr:oneCellAnchor>
  <xdr:twoCellAnchor>
    <xdr:from>
      <xdr:col>3</xdr:col>
      <xdr:colOff>223572</xdr:colOff>
      <xdr:row>1</xdr:row>
      <xdr:rowOff>35720</xdr:rowOff>
    </xdr:from>
    <xdr:to>
      <xdr:col>11</xdr:col>
      <xdr:colOff>622659</xdr:colOff>
      <xdr:row>5</xdr:row>
      <xdr:rowOff>63500</xdr:rowOff>
    </xdr:to>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2975239" y="226220"/>
          <a:ext cx="6865503" cy="7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latin typeface="Arial" panose="020B0604020202020204" pitchFamily="34" charset="0"/>
              <a:cs typeface="Arial" panose="020B0604020202020204" pitchFamily="34" charset="0"/>
            </a:rPr>
            <a:t>SFPr y SFPS -</a:t>
          </a:r>
          <a:r>
            <a:rPr lang="es-ES_tradnl" sz="1800" b="1" baseline="0">
              <a:solidFill>
                <a:schemeClr val="bg1"/>
              </a:solidFill>
              <a:latin typeface="Arial" panose="020B0604020202020204" pitchFamily="34" charset="0"/>
              <a:cs typeface="Arial" panose="020B0604020202020204" pitchFamily="34" charset="0"/>
            </a:rPr>
            <a:t> ÍNDICE DE LIQUIDEZ</a:t>
          </a:r>
        </a:p>
        <a:p>
          <a:pPr algn="ctr"/>
          <a:endParaRPr lang="es-ES_tradnl" sz="1600" b="1" baseline="0">
            <a:solidFill>
              <a:schemeClr val="bg1"/>
            </a:solidFill>
            <a:latin typeface="Arial" panose="020B0604020202020204" pitchFamily="34" charset="0"/>
            <a:cs typeface="Arial" panose="020B0604020202020204" pitchFamily="34" charset="0"/>
          </a:endParaRPr>
        </a:p>
        <a:p>
          <a:pPr algn="ctr"/>
          <a:r>
            <a:rPr lang="es-ES_tradnl" sz="1100" b="1">
              <a:solidFill>
                <a:schemeClr val="bg1"/>
              </a:solidFill>
              <a:latin typeface="Arial" panose="020B0604020202020204" pitchFamily="34" charset="0"/>
              <a:cs typeface="Arial" panose="020B0604020202020204" pitchFamily="34" charset="0"/>
            </a:rPr>
            <a:t>En número de entidades y porcentajes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73512</xdr:colOff>
      <xdr:row>272</xdr:row>
      <xdr:rowOff>121405</xdr:rowOff>
    </xdr:from>
    <xdr:to>
      <xdr:col>15</xdr:col>
      <xdr:colOff>642256</xdr:colOff>
      <xdr:row>284</xdr:row>
      <xdr:rowOff>50346</xdr:rowOff>
    </xdr:to>
    <xdr:graphicFrame macro="">
      <xdr:nvGraphicFramePr>
        <xdr:cNvPr id="3" name="1 Gráfico">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335000" cy="1266823"/>
    <xdr:pic>
      <xdr:nvPicPr>
        <xdr:cNvPr id="10" name="Imagen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0"/>
          <a:ext cx="13335000" cy="1266823"/>
        </a:xfrm>
        <a:prstGeom prst="rect">
          <a:avLst/>
        </a:prstGeom>
      </xdr:spPr>
    </xdr:pic>
    <xdr:clientData/>
  </xdr:oneCellAnchor>
  <xdr:oneCellAnchor>
    <xdr:from>
      <xdr:col>10</xdr:col>
      <xdr:colOff>249761</xdr:colOff>
      <xdr:row>0</xdr:row>
      <xdr:rowOff>105335</xdr:rowOff>
    </xdr:from>
    <xdr:ext cx="3414563" cy="1126299"/>
    <xdr:pic>
      <xdr:nvPicPr>
        <xdr:cNvPr id="11" name="Imagen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990349" y="105335"/>
          <a:ext cx="3414563" cy="1126299"/>
        </a:xfrm>
        <a:prstGeom prst="rect">
          <a:avLst/>
        </a:prstGeom>
      </xdr:spPr>
    </xdr:pic>
    <xdr:clientData/>
  </xdr:oneCellAnchor>
  <xdr:oneCellAnchor>
    <xdr:from>
      <xdr:col>15</xdr:col>
      <xdr:colOff>142779</xdr:colOff>
      <xdr:row>1</xdr:row>
      <xdr:rowOff>163608</xdr:rowOff>
    </xdr:from>
    <xdr:ext cx="540779" cy="546593"/>
    <xdr:pic>
      <xdr:nvPicPr>
        <xdr:cNvPr id="12" name="Imagen 11">
          <a:hlinkClick xmlns:r="http://schemas.openxmlformats.org/officeDocument/2006/relationships" r:id="rId4"/>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5" cstate="print"/>
        <a:stretch>
          <a:fillRect/>
        </a:stretch>
      </xdr:blipFill>
      <xdr:spPr>
        <a:xfrm>
          <a:off x="12693367" y="354108"/>
          <a:ext cx="540779" cy="546593"/>
        </a:xfrm>
        <a:prstGeom prst="rect">
          <a:avLst/>
        </a:prstGeom>
      </xdr:spPr>
    </xdr:pic>
    <xdr:clientData/>
  </xdr:oneCellAnchor>
  <xdr:twoCellAnchor>
    <xdr:from>
      <xdr:col>1</xdr:col>
      <xdr:colOff>605820</xdr:colOff>
      <xdr:row>1</xdr:row>
      <xdr:rowOff>7704</xdr:rowOff>
    </xdr:from>
    <xdr:to>
      <xdr:col>9</xdr:col>
      <xdr:colOff>540759</xdr:colOff>
      <xdr:row>5</xdr:row>
      <xdr:rowOff>179294</xdr:rowOff>
    </xdr:to>
    <xdr:sp macro="" textlink="">
      <xdr:nvSpPr>
        <xdr:cNvPr id="8" name="CuadroTexto 7">
          <a:extLst>
            <a:ext uri="{FF2B5EF4-FFF2-40B4-BE49-F238E27FC236}">
              <a16:creationId xmlns:a16="http://schemas.microsoft.com/office/drawing/2014/main" id="{00000000-0008-0000-1300-000008000000}"/>
            </a:ext>
          </a:extLst>
        </xdr:cNvPr>
        <xdr:cNvSpPr txBox="1"/>
      </xdr:nvSpPr>
      <xdr:spPr>
        <a:xfrm>
          <a:off x="1367820" y="198204"/>
          <a:ext cx="7151527" cy="933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latin typeface="Arial" panose="020B0604020202020204" pitchFamily="34" charset="0"/>
              <a:cs typeface="Arial" panose="020B0604020202020204" pitchFamily="34" charset="0"/>
            </a:rPr>
            <a:t>SFPr y SFPS -</a:t>
          </a:r>
          <a:r>
            <a:rPr lang="es-ES_tradnl" sz="1800" b="1" baseline="0">
              <a:solidFill>
                <a:schemeClr val="bg1"/>
              </a:solidFill>
              <a:latin typeface="Arial" panose="020B0604020202020204" pitchFamily="34" charset="0"/>
              <a:cs typeface="Arial" panose="020B0604020202020204" pitchFamily="34" charset="0"/>
            </a:rPr>
            <a:t> RENTABILIDAD SOBRE EL PATRIMONIO</a:t>
          </a:r>
        </a:p>
        <a:p>
          <a:pPr algn="ctr"/>
          <a:endParaRPr lang="es-ES_tradnl" sz="1800" b="1" baseline="0">
            <a:solidFill>
              <a:schemeClr val="bg1"/>
            </a:solidFill>
            <a:latin typeface="Arial" panose="020B0604020202020204" pitchFamily="34" charset="0"/>
            <a:cs typeface="Arial" panose="020B0604020202020204" pitchFamily="34" charset="0"/>
          </a:endParaRPr>
        </a:p>
        <a:p>
          <a:pPr algn="ctr"/>
          <a:r>
            <a:rPr lang="es-ES_tradnl" sz="1100" b="1" baseline="0">
              <a:solidFill>
                <a:schemeClr val="bg1"/>
              </a:solidFill>
              <a:latin typeface="Arial" panose="020B0604020202020204" pitchFamily="34" charset="0"/>
              <a:cs typeface="Arial" panose="020B0604020202020204" pitchFamily="34" charset="0"/>
            </a:rPr>
            <a:t>En número de entidades y porcentajes</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0096500" cy="1266823"/>
    <xdr:pic>
      <xdr:nvPicPr>
        <xdr:cNvPr id="12" name="Imagen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0096500" cy="1266823"/>
        </a:xfrm>
        <a:prstGeom prst="rect">
          <a:avLst/>
        </a:prstGeom>
      </xdr:spPr>
    </xdr:pic>
    <xdr:clientData/>
  </xdr:oneCellAnchor>
  <xdr:oneCellAnchor>
    <xdr:from>
      <xdr:col>1</xdr:col>
      <xdr:colOff>6224597</xdr:colOff>
      <xdr:row>0</xdr:row>
      <xdr:rowOff>166688</xdr:rowOff>
    </xdr:from>
    <xdr:ext cx="2562215" cy="845150"/>
    <xdr:pic>
      <xdr:nvPicPr>
        <xdr:cNvPr id="13" name="Imagen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938972" y="166688"/>
          <a:ext cx="2562215" cy="845150"/>
        </a:xfrm>
        <a:prstGeom prst="rect">
          <a:avLst/>
        </a:prstGeom>
      </xdr:spPr>
    </xdr:pic>
    <xdr:clientData/>
  </xdr:oneCellAnchor>
  <xdr:oneCellAnchor>
    <xdr:from>
      <xdr:col>2</xdr:col>
      <xdr:colOff>849452</xdr:colOff>
      <xdr:row>1</xdr:row>
      <xdr:rowOff>140497</xdr:rowOff>
    </xdr:from>
    <xdr:ext cx="531673" cy="502442"/>
    <xdr:pic>
      <xdr:nvPicPr>
        <xdr:cNvPr id="14" name="Imagen 13">
          <a:hlinkClick xmlns:r="http://schemas.openxmlformats.org/officeDocument/2006/relationships" r:id="rId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4" cstate="print"/>
        <a:stretch>
          <a:fillRect/>
        </a:stretch>
      </xdr:blipFill>
      <xdr:spPr>
        <a:xfrm>
          <a:off x="9445765" y="319091"/>
          <a:ext cx="531673" cy="502442"/>
        </a:xfrm>
        <a:prstGeom prst="rect">
          <a:avLst/>
        </a:prstGeom>
      </xdr:spPr>
    </xdr:pic>
    <xdr:clientData/>
  </xdr:oneCellAnchor>
  <xdr:twoCellAnchor>
    <xdr:from>
      <xdr:col>0</xdr:col>
      <xdr:colOff>476250</xdr:colOff>
      <xdr:row>1</xdr:row>
      <xdr:rowOff>1648</xdr:rowOff>
    </xdr:from>
    <xdr:to>
      <xdr:col>1</xdr:col>
      <xdr:colOff>5594106</xdr:colOff>
      <xdr:row>6</xdr:row>
      <xdr:rowOff>4141</xdr:rowOff>
    </xdr:to>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476250" y="180242"/>
          <a:ext cx="5832231" cy="895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MONITOREO</a:t>
          </a:r>
          <a:r>
            <a:rPr lang="es-ES_tradnl" sz="1800" b="1" baseline="0">
              <a:solidFill>
                <a:schemeClr val="bg1"/>
              </a:solidFill>
              <a:effectLst/>
              <a:latin typeface="Arial" panose="020B0604020202020204" pitchFamily="34" charset="0"/>
              <a:ea typeface="+mn-ea"/>
              <a:cs typeface="Arial" panose="020B0604020202020204" pitchFamily="34" charset="0"/>
            </a:rPr>
            <a:t> DE LOS PRINCIPALES INDICADORES MONETARIOSY FINANCIEROS DE LA ECONOMÍA ECUATORIANA</a:t>
          </a:r>
          <a:endParaRPr lang="es-EC" sz="18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1</xdr:col>
      <xdr:colOff>2119314</xdr:colOff>
      <xdr:row>15</xdr:row>
      <xdr:rowOff>71436</xdr:rowOff>
    </xdr:from>
    <xdr:to>
      <xdr:col>1</xdr:col>
      <xdr:colOff>7774782</xdr:colOff>
      <xdr:row>21</xdr:row>
      <xdr:rowOff>23811</xdr:rowOff>
    </xdr:to>
    <xdr:sp macro="" textlink="">
      <xdr:nvSpPr>
        <xdr:cNvPr id="7" name="Subtítulo 2">
          <a:extLst>
            <a:ext uri="{FF2B5EF4-FFF2-40B4-BE49-F238E27FC236}">
              <a16:creationId xmlns:a16="http://schemas.microsoft.com/office/drawing/2014/main" id="{00000000-0008-0000-1400-000007000000}"/>
            </a:ext>
          </a:extLst>
        </xdr:cNvPr>
        <xdr:cNvSpPr txBox="1">
          <a:spLocks/>
        </xdr:cNvSpPr>
      </xdr:nvSpPr>
      <xdr:spPr bwMode="auto">
        <a:xfrm>
          <a:off x="1519239" y="2928936"/>
          <a:ext cx="7143" cy="1095375"/>
        </a:xfrm>
        <a:prstGeom prst="rect">
          <a:avLst/>
        </a:prstGeom>
        <a:noFill/>
        <a:ln w="9525">
          <a:noFill/>
          <a:miter lim="800000"/>
          <a:headEnd/>
          <a:tailEnd/>
        </a:ln>
      </xdr:spPr>
      <xdr:txBody>
        <a:bodyPr wrap="square"/>
        <a:lstStyle>
          <a:defPPr>
            <a:defRPr lang="es-ES_tradnl"/>
          </a:defPPr>
          <a:lvl1pPr algn="l" defTabSz="457200" rtl="0" fontAlgn="base">
            <a:spcBef>
              <a:spcPct val="0"/>
            </a:spcBef>
            <a:spcAft>
              <a:spcPct val="0"/>
            </a:spcAft>
            <a:defRPr kern="1200">
              <a:solidFill>
                <a:schemeClr val="tx1"/>
              </a:solidFill>
              <a:latin typeface="Arial" pitchFamily="34" charset="0"/>
              <a:ea typeface="+mn-ea"/>
              <a:cs typeface="Arial" pitchFamily="34" charset="0"/>
            </a:defRPr>
          </a:lvl1pPr>
          <a:lvl2pPr marL="457200" algn="l" defTabSz="457200" rtl="0" fontAlgn="base">
            <a:spcBef>
              <a:spcPct val="0"/>
            </a:spcBef>
            <a:spcAft>
              <a:spcPct val="0"/>
            </a:spcAft>
            <a:defRPr kern="1200">
              <a:solidFill>
                <a:schemeClr val="tx1"/>
              </a:solidFill>
              <a:latin typeface="Arial" pitchFamily="34" charset="0"/>
              <a:ea typeface="+mn-ea"/>
              <a:cs typeface="Arial" pitchFamily="34" charset="0"/>
            </a:defRPr>
          </a:lvl2pPr>
          <a:lvl3pPr marL="914400" algn="l" defTabSz="457200"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defTabSz="457200"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defTabSz="457200"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l">
            <a:spcBef>
              <a:spcPct val="20000"/>
            </a:spcBef>
            <a:buFont typeface="Arial" pitchFamily="34" charset="0"/>
            <a:buNone/>
            <a:defRPr/>
          </a:pPr>
          <a:r>
            <a:rPr lang="es-ES_tradnl" altLang="es-EC" sz="2800" b="1">
              <a:latin typeface="Arial" panose="020B0604020202020204" pitchFamily="34" charset="0"/>
              <a:cs typeface="Arial" panose="020B0604020202020204" pitchFamily="34" charset="0"/>
            </a:rPr>
            <a:t>3. Indicadores financieros</a:t>
          </a:r>
        </a:p>
        <a:p>
          <a:pPr algn="l">
            <a:spcBef>
              <a:spcPct val="20000"/>
            </a:spcBef>
            <a:buFont typeface="Arial" pitchFamily="34" charset="0"/>
            <a:buNone/>
            <a:defRPr/>
          </a:pPr>
          <a:r>
            <a:rPr lang="es-ES_tradnl" altLang="es-EC" sz="2000" b="1">
              <a:latin typeface="Arial" panose="020B0604020202020204" pitchFamily="34" charset="0"/>
              <a:cs typeface="Arial" panose="020B0604020202020204" pitchFamily="34" charset="0"/>
            </a:rPr>
            <a:t>3.2 Sistema financiero público</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6630650" cy="1333500"/>
    <xdr:pic>
      <xdr:nvPicPr>
        <xdr:cNvPr id="8" name="Imagen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6630650" cy="1333500"/>
        </a:xfrm>
        <a:prstGeom prst="rect">
          <a:avLst/>
        </a:prstGeom>
      </xdr:spPr>
    </xdr:pic>
    <xdr:clientData/>
  </xdr:oneCellAnchor>
  <xdr:oneCellAnchor>
    <xdr:from>
      <xdr:col>15</xdr:col>
      <xdr:colOff>483403</xdr:colOff>
      <xdr:row>0</xdr:row>
      <xdr:rowOff>0</xdr:rowOff>
    </xdr:from>
    <xdr:ext cx="3736172" cy="1228725"/>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103903" y="0"/>
          <a:ext cx="3736172" cy="1228725"/>
        </a:xfrm>
        <a:prstGeom prst="rect">
          <a:avLst/>
        </a:prstGeom>
      </xdr:spPr>
    </xdr:pic>
    <xdr:clientData/>
  </xdr:oneCellAnchor>
  <xdr:oneCellAnchor>
    <xdr:from>
      <xdr:col>22</xdr:col>
      <xdr:colOff>27919</xdr:colOff>
      <xdr:row>2</xdr:row>
      <xdr:rowOff>2</xdr:rowOff>
    </xdr:from>
    <xdr:ext cx="429281" cy="433896"/>
    <xdr:pic>
      <xdr:nvPicPr>
        <xdr:cNvPr id="10" name="Imagen 9">
          <a:hlinkClick xmlns:r="http://schemas.openxmlformats.org/officeDocument/2006/relationships" r:id="rId3"/>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4" cstate="print"/>
        <a:stretch>
          <a:fillRect/>
        </a:stretch>
      </xdr:blipFill>
      <xdr:spPr>
        <a:xfrm>
          <a:off x="16096594" y="381002"/>
          <a:ext cx="429281" cy="433896"/>
        </a:xfrm>
        <a:prstGeom prst="rect">
          <a:avLst/>
        </a:prstGeom>
      </xdr:spPr>
    </xdr:pic>
    <xdr:clientData/>
  </xdr:oneCellAnchor>
  <xdr:twoCellAnchor>
    <xdr:from>
      <xdr:col>3</xdr:col>
      <xdr:colOff>523875</xdr:colOff>
      <xdr:row>1</xdr:row>
      <xdr:rowOff>147637</xdr:rowOff>
    </xdr:from>
    <xdr:to>
      <xdr:col>13</xdr:col>
      <xdr:colOff>581025</xdr:colOff>
      <xdr:row>6</xdr:row>
      <xdr:rowOff>19050</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2047875" y="338137"/>
          <a:ext cx="8229600" cy="82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 PÚBLICO - ACTIVOS TOTALES</a:t>
          </a:r>
        </a:p>
        <a:p>
          <a:pPr algn="ctr"/>
          <a:endParaRPr lang="es-ES_tradnl" sz="1800" b="1">
            <a:solidFill>
              <a:schemeClr val="bg1"/>
            </a:solidFill>
            <a:effectLst/>
            <a:latin typeface="Arial" panose="020B0604020202020204" pitchFamily="34" charset="0"/>
            <a:ea typeface="+mn-ea"/>
            <a:cs typeface="Arial" panose="020B0604020202020204" pitchFamily="34" charset="0"/>
          </a:endParaRPr>
        </a:p>
        <a:p>
          <a:pPr algn="ctr"/>
          <a:r>
            <a:rPr lang="es-ES_tradnl" sz="1100" b="1">
              <a:solidFill>
                <a:schemeClr val="bg1"/>
              </a:solidFill>
              <a:effectLst/>
              <a:latin typeface="Arial" panose="020B0604020202020204" pitchFamily="34" charset="0"/>
              <a:ea typeface="+mn-ea"/>
              <a:cs typeface="Arial" panose="020B0604020202020204" pitchFamily="34" charset="0"/>
            </a:rPr>
            <a:t>En millones de dólares y porcentajes</a:t>
          </a:r>
        </a:p>
        <a:p>
          <a:pPr algn="ctr"/>
          <a:endParaRPr lang="es-EC" sz="1800">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229765</xdr:colOff>
      <xdr:row>253</xdr:row>
      <xdr:rowOff>54704</xdr:rowOff>
    </xdr:from>
    <xdr:to>
      <xdr:col>17</xdr:col>
      <xdr:colOff>87539</xdr:colOff>
      <xdr:row>269</xdr:row>
      <xdr:rowOff>87418</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330279</xdr:colOff>
      <xdr:row>270</xdr:row>
      <xdr:rowOff>118810</xdr:rowOff>
    </xdr:from>
    <xdr:to>
      <xdr:col>17</xdr:col>
      <xdr:colOff>137433</xdr:colOff>
      <xdr:row>283</xdr:row>
      <xdr:rowOff>153762</xdr:rowOff>
    </xdr:to>
    <xdr:graphicFrame macro="">
      <xdr:nvGraphicFramePr>
        <xdr:cNvPr id="3" name="2 Gráfico">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13935075" cy="1381125"/>
    <xdr:pic>
      <xdr:nvPicPr>
        <xdr:cNvPr id="10" name="Imagen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0"/>
          <a:ext cx="13935075" cy="1381125"/>
        </a:xfrm>
        <a:prstGeom prst="rect">
          <a:avLst/>
        </a:prstGeom>
      </xdr:spPr>
    </xdr:pic>
    <xdr:clientData/>
  </xdr:oneCellAnchor>
  <xdr:oneCellAnchor>
    <xdr:from>
      <xdr:col>12</xdr:col>
      <xdr:colOff>102403</xdr:colOff>
      <xdr:row>0</xdr:row>
      <xdr:rowOff>76200</xdr:rowOff>
    </xdr:from>
    <xdr:ext cx="3507572" cy="1156978"/>
    <xdr:pic>
      <xdr:nvPicPr>
        <xdr:cNvPr id="11" name="Imagen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751228" y="76200"/>
          <a:ext cx="3507572" cy="1156978"/>
        </a:xfrm>
        <a:prstGeom prst="rect">
          <a:avLst/>
        </a:prstGeom>
      </xdr:spPr>
    </xdr:pic>
    <xdr:clientData/>
  </xdr:oneCellAnchor>
  <xdr:oneCellAnchor>
    <xdr:from>
      <xdr:col>16</xdr:col>
      <xdr:colOff>227945</xdr:colOff>
      <xdr:row>1</xdr:row>
      <xdr:rowOff>161927</xdr:rowOff>
    </xdr:from>
    <xdr:ext cx="457856" cy="462779"/>
    <xdr:pic>
      <xdr:nvPicPr>
        <xdr:cNvPr id="12" name="Imagen 11">
          <a:hlinkClick xmlns:r="http://schemas.openxmlformats.org/officeDocument/2006/relationships" r:id="rId5"/>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6" cstate="print"/>
        <a:stretch>
          <a:fillRect/>
        </a:stretch>
      </xdr:blipFill>
      <xdr:spPr>
        <a:xfrm>
          <a:off x="13401020" y="352427"/>
          <a:ext cx="457856" cy="462779"/>
        </a:xfrm>
        <a:prstGeom prst="rect">
          <a:avLst/>
        </a:prstGeom>
      </xdr:spPr>
    </xdr:pic>
    <xdr:clientData/>
  </xdr:oneCellAnchor>
  <xdr:twoCellAnchor>
    <xdr:from>
      <xdr:col>2</xdr:col>
      <xdr:colOff>20171</xdr:colOff>
      <xdr:row>1</xdr:row>
      <xdr:rowOff>114299</xdr:rowOff>
    </xdr:from>
    <xdr:to>
      <xdr:col>12</xdr:col>
      <xdr:colOff>41584</xdr:colOff>
      <xdr:row>6</xdr:row>
      <xdr:rowOff>66674</xdr:rowOff>
    </xdr:to>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487021" y="304799"/>
          <a:ext cx="8203388"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 EVOLUCIÓN</a:t>
          </a:r>
          <a:r>
            <a:rPr lang="es-ES_tradnl" sz="1800" b="1" baseline="0">
              <a:solidFill>
                <a:schemeClr val="bg1"/>
              </a:solidFill>
              <a:effectLst/>
              <a:latin typeface="Arial" panose="020B0604020202020204" pitchFamily="34" charset="0"/>
              <a:ea typeface="+mn-ea"/>
              <a:cs typeface="Arial" panose="020B0604020202020204" pitchFamily="34" charset="0"/>
            </a:rPr>
            <a:t> DE CAPTACIONES</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C" sz="1100">
              <a:solidFill>
                <a:schemeClr val="bg1"/>
              </a:solidFill>
              <a:effectLst/>
              <a:latin typeface="Arial" panose="020B0604020202020204" pitchFamily="34" charset="0"/>
              <a:cs typeface="Arial" panose="020B0604020202020204" pitchFamily="34" charset="0"/>
            </a:rPr>
            <a:t>En millones de dólares y porcentajes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23</xdr:col>
      <xdr:colOff>815746</xdr:colOff>
      <xdr:row>271</xdr:row>
      <xdr:rowOff>50718</xdr:rowOff>
    </xdr:from>
    <xdr:to>
      <xdr:col>29</xdr:col>
      <xdr:colOff>320386</xdr:colOff>
      <xdr:row>284</xdr:row>
      <xdr:rowOff>189264</xdr:rowOff>
    </xdr:to>
    <xdr:graphicFrame macro="">
      <xdr:nvGraphicFramePr>
        <xdr:cNvPr id="2" name="3 Gráfico">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201366</xdr:colOff>
      <xdr:row>271</xdr:row>
      <xdr:rowOff>73074</xdr:rowOff>
    </xdr:from>
    <xdr:to>
      <xdr:col>35</xdr:col>
      <xdr:colOff>178954</xdr:colOff>
      <xdr:row>285</xdr:row>
      <xdr:rowOff>86318</xdr:rowOff>
    </xdr:to>
    <xdr:graphicFrame macro="">
      <xdr:nvGraphicFramePr>
        <xdr:cNvPr id="3" name="3 Gráfico">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17985441" cy="1557618"/>
    <xdr:pic>
      <xdr:nvPicPr>
        <xdr:cNvPr id="10" name="Imagen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0"/>
          <a:ext cx="17985441" cy="1557618"/>
        </a:xfrm>
        <a:prstGeom prst="rect">
          <a:avLst/>
        </a:prstGeom>
      </xdr:spPr>
    </xdr:pic>
    <xdr:clientData/>
  </xdr:oneCellAnchor>
  <xdr:oneCellAnchor>
    <xdr:from>
      <xdr:col>19</xdr:col>
      <xdr:colOff>104085</xdr:colOff>
      <xdr:row>0</xdr:row>
      <xdr:rowOff>100853</xdr:rowOff>
    </xdr:from>
    <xdr:ext cx="3811716" cy="1257300"/>
    <xdr:pic>
      <xdr:nvPicPr>
        <xdr:cNvPr id="11" name="Imagen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3394261" y="100853"/>
          <a:ext cx="3811716" cy="1257300"/>
        </a:xfrm>
        <a:prstGeom prst="rect">
          <a:avLst/>
        </a:prstGeom>
      </xdr:spPr>
    </xdr:pic>
    <xdr:clientData/>
  </xdr:oneCellAnchor>
  <xdr:oneCellAnchor>
    <xdr:from>
      <xdr:col>23</xdr:col>
      <xdr:colOff>120368</xdr:colOff>
      <xdr:row>2</xdr:row>
      <xdr:rowOff>17934</xdr:rowOff>
    </xdr:from>
    <xdr:ext cx="473543" cy="478634"/>
    <xdr:pic>
      <xdr:nvPicPr>
        <xdr:cNvPr id="12" name="Imagen 11">
          <a:hlinkClick xmlns:r="http://schemas.openxmlformats.org/officeDocument/2006/relationships" r:id="rId5"/>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6" cstate="print"/>
        <a:stretch>
          <a:fillRect/>
        </a:stretch>
      </xdr:blipFill>
      <xdr:spPr>
        <a:xfrm>
          <a:off x="17310192" y="398934"/>
          <a:ext cx="473543" cy="478634"/>
        </a:xfrm>
        <a:prstGeom prst="rect">
          <a:avLst/>
        </a:prstGeom>
      </xdr:spPr>
    </xdr:pic>
    <xdr:clientData/>
  </xdr:oneCellAnchor>
  <xdr:twoCellAnchor>
    <xdr:from>
      <xdr:col>4</xdr:col>
      <xdr:colOff>156882</xdr:colOff>
      <xdr:row>2</xdr:row>
      <xdr:rowOff>43703</xdr:rowOff>
    </xdr:from>
    <xdr:to>
      <xdr:col>16</xdr:col>
      <xdr:colOff>614921</xdr:colOff>
      <xdr:row>6</xdr:row>
      <xdr:rowOff>100853</xdr:rowOff>
    </xdr:to>
    <xdr:sp macro="" textlink="">
      <xdr:nvSpPr>
        <xdr:cNvPr id="8" name="CuadroTexto 7">
          <a:extLst>
            <a:ext uri="{FF2B5EF4-FFF2-40B4-BE49-F238E27FC236}">
              <a16:creationId xmlns:a16="http://schemas.microsoft.com/office/drawing/2014/main" id="{00000000-0008-0000-1700-000008000000}"/>
            </a:ext>
          </a:extLst>
        </xdr:cNvPr>
        <xdr:cNvSpPr txBox="1"/>
      </xdr:nvSpPr>
      <xdr:spPr>
        <a:xfrm>
          <a:off x="2812676" y="424703"/>
          <a:ext cx="9120186"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 ESTRUCTURA</a:t>
          </a:r>
          <a:r>
            <a:rPr lang="es-ES_tradnl" sz="1800" b="1" baseline="0">
              <a:solidFill>
                <a:schemeClr val="bg1"/>
              </a:solidFill>
              <a:effectLst/>
              <a:latin typeface="Arial" panose="020B0604020202020204" pitchFamily="34" charset="0"/>
              <a:ea typeface="+mn-ea"/>
              <a:cs typeface="Arial" panose="020B0604020202020204" pitchFamily="34" charset="0"/>
            </a:rPr>
            <a:t> DE CAPTACIONES</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C" sz="1100">
              <a:solidFill>
                <a:schemeClr val="bg1"/>
              </a:solidFill>
              <a:effectLst/>
              <a:latin typeface="Arial" panose="020B0604020202020204" pitchFamily="34" charset="0"/>
              <a:cs typeface="Arial" panose="020B0604020202020204" pitchFamily="34" charset="0"/>
            </a:rPr>
            <a:t>En millones de dólares y porcentajes</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0.76563</cdr:x>
      <cdr:y>0.62216</cdr:y>
    </cdr:from>
    <cdr:to>
      <cdr:x>0.96654</cdr:x>
      <cdr:y>0.83442</cdr:y>
    </cdr:to>
    <cdr:sp macro="" textlink="">
      <cdr:nvSpPr>
        <cdr:cNvPr id="2" name="1 CuadroTexto"/>
        <cdr:cNvSpPr txBox="1"/>
      </cdr:nvSpPr>
      <cdr:spPr>
        <a:xfrm xmlns:a="http://schemas.openxmlformats.org/drawingml/2006/main">
          <a:off x="3733800" y="1795607"/>
          <a:ext cx="979837" cy="612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950"/>
            <a:t>1/ Incluye depósitos por confirmar</a:t>
          </a:r>
        </a:p>
      </cdr:txBody>
    </cdr:sp>
  </cdr:relSizeAnchor>
</c:userShapes>
</file>

<file path=xl/drawings/drawing29.xml><?xml version="1.0" encoding="utf-8"?>
<xdr:wsDr xmlns:xdr="http://schemas.openxmlformats.org/drawingml/2006/spreadsheetDrawing" xmlns:a="http://schemas.openxmlformats.org/drawingml/2006/main">
  <xdr:twoCellAnchor>
    <xdr:from>
      <xdr:col>18</xdr:col>
      <xdr:colOff>105834</xdr:colOff>
      <xdr:row>269</xdr:row>
      <xdr:rowOff>87689</xdr:rowOff>
    </xdr:from>
    <xdr:to>
      <xdr:col>25</xdr:col>
      <xdr:colOff>163286</xdr:colOff>
      <xdr:row>285</xdr:row>
      <xdr:rowOff>54428</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xdr:rowOff>
    </xdr:from>
    <xdr:ext cx="19050000" cy="1333500"/>
    <xdr:pic>
      <xdr:nvPicPr>
        <xdr:cNvPr id="12" name="Imagen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1"/>
          <a:ext cx="19050000" cy="1333500"/>
        </a:xfrm>
        <a:prstGeom prst="rect">
          <a:avLst/>
        </a:prstGeom>
      </xdr:spPr>
    </xdr:pic>
    <xdr:clientData/>
  </xdr:oneCellAnchor>
  <xdr:oneCellAnchor>
    <xdr:from>
      <xdr:col>19</xdr:col>
      <xdr:colOff>697995</xdr:colOff>
      <xdr:row>0</xdr:row>
      <xdr:rowOff>4483</xdr:rowOff>
    </xdr:from>
    <xdr:ext cx="3811716" cy="1257300"/>
    <xdr:pic>
      <xdr:nvPicPr>
        <xdr:cNvPr id="13" name="Imagen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357966" y="4483"/>
          <a:ext cx="3811716" cy="1257300"/>
        </a:xfrm>
        <a:prstGeom prst="rect">
          <a:avLst/>
        </a:prstGeom>
      </xdr:spPr>
    </xdr:pic>
    <xdr:clientData/>
  </xdr:oneCellAnchor>
  <xdr:oneCellAnchor>
    <xdr:from>
      <xdr:col>25</xdr:col>
      <xdr:colOff>109162</xdr:colOff>
      <xdr:row>2</xdr:row>
      <xdr:rowOff>6725</xdr:rowOff>
    </xdr:from>
    <xdr:ext cx="492247" cy="497539"/>
    <xdr:pic>
      <xdr:nvPicPr>
        <xdr:cNvPr id="14" name="Imagen 13">
          <a:hlinkClick xmlns:r="http://schemas.openxmlformats.org/officeDocument/2006/relationships" r:id="rId4"/>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5" cstate="print"/>
        <a:stretch>
          <a:fillRect/>
        </a:stretch>
      </xdr:blipFill>
      <xdr:spPr>
        <a:xfrm>
          <a:off x="18341133" y="387725"/>
          <a:ext cx="492247" cy="497539"/>
        </a:xfrm>
        <a:prstGeom prst="rect">
          <a:avLst/>
        </a:prstGeom>
      </xdr:spPr>
    </xdr:pic>
    <xdr:clientData/>
  </xdr:oneCellAnchor>
  <xdr:twoCellAnchor>
    <xdr:from>
      <xdr:col>1</xdr:col>
      <xdr:colOff>470646</xdr:colOff>
      <xdr:row>1</xdr:row>
      <xdr:rowOff>178172</xdr:rowOff>
    </xdr:from>
    <xdr:to>
      <xdr:col>16</xdr:col>
      <xdr:colOff>761998</xdr:colOff>
      <xdr:row>5</xdr:row>
      <xdr:rowOff>190499</xdr:rowOff>
    </xdr:to>
    <xdr:sp macro="" textlink="">
      <xdr:nvSpPr>
        <xdr:cNvPr id="7" name="CuadroTexto 6">
          <a:extLst>
            <a:ext uri="{FF2B5EF4-FFF2-40B4-BE49-F238E27FC236}">
              <a16:creationId xmlns:a16="http://schemas.microsoft.com/office/drawing/2014/main" id="{00000000-0008-0000-1800-000007000000}"/>
            </a:ext>
          </a:extLst>
        </xdr:cNvPr>
        <xdr:cNvSpPr txBox="1"/>
      </xdr:nvSpPr>
      <xdr:spPr>
        <a:xfrm>
          <a:off x="1232646" y="368672"/>
          <a:ext cx="10623176" cy="785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a:t>
          </a:r>
          <a:r>
            <a:rPr lang="es-ES_tradnl" sz="1800" b="1" baseline="0">
              <a:solidFill>
                <a:schemeClr val="bg1"/>
              </a:solidFill>
              <a:effectLst/>
              <a:latin typeface="Arial" panose="020B0604020202020204" pitchFamily="34" charset="0"/>
              <a:ea typeface="+mn-ea"/>
              <a:cs typeface="Arial" panose="020B0604020202020204" pitchFamily="34" charset="0"/>
            </a:rPr>
            <a:t> SALDO DE CARTERA DE CRÉDITO POR SEGMENTO</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 y porcentajes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1739562" cy="1266823"/>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1739562" cy="1266823"/>
        </a:xfrm>
        <a:prstGeom prst="rect">
          <a:avLst/>
        </a:prstGeom>
      </xdr:spPr>
    </xdr:pic>
    <xdr:clientData/>
  </xdr:oneCellAnchor>
  <xdr:oneCellAnchor>
    <xdr:from>
      <xdr:col>1</xdr:col>
      <xdr:colOff>7189660</xdr:colOff>
      <xdr:row>0</xdr:row>
      <xdr:rowOff>0</xdr:rowOff>
    </xdr:from>
    <xdr:ext cx="3811716" cy="1257300"/>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356348" y="0"/>
          <a:ext cx="3811716" cy="1257300"/>
        </a:xfrm>
        <a:prstGeom prst="rect">
          <a:avLst/>
        </a:prstGeom>
      </xdr:spPr>
    </xdr:pic>
    <xdr:clientData/>
  </xdr:oneCellAnchor>
  <xdr:twoCellAnchor>
    <xdr:from>
      <xdr:col>0</xdr:col>
      <xdr:colOff>0</xdr:colOff>
      <xdr:row>0</xdr:row>
      <xdr:rowOff>47625</xdr:rowOff>
    </xdr:from>
    <xdr:to>
      <xdr:col>1</xdr:col>
      <xdr:colOff>7155655</xdr:colOff>
      <xdr:row>7</xdr:row>
      <xdr:rowOff>95248</xdr:rowOff>
    </xdr:to>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0" y="47625"/>
          <a:ext cx="7322343" cy="1297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800" b="1">
              <a:solidFill>
                <a:schemeClr val="bg1"/>
              </a:solidFill>
              <a:effectLst/>
              <a:latin typeface="Arial" panose="020B0604020202020204" pitchFamily="34" charset="0"/>
              <a:ea typeface="+mn-ea"/>
              <a:cs typeface="Arial" panose="020B0604020202020204" pitchFamily="34" charset="0"/>
            </a:rPr>
            <a:t>MONITOREO</a:t>
          </a:r>
          <a:r>
            <a:rPr lang="es-ES_tradnl" sz="1800" b="1" baseline="0">
              <a:solidFill>
                <a:schemeClr val="bg1"/>
              </a:solidFill>
              <a:effectLst/>
              <a:latin typeface="Arial" panose="020B0604020202020204" pitchFamily="34" charset="0"/>
              <a:ea typeface="+mn-ea"/>
              <a:cs typeface="Arial" panose="020B0604020202020204" pitchFamily="34" charset="0"/>
            </a:rPr>
            <a:t> DE LOS PRINCIPALES INDICADORES MONETARIOSY FINANCIEROS DE LA ECONOMÍA ECUATORIANA</a:t>
          </a:r>
          <a:endParaRPr lang="es-EC" sz="18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1</xdr:col>
      <xdr:colOff>297655</xdr:colOff>
      <xdr:row>14</xdr:row>
      <xdr:rowOff>11905</xdr:rowOff>
    </xdr:from>
    <xdr:to>
      <xdr:col>5</xdr:col>
      <xdr:colOff>523875</xdr:colOff>
      <xdr:row>25</xdr:row>
      <xdr:rowOff>11905</xdr:rowOff>
    </xdr:to>
    <xdr:sp macro="" textlink="">
      <xdr:nvSpPr>
        <xdr:cNvPr id="6" name="2 Marcador de contenido" descr="372e77cd-0a03-4730-9e99-4340a240f9b8">
          <a:extLst>
            <a:ext uri="{FF2B5EF4-FFF2-40B4-BE49-F238E27FC236}">
              <a16:creationId xmlns:a16="http://schemas.microsoft.com/office/drawing/2014/main" id="{00000000-0008-0000-0200-000006000000}"/>
            </a:ext>
          </a:extLst>
        </xdr:cNvPr>
        <xdr:cNvSpPr>
          <a:spLocks noGrp="1"/>
        </xdr:cNvSpPr>
      </xdr:nvSpPr>
      <xdr:spPr>
        <a:xfrm>
          <a:off x="464343" y="2524124"/>
          <a:ext cx="11001376" cy="1964531"/>
        </a:xfrm>
        <a:prstGeom prst="rect">
          <a:avLst/>
        </a:prstGeom>
      </xdr:spPr>
      <xdr:txBody>
        <a:bodyPr vert="horz" wrap="square" lIns="91440" tIns="45720" rIns="91440" bIns="45720" rtlCol="0">
          <a:noAutofit/>
        </a:bodyPr>
        <a:lstStyle>
          <a:lvl1pPr marL="342900" indent="-342900" algn="l" defTabSz="914400" rtl="0" eaLnBrk="1" latinLnBrk="0" hangingPunct="1">
            <a:spcBef>
              <a:spcPct val="20000"/>
            </a:spcBef>
            <a:buFont typeface="Arial" pitchFamily="34" charset="0"/>
            <a:buChar char="•"/>
            <a:defRPr sz="3200" kern="1200">
              <a:solidFill>
                <a:schemeClr val="tx1"/>
              </a:solidFill>
              <a:latin typeface="+mn-lt"/>
              <a:ea typeface="+mn-ea"/>
              <a:cs typeface="+mn-cs"/>
            </a:defRPr>
          </a:lvl1pPr>
          <a:lvl2pPr marL="742950" indent="-285750" algn="l" defTabSz="914400" rtl="0" eaLnBrk="1" latinLnBrk="0" hangingPunct="1">
            <a:spcBef>
              <a:spcPct val="20000"/>
            </a:spcBef>
            <a:buFont typeface="Arial" pitchFamily="34" charset="0"/>
            <a:buChar char="–"/>
            <a:defRPr sz="2800" kern="1200">
              <a:solidFill>
                <a:schemeClr val="tx1"/>
              </a:solidFill>
              <a:latin typeface="+mn-lt"/>
              <a:ea typeface="+mn-ea"/>
              <a:cs typeface="+mn-cs"/>
            </a:defRPr>
          </a:lvl2pPr>
          <a:lvl3pPr marL="1143000" indent="-228600" algn="l" defTabSz="914400" rtl="0" eaLnBrk="1" latinLnBrk="0" hangingPunct="1">
            <a:spcBef>
              <a:spcPct val="20000"/>
            </a:spcBef>
            <a:buFont typeface="Arial" pitchFamily="34" charset="0"/>
            <a:buChar char="•"/>
            <a:defRPr sz="2400" kern="1200">
              <a:solidFill>
                <a:schemeClr val="tx1"/>
              </a:solidFill>
              <a:latin typeface="+mn-lt"/>
              <a:ea typeface="+mn-ea"/>
              <a:cs typeface="+mn-cs"/>
            </a:defRPr>
          </a:lvl3pPr>
          <a:lvl4pPr marL="1600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4pPr>
          <a:lvl5pPr marL="20574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lgn="just">
            <a:buNone/>
            <a:defRPr/>
          </a:pPr>
          <a:r>
            <a:rPr lang="es-EC" altLang="es-EC" sz="1800" i="1">
              <a:latin typeface="Arial" panose="020B0604020202020204" pitchFamily="34" charset="0"/>
              <a:cs typeface="Arial" panose="020B0604020202020204" pitchFamily="34" charset="0"/>
            </a:rPr>
            <a:t>Conforme manda el numeral 12 del artículo 36 del COMF, el Banco Central del Ecuador debe evaluar permanentemente el riesgo sistémico de los sistemas monetario y financiero de la economía nacional. Con este fin, se da a conocer el comportamiento y situación actual de los indicadores más relevantes relacionados con los riesgos monetarios y financieros de la economía ecuatoriana.</a:t>
          </a:r>
        </a:p>
      </xdr:txBody>
    </xdr:sp>
    <xdr:clientData/>
  </xdr:twoCellAnchor>
  <xdr:oneCellAnchor>
    <xdr:from>
      <xdr:col>5</xdr:col>
      <xdr:colOff>114300</xdr:colOff>
      <xdr:row>1</xdr:row>
      <xdr:rowOff>114299</xdr:rowOff>
    </xdr:from>
    <xdr:ext cx="623888" cy="630595"/>
    <xdr:pic>
      <xdr:nvPicPr>
        <xdr:cNvPr id="13" name="Imagen 12">
          <a:hlinkClick xmlns:r="http://schemas.openxmlformats.org/officeDocument/2006/relationships" r:id="rId3"/>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cstate="print"/>
        <a:stretch>
          <a:fillRect/>
        </a:stretch>
      </xdr:blipFill>
      <xdr:spPr>
        <a:xfrm>
          <a:off x="11056144" y="292893"/>
          <a:ext cx="623888" cy="630595"/>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37</xdr:col>
      <xdr:colOff>253736</xdr:colOff>
      <xdr:row>267</xdr:row>
      <xdr:rowOff>66843</xdr:rowOff>
    </xdr:from>
    <xdr:to>
      <xdr:col>43</xdr:col>
      <xdr:colOff>571502</xdr:colOff>
      <xdr:row>285</xdr:row>
      <xdr:rowOff>27214</xdr:rowOff>
    </xdr:to>
    <xdr:graphicFrame macro="">
      <xdr:nvGraphicFramePr>
        <xdr:cNvPr id="2" name="3 Gráfico">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264859</xdr:colOff>
      <xdr:row>0</xdr:row>
      <xdr:rowOff>152063</xdr:rowOff>
    </xdr:from>
    <xdr:to>
      <xdr:col>20</xdr:col>
      <xdr:colOff>677901</xdr:colOff>
      <xdr:row>3</xdr:row>
      <xdr:rowOff>180248</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92183" y="152063"/>
          <a:ext cx="782836" cy="599685"/>
        </a:xfrm>
        <a:prstGeom prst="rect">
          <a:avLst/>
        </a:prstGeom>
      </xdr:spPr>
    </xdr:pic>
    <xdr:clientData/>
  </xdr:twoCellAnchor>
  <xdr:oneCellAnchor>
    <xdr:from>
      <xdr:col>0</xdr:col>
      <xdr:colOff>0</xdr:colOff>
      <xdr:row>0</xdr:row>
      <xdr:rowOff>0</xdr:rowOff>
    </xdr:from>
    <xdr:ext cx="23241000" cy="1369219"/>
    <xdr:pic>
      <xdr:nvPicPr>
        <xdr:cNvPr id="9" name="Imagen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0"/>
          <a:ext cx="23241000" cy="1369219"/>
        </a:xfrm>
        <a:prstGeom prst="rect">
          <a:avLst/>
        </a:prstGeom>
      </xdr:spPr>
    </xdr:pic>
    <xdr:clientData/>
  </xdr:oneCellAnchor>
  <xdr:oneCellAnchor>
    <xdr:from>
      <xdr:col>27</xdr:col>
      <xdr:colOff>578934</xdr:colOff>
      <xdr:row>0</xdr:row>
      <xdr:rowOff>2382</xdr:rowOff>
    </xdr:from>
    <xdr:ext cx="3811716" cy="1257300"/>
    <xdr:pic>
      <xdr:nvPicPr>
        <xdr:cNvPr id="10" name="Imagen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7069090" y="2382"/>
          <a:ext cx="3811716" cy="1257300"/>
        </a:xfrm>
        <a:prstGeom prst="rect">
          <a:avLst/>
        </a:prstGeom>
      </xdr:spPr>
    </xdr:pic>
    <xdr:clientData/>
  </xdr:oneCellAnchor>
  <xdr:oneCellAnchor>
    <xdr:from>
      <xdr:col>34</xdr:col>
      <xdr:colOff>855753</xdr:colOff>
      <xdr:row>1</xdr:row>
      <xdr:rowOff>140497</xdr:rowOff>
    </xdr:from>
    <xdr:ext cx="584903" cy="591191"/>
    <xdr:pic>
      <xdr:nvPicPr>
        <xdr:cNvPr id="11" name="Imagen 10">
          <a:hlinkClick xmlns:r="http://schemas.openxmlformats.org/officeDocument/2006/relationships" r:id="rId6"/>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7" cstate="print"/>
        <a:stretch>
          <a:fillRect/>
        </a:stretch>
      </xdr:blipFill>
      <xdr:spPr>
        <a:xfrm>
          <a:off x="21667878" y="330997"/>
          <a:ext cx="584903" cy="591191"/>
        </a:xfrm>
        <a:prstGeom prst="rect">
          <a:avLst/>
        </a:prstGeom>
      </xdr:spPr>
    </xdr:pic>
    <xdr:clientData/>
  </xdr:oneCellAnchor>
  <xdr:twoCellAnchor>
    <xdr:from>
      <xdr:col>5</xdr:col>
      <xdr:colOff>53928</xdr:colOff>
      <xdr:row>1</xdr:row>
      <xdr:rowOff>131949</xdr:rowOff>
    </xdr:from>
    <xdr:to>
      <xdr:col>26</xdr:col>
      <xdr:colOff>119062</xdr:colOff>
      <xdr:row>6</xdr:row>
      <xdr:rowOff>11907</xdr:rowOff>
    </xdr:to>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2816178" y="322449"/>
          <a:ext cx="13292978" cy="832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a:t>
          </a:r>
          <a:r>
            <a:rPr lang="es-ES_tradnl" sz="1800" b="1" baseline="0">
              <a:solidFill>
                <a:schemeClr val="bg1"/>
              </a:solidFill>
              <a:effectLst/>
              <a:latin typeface="Arial" panose="020B0604020202020204" pitchFamily="34" charset="0"/>
              <a:ea typeface="+mn-ea"/>
              <a:cs typeface="Arial" panose="020B0604020202020204" pitchFamily="34" charset="0"/>
            </a:rPr>
            <a:t> PARTICIPACIÓN EN EL SALDO DE CARTERA DE CRÉDITO</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porcentajes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114030</xdr:colOff>
      <xdr:row>243</xdr:row>
      <xdr:rowOff>344</xdr:rowOff>
    </xdr:from>
    <xdr:to>
      <xdr:col>16</xdr:col>
      <xdr:colOff>114030</xdr:colOff>
      <xdr:row>260</xdr:row>
      <xdr:rowOff>133694</xdr:rowOff>
    </xdr:to>
    <xdr:graphicFrame macro="">
      <xdr:nvGraphicFramePr>
        <xdr:cNvPr id="2" name="2 Gráfico">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59687</xdr:colOff>
      <xdr:row>261</xdr:row>
      <xdr:rowOff>146655</xdr:rowOff>
    </xdr:from>
    <xdr:to>
      <xdr:col>16</xdr:col>
      <xdr:colOff>13607</xdr:colOff>
      <xdr:row>274</xdr:row>
      <xdr:rowOff>149679</xdr:rowOff>
    </xdr:to>
    <xdr:graphicFrame macro="">
      <xdr:nvGraphicFramePr>
        <xdr:cNvPr id="3" name="2 Gráfico">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xdr:colOff>
      <xdr:row>0</xdr:row>
      <xdr:rowOff>0</xdr:rowOff>
    </xdr:from>
    <xdr:ext cx="14787561" cy="1452562"/>
    <xdr:pic>
      <xdr:nvPicPr>
        <xdr:cNvPr id="10" name="Imagen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 y="0"/>
          <a:ext cx="14787561" cy="1452562"/>
        </a:xfrm>
        <a:prstGeom prst="rect">
          <a:avLst/>
        </a:prstGeom>
      </xdr:spPr>
    </xdr:pic>
    <xdr:clientData/>
  </xdr:oneCellAnchor>
  <xdr:oneCellAnchor>
    <xdr:from>
      <xdr:col>12</xdr:col>
      <xdr:colOff>473877</xdr:colOff>
      <xdr:row>0</xdr:row>
      <xdr:rowOff>145255</xdr:rowOff>
    </xdr:from>
    <xdr:ext cx="3407559" cy="1123988"/>
    <xdr:pic>
      <xdr:nvPicPr>
        <xdr:cNvPr id="11" name="Imagen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665627" y="145255"/>
          <a:ext cx="3407559" cy="1123988"/>
        </a:xfrm>
        <a:prstGeom prst="rect">
          <a:avLst/>
        </a:prstGeom>
      </xdr:spPr>
    </xdr:pic>
    <xdr:clientData/>
  </xdr:oneCellAnchor>
  <xdr:oneCellAnchor>
    <xdr:from>
      <xdr:col>17</xdr:col>
      <xdr:colOff>158888</xdr:colOff>
      <xdr:row>2</xdr:row>
      <xdr:rowOff>69058</xdr:rowOff>
    </xdr:from>
    <xdr:ext cx="448329" cy="453149"/>
    <xdr:pic>
      <xdr:nvPicPr>
        <xdr:cNvPr id="12" name="Imagen 11">
          <a:hlinkClick xmlns:r="http://schemas.openxmlformats.org/officeDocument/2006/relationships" r:id="rId5"/>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6" cstate="print"/>
        <a:stretch>
          <a:fillRect/>
        </a:stretch>
      </xdr:blipFill>
      <xdr:spPr>
        <a:xfrm>
          <a:off x="14160638" y="450058"/>
          <a:ext cx="448329" cy="453149"/>
        </a:xfrm>
        <a:prstGeom prst="rect">
          <a:avLst/>
        </a:prstGeom>
      </xdr:spPr>
    </xdr:pic>
    <xdr:clientData/>
  </xdr:oneCellAnchor>
  <xdr:twoCellAnchor>
    <xdr:from>
      <xdr:col>3</xdr:col>
      <xdr:colOff>503564</xdr:colOff>
      <xdr:row>1</xdr:row>
      <xdr:rowOff>979</xdr:rowOff>
    </xdr:from>
    <xdr:to>
      <xdr:col>11</xdr:col>
      <xdr:colOff>404812</xdr:colOff>
      <xdr:row>6</xdr:row>
      <xdr:rowOff>178592</xdr:rowOff>
    </xdr:to>
    <xdr:sp macro="" textlink="">
      <xdr:nvSpPr>
        <xdr:cNvPr id="8" name="CuadroTexto 7">
          <a:extLst>
            <a:ext uri="{FF2B5EF4-FFF2-40B4-BE49-F238E27FC236}">
              <a16:creationId xmlns:a16="http://schemas.microsoft.com/office/drawing/2014/main" id="{00000000-0008-0000-1A00-000008000000}"/>
            </a:ext>
          </a:extLst>
        </xdr:cNvPr>
        <xdr:cNvSpPr txBox="1"/>
      </xdr:nvSpPr>
      <xdr:spPr>
        <a:xfrm>
          <a:off x="2384752" y="191479"/>
          <a:ext cx="7449810" cy="1106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a:t>
          </a:r>
          <a:r>
            <a:rPr lang="es-ES_tradnl" sz="1800" b="1" baseline="0">
              <a:solidFill>
                <a:schemeClr val="bg1"/>
              </a:solidFill>
              <a:effectLst/>
              <a:latin typeface="Arial" panose="020B0604020202020204" pitchFamily="34" charset="0"/>
              <a:ea typeface="+mn-ea"/>
              <a:cs typeface="Arial" panose="020B0604020202020204" pitchFamily="34" charset="0"/>
            </a:rPr>
            <a:t> TASA DE VARIACIÓN ANUAL DE SALDOS DE CARTERA DE CRÉDITO</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porcentajes</a:t>
          </a: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0.72744</cdr:x>
      <cdr:y>0.04802</cdr:y>
    </cdr:from>
    <cdr:to>
      <cdr:x>1</cdr:x>
      <cdr:y>0.12429</cdr:y>
    </cdr:to>
    <cdr:sp macro="" textlink="">
      <cdr:nvSpPr>
        <cdr:cNvPr id="4" name="3 CuadroTexto"/>
        <cdr:cNvSpPr txBox="1"/>
      </cdr:nvSpPr>
      <cdr:spPr>
        <a:xfrm xmlns:a="http://schemas.openxmlformats.org/drawingml/2006/main">
          <a:off x="4032599" y="161916"/>
          <a:ext cx="1510950" cy="2571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900"/>
        </a:p>
      </cdr:txBody>
    </cdr:sp>
  </cdr:relSizeAnchor>
</c:userShapes>
</file>

<file path=xl/drawings/drawing33.xml><?xml version="1.0" encoding="utf-8"?>
<c:userShapes xmlns:c="http://schemas.openxmlformats.org/drawingml/2006/chart">
  <cdr:relSizeAnchor xmlns:cdr="http://schemas.openxmlformats.org/drawingml/2006/chartDrawing">
    <cdr:from>
      <cdr:x>0.72744</cdr:x>
      <cdr:y>0.04802</cdr:y>
    </cdr:from>
    <cdr:to>
      <cdr:x>1</cdr:x>
      <cdr:y>0.12429</cdr:y>
    </cdr:to>
    <cdr:sp macro="" textlink="">
      <cdr:nvSpPr>
        <cdr:cNvPr id="4" name="3 CuadroTexto"/>
        <cdr:cNvSpPr txBox="1"/>
      </cdr:nvSpPr>
      <cdr:spPr>
        <a:xfrm xmlns:a="http://schemas.openxmlformats.org/drawingml/2006/main">
          <a:off x="4032599" y="161916"/>
          <a:ext cx="1510950" cy="2571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900"/>
        </a:p>
      </cdr:txBody>
    </cdr:sp>
  </cdr:relSizeAnchor>
</c:userShapes>
</file>

<file path=xl/drawings/drawing34.xml><?xml version="1.0" encoding="utf-8"?>
<xdr:wsDr xmlns:xdr="http://schemas.openxmlformats.org/drawingml/2006/spreadsheetDrawing" xmlns:a="http://schemas.openxmlformats.org/drawingml/2006/main">
  <xdr:twoCellAnchor>
    <xdr:from>
      <xdr:col>8</xdr:col>
      <xdr:colOff>154557</xdr:colOff>
      <xdr:row>251</xdr:row>
      <xdr:rowOff>126205</xdr:rowOff>
    </xdr:from>
    <xdr:to>
      <xdr:col>14</xdr:col>
      <xdr:colOff>152289</xdr:colOff>
      <xdr:row>267</xdr:row>
      <xdr:rowOff>57377</xdr:rowOff>
    </xdr:to>
    <xdr:graphicFrame macro="">
      <xdr:nvGraphicFramePr>
        <xdr:cNvPr id="2" name="4 Gráfico">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195828</xdr:colOff>
      <xdr:row>268</xdr:row>
      <xdr:rowOff>69056</xdr:rowOff>
    </xdr:from>
    <xdr:to>
      <xdr:col>14</xdr:col>
      <xdr:colOff>285750</xdr:colOff>
      <xdr:row>284</xdr:row>
      <xdr:rowOff>19050</xdr:rowOff>
    </xdr:to>
    <xdr:graphicFrame macro="">
      <xdr:nvGraphicFramePr>
        <xdr:cNvPr id="3" name="2 Gráfico">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14185446" cy="1360714"/>
    <xdr:pic>
      <xdr:nvPicPr>
        <xdr:cNvPr id="10" name="Imagen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0"/>
          <a:ext cx="14185446" cy="1360714"/>
        </a:xfrm>
        <a:prstGeom prst="rect">
          <a:avLst/>
        </a:prstGeom>
      </xdr:spPr>
    </xdr:pic>
    <xdr:clientData/>
  </xdr:oneCellAnchor>
  <xdr:oneCellAnchor>
    <xdr:from>
      <xdr:col>12</xdr:col>
      <xdr:colOff>503359</xdr:colOff>
      <xdr:row>0</xdr:row>
      <xdr:rowOff>60779</xdr:rowOff>
    </xdr:from>
    <xdr:ext cx="3340658" cy="1101921"/>
    <xdr:pic>
      <xdr:nvPicPr>
        <xdr:cNvPr id="11" name="Imagen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107734" y="60779"/>
          <a:ext cx="3340658" cy="1101921"/>
        </a:xfrm>
        <a:prstGeom prst="rect">
          <a:avLst/>
        </a:prstGeom>
      </xdr:spPr>
    </xdr:pic>
    <xdr:clientData/>
  </xdr:oneCellAnchor>
  <xdr:oneCellAnchor>
    <xdr:from>
      <xdr:col>17</xdr:col>
      <xdr:colOff>170793</xdr:colOff>
      <xdr:row>1</xdr:row>
      <xdr:rowOff>118384</xdr:rowOff>
    </xdr:from>
    <xdr:ext cx="477465" cy="482598"/>
    <xdr:pic>
      <xdr:nvPicPr>
        <xdr:cNvPr id="12" name="Imagen 11">
          <a:hlinkClick xmlns:r="http://schemas.openxmlformats.org/officeDocument/2006/relationships" r:id="rId5"/>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6" cstate="print"/>
        <a:stretch>
          <a:fillRect/>
        </a:stretch>
      </xdr:blipFill>
      <xdr:spPr>
        <a:xfrm>
          <a:off x="13573829" y="311152"/>
          <a:ext cx="477465" cy="482598"/>
        </a:xfrm>
        <a:prstGeom prst="rect">
          <a:avLst/>
        </a:prstGeom>
      </xdr:spPr>
    </xdr:pic>
    <xdr:clientData/>
  </xdr:oneCellAnchor>
  <xdr:twoCellAnchor>
    <xdr:from>
      <xdr:col>3</xdr:col>
      <xdr:colOff>163952</xdr:colOff>
      <xdr:row>0</xdr:row>
      <xdr:rowOff>128548</xdr:rowOff>
    </xdr:from>
    <xdr:to>
      <xdr:col>12</xdr:col>
      <xdr:colOff>317501</xdr:colOff>
      <xdr:row>6</xdr:row>
      <xdr:rowOff>79375</xdr:rowOff>
    </xdr:to>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978238" y="128548"/>
          <a:ext cx="7943638" cy="1107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a:t>
          </a:r>
          <a:r>
            <a:rPr lang="es-ES_tradnl" sz="1800" b="1" baseline="0">
              <a:solidFill>
                <a:schemeClr val="bg1"/>
              </a:solidFill>
              <a:effectLst/>
              <a:latin typeface="Arial" panose="020B0604020202020204" pitchFamily="34" charset="0"/>
              <a:ea typeface="+mn-ea"/>
              <a:cs typeface="Arial" panose="020B0604020202020204" pitchFamily="34" charset="0"/>
            </a:rPr>
            <a:t>  EVOLUCIÓN DE ACTIVOS LÍQUIDOS</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 y porcentajes</a:t>
          </a:r>
        </a:p>
      </xdr:txBody>
    </xdr:sp>
    <xdr:clientData/>
  </xdr:twoCellAnchor>
</xdr:wsDr>
</file>

<file path=xl/drawings/drawing35.xml><?xml version="1.0" encoding="utf-8"?>
<c:userShapes xmlns:c="http://schemas.openxmlformats.org/drawingml/2006/chart">
  <cdr:relSizeAnchor xmlns:cdr="http://schemas.openxmlformats.org/drawingml/2006/chartDrawing">
    <cdr:from>
      <cdr:x>0.72744</cdr:x>
      <cdr:y>0.04802</cdr:y>
    </cdr:from>
    <cdr:to>
      <cdr:x>1</cdr:x>
      <cdr:y>0.12429</cdr:y>
    </cdr:to>
    <cdr:sp macro="" textlink="">
      <cdr:nvSpPr>
        <cdr:cNvPr id="4" name="3 CuadroTexto"/>
        <cdr:cNvSpPr txBox="1"/>
      </cdr:nvSpPr>
      <cdr:spPr>
        <a:xfrm xmlns:a="http://schemas.openxmlformats.org/drawingml/2006/main">
          <a:off x="4032599" y="161916"/>
          <a:ext cx="1510950" cy="2571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900"/>
        </a:p>
      </cdr:txBody>
    </cdr:sp>
  </cdr:relSizeAnchor>
</c:userShapes>
</file>

<file path=xl/drawings/drawing36.xml><?xml version="1.0" encoding="utf-8"?>
<xdr:wsDr xmlns:xdr="http://schemas.openxmlformats.org/drawingml/2006/spreadsheetDrawing" xmlns:a="http://schemas.openxmlformats.org/drawingml/2006/main">
  <xdr:twoCellAnchor>
    <xdr:from>
      <xdr:col>24</xdr:col>
      <xdr:colOff>292708</xdr:colOff>
      <xdr:row>266</xdr:row>
      <xdr:rowOff>137584</xdr:rowOff>
    </xdr:from>
    <xdr:to>
      <xdr:col>31</xdr:col>
      <xdr:colOff>560917</xdr:colOff>
      <xdr:row>283</xdr:row>
      <xdr:rowOff>179917</xdr:rowOff>
    </xdr:to>
    <xdr:graphicFrame macro="">
      <xdr:nvGraphicFramePr>
        <xdr:cNvPr id="2" name="2 Gráfico">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7656969" cy="1404937"/>
    <xdr:pic>
      <xdr:nvPicPr>
        <xdr:cNvPr id="9" name="Imagen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0"/>
          <a:ext cx="17656969" cy="1404937"/>
        </a:xfrm>
        <a:prstGeom prst="rect">
          <a:avLst/>
        </a:prstGeom>
      </xdr:spPr>
    </xdr:pic>
    <xdr:clientData/>
  </xdr:oneCellAnchor>
  <xdr:oneCellAnchor>
    <xdr:from>
      <xdr:col>17</xdr:col>
      <xdr:colOff>378628</xdr:colOff>
      <xdr:row>0</xdr:row>
      <xdr:rowOff>119063</xdr:rowOff>
    </xdr:from>
    <xdr:ext cx="3811716" cy="1257300"/>
    <xdr:pic>
      <xdr:nvPicPr>
        <xdr:cNvPr id="10" name="Imagen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832566" y="119063"/>
          <a:ext cx="3811716" cy="1257300"/>
        </a:xfrm>
        <a:prstGeom prst="rect">
          <a:avLst/>
        </a:prstGeom>
      </xdr:spPr>
    </xdr:pic>
    <xdr:clientData/>
  </xdr:oneCellAnchor>
  <xdr:oneCellAnchor>
    <xdr:from>
      <xdr:col>23</xdr:col>
      <xdr:colOff>35856</xdr:colOff>
      <xdr:row>2</xdr:row>
      <xdr:rowOff>33340</xdr:rowOff>
    </xdr:from>
    <xdr:ext cx="461759" cy="466723"/>
    <xdr:pic>
      <xdr:nvPicPr>
        <xdr:cNvPr id="11" name="Imagen 10">
          <a:hlinkClick xmlns:r="http://schemas.openxmlformats.org/officeDocument/2006/relationships" r:id="rId4"/>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5" cstate="print"/>
        <a:stretch>
          <a:fillRect/>
        </a:stretch>
      </xdr:blipFill>
      <xdr:spPr>
        <a:xfrm>
          <a:off x="17053856" y="414340"/>
          <a:ext cx="461759" cy="466723"/>
        </a:xfrm>
        <a:prstGeom prst="rect">
          <a:avLst/>
        </a:prstGeom>
      </xdr:spPr>
    </xdr:pic>
    <xdr:clientData/>
  </xdr:oneCellAnchor>
  <xdr:twoCellAnchor>
    <xdr:from>
      <xdr:col>2</xdr:col>
      <xdr:colOff>17973</xdr:colOff>
      <xdr:row>1</xdr:row>
      <xdr:rowOff>131316</xdr:rowOff>
    </xdr:from>
    <xdr:to>
      <xdr:col>15</xdr:col>
      <xdr:colOff>83344</xdr:colOff>
      <xdr:row>6</xdr:row>
      <xdr:rowOff>95250</xdr:rowOff>
    </xdr:to>
    <xdr:sp macro="" textlink="">
      <xdr:nvSpPr>
        <xdr:cNvPr id="7" name="CuadroTexto 6">
          <a:extLst>
            <a:ext uri="{FF2B5EF4-FFF2-40B4-BE49-F238E27FC236}">
              <a16:creationId xmlns:a16="http://schemas.microsoft.com/office/drawing/2014/main" id="{00000000-0008-0000-1C00-000007000000}"/>
            </a:ext>
          </a:extLst>
        </xdr:cNvPr>
        <xdr:cNvSpPr txBox="1"/>
      </xdr:nvSpPr>
      <xdr:spPr>
        <a:xfrm>
          <a:off x="1518161" y="321816"/>
          <a:ext cx="9614183" cy="916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a:t>
          </a:r>
          <a:r>
            <a:rPr lang="es-ES_tradnl" sz="1800" b="1" baseline="0">
              <a:solidFill>
                <a:schemeClr val="bg1"/>
              </a:solidFill>
              <a:effectLst/>
              <a:latin typeface="Arial" panose="020B0604020202020204" pitchFamily="34" charset="0"/>
              <a:ea typeface="+mn-ea"/>
              <a:cs typeface="Arial" panose="020B0604020202020204" pitchFamily="34" charset="0"/>
            </a:rPr>
            <a:t>  ESTRUCTURA DE INVERSIONES</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 y porcentajes</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0.82617</cdr:x>
      <cdr:y>0.683</cdr:y>
    </cdr:from>
    <cdr:to>
      <cdr:x>0.98809</cdr:x>
      <cdr:y>0.89992</cdr:y>
    </cdr:to>
    <cdr:sp macro="" textlink="">
      <cdr:nvSpPr>
        <cdr:cNvPr id="3" name="2 CuadroTexto"/>
        <cdr:cNvSpPr txBox="1"/>
      </cdr:nvSpPr>
      <cdr:spPr>
        <a:xfrm xmlns:a="http://schemas.openxmlformats.org/drawingml/2006/main">
          <a:off x="5036343" y="2411370"/>
          <a:ext cx="987055" cy="765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dirty="0"/>
            <a:t>1/ Incluye I</a:t>
          </a:r>
          <a:r>
            <a:rPr lang="es-ES" sz="1000" baseline="0" dirty="0"/>
            <a:t>nversiones de</a:t>
          </a:r>
          <a:r>
            <a:rPr lang="es-ES" sz="1000" dirty="0"/>
            <a:t> disponibilidad restringida.</a:t>
          </a:r>
        </a:p>
      </cdr:txBody>
    </cdr:sp>
  </cdr:relSizeAnchor>
  <cdr:relSizeAnchor xmlns:cdr="http://schemas.openxmlformats.org/drawingml/2006/chartDrawing">
    <cdr:from>
      <cdr:x>0.50901</cdr:x>
      <cdr:y>0</cdr:y>
    </cdr:from>
    <cdr:to>
      <cdr:x>0.58977</cdr:x>
      <cdr:y>0.07013</cdr:y>
    </cdr:to>
    <cdr:sp macro="" textlink="">
      <cdr:nvSpPr>
        <cdr:cNvPr id="4" name="3 CuadroTexto"/>
        <cdr:cNvSpPr txBox="1"/>
      </cdr:nvSpPr>
      <cdr:spPr>
        <a:xfrm xmlns:a="http://schemas.openxmlformats.org/drawingml/2006/main">
          <a:off x="3112640" y="0"/>
          <a:ext cx="493852" cy="211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sz="900" b="1"/>
        </a:p>
      </cdr:txBody>
    </cdr:sp>
  </cdr:relSizeAnchor>
  <cdr:relSizeAnchor xmlns:cdr="http://schemas.openxmlformats.org/drawingml/2006/chartDrawing">
    <cdr:from>
      <cdr:x>0.88793</cdr:x>
      <cdr:y>0.61132</cdr:y>
    </cdr:from>
    <cdr:to>
      <cdr:x>0.97006</cdr:x>
      <cdr:y>0.71713</cdr:y>
    </cdr:to>
    <cdr:sp macro="" textlink="">
      <cdr:nvSpPr>
        <cdr:cNvPr id="5" name="4 CuadroTexto"/>
        <cdr:cNvSpPr txBox="1"/>
      </cdr:nvSpPr>
      <cdr:spPr>
        <a:xfrm xmlns:a="http://schemas.openxmlformats.org/drawingml/2006/main">
          <a:off x="7189881" y="2888754"/>
          <a:ext cx="665032" cy="500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sz="700"/>
        </a:p>
      </cdr:txBody>
    </cdr:sp>
  </cdr:relSizeAnchor>
</c:userShapes>
</file>

<file path=xl/drawings/drawing38.xml><?xml version="1.0" encoding="utf-8"?>
<xdr:wsDr xmlns:xdr="http://schemas.openxmlformats.org/drawingml/2006/spreadsheetDrawing" xmlns:a="http://schemas.openxmlformats.org/drawingml/2006/main">
  <xdr:twoCellAnchor>
    <xdr:from>
      <xdr:col>7</xdr:col>
      <xdr:colOff>193912</xdr:colOff>
      <xdr:row>254</xdr:row>
      <xdr:rowOff>73042</xdr:rowOff>
    </xdr:from>
    <xdr:to>
      <xdr:col>14</xdr:col>
      <xdr:colOff>116418</xdr:colOff>
      <xdr:row>271</xdr:row>
      <xdr:rowOff>115376</xdr:rowOff>
    </xdr:to>
    <xdr:graphicFrame macro="">
      <xdr:nvGraphicFramePr>
        <xdr:cNvPr id="2" name="3 Gráfico">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88620</xdr:colOff>
      <xdr:row>272</xdr:row>
      <xdr:rowOff>107497</xdr:rowOff>
    </xdr:from>
    <xdr:to>
      <xdr:col>13</xdr:col>
      <xdr:colOff>462644</xdr:colOff>
      <xdr:row>284</xdr:row>
      <xdr:rowOff>122465</xdr:rowOff>
    </xdr:to>
    <xdr:graphicFrame macro="">
      <xdr:nvGraphicFramePr>
        <xdr:cNvPr id="3" name="7 Gráfico">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13227844" cy="1404937"/>
    <xdr:pic>
      <xdr:nvPicPr>
        <xdr:cNvPr id="10" name="Imagen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0"/>
          <a:ext cx="13227844" cy="1404937"/>
        </a:xfrm>
        <a:prstGeom prst="rect">
          <a:avLst/>
        </a:prstGeom>
      </xdr:spPr>
    </xdr:pic>
    <xdr:clientData/>
  </xdr:oneCellAnchor>
  <xdr:oneCellAnchor>
    <xdr:from>
      <xdr:col>11</xdr:col>
      <xdr:colOff>509596</xdr:colOff>
      <xdr:row>0</xdr:row>
      <xdr:rowOff>121444</xdr:rowOff>
    </xdr:from>
    <xdr:ext cx="3443278" cy="1135770"/>
    <xdr:pic>
      <xdr:nvPicPr>
        <xdr:cNvPr id="11" name="Imagen 10">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129721" y="121444"/>
          <a:ext cx="3443278" cy="1135770"/>
        </a:xfrm>
        <a:prstGeom prst="rect">
          <a:avLst/>
        </a:prstGeom>
      </xdr:spPr>
    </xdr:pic>
    <xdr:clientData/>
  </xdr:oneCellAnchor>
  <xdr:oneCellAnchor>
    <xdr:from>
      <xdr:col>16</xdr:col>
      <xdr:colOff>111262</xdr:colOff>
      <xdr:row>1</xdr:row>
      <xdr:rowOff>152402</xdr:rowOff>
    </xdr:from>
    <xdr:ext cx="543581" cy="549425"/>
    <xdr:pic>
      <xdr:nvPicPr>
        <xdr:cNvPr id="12" name="Imagen 11">
          <a:hlinkClick xmlns:r="http://schemas.openxmlformats.org/officeDocument/2006/relationships" r:id="rId5"/>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6" cstate="print"/>
        <a:stretch>
          <a:fillRect/>
        </a:stretch>
      </xdr:blipFill>
      <xdr:spPr>
        <a:xfrm>
          <a:off x="12541387" y="342902"/>
          <a:ext cx="543581" cy="549425"/>
        </a:xfrm>
        <a:prstGeom prst="rect">
          <a:avLst/>
        </a:prstGeom>
      </xdr:spPr>
    </xdr:pic>
    <xdr:clientData/>
  </xdr:oneCellAnchor>
  <xdr:twoCellAnchor>
    <xdr:from>
      <xdr:col>3</xdr:col>
      <xdr:colOff>107620</xdr:colOff>
      <xdr:row>1</xdr:row>
      <xdr:rowOff>5249</xdr:rowOff>
    </xdr:from>
    <xdr:to>
      <xdr:col>11</xdr:col>
      <xdr:colOff>95249</xdr:colOff>
      <xdr:row>6</xdr:row>
      <xdr:rowOff>59531</xdr:rowOff>
    </xdr:to>
    <xdr:sp macro="" textlink="">
      <xdr:nvSpPr>
        <xdr:cNvPr id="8" name="CuadroTexto 7">
          <a:extLst>
            <a:ext uri="{FF2B5EF4-FFF2-40B4-BE49-F238E27FC236}">
              <a16:creationId xmlns:a16="http://schemas.microsoft.com/office/drawing/2014/main" id="{00000000-0008-0000-1D00-000008000000}"/>
            </a:ext>
          </a:extLst>
        </xdr:cNvPr>
        <xdr:cNvSpPr txBox="1"/>
      </xdr:nvSpPr>
      <xdr:spPr>
        <a:xfrm>
          <a:off x="1762589" y="195749"/>
          <a:ext cx="6952785" cy="100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a:t>
          </a:r>
          <a:r>
            <a:rPr lang="es-ES_tradnl" sz="1800" b="1" baseline="0">
              <a:solidFill>
                <a:schemeClr val="bg1"/>
              </a:solidFill>
              <a:effectLst/>
              <a:latin typeface="Arial" panose="020B0604020202020204" pitchFamily="34" charset="0"/>
              <a:ea typeface="+mn-ea"/>
              <a:cs typeface="Arial" panose="020B0604020202020204" pitchFamily="34" charset="0"/>
            </a:rPr>
            <a:t>  ÍNDICE DE SOLVENCIA</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 y porcentajes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63754</xdr:colOff>
      <xdr:row>269</xdr:row>
      <xdr:rowOff>63500</xdr:rowOff>
    </xdr:from>
    <xdr:to>
      <xdr:col>19</xdr:col>
      <xdr:colOff>31750</xdr:colOff>
      <xdr:row>285</xdr:row>
      <xdr:rowOff>0</xdr:rowOff>
    </xdr:to>
    <xdr:graphicFrame macro="">
      <xdr:nvGraphicFramePr>
        <xdr:cNvPr id="2" name="2 Gráfico">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xdr:rowOff>
    </xdr:from>
    <xdr:ext cx="15632206" cy="1546412"/>
    <xdr:pic>
      <xdr:nvPicPr>
        <xdr:cNvPr id="9" name="Imagen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1"/>
          <a:ext cx="15632206" cy="1546412"/>
        </a:xfrm>
        <a:prstGeom prst="rect">
          <a:avLst/>
        </a:prstGeom>
      </xdr:spPr>
    </xdr:pic>
    <xdr:clientData/>
  </xdr:oneCellAnchor>
  <xdr:oneCellAnchor>
    <xdr:from>
      <xdr:col>14</xdr:col>
      <xdr:colOff>126496</xdr:colOff>
      <xdr:row>0</xdr:row>
      <xdr:rowOff>105335</xdr:rowOff>
    </xdr:from>
    <xdr:ext cx="3811716" cy="1257300"/>
    <xdr:pic>
      <xdr:nvPicPr>
        <xdr:cNvPr id="10" name="Imagen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164290" y="105335"/>
          <a:ext cx="3811716" cy="1257300"/>
        </a:xfrm>
        <a:prstGeom prst="rect">
          <a:avLst/>
        </a:prstGeom>
      </xdr:spPr>
    </xdr:pic>
    <xdr:clientData/>
  </xdr:oneCellAnchor>
  <xdr:oneCellAnchor>
    <xdr:from>
      <xdr:col>19</xdr:col>
      <xdr:colOff>131574</xdr:colOff>
      <xdr:row>1</xdr:row>
      <xdr:rowOff>152404</xdr:rowOff>
    </xdr:from>
    <xdr:ext cx="514421" cy="486332"/>
    <xdr:pic>
      <xdr:nvPicPr>
        <xdr:cNvPr id="11" name="Imagen 10">
          <a:hlinkClick xmlns:r="http://schemas.openxmlformats.org/officeDocument/2006/relationships" r:id="rId4"/>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5" cstate="print"/>
        <a:stretch>
          <a:fillRect/>
        </a:stretch>
      </xdr:blipFill>
      <xdr:spPr>
        <a:xfrm>
          <a:off x="14979368" y="443757"/>
          <a:ext cx="514421" cy="486332"/>
        </a:xfrm>
        <a:prstGeom prst="rect">
          <a:avLst/>
        </a:prstGeom>
      </xdr:spPr>
    </xdr:pic>
    <xdr:clientData/>
  </xdr:oneCellAnchor>
  <xdr:twoCellAnchor>
    <xdr:from>
      <xdr:col>2</xdr:col>
      <xdr:colOff>29880</xdr:colOff>
      <xdr:row>1</xdr:row>
      <xdr:rowOff>64778</xdr:rowOff>
    </xdr:from>
    <xdr:to>
      <xdr:col>12</xdr:col>
      <xdr:colOff>179294</xdr:colOff>
      <xdr:row>5</xdr:row>
      <xdr:rowOff>67234</xdr:rowOff>
    </xdr:to>
    <xdr:sp macro="" textlink="">
      <xdr:nvSpPr>
        <xdr:cNvPr id="7" name="CuadroTexto 6">
          <a:extLst>
            <a:ext uri="{FF2B5EF4-FFF2-40B4-BE49-F238E27FC236}">
              <a16:creationId xmlns:a16="http://schemas.microsoft.com/office/drawing/2014/main" id="{00000000-0008-0000-1E00-000007000000}"/>
            </a:ext>
          </a:extLst>
        </xdr:cNvPr>
        <xdr:cNvSpPr txBox="1"/>
      </xdr:nvSpPr>
      <xdr:spPr>
        <a:xfrm>
          <a:off x="1789204" y="356131"/>
          <a:ext cx="7903884" cy="86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a:t>
          </a:r>
          <a:r>
            <a:rPr lang="es-ES_tradnl" sz="1800" b="1" baseline="0">
              <a:solidFill>
                <a:schemeClr val="bg1"/>
              </a:solidFill>
              <a:effectLst/>
              <a:latin typeface="Arial" panose="020B0604020202020204" pitchFamily="34" charset="0"/>
              <a:ea typeface="+mn-ea"/>
              <a:cs typeface="Arial" panose="020B0604020202020204" pitchFamily="34" charset="0"/>
            </a:rPr>
            <a:t>  ÍNDICE DE MOROSIDAD</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porcentajes</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167937" cy="1266823"/>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0167937" cy="1266823"/>
        </a:xfrm>
        <a:prstGeom prst="rect">
          <a:avLst/>
        </a:prstGeom>
      </xdr:spPr>
    </xdr:pic>
    <xdr:clientData/>
  </xdr:oneCellAnchor>
  <xdr:oneCellAnchor>
    <xdr:from>
      <xdr:col>1</xdr:col>
      <xdr:colOff>5260847</xdr:colOff>
      <xdr:row>0</xdr:row>
      <xdr:rowOff>0</xdr:rowOff>
    </xdr:from>
    <xdr:ext cx="3811716" cy="1257300"/>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79972" y="0"/>
          <a:ext cx="3811716" cy="1257300"/>
        </a:xfrm>
        <a:prstGeom prst="rect">
          <a:avLst/>
        </a:prstGeom>
      </xdr:spPr>
    </xdr:pic>
    <xdr:clientData/>
  </xdr:oneCellAnchor>
  <xdr:oneCellAnchor>
    <xdr:from>
      <xdr:col>3</xdr:col>
      <xdr:colOff>102393</xdr:colOff>
      <xdr:row>1</xdr:row>
      <xdr:rowOff>90488</xdr:rowOff>
    </xdr:from>
    <xdr:ext cx="564356" cy="570423"/>
    <xdr:pic>
      <xdr:nvPicPr>
        <xdr:cNvPr id="10" name="Imagen 9">
          <a:hlinkClick xmlns:r="http://schemas.openxmlformats.org/officeDocument/2006/relationships" r:id="rId3"/>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cstate="print"/>
        <a:stretch>
          <a:fillRect/>
        </a:stretch>
      </xdr:blipFill>
      <xdr:spPr>
        <a:xfrm>
          <a:off x="9508331" y="269082"/>
          <a:ext cx="564356" cy="570423"/>
        </a:xfrm>
        <a:prstGeom prst="rect">
          <a:avLst/>
        </a:prstGeom>
      </xdr:spPr>
    </xdr:pic>
    <xdr:clientData/>
  </xdr:oneCellAnchor>
  <xdr:twoCellAnchor>
    <xdr:from>
      <xdr:col>0</xdr:col>
      <xdr:colOff>414889</xdr:colOff>
      <xdr:row>0</xdr:row>
      <xdr:rowOff>120711</xdr:rowOff>
    </xdr:from>
    <xdr:to>
      <xdr:col>1</xdr:col>
      <xdr:colOff>5381625</xdr:colOff>
      <xdr:row>5</xdr:row>
      <xdr:rowOff>123204</xdr:rowOff>
    </xdr:to>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414889" y="120711"/>
          <a:ext cx="5419174" cy="895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MONITOREO</a:t>
          </a:r>
          <a:r>
            <a:rPr lang="es-ES_tradnl" sz="1800" b="1" baseline="0">
              <a:solidFill>
                <a:schemeClr val="bg1"/>
              </a:solidFill>
              <a:effectLst/>
              <a:latin typeface="Arial" panose="020B0604020202020204" pitchFamily="34" charset="0"/>
              <a:ea typeface="+mn-ea"/>
              <a:cs typeface="Arial" panose="020B0604020202020204" pitchFamily="34" charset="0"/>
            </a:rPr>
            <a:t> DE LOS PRINCIPALES INDICADORES MONETARIOSY FINANCIEROS DE LA ECONOMÍA ECUATORIANA</a:t>
          </a:r>
          <a:endParaRPr lang="es-EC" sz="18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1</xdr:col>
      <xdr:colOff>2488407</xdr:colOff>
      <xdr:row>15</xdr:row>
      <xdr:rowOff>95250</xdr:rowOff>
    </xdr:from>
    <xdr:to>
      <xdr:col>1</xdr:col>
      <xdr:colOff>7460458</xdr:colOff>
      <xdr:row>18</xdr:row>
      <xdr:rowOff>135533</xdr:rowOff>
    </xdr:to>
    <xdr:sp macro="" textlink="">
      <xdr:nvSpPr>
        <xdr:cNvPr id="7" name="Subtítulo 2">
          <a:extLst>
            <a:ext uri="{FF2B5EF4-FFF2-40B4-BE49-F238E27FC236}">
              <a16:creationId xmlns:a16="http://schemas.microsoft.com/office/drawing/2014/main" id="{00000000-0008-0000-0300-000007000000}"/>
            </a:ext>
          </a:extLst>
        </xdr:cNvPr>
        <xdr:cNvSpPr txBox="1">
          <a:spLocks/>
        </xdr:cNvSpPr>
      </xdr:nvSpPr>
      <xdr:spPr bwMode="auto">
        <a:xfrm>
          <a:off x="2655095" y="2786063"/>
          <a:ext cx="4972051" cy="576064"/>
        </a:xfrm>
        <a:prstGeom prst="rect">
          <a:avLst/>
        </a:prstGeom>
        <a:noFill/>
        <a:ln w="9525">
          <a:noFill/>
          <a:miter lim="800000"/>
          <a:headEnd/>
          <a:tailEnd/>
        </a:ln>
      </xdr:spPr>
      <xdr:txBody>
        <a:bodyPr wrap="square"/>
        <a:lstStyle>
          <a:defPPr>
            <a:defRPr lang="es-ES_tradnl"/>
          </a:defPPr>
          <a:lvl1pPr algn="l" defTabSz="457200" rtl="0" fontAlgn="base">
            <a:spcBef>
              <a:spcPct val="0"/>
            </a:spcBef>
            <a:spcAft>
              <a:spcPct val="0"/>
            </a:spcAft>
            <a:defRPr kern="1200">
              <a:solidFill>
                <a:schemeClr val="tx1"/>
              </a:solidFill>
              <a:latin typeface="Arial" pitchFamily="34" charset="0"/>
              <a:ea typeface="+mn-ea"/>
              <a:cs typeface="Arial" pitchFamily="34" charset="0"/>
            </a:defRPr>
          </a:lvl1pPr>
          <a:lvl2pPr marL="457200" algn="l" defTabSz="457200" rtl="0" fontAlgn="base">
            <a:spcBef>
              <a:spcPct val="0"/>
            </a:spcBef>
            <a:spcAft>
              <a:spcPct val="0"/>
            </a:spcAft>
            <a:defRPr kern="1200">
              <a:solidFill>
                <a:schemeClr val="tx1"/>
              </a:solidFill>
              <a:latin typeface="Arial" pitchFamily="34" charset="0"/>
              <a:ea typeface="+mn-ea"/>
              <a:cs typeface="Arial" pitchFamily="34" charset="0"/>
            </a:defRPr>
          </a:lvl2pPr>
          <a:lvl3pPr marL="914400" algn="l" defTabSz="457200"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defTabSz="457200"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defTabSz="457200"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l">
            <a:spcBef>
              <a:spcPct val="20000"/>
            </a:spcBef>
            <a:buFont typeface="Arial" pitchFamily="34" charset="0"/>
            <a:buNone/>
            <a:defRPr/>
          </a:pPr>
          <a:r>
            <a:rPr lang="es-ES_tradnl" altLang="es-EC" sz="2800" b="1">
              <a:latin typeface="Arial" panose="020B0604020202020204" pitchFamily="34" charset="0"/>
              <a:cs typeface="Arial" panose="020B0604020202020204" pitchFamily="34" charset="0"/>
            </a:rPr>
            <a:t>2. Indicadores monetarios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387615</xdr:colOff>
      <xdr:row>269</xdr:row>
      <xdr:rowOff>11906</xdr:rowOff>
    </xdr:from>
    <xdr:to>
      <xdr:col>15</xdr:col>
      <xdr:colOff>273843</xdr:colOff>
      <xdr:row>284</xdr:row>
      <xdr:rowOff>23813</xdr:rowOff>
    </xdr:to>
    <xdr:graphicFrame macro="">
      <xdr:nvGraphicFramePr>
        <xdr:cNvPr id="2" name="2 Gráfico">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2086167" cy="1449917"/>
    <xdr:pic>
      <xdr:nvPicPr>
        <xdr:cNvPr id="9" name="Imagen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0"/>
          <a:ext cx="12086167" cy="1449917"/>
        </a:xfrm>
        <a:prstGeom prst="rect">
          <a:avLst/>
        </a:prstGeom>
      </xdr:spPr>
    </xdr:pic>
    <xdr:clientData/>
  </xdr:oneCellAnchor>
  <xdr:oneCellAnchor>
    <xdr:from>
      <xdr:col>11</xdr:col>
      <xdr:colOff>293961</xdr:colOff>
      <xdr:row>0</xdr:row>
      <xdr:rowOff>133350</xdr:rowOff>
    </xdr:from>
    <xdr:ext cx="3357289" cy="1107407"/>
    <xdr:pic>
      <xdr:nvPicPr>
        <xdr:cNvPr id="10" name="Imagen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231461" y="133350"/>
          <a:ext cx="3357289" cy="1107407"/>
        </a:xfrm>
        <a:prstGeom prst="rect">
          <a:avLst/>
        </a:prstGeom>
      </xdr:spPr>
    </xdr:pic>
    <xdr:clientData/>
  </xdr:oneCellAnchor>
  <xdr:oneCellAnchor>
    <xdr:from>
      <xdr:col>16</xdr:col>
      <xdr:colOff>213129</xdr:colOff>
      <xdr:row>2</xdr:row>
      <xdr:rowOff>46569</xdr:rowOff>
    </xdr:from>
    <xdr:ext cx="495954" cy="461431"/>
    <xdr:pic>
      <xdr:nvPicPr>
        <xdr:cNvPr id="11" name="Imagen 10">
          <a:hlinkClick xmlns:r="http://schemas.openxmlformats.org/officeDocument/2006/relationships" r:id="rId4"/>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5" cstate="print"/>
        <a:stretch>
          <a:fillRect/>
        </a:stretch>
      </xdr:blipFill>
      <xdr:spPr>
        <a:xfrm>
          <a:off x="11505546" y="427569"/>
          <a:ext cx="495954" cy="461431"/>
        </a:xfrm>
        <a:prstGeom prst="rect">
          <a:avLst/>
        </a:prstGeom>
      </xdr:spPr>
    </xdr:pic>
    <xdr:clientData/>
  </xdr:oneCellAnchor>
  <xdr:twoCellAnchor>
    <xdr:from>
      <xdr:col>2</xdr:col>
      <xdr:colOff>29880</xdr:colOff>
      <xdr:row>1</xdr:row>
      <xdr:rowOff>64779</xdr:rowOff>
    </xdr:from>
    <xdr:to>
      <xdr:col>11</xdr:col>
      <xdr:colOff>10583</xdr:colOff>
      <xdr:row>6</xdr:row>
      <xdr:rowOff>105833</xdr:rowOff>
    </xdr:to>
    <xdr:sp macro="" textlink="">
      <xdr:nvSpPr>
        <xdr:cNvPr id="7" name="CuadroTexto 6">
          <a:extLst>
            <a:ext uri="{FF2B5EF4-FFF2-40B4-BE49-F238E27FC236}">
              <a16:creationId xmlns:a16="http://schemas.microsoft.com/office/drawing/2014/main" id="{00000000-0008-0000-1F00-000007000000}"/>
            </a:ext>
          </a:extLst>
        </xdr:cNvPr>
        <xdr:cNvSpPr txBox="1"/>
      </xdr:nvSpPr>
      <xdr:spPr>
        <a:xfrm>
          <a:off x="1553880" y="255279"/>
          <a:ext cx="6394203" cy="993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a:t>
          </a:r>
          <a:r>
            <a:rPr lang="es-ES_tradnl" sz="1800" b="1" baseline="0">
              <a:solidFill>
                <a:schemeClr val="bg1"/>
              </a:solidFill>
              <a:effectLst/>
              <a:latin typeface="Arial" panose="020B0604020202020204" pitchFamily="34" charset="0"/>
              <a:ea typeface="+mn-ea"/>
              <a:cs typeface="Arial" panose="020B0604020202020204" pitchFamily="34" charset="0"/>
            </a:rPr>
            <a:t>  ÍNDICE DE LIQUIDEZ</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 y porcentajes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23</xdr:col>
      <xdr:colOff>0</xdr:colOff>
      <xdr:row>174</xdr:row>
      <xdr:rowOff>59170</xdr:rowOff>
    </xdr:from>
    <xdr:to>
      <xdr:col>33</xdr:col>
      <xdr:colOff>454819</xdr:colOff>
      <xdr:row>194</xdr:row>
      <xdr:rowOff>142875</xdr:rowOff>
    </xdr:to>
    <xdr:graphicFrame macro="">
      <xdr:nvGraphicFramePr>
        <xdr:cNvPr id="2" name="2 Gráfico">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7311687" cy="1428750"/>
    <xdr:pic>
      <xdr:nvPicPr>
        <xdr:cNvPr id="9" name="Imagen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0"/>
          <a:ext cx="17311687" cy="1428750"/>
        </a:xfrm>
        <a:prstGeom prst="rect">
          <a:avLst/>
        </a:prstGeom>
      </xdr:spPr>
    </xdr:pic>
    <xdr:clientData/>
  </xdr:oneCellAnchor>
  <xdr:oneCellAnchor>
    <xdr:from>
      <xdr:col>17</xdr:col>
      <xdr:colOff>723909</xdr:colOff>
      <xdr:row>0</xdr:row>
      <xdr:rowOff>121444</xdr:rowOff>
    </xdr:from>
    <xdr:ext cx="3502809" cy="1155407"/>
    <xdr:pic>
      <xdr:nvPicPr>
        <xdr:cNvPr id="10" name="Imagen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927815" y="121444"/>
          <a:ext cx="3502809" cy="1155407"/>
        </a:xfrm>
        <a:prstGeom prst="rect">
          <a:avLst/>
        </a:prstGeom>
      </xdr:spPr>
    </xdr:pic>
    <xdr:clientData/>
  </xdr:oneCellAnchor>
  <xdr:oneCellAnchor>
    <xdr:from>
      <xdr:col>22</xdr:col>
      <xdr:colOff>373202</xdr:colOff>
      <xdr:row>2</xdr:row>
      <xdr:rowOff>33339</xdr:rowOff>
    </xdr:from>
    <xdr:ext cx="484049" cy="489253"/>
    <xdr:pic>
      <xdr:nvPicPr>
        <xdr:cNvPr id="11" name="Imagen 10">
          <a:hlinkClick xmlns:r="http://schemas.openxmlformats.org/officeDocument/2006/relationships" r:id="rId4"/>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5" cstate="print"/>
        <a:stretch>
          <a:fillRect/>
        </a:stretch>
      </xdr:blipFill>
      <xdr:spPr>
        <a:xfrm>
          <a:off x="16589515" y="438152"/>
          <a:ext cx="484049" cy="489253"/>
        </a:xfrm>
        <a:prstGeom prst="rect">
          <a:avLst/>
        </a:prstGeom>
      </xdr:spPr>
    </xdr:pic>
    <xdr:clientData/>
  </xdr:oneCellAnchor>
  <xdr:twoCellAnchor>
    <xdr:from>
      <xdr:col>2</xdr:col>
      <xdr:colOff>6067</xdr:colOff>
      <xdr:row>1</xdr:row>
      <xdr:rowOff>64779</xdr:rowOff>
    </xdr:from>
    <xdr:to>
      <xdr:col>17</xdr:col>
      <xdr:colOff>631031</xdr:colOff>
      <xdr:row>5</xdr:row>
      <xdr:rowOff>166688</xdr:rowOff>
    </xdr:to>
    <xdr:sp macro="" textlink="">
      <xdr:nvSpPr>
        <xdr:cNvPr id="7" name="CuadroTexto 6">
          <a:extLst>
            <a:ext uri="{FF2B5EF4-FFF2-40B4-BE49-F238E27FC236}">
              <a16:creationId xmlns:a16="http://schemas.microsoft.com/office/drawing/2014/main" id="{00000000-0008-0000-2000-000007000000}"/>
            </a:ext>
          </a:extLst>
        </xdr:cNvPr>
        <xdr:cNvSpPr txBox="1"/>
      </xdr:nvSpPr>
      <xdr:spPr>
        <a:xfrm>
          <a:off x="1803911" y="267185"/>
          <a:ext cx="11031026" cy="911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SISTEMA FINANCIERO</a:t>
          </a:r>
          <a:r>
            <a:rPr lang="es-ES_tradnl" sz="1800" b="1" baseline="0">
              <a:solidFill>
                <a:schemeClr val="bg1"/>
              </a:solidFill>
              <a:effectLst/>
              <a:latin typeface="Arial" panose="020B0604020202020204" pitchFamily="34" charset="0"/>
              <a:ea typeface="+mn-ea"/>
              <a:cs typeface="Arial" panose="020B0604020202020204" pitchFamily="34" charset="0"/>
            </a:rPr>
            <a:t> PÚBLICO</a:t>
          </a:r>
          <a:r>
            <a:rPr lang="es-ES_tradnl" sz="1800" b="1">
              <a:solidFill>
                <a:schemeClr val="bg1"/>
              </a:solidFill>
              <a:effectLst/>
              <a:latin typeface="Arial" panose="020B0604020202020204" pitchFamily="34" charset="0"/>
              <a:ea typeface="+mn-ea"/>
              <a:cs typeface="Arial" panose="020B0604020202020204" pitchFamily="34" charset="0"/>
            </a:rPr>
            <a:t> -</a:t>
          </a:r>
          <a:r>
            <a:rPr lang="es-ES_tradnl" sz="1800" b="1" baseline="0">
              <a:solidFill>
                <a:schemeClr val="bg1"/>
              </a:solidFill>
              <a:effectLst/>
              <a:latin typeface="Arial" panose="020B0604020202020204" pitchFamily="34" charset="0"/>
              <a:ea typeface="+mn-ea"/>
              <a:cs typeface="Arial" panose="020B0604020202020204" pitchFamily="34" charset="0"/>
            </a:rPr>
            <a:t> MONTO TOTAL DE OPERACIONES ACTIVAS 1/</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 y porcentajes</a:t>
          </a: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9144000" cy="1343025"/>
    <xdr:pic>
      <xdr:nvPicPr>
        <xdr:cNvPr id="12" name="Imagen 11">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9144000" cy="1343025"/>
        </a:xfrm>
        <a:prstGeom prst="rect">
          <a:avLst/>
        </a:prstGeom>
      </xdr:spPr>
    </xdr:pic>
    <xdr:clientData/>
  </xdr:oneCellAnchor>
  <xdr:oneCellAnchor>
    <xdr:from>
      <xdr:col>7</xdr:col>
      <xdr:colOff>45253</xdr:colOff>
      <xdr:row>0</xdr:row>
      <xdr:rowOff>171450</xdr:rowOff>
    </xdr:from>
    <xdr:ext cx="3040847" cy="933450"/>
    <xdr:pic>
      <xdr:nvPicPr>
        <xdr:cNvPr id="13" name="Imagen 12">
          <a:extLst>
            <a:ext uri="{FF2B5EF4-FFF2-40B4-BE49-F238E27FC236}">
              <a16:creationId xmlns:a16="http://schemas.microsoft.com/office/drawing/2014/main" id="{00000000-0008-0000-21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379253" y="171450"/>
          <a:ext cx="3040847" cy="933450"/>
        </a:xfrm>
        <a:prstGeom prst="rect">
          <a:avLst/>
        </a:prstGeom>
      </xdr:spPr>
    </xdr:pic>
    <xdr:clientData/>
  </xdr:oneCellAnchor>
  <xdr:oneCellAnchor>
    <xdr:from>
      <xdr:col>11</xdr:col>
      <xdr:colOff>151745</xdr:colOff>
      <xdr:row>1</xdr:row>
      <xdr:rowOff>171452</xdr:rowOff>
    </xdr:from>
    <xdr:ext cx="476905" cy="482033"/>
    <xdr:pic>
      <xdr:nvPicPr>
        <xdr:cNvPr id="14" name="Imagen 13">
          <a:hlinkClick xmlns:r="http://schemas.openxmlformats.org/officeDocument/2006/relationships" r:id="rId3"/>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4" cstate="print"/>
        <a:stretch>
          <a:fillRect/>
        </a:stretch>
      </xdr:blipFill>
      <xdr:spPr>
        <a:xfrm>
          <a:off x="8533745" y="361952"/>
          <a:ext cx="476905" cy="482033"/>
        </a:xfrm>
        <a:prstGeom prst="rect">
          <a:avLst/>
        </a:prstGeom>
      </xdr:spPr>
    </xdr:pic>
    <xdr:clientData/>
  </xdr:oneCellAnchor>
  <xdr:twoCellAnchor>
    <xdr:from>
      <xdr:col>2</xdr:col>
      <xdr:colOff>400052</xdr:colOff>
      <xdr:row>1</xdr:row>
      <xdr:rowOff>28575</xdr:rowOff>
    </xdr:from>
    <xdr:to>
      <xdr:col>7</xdr:col>
      <xdr:colOff>200026</xdr:colOff>
      <xdr:row>5</xdr:row>
      <xdr:rowOff>33139</xdr:rowOff>
    </xdr:to>
    <xdr:sp macro="" textlink="">
      <xdr:nvSpPr>
        <xdr:cNvPr id="10" name="Subtítulo 2">
          <a:extLst>
            <a:ext uri="{FF2B5EF4-FFF2-40B4-BE49-F238E27FC236}">
              <a16:creationId xmlns:a16="http://schemas.microsoft.com/office/drawing/2014/main" id="{00000000-0008-0000-2100-00000A000000}"/>
            </a:ext>
          </a:extLst>
        </xdr:cNvPr>
        <xdr:cNvSpPr txBox="1">
          <a:spLocks/>
        </xdr:cNvSpPr>
      </xdr:nvSpPr>
      <xdr:spPr bwMode="auto">
        <a:xfrm>
          <a:off x="1924052" y="219075"/>
          <a:ext cx="3609974" cy="766564"/>
        </a:xfrm>
        <a:prstGeom prst="rect">
          <a:avLst/>
        </a:prstGeom>
        <a:noFill/>
        <a:ln w="9525">
          <a:noFill/>
          <a:miter lim="800000"/>
          <a:headEnd/>
          <a:tailEnd/>
        </a:ln>
      </xdr:spPr>
      <xdr:txBody>
        <a:bodyPr wrap="square"/>
        <a:lstStyle>
          <a:defPPr>
            <a:defRPr lang="es-ES_tradnl"/>
          </a:defPPr>
          <a:lvl1pPr algn="l" defTabSz="457200" rtl="0" fontAlgn="base">
            <a:spcBef>
              <a:spcPct val="0"/>
            </a:spcBef>
            <a:spcAft>
              <a:spcPct val="0"/>
            </a:spcAft>
            <a:defRPr kern="1200">
              <a:solidFill>
                <a:schemeClr val="tx1"/>
              </a:solidFill>
              <a:latin typeface="Arial" pitchFamily="34" charset="0"/>
              <a:ea typeface="+mn-ea"/>
              <a:cs typeface="Arial" pitchFamily="34" charset="0"/>
            </a:defRPr>
          </a:lvl1pPr>
          <a:lvl2pPr marL="457200" algn="l" defTabSz="457200" rtl="0" fontAlgn="base">
            <a:spcBef>
              <a:spcPct val="0"/>
            </a:spcBef>
            <a:spcAft>
              <a:spcPct val="0"/>
            </a:spcAft>
            <a:defRPr kern="1200">
              <a:solidFill>
                <a:schemeClr val="tx1"/>
              </a:solidFill>
              <a:latin typeface="Arial" pitchFamily="34" charset="0"/>
              <a:ea typeface="+mn-ea"/>
              <a:cs typeface="Arial" pitchFamily="34" charset="0"/>
            </a:defRPr>
          </a:lvl2pPr>
          <a:lvl3pPr marL="914400" algn="l" defTabSz="457200"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defTabSz="457200"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defTabSz="457200"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l">
            <a:spcBef>
              <a:spcPct val="20000"/>
            </a:spcBef>
            <a:buFont typeface="Arial" pitchFamily="34" charset="0"/>
            <a:buNone/>
            <a:defRPr/>
          </a:pPr>
          <a:r>
            <a:rPr lang="es-ES_tradnl" altLang="es-EC" sz="2800" b="1">
              <a:solidFill>
                <a:schemeClr val="bg1"/>
              </a:solidFill>
              <a:latin typeface="Arial" panose="020B0604020202020204" pitchFamily="34" charset="0"/>
              <a:cs typeface="Arial" panose="020B0604020202020204" pitchFamily="34" charset="0"/>
            </a:rPr>
            <a:t>4. Abreviaturas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xdr:colOff>
      <xdr:row>0</xdr:row>
      <xdr:rowOff>0</xdr:rowOff>
    </xdr:from>
    <xdr:ext cx="19126638" cy="1266823"/>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 y="0"/>
          <a:ext cx="19126638" cy="1266823"/>
        </a:xfrm>
        <a:prstGeom prst="rect">
          <a:avLst/>
        </a:prstGeom>
      </xdr:spPr>
    </xdr:pic>
    <xdr:clientData/>
  </xdr:oneCellAnchor>
  <xdr:oneCellAnchor>
    <xdr:from>
      <xdr:col>18</xdr:col>
      <xdr:colOff>731271</xdr:colOff>
      <xdr:row>0</xdr:row>
      <xdr:rowOff>0</xdr:rowOff>
    </xdr:from>
    <xdr:ext cx="3811716" cy="1257300"/>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449461" y="0"/>
          <a:ext cx="3811716" cy="1257300"/>
        </a:xfrm>
        <a:prstGeom prst="rect">
          <a:avLst/>
        </a:prstGeom>
      </xdr:spPr>
    </xdr:pic>
    <xdr:clientData/>
  </xdr:oneCellAnchor>
  <xdr:oneCellAnchor>
    <xdr:from>
      <xdr:col>24</xdr:col>
      <xdr:colOff>54741</xdr:colOff>
      <xdr:row>2</xdr:row>
      <xdr:rowOff>48614</xdr:rowOff>
    </xdr:from>
    <xdr:ext cx="591208" cy="509749"/>
    <xdr:pic>
      <xdr:nvPicPr>
        <xdr:cNvPr id="11" name="Imagen 10">
          <a:hlinkClick xmlns:r="http://schemas.openxmlformats.org/officeDocument/2006/relationships" r:id="rId3"/>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cstate="print"/>
        <a:stretch>
          <a:fillRect/>
        </a:stretch>
      </xdr:blipFill>
      <xdr:spPr>
        <a:xfrm>
          <a:off x="18371207" y="420855"/>
          <a:ext cx="591208" cy="509749"/>
        </a:xfrm>
        <a:prstGeom prst="rect">
          <a:avLst/>
        </a:prstGeom>
      </xdr:spPr>
    </xdr:pic>
    <xdr:clientData/>
  </xdr:oneCellAnchor>
  <xdr:twoCellAnchor>
    <xdr:from>
      <xdr:col>13</xdr:col>
      <xdr:colOff>9525</xdr:colOff>
      <xdr:row>16</xdr:row>
      <xdr:rowOff>109156</xdr:rowOff>
    </xdr:from>
    <xdr:to>
      <xdr:col>25</xdr:col>
      <xdr:colOff>304800</xdr:colOff>
      <xdr:row>35</xdr:row>
      <xdr:rowOff>145219</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717659</xdr:colOff>
      <xdr:row>1</xdr:row>
      <xdr:rowOff>130065</xdr:rowOff>
    </xdr:from>
    <xdr:to>
      <xdr:col>14</xdr:col>
      <xdr:colOff>406044</xdr:colOff>
      <xdr:row>6</xdr:row>
      <xdr:rowOff>54742</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4998435" y="316186"/>
          <a:ext cx="6060281" cy="85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RESERVAS</a:t>
          </a:r>
          <a:r>
            <a:rPr lang="es-ES_tradnl" sz="1800" b="1" baseline="0">
              <a:solidFill>
                <a:schemeClr val="bg1"/>
              </a:solidFill>
              <a:effectLst/>
              <a:latin typeface="Arial" panose="020B0604020202020204" pitchFamily="34" charset="0"/>
              <a:ea typeface="+mn-ea"/>
              <a:cs typeface="Arial" panose="020B0604020202020204" pitchFamily="34" charset="0"/>
            </a:rPr>
            <a:t> INTERNACIONALES</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a:t>
          </a:r>
        </a:p>
        <a:p>
          <a:pPr algn="ctr"/>
          <a:endParaRPr lang="es-EC" sz="1800">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47625</xdr:colOff>
      <xdr:row>0</xdr:row>
      <xdr:rowOff>0</xdr:rowOff>
    </xdr:from>
    <xdr:ext cx="18878550" cy="1266823"/>
    <xdr:pic>
      <xdr:nvPicPr>
        <xdr:cNvPr id="11" name="Imagen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7625" y="0"/>
          <a:ext cx="18878550" cy="1266823"/>
        </a:xfrm>
        <a:prstGeom prst="rect">
          <a:avLst/>
        </a:prstGeom>
      </xdr:spPr>
    </xdr:pic>
    <xdr:clientData/>
  </xdr:oneCellAnchor>
  <xdr:oneCellAnchor>
    <xdr:from>
      <xdr:col>12</xdr:col>
      <xdr:colOff>111928</xdr:colOff>
      <xdr:row>0</xdr:row>
      <xdr:rowOff>85725</xdr:rowOff>
    </xdr:from>
    <xdr:ext cx="3811716" cy="1257300"/>
    <xdr:pic>
      <xdr:nvPicPr>
        <xdr:cNvPr id="12" name="Imagen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904003" y="85725"/>
          <a:ext cx="3811716" cy="1257300"/>
        </a:xfrm>
        <a:prstGeom prst="rect">
          <a:avLst/>
        </a:prstGeom>
      </xdr:spPr>
    </xdr:pic>
    <xdr:clientData/>
  </xdr:oneCellAnchor>
  <xdr:oneCellAnchor>
    <xdr:from>
      <xdr:col>17</xdr:col>
      <xdr:colOff>333376</xdr:colOff>
      <xdr:row>2</xdr:row>
      <xdr:rowOff>28574</xdr:rowOff>
    </xdr:from>
    <xdr:ext cx="542924" cy="463905"/>
    <xdr:pic>
      <xdr:nvPicPr>
        <xdr:cNvPr id="13" name="Imagen 12">
          <a:hlinkClick xmlns:r="http://schemas.openxmlformats.org/officeDocument/2006/relationships" r:id="rId3"/>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cstate="print"/>
        <a:stretch>
          <a:fillRect/>
        </a:stretch>
      </xdr:blipFill>
      <xdr:spPr>
        <a:xfrm>
          <a:off x="16935451" y="409574"/>
          <a:ext cx="542924" cy="463905"/>
        </a:xfrm>
        <a:prstGeom prst="rect">
          <a:avLst/>
        </a:prstGeom>
      </xdr:spPr>
    </xdr:pic>
    <xdr:clientData/>
  </xdr:oneCellAnchor>
  <xdr:twoCellAnchor>
    <xdr:from>
      <xdr:col>7</xdr:col>
      <xdr:colOff>634365</xdr:colOff>
      <xdr:row>9</xdr:row>
      <xdr:rowOff>140970</xdr:rowOff>
    </xdr:from>
    <xdr:to>
      <xdr:col>20</xdr:col>
      <xdr:colOff>174045</xdr:colOff>
      <xdr:row>27</xdr:row>
      <xdr:rowOff>169545</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142874</xdr:colOff>
      <xdr:row>28</xdr:row>
      <xdr:rowOff>123825</xdr:rowOff>
    </xdr:from>
    <xdr:to>
      <xdr:col>17</xdr:col>
      <xdr:colOff>514349</xdr:colOff>
      <xdr:row>33</xdr:row>
      <xdr:rowOff>19050</xdr:rowOff>
    </xdr:to>
    <xdr:sp macro="" textlink="">
      <xdr:nvSpPr>
        <xdr:cNvPr id="3" name="2 CuadroTexto">
          <a:extLst>
            <a:ext uri="{FF2B5EF4-FFF2-40B4-BE49-F238E27FC236}">
              <a16:creationId xmlns:a16="http://schemas.microsoft.com/office/drawing/2014/main" id="{00000000-0008-0000-0500-000003000000}"/>
            </a:ext>
          </a:extLst>
        </xdr:cNvPr>
        <xdr:cNvSpPr txBox="1"/>
      </xdr:nvSpPr>
      <xdr:spPr>
        <a:xfrm>
          <a:off x="10170794" y="4878705"/>
          <a:ext cx="743521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s-ES" sz="1100" b="1">
              <a:solidFill>
                <a:schemeClr val="dk1"/>
              </a:solidFill>
              <a:latin typeface="+mn-lt"/>
              <a:ea typeface="+mn-ea"/>
              <a:cs typeface="+mn-cs"/>
            </a:rPr>
            <a:t>Nota: </a:t>
          </a:r>
          <a:r>
            <a:rPr lang="es-ES" sz="1100">
              <a:solidFill>
                <a:schemeClr val="dk1"/>
              </a:solidFill>
              <a:effectLst/>
              <a:latin typeface="+mn-lt"/>
              <a:ea typeface="+mn-ea"/>
              <a:cs typeface="+mn-cs"/>
            </a:rPr>
            <a:t>El encaje requerido se calcula con base en el promedio semanal de los saldos diarios de los depósitos y captaciones de las entidades financieras. El encaje se debe mantener en sus cuentas corrientes en el BCE y en instrumentos emitidos por el Ministerio de Economía y Finanzas</a:t>
          </a:r>
          <a:r>
            <a:rPr lang="es-MX" sz="1100">
              <a:solidFill>
                <a:schemeClr val="dk1"/>
              </a:solidFill>
              <a:effectLst/>
              <a:latin typeface="+mn-lt"/>
              <a:ea typeface="+mn-ea"/>
              <a:cs typeface="+mn-cs"/>
            </a:rPr>
            <a:t> de acuerdo con la normativa vigente.</a:t>
          </a:r>
          <a:endParaRPr lang="es-ES_tradnl"/>
        </a:p>
      </xdr:txBody>
    </xdr:sp>
    <xdr:clientData/>
  </xdr:twoCellAnchor>
  <xdr:twoCellAnchor>
    <xdr:from>
      <xdr:col>1</xdr:col>
      <xdr:colOff>628649</xdr:colOff>
      <xdr:row>2</xdr:row>
      <xdr:rowOff>19050</xdr:rowOff>
    </xdr:from>
    <xdr:to>
      <xdr:col>8</xdr:col>
      <xdr:colOff>171449</xdr:colOff>
      <xdr:row>5</xdr:row>
      <xdr:rowOff>171450</xdr:rowOff>
    </xdr:to>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390649" y="400050"/>
          <a:ext cx="8524875"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600" b="1">
              <a:solidFill>
                <a:schemeClr val="bg1"/>
              </a:solidFill>
              <a:latin typeface="Arial" panose="020B0604020202020204" pitchFamily="34" charset="0"/>
              <a:cs typeface="Arial" panose="020B0604020202020204" pitchFamily="34" charset="0"/>
            </a:rPr>
            <a:t>RESERVAS</a:t>
          </a:r>
          <a:r>
            <a:rPr lang="es-ES_tradnl" sz="1600" b="1" baseline="0">
              <a:solidFill>
                <a:schemeClr val="bg1"/>
              </a:solidFill>
              <a:latin typeface="Arial" panose="020B0604020202020204" pitchFamily="34" charset="0"/>
              <a:cs typeface="Arial" panose="020B0604020202020204" pitchFamily="34" charset="0"/>
            </a:rPr>
            <a:t> DE LIQUIDEZ</a:t>
          </a:r>
        </a:p>
        <a:p>
          <a:pPr algn="ctr"/>
          <a:endParaRPr lang="es-ES_tradnl" sz="1600" b="1" baseline="0">
            <a:solidFill>
              <a:schemeClr val="bg1"/>
            </a:solidFill>
            <a:latin typeface="Arial" panose="020B0604020202020204" pitchFamily="34" charset="0"/>
            <a:cs typeface="Arial" panose="020B0604020202020204" pitchFamily="34" charset="0"/>
          </a:endParaRPr>
        </a:p>
        <a:p>
          <a:pPr algn="ctr"/>
          <a:r>
            <a:rPr lang="es-ES_tradnl" sz="1100" b="1" baseline="0">
              <a:solidFill>
                <a:schemeClr val="bg1"/>
              </a:solidFill>
              <a:latin typeface="Arial" panose="020B0604020202020204" pitchFamily="34" charset="0"/>
              <a:cs typeface="Arial" panose="020B0604020202020204" pitchFamily="34" charset="0"/>
            </a:rPr>
            <a:t>En millones de dólares</a:t>
          </a:r>
          <a:endParaRPr lang="es-ES_tradnl" sz="1100" b="1">
            <a:solidFill>
              <a:srgbClr val="FFC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0.72218</cdr:x>
      <cdr:y>0.58069</cdr:y>
    </cdr:from>
    <cdr:to>
      <cdr:x>0.90584</cdr:x>
      <cdr:y>0.70248</cdr:y>
    </cdr:to>
    <cdr:sp macro="" textlink="">
      <cdr:nvSpPr>
        <cdr:cNvPr id="5" name="1 Rectángulo redondeado"/>
        <cdr:cNvSpPr/>
      </cdr:nvSpPr>
      <cdr:spPr>
        <a:xfrm xmlns:a="http://schemas.openxmlformats.org/drawingml/2006/main">
          <a:off x="6821481" y="2007779"/>
          <a:ext cx="1734794" cy="421096"/>
        </a:xfrm>
        <a:prstGeom xmlns:a="http://schemas.openxmlformats.org/drawingml/2006/main" prst="roundRect">
          <a:avLst/>
        </a:prstGeom>
        <a:ln xmlns:a="http://schemas.openxmlformats.org/drawingml/2006/main"/>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C" sz="900" b="1" dirty="0"/>
            <a:t>Excedente al 19-feb USD 878</a:t>
          </a:r>
          <a:r>
            <a:rPr lang="es-EC" sz="900" b="1" baseline="0" dirty="0"/>
            <a:t> </a:t>
          </a:r>
          <a:r>
            <a:rPr lang="es-EC" sz="900" b="1" dirty="0"/>
            <a:t>millones</a:t>
          </a:r>
        </a:p>
      </cdr:txBody>
    </cdr:sp>
  </cdr:relSizeAnchor>
</c:userShapes>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5038294" cy="1266823"/>
    <xdr:pic>
      <xdr:nvPicPr>
        <xdr:cNvPr id="12" name="Imagen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5038294" cy="1266823"/>
        </a:xfrm>
        <a:prstGeom prst="rect">
          <a:avLst/>
        </a:prstGeom>
      </xdr:spPr>
    </xdr:pic>
    <xdr:clientData/>
  </xdr:oneCellAnchor>
  <xdr:oneCellAnchor>
    <xdr:from>
      <xdr:col>9</xdr:col>
      <xdr:colOff>675585</xdr:colOff>
      <xdr:row>0</xdr:row>
      <xdr:rowOff>44824</xdr:rowOff>
    </xdr:from>
    <xdr:ext cx="3811716" cy="1257300"/>
    <xdr:pic>
      <xdr:nvPicPr>
        <xdr:cNvPr id="13" name="Imagen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58320" y="44824"/>
          <a:ext cx="3811716" cy="1257300"/>
        </a:xfrm>
        <a:prstGeom prst="rect">
          <a:avLst/>
        </a:prstGeom>
      </xdr:spPr>
    </xdr:pic>
    <xdr:clientData/>
  </xdr:oneCellAnchor>
  <xdr:oneCellAnchor>
    <xdr:from>
      <xdr:col>13</xdr:col>
      <xdr:colOff>781517</xdr:colOff>
      <xdr:row>2</xdr:row>
      <xdr:rowOff>17931</xdr:rowOff>
    </xdr:from>
    <xdr:ext cx="495955" cy="501287"/>
    <xdr:pic>
      <xdr:nvPicPr>
        <xdr:cNvPr id="14" name="Imagen 13">
          <a:hlinkClick xmlns:r="http://schemas.openxmlformats.org/officeDocument/2006/relationships" r:id="rId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cstate="print"/>
        <a:stretch>
          <a:fillRect/>
        </a:stretch>
      </xdr:blipFill>
      <xdr:spPr>
        <a:xfrm>
          <a:off x="14374252" y="398931"/>
          <a:ext cx="495955" cy="501287"/>
        </a:xfrm>
        <a:prstGeom prst="rect">
          <a:avLst/>
        </a:prstGeom>
      </xdr:spPr>
    </xdr:pic>
    <xdr:clientData/>
  </xdr:oneCellAnchor>
  <xdr:twoCellAnchor>
    <xdr:from>
      <xdr:col>8</xdr:col>
      <xdr:colOff>73399</xdr:colOff>
      <xdr:row>40</xdr:row>
      <xdr:rowOff>173131</xdr:rowOff>
    </xdr:from>
    <xdr:to>
      <xdr:col>12</xdr:col>
      <xdr:colOff>559173</xdr:colOff>
      <xdr:row>55</xdr:row>
      <xdr:rowOff>58831</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25</xdr:row>
      <xdr:rowOff>0</xdr:rowOff>
    </xdr:from>
    <xdr:to>
      <xdr:col>11</xdr:col>
      <xdr:colOff>25921</xdr:colOff>
      <xdr:row>36</xdr:row>
      <xdr:rowOff>179139</xdr:rowOff>
    </xdr:to>
    <xdr:graphicFrame macro="">
      <xdr:nvGraphicFramePr>
        <xdr:cNvPr id="3" name="11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697006</xdr:colOff>
      <xdr:row>57</xdr:row>
      <xdr:rowOff>3585</xdr:rowOff>
    </xdr:from>
    <xdr:to>
      <xdr:col>13</xdr:col>
      <xdr:colOff>398928</xdr:colOff>
      <xdr:row>72</xdr:row>
      <xdr:rowOff>11206</xdr:rowOff>
    </xdr:to>
    <xdr:graphicFrame macro="">
      <xdr:nvGraphicFramePr>
        <xdr:cNvPr id="4" name="2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414618</xdr:colOff>
      <xdr:row>1</xdr:row>
      <xdr:rowOff>161364</xdr:rowOff>
    </xdr:from>
    <xdr:to>
      <xdr:col>8</xdr:col>
      <xdr:colOff>1847020</xdr:colOff>
      <xdr:row>6</xdr:row>
      <xdr:rowOff>11205</xdr:rowOff>
    </xdr:to>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2801471" y="351864"/>
          <a:ext cx="6732784" cy="802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800" b="1">
              <a:solidFill>
                <a:schemeClr val="bg1"/>
              </a:solidFill>
              <a:effectLst/>
              <a:latin typeface="Arial" panose="020B0604020202020204" pitchFamily="34" charset="0"/>
              <a:ea typeface="+mn-ea"/>
              <a:cs typeface="Arial" panose="020B0604020202020204" pitchFamily="34" charset="0"/>
            </a:rPr>
            <a:t>COEFICIENTE</a:t>
          </a:r>
          <a:r>
            <a:rPr lang="es-ES_tradnl" sz="1800" b="1" baseline="0">
              <a:solidFill>
                <a:schemeClr val="bg1"/>
              </a:solidFill>
              <a:effectLst/>
              <a:latin typeface="Arial" panose="020B0604020202020204" pitchFamily="34" charset="0"/>
              <a:ea typeface="+mn-ea"/>
              <a:cs typeface="Arial" panose="020B0604020202020204" pitchFamily="34" charset="0"/>
            </a:rPr>
            <a:t> DE LIQUIDEZ DOMÉSTICA</a:t>
          </a:r>
        </a:p>
        <a:p>
          <a:pPr algn="ctr"/>
          <a:endParaRPr lang="es-ES_tradnl" sz="1800" b="1" baseline="0">
            <a:solidFill>
              <a:schemeClr val="bg1"/>
            </a:solidFill>
            <a:effectLst/>
            <a:latin typeface="Arial" panose="020B0604020202020204" pitchFamily="34" charset="0"/>
            <a:ea typeface="+mn-ea"/>
            <a:cs typeface="Arial" panose="020B0604020202020204" pitchFamily="34" charset="0"/>
          </a:endParaRPr>
        </a:p>
        <a:p>
          <a:pPr algn="ctr"/>
          <a:r>
            <a:rPr lang="es-ES_tradnl" sz="1100" b="1" baseline="0">
              <a:solidFill>
                <a:schemeClr val="bg1"/>
              </a:solidFill>
              <a:effectLst/>
              <a:latin typeface="Arial" panose="020B0604020202020204" pitchFamily="34" charset="0"/>
              <a:ea typeface="+mn-ea"/>
              <a:cs typeface="Arial" panose="020B0604020202020204" pitchFamily="34" charset="0"/>
            </a:rPr>
            <a:t>En millones de dólares y porcentaje</a:t>
          </a:r>
          <a:endParaRPr lang="es-EC" sz="1100">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9.xml><?xml version="1.0" encoding="utf-8"?>
<c:userShapes xmlns:c="http://schemas.openxmlformats.org/drawingml/2006/chart">
  <cdr:relSizeAnchor xmlns:cdr="http://schemas.openxmlformats.org/drawingml/2006/chartDrawing">
    <cdr:from>
      <cdr:x>5.35059E-7</cdr:x>
      <cdr:y>0</cdr:y>
    </cdr:from>
    <cdr:to>
      <cdr:x>0.04487</cdr:x>
      <cdr:y>0.67218</cdr:y>
    </cdr:to>
    <cdr:sp macro="" textlink="">
      <cdr:nvSpPr>
        <cdr:cNvPr id="2" name="1 Abrir llave"/>
        <cdr:cNvSpPr/>
      </cdr:nvSpPr>
      <cdr:spPr>
        <a:xfrm xmlns:a="http://schemas.openxmlformats.org/drawingml/2006/main">
          <a:off x="3" y="0"/>
          <a:ext cx="251568" cy="1843928"/>
        </a:xfrm>
        <a:prstGeom xmlns:a="http://schemas.openxmlformats.org/drawingml/2006/main" prst="leftBrace">
          <a:avLst/>
        </a:prstGeom>
        <a:ln xmlns:a="http://schemas.openxmlformats.org/drawingml/2006/main" w="1905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dr:relSizeAnchor xmlns:cdr="http://schemas.openxmlformats.org/drawingml/2006/chartDrawing">
    <cdr:from>
      <cdr:x>0</cdr:x>
      <cdr:y>0.69669</cdr:y>
    </cdr:from>
    <cdr:to>
      <cdr:x>0.04087</cdr:x>
      <cdr:y>1</cdr:y>
    </cdr:to>
    <cdr:sp macro="" textlink="">
      <cdr:nvSpPr>
        <cdr:cNvPr id="3" name="1 Abrir llave"/>
        <cdr:cNvSpPr/>
      </cdr:nvSpPr>
      <cdr:spPr>
        <a:xfrm xmlns:a="http://schemas.openxmlformats.org/drawingml/2006/main">
          <a:off x="0" y="1911163"/>
          <a:ext cx="229159" cy="832037"/>
        </a:xfrm>
        <a:prstGeom xmlns:a="http://schemas.openxmlformats.org/drawingml/2006/main" prst="leftBrace">
          <a:avLst/>
        </a:prstGeom>
        <a:ln xmlns:a="http://schemas.openxmlformats.org/drawingml/2006/main" w="1905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EC"/>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C\Users\lnaranjo\AppData\Local\Microsoft\Windows\Temporary%20Internet%20Files\Content.Outlook\X6PTF1JJ\IPCO%20ARTICULOS%20COMPARABLES%20Resolucion%20116%20-%20JUNIO%20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is%20Documentos\BANCO%20CENTRAL%20DEL%20ECUADOR\BIENES%20Y%20SERVICIOS\Campa&#241;a_A&#241;o%202013\S&#237;ntesis%202013_definitivo\Eq_2013_18dic2014_FM.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412_Tabulados_antiguomarc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an_apeo_4\Mis%20documentos\Regulacion-%20PRPD\Presentaciones\RESUMEN-MENSUAL-PRSEM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is%20documentos\EXCEL\Monetario\SEGUIMNOVIEMBR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IMPORTAN\Publicacion%2028%20CN%20marzo%202015%20NO%20sali&#243;\Publicacion%20CN%2028%20marzo%202015%20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IMPORTAN\Publicacion%2028%20CN%20marzo%202015\Publicacion%20CN%2028%20marzo%202015%20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an_apeo_4\Mis%20documentos\ANUAL\ene01-dic01\Resumen%2099-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DATA\S1\ECU\SECTORS\External\ecured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 val="Hoja3"/>
      <sheetName val="INDICES"/>
      <sheetName val="LISTADO IPCO"/>
      <sheetName val="IPCO EFECT DIRECTO"/>
      <sheetName val="PRODUCTOS IPCO"/>
      <sheetName val="CUADRO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11"/>
      <sheetName val="NG12"/>
      <sheetName val="NG13"/>
      <sheetName val="índices_AP"/>
      <sheetName val="índices_AR"/>
      <sheetName val="índices_HS"/>
      <sheetName val="índices_SS"/>
      <sheetName val="índices_AV"/>
      <sheetName val="Existencias_2013"/>
      <sheetName val="FBKF_2013"/>
      <sheetName val="ICE-DA"/>
      <sheetName val="Subsidios"/>
      <sheetName val="003001001"/>
      <sheetName val="003001002"/>
      <sheetName val="003001003"/>
      <sheetName val="003001004"/>
      <sheetName val="003001005"/>
      <sheetName val="003001009"/>
      <sheetName val="004001001"/>
      <sheetName val="004001002"/>
      <sheetName val="004001003"/>
      <sheetName val="004001004"/>
      <sheetName val="004001005"/>
      <sheetName val="004001006"/>
      <sheetName val="004001007"/>
      <sheetName val="004001008"/>
      <sheetName val="004001009"/>
      <sheetName val="004001010"/>
      <sheetName val="004001011"/>
      <sheetName val="004001012"/>
      <sheetName val="004001013"/>
      <sheetName val="004001014"/>
      <sheetName val="004001015"/>
      <sheetName val="004001016"/>
      <sheetName val="004001017"/>
      <sheetName val="004001018"/>
      <sheetName val="004001019"/>
      <sheetName val="004001020"/>
      <sheetName val="004001021"/>
      <sheetName val="004001022"/>
      <sheetName val="004001023"/>
      <sheetName val="004001024"/>
      <sheetName val="004001025"/>
      <sheetName val="004001026"/>
      <sheetName val="004001029"/>
      <sheetName val="006001001"/>
      <sheetName val="006001002"/>
      <sheetName val="006001003"/>
      <sheetName val="006001009"/>
      <sheetName val="029001001"/>
      <sheetName val="029001002"/>
      <sheetName val="029001003"/>
      <sheetName val="029001004"/>
      <sheetName val="029001005"/>
      <sheetName val="029001006"/>
      <sheetName val="029001007"/>
      <sheetName val="029001009"/>
      <sheetName val="índices_FM"/>
      <sheetName val="índices"/>
      <sheetName val="Comex"/>
      <sheetName val="001001001"/>
      <sheetName val="001001002"/>
      <sheetName val="001001003"/>
      <sheetName val="001001004"/>
      <sheetName val="005001001"/>
      <sheetName val="005001002"/>
      <sheetName val="005001003"/>
      <sheetName val="005001004"/>
      <sheetName val="005001005"/>
      <sheetName val="005001006"/>
      <sheetName val="005001007"/>
      <sheetName val="005001008"/>
      <sheetName val="005001009"/>
      <sheetName val="005001010"/>
      <sheetName val="005001011"/>
      <sheetName val="005001012"/>
      <sheetName val="005001013"/>
      <sheetName val="005001019"/>
      <sheetName val="010001001"/>
      <sheetName val="010001002"/>
      <sheetName val="010001003"/>
      <sheetName val="010002001"/>
      <sheetName val="010002009"/>
      <sheetName val="012001001"/>
      <sheetName val="015001001"/>
      <sheetName val="015001002"/>
      <sheetName val="017001001"/>
      <sheetName val="017001002"/>
      <sheetName val="025001001"/>
      <sheetName val="025001002"/>
      <sheetName val="025001003"/>
      <sheetName val="025002001"/>
      <sheetName val="025002002"/>
      <sheetName val="025002003"/>
      <sheetName val="025002004"/>
      <sheetName val="025002005"/>
      <sheetName val="025002006"/>
      <sheetName val="025002009"/>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Hoja1"/>
      <sheetName val="Hoja2"/>
      <sheetName val="1.-Poblaciones Nacional"/>
      <sheetName val="1.-Poblaciones Urbano"/>
      <sheetName val="1.-Poblaciones Rural"/>
      <sheetName val="2.-Tasas Nacional"/>
      <sheetName val="Hoja3"/>
      <sheetName val="2.-Tasas Urbano"/>
      <sheetName val="Hoja4"/>
      <sheetName val="2.-Tasas Rural"/>
      <sheetName val="3.- Intervalos Area"/>
      <sheetName val="4.- Intervalos_Ciudades"/>
      <sheetName val="5.1 Caracterización Ocupados"/>
      <sheetName val="5.2 Caracterización Ocup Plenos"/>
      <sheetName val="5.3 Caracterización Subempleo"/>
      <sheetName val="5.4 Caracterización Desempleo"/>
      <sheetName val="Desempleo_Internacional"/>
      <sheetName val="Enlaces"/>
      <sheetName val="Gráfico2"/>
      <sheetName val="Grafico2"/>
      <sheetName val="6.- Glosario"/>
      <sheetName val="Gráfico1"/>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frprtables"/>
      <sheetName val="StRp_Tbl1"/>
      <sheetName val="graf 1"/>
      <sheetName val="Current"/>
      <sheetName val="Out_weo"/>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Resumen"/>
      <sheetName val="PR-T-F"/>
      <sheetName val="DESPACHOS"/>
    </sheetNames>
    <sheetDataSet>
      <sheetData sheetId="0"/>
      <sheetData sheetId="1"/>
      <sheetData sheetId="2" refreshError="1">
        <row r="5">
          <cell r="C5" t="str">
            <v xml:space="preserve">H-PAUTE </v>
          </cell>
          <cell r="D5" t="str">
            <v>H-PUCARA</v>
          </cell>
          <cell r="E5" t="str">
            <v>H-NACION</v>
          </cell>
          <cell r="F5" t="str">
            <v>E-TRINIT</v>
          </cell>
          <cell r="G5" t="str">
            <v>IN-COLOM</v>
          </cell>
          <cell r="H5" t="str">
            <v xml:space="preserve">T-ESMER </v>
          </cell>
          <cell r="I5" t="str">
            <v>E.GZ.TV3</v>
          </cell>
          <cell r="J5" t="str">
            <v>E.GZ.TV2</v>
          </cell>
          <cell r="K5" t="str">
            <v>CSURDES1</v>
          </cell>
          <cell r="L5" t="str">
            <v>CSURDES2</v>
          </cell>
          <cell r="M5" t="str">
            <v>CSURDES3</v>
          </cell>
          <cell r="N5" t="str">
            <v>CSURDES4</v>
          </cell>
          <cell r="O5" t="str">
            <v xml:space="preserve">EQL3-U3 </v>
          </cell>
          <cell r="P5" t="str">
            <v>ELEC-AT1</v>
          </cell>
          <cell r="Q5" t="str">
            <v xml:space="preserve">EQL3-U4 </v>
          </cell>
          <cell r="R5" t="str">
            <v>E.VASANT</v>
          </cell>
          <cell r="S5" t="str">
            <v xml:space="preserve">EQL2-U2 </v>
          </cell>
          <cell r="T5" t="str">
            <v xml:space="preserve">SUR-CA6 </v>
          </cell>
          <cell r="U5" t="str">
            <v xml:space="preserve">EQL2-U1 </v>
          </cell>
          <cell r="V5" t="str">
            <v>TPGUANG1</v>
          </cell>
          <cell r="W5" t="str">
            <v>TPGUANG2</v>
          </cell>
          <cell r="X5" t="str">
            <v>TPGUANG3</v>
          </cell>
          <cell r="Y5" t="str">
            <v>TPGUANG4</v>
          </cell>
          <cell r="Z5" t="str">
            <v>TPGUANG5</v>
          </cell>
          <cell r="AA5" t="str">
            <v>TPGUANG6</v>
          </cell>
          <cell r="AB5" t="str">
            <v>G.HERNA1</v>
          </cell>
          <cell r="AC5" t="str">
            <v>G.HERNA2</v>
          </cell>
          <cell r="AD5" t="str">
            <v>G.HERNA3</v>
          </cell>
          <cell r="AE5" t="str">
            <v>G.HERNA4</v>
          </cell>
          <cell r="AF5" t="str">
            <v>G.HERNA5</v>
          </cell>
          <cell r="AG5" t="str">
            <v>G.HERNA6</v>
          </cell>
          <cell r="AH5" t="str">
            <v>VGQL1-U1</v>
          </cell>
          <cell r="AI5" t="str">
            <v xml:space="preserve">ECORP   </v>
          </cell>
          <cell r="AJ5" t="str">
            <v>VGQL1-U2</v>
          </cell>
          <cell r="AK5" t="str">
            <v>VGQL2-U3</v>
          </cell>
          <cell r="AL5" t="str">
            <v>VGQL2-U4</v>
          </cell>
          <cell r="AM5" t="str">
            <v>AGOYAN_H</v>
          </cell>
          <cell r="AN5" t="str">
            <v>EEQ_HIDR</v>
          </cell>
          <cell r="AO5" t="str">
            <v xml:space="preserve">C-SUR_H </v>
          </cell>
          <cell r="AP5" t="str">
            <v>RIOBAM_H</v>
          </cell>
          <cell r="AQ5" t="str">
            <v>COTOPX_H</v>
          </cell>
          <cell r="AR5" t="str">
            <v>RNORTE_H</v>
          </cell>
          <cell r="AS5" t="str">
            <v>AMBATO_H</v>
          </cell>
          <cell r="AT5" t="str">
            <v>BOLIVR_H</v>
          </cell>
          <cell r="AU5" t="str">
            <v xml:space="preserve">R-SUR_H </v>
          </cell>
        </row>
        <row r="7">
          <cell r="C7">
            <v>267.99</v>
          </cell>
          <cell r="D7">
            <v>0</v>
          </cell>
          <cell r="E7">
            <v>0</v>
          </cell>
          <cell r="F7">
            <v>90.98</v>
          </cell>
          <cell r="G7">
            <v>0</v>
          </cell>
          <cell r="H7">
            <v>119.92</v>
          </cell>
          <cell r="I7">
            <v>69.08</v>
          </cell>
          <cell r="J7">
            <v>69.08</v>
          </cell>
          <cell r="K7">
            <v>3.6</v>
          </cell>
          <cell r="L7">
            <v>3.6</v>
          </cell>
          <cell r="M7">
            <v>3.6</v>
          </cell>
          <cell r="N7">
            <v>3.6</v>
          </cell>
          <cell r="O7">
            <v>41.45</v>
          </cell>
          <cell r="P7">
            <v>33.700000000000003</v>
          </cell>
          <cell r="Q7">
            <v>41.45</v>
          </cell>
          <cell r="R7">
            <v>32.68</v>
          </cell>
          <cell r="S7">
            <v>23.81</v>
          </cell>
          <cell r="T7">
            <v>0</v>
          </cell>
          <cell r="U7">
            <v>0</v>
          </cell>
          <cell r="V7">
            <v>4.68</v>
          </cell>
          <cell r="W7">
            <v>4.1500000000000004</v>
          </cell>
          <cell r="X7">
            <v>4.68</v>
          </cell>
          <cell r="Y7">
            <v>4.68</v>
          </cell>
          <cell r="Z7">
            <v>4.68</v>
          </cell>
          <cell r="AA7">
            <v>4.68</v>
          </cell>
          <cell r="AB7">
            <v>5.04</v>
          </cell>
          <cell r="AC7">
            <v>5.04</v>
          </cell>
          <cell r="AD7">
            <v>5.04</v>
          </cell>
          <cell r="AE7">
            <v>5.04</v>
          </cell>
          <cell r="AF7">
            <v>5.04</v>
          </cell>
          <cell r="AG7">
            <v>5.04</v>
          </cell>
          <cell r="AH7">
            <v>4.7300000000000004</v>
          </cell>
          <cell r="AI7">
            <v>0</v>
          </cell>
          <cell r="AJ7">
            <v>4.7300000000000004</v>
          </cell>
          <cell r="AK7">
            <v>9.18</v>
          </cell>
          <cell r="AL7">
            <v>9.18</v>
          </cell>
          <cell r="AM7">
            <v>60</v>
          </cell>
          <cell r="AN7">
            <v>27.8</v>
          </cell>
          <cell r="AO7">
            <v>12</v>
          </cell>
          <cell r="AP7">
            <v>10.16</v>
          </cell>
          <cell r="AQ7">
            <v>2.5</v>
          </cell>
          <cell r="AR7">
            <v>3</v>
          </cell>
          <cell r="AS7">
            <v>1.07</v>
          </cell>
          <cell r="AT7">
            <v>0.3</v>
          </cell>
          <cell r="AU7">
            <v>0.9</v>
          </cell>
        </row>
        <row r="8">
          <cell r="C8">
            <v>239.97</v>
          </cell>
          <cell r="D8">
            <v>0</v>
          </cell>
          <cell r="E8">
            <v>0</v>
          </cell>
          <cell r="F8">
            <v>90.98</v>
          </cell>
          <cell r="G8">
            <v>0</v>
          </cell>
          <cell r="H8">
            <v>119.92</v>
          </cell>
          <cell r="I8">
            <v>69.08</v>
          </cell>
          <cell r="J8">
            <v>69.08</v>
          </cell>
          <cell r="K8">
            <v>3.6</v>
          </cell>
          <cell r="L8">
            <v>3.6</v>
          </cell>
          <cell r="M8">
            <v>3.6</v>
          </cell>
          <cell r="N8">
            <v>3.6</v>
          </cell>
          <cell r="O8">
            <v>41.45</v>
          </cell>
          <cell r="P8">
            <v>33.700000000000003</v>
          </cell>
          <cell r="Q8">
            <v>41.45</v>
          </cell>
          <cell r="R8">
            <v>32.68</v>
          </cell>
          <cell r="S8">
            <v>19.41</v>
          </cell>
          <cell r="T8">
            <v>0</v>
          </cell>
          <cell r="U8">
            <v>0</v>
          </cell>
          <cell r="V8">
            <v>4.68</v>
          </cell>
          <cell r="W8">
            <v>4.1500000000000004</v>
          </cell>
          <cell r="X8">
            <v>4.68</v>
          </cell>
          <cell r="Y8">
            <v>4.68</v>
          </cell>
          <cell r="Z8">
            <v>4.68</v>
          </cell>
          <cell r="AA8">
            <v>4.68</v>
          </cell>
          <cell r="AB8">
            <v>5.04</v>
          </cell>
          <cell r="AC8">
            <v>5.04</v>
          </cell>
          <cell r="AD8">
            <v>5.04</v>
          </cell>
          <cell r="AE8">
            <v>5.04</v>
          </cell>
          <cell r="AF8">
            <v>5.04</v>
          </cell>
          <cell r="AG8">
            <v>5.04</v>
          </cell>
          <cell r="AH8">
            <v>4.7300000000000004</v>
          </cell>
          <cell r="AI8">
            <v>0</v>
          </cell>
          <cell r="AJ8">
            <v>4.7300000000000004</v>
          </cell>
          <cell r="AK8">
            <v>9.18</v>
          </cell>
          <cell r="AL8">
            <v>9.18</v>
          </cell>
          <cell r="AM8">
            <v>60</v>
          </cell>
          <cell r="AN8">
            <v>27.8</v>
          </cell>
          <cell r="AO8">
            <v>12</v>
          </cell>
          <cell r="AP8">
            <v>10.16</v>
          </cell>
          <cell r="AQ8">
            <v>2.5</v>
          </cell>
          <cell r="AR8">
            <v>3</v>
          </cell>
          <cell r="AS8">
            <v>1.07</v>
          </cell>
          <cell r="AT8">
            <v>0.3</v>
          </cell>
          <cell r="AU8">
            <v>0.9</v>
          </cell>
        </row>
        <row r="9">
          <cell r="C9">
            <v>211.93</v>
          </cell>
          <cell r="D9">
            <v>0</v>
          </cell>
          <cell r="E9">
            <v>0</v>
          </cell>
          <cell r="F9">
            <v>90.98</v>
          </cell>
          <cell r="G9">
            <v>0</v>
          </cell>
          <cell r="H9">
            <v>119.92</v>
          </cell>
          <cell r="I9">
            <v>69.08</v>
          </cell>
          <cell r="J9">
            <v>69.08</v>
          </cell>
          <cell r="K9">
            <v>3.6</v>
          </cell>
          <cell r="L9">
            <v>3.6</v>
          </cell>
          <cell r="M9">
            <v>3.6</v>
          </cell>
          <cell r="N9">
            <v>3.6</v>
          </cell>
          <cell r="O9">
            <v>41.45</v>
          </cell>
          <cell r="P9">
            <v>33.700000000000003</v>
          </cell>
          <cell r="Q9">
            <v>41.45</v>
          </cell>
          <cell r="R9">
            <v>32.68</v>
          </cell>
          <cell r="S9">
            <v>15.01</v>
          </cell>
          <cell r="T9">
            <v>0</v>
          </cell>
          <cell r="U9">
            <v>0</v>
          </cell>
          <cell r="V9">
            <v>4.68</v>
          </cell>
          <cell r="W9">
            <v>4.1500000000000004</v>
          </cell>
          <cell r="X9">
            <v>4.68</v>
          </cell>
          <cell r="Y9">
            <v>4.68</v>
          </cell>
          <cell r="Z9">
            <v>4.68</v>
          </cell>
          <cell r="AA9">
            <v>4.68</v>
          </cell>
          <cell r="AB9">
            <v>5.04</v>
          </cell>
          <cell r="AC9">
            <v>5.04</v>
          </cell>
          <cell r="AD9">
            <v>5.04</v>
          </cell>
          <cell r="AE9">
            <v>5.04</v>
          </cell>
          <cell r="AF9">
            <v>5.04</v>
          </cell>
          <cell r="AG9">
            <v>5.04</v>
          </cell>
          <cell r="AH9">
            <v>4.7300000000000004</v>
          </cell>
          <cell r="AI9">
            <v>0</v>
          </cell>
          <cell r="AJ9">
            <v>4.7300000000000004</v>
          </cell>
          <cell r="AK9">
            <v>9.18</v>
          </cell>
          <cell r="AL9">
            <v>9.18</v>
          </cell>
          <cell r="AM9">
            <v>60</v>
          </cell>
          <cell r="AN9">
            <v>27.8</v>
          </cell>
          <cell r="AO9">
            <v>12</v>
          </cell>
          <cell r="AP9">
            <v>10.16</v>
          </cell>
          <cell r="AQ9">
            <v>2.5</v>
          </cell>
          <cell r="AR9">
            <v>3</v>
          </cell>
          <cell r="AS9">
            <v>1.07</v>
          </cell>
          <cell r="AT9">
            <v>0.3</v>
          </cell>
          <cell r="AU9">
            <v>0.9</v>
          </cell>
        </row>
        <row r="10">
          <cell r="C10">
            <v>217.41</v>
          </cell>
          <cell r="D10">
            <v>0</v>
          </cell>
          <cell r="E10">
            <v>0</v>
          </cell>
          <cell r="F10">
            <v>90.98</v>
          </cell>
          <cell r="G10">
            <v>0</v>
          </cell>
          <cell r="H10">
            <v>119.92</v>
          </cell>
          <cell r="I10">
            <v>69.08</v>
          </cell>
          <cell r="J10">
            <v>69.08</v>
          </cell>
          <cell r="K10">
            <v>3.6</v>
          </cell>
          <cell r="L10">
            <v>3.6</v>
          </cell>
          <cell r="M10">
            <v>3.6</v>
          </cell>
          <cell r="N10">
            <v>3.6</v>
          </cell>
          <cell r="O10">
            <v>41.45</v>
          </cell>
          <cell r="P10">
            <v>33.700000000000003</v>
          </cell>
          <cell r="Q10">
            <v>41.45</v>
          </cell>
          <cell r="R10">
            <v>32.68</v>
          </cell>
          <cell r="S10">
            <v>15.87</v>
          </cell>
          <cell r="T10">
            <v>0</v>
          </cell>
          <cell r="U10">
            <v>0</v>
          </cell>
          <cell r="V10">
            <v>4.68</v>
          </cell>
          <cell r="W10">
            <v>4.1500000000000004</v>
          </cell>
          <cell r="X10">
            <v>4.68</v>
          </cell>
          <cell r="Y10">
            <v>4.68</v>
          </cell>
          <cell r="Z10">
            <v>4.68</v>
          </cell>
          <cell r="AA10">
            <v>4.68</v>
          </cell>
          <cell r="AB10">
            <v>5.04</v>
          </cell>
          <cell r="AC10">
            <v>5.04</v>
          </cell>
          <cell r="AD10">
            <v>5.04</v>
          </cell>
          <cell r="AE10">
            <v>5.04</v>
          </cell>
          <cell r="AF10">
            <v>5.04</v>
          </cell>
          <cell r="AG10">
            <v>5.04</v>
          </cell>
          <cell r="AH10">
            <v>4.7300000000000004</v>
          </cell>
          <cell r="AI10">
            <v>0</v>
          </cell>
          <cell r="AJ10">
            <v>4.7300000000000004</v>
          </cell>
          <cell r="AK10">
            <v>9.18</v>
          </cell>
          <cell r="AL10">
            <v>9.18</v>
          </cell>
          <cell r="AM10">
            <v>60</v>
          </cell>
          <cell r="AN10">
            <v>27.8</v>
          </cell>
          <cell r="AO10">
            <v>12</v>
          </cell>
          <cell r="AP10">
            <v>10.16</v>
          </cell>
          <cell r="AQ10">
            <v>2.5</v>
          </cell>
          <cell r="AR10">
            <v>3</v>
          </cell>
          <cell r="AS10">
            <v>1.07</v>
          </cell>
          <cell r="AT10">
            <v>0.3</v>
          </cell>
          <cell r="AU10">
            <v>0.9</v>
          </cell>
        </row>
        <row r="11">
          <cell r="C11">
            <v>222.8</v>
          </cell>
          <cell r="D11">
            <v>0</v>
          </cell>
          <cell r="E11">
            <v>0</v>
          </cell>
          <cell r="F11">
            <v>90.98</v>
          </cell>
          <cell r="G11">
            <v>0</v>
          </cell>
          <cell r="H11">
            <v>119.92</v>
          </cell>
          <cell r="I11">
            <v>69.08</v>
          </cell>
          <cell r="J11">
            <v>69.08</v>
          </cell>
          <cell r="K11">
            <v>3.6</v>
          </cell>
          <cell r="L11">
            <v>3.6</v>
          </cell>
          <cell r="M11">
            <v>3.6</v>
          </cell>
          <cell r="N11">
            <v>3.6</v>
          </cell>
          <cell r="O11">
            <v>41.45</v>
          </cell>
          <cell r="P11">
            <v>33.700000000000003</v>
          </cell>
          <cell r="Q11">
            <v>41.45</v>
          </cell>
          <cell r="R11">
            <v>32.68</v>
          </cell>
          <cell r="S11">
            <v>16.71</v>
          </cell>
          <cell r="T11">
            <v>0</v>
          </cell>
          <cell r="U11">
            <v>0</v>
          </cell>
          <cell r="V11">
            <v>4.68</v>
          </cell>
          <cell r="W11">
            <v>4.1500000000000004</v>
          </cell>
          <cell r="X11">
            <v>4.68</v>
          </cell>
          <cell r="Y11">
            <v>4.68</v>
          </cell>
          <cell r="Z11">
            <v>4.68</v>
          </cell>
          <cell r="AA11">
            <v>4.68</v>
          </cell>
          <cell r="AB11">
            <v>5.04</v>
          </cell>
          <cell r="AC11">
            <v>5.04</v>
          </cell>
          <cell r="AD11">
            <v>5.04</v>
          </cell>
          <cell r="AE11">
            <v>5.04</v>
          </cell>
          <cell r="AF11">
            <v>5.04</v>
          </cell>
          <cell r="AG11">
            <v>5.04</v>
          </cell>
          <cell r="AH11">
            <v>4.7300000000000004</v>
          </cell>
          <cell r="AI11">
            <v>0</v>
          </cell>
          <cell r="AJ11">
            <v>4.7300000000000004</v>
          </cell>
          <cell r="AK11">
            <v>9.18</v>
          </cell>
          <cell r="AL11">
            <v>9.18</v>
          </cell>
          <cell r="AM11">
            <v>60</v>
          </cell>
          <cell r="AN11">
            <v>27.8</v>
          </cell>
          <cell r="AO11">
            <v>12</v>
          </cell>
          <cell r="AP11">
            <v>10.16</v>
          </cell>
          <cell r="AQ11">
            <v>2.5</v>
          </cell>
          <cell r="AR11">
            <v>3</v>
          </cell>
          <cell r="AS11">
            <v>1.07</v>
          </cell>
          <cell r="AT11">
            <v>0.3</v>
          </cell>
          <cell r="AU11">
            <v>0.9</v>
          </cell>
        </row>
        <row r="12">
          <cell r="C12">
            <v>327.60000000000002</v>
          </cell>
          <cell r="D12">
            <v>0</v>
          </cell>
          <cell r="E12">
            <v>0</v>
          </cell>
          <cell r="F12">
            <v>90.98</v>
          </cell>
          <cell r="G12">
            <v>0</v>
          </cell>
          <cell r="H12">
            <v>119.92</v>
          </cell>
          <cell r="I12">
            <v>69.08</v>
          </cell>
          <cell r="J12">
            <v>69.08</v>
          </cell>
          <cell r="K12">
            <v>3.6</v>
          </cell>
          <cell r="L12">
            <v>3.6</v>
          </cell>
          <cell r="M12">
            <v>3.6</v>
          </cell>
          <cell r="N12">
            <v>3.6</v>
          </cell>
          <cell r="O12">
            <v>41.45</v>
          </cell>
          <cell r="P12">
            <v>33.700000000000003</v>
          </cell>
          <cell r="Q12">
            <v>41.45</v>
          </cell>
          <cell r="R12">
            <v>32.68</v>
          </cell>
          <cell r="S12">
            <v>34.42</v>
          </cell>
          <cell r="T12">
            <v>0</v>
          </cell>
          <cell r="U12">
            <v>0</v>
          </cell>
          <cell r="V12">
            <v>4.68</v>
          </cell>
          <cell r="W12">
            <v>4.1500000000000004</v>
          </cell>
          <cell r="X12">
            <v>4.68</v>
          </cell>
          <cell r="Y12">
            <v>4.68</v>
          </cell>
          <cell r="Z12">
            <v>4.68</v>
          </cell>
          <cell r="AA12">
            <v>4.68</v>
          </cell>
          <cell r="AB12">
            <v>5.04</v>
          </cell>
          <cell r="AC12">
            <v>5.04</v>
          </cell>
          <cell r="AD12">
            <v>5.04</v>
          </cell>
          <cell r="AE12">
            <v>5.04</v>
          </cell>
          <cell r="AF12">
            <v>5.04</v>
          </cell>
          <cell r="AG12">
            <v>5.04</v>
          </cell>
          <cell r="AH12">
            <v>4.7300000000000004</v>
          </cell>
          <cell r="AI12">
            <v>0</v>
          </cell>
          <cell r="AJ12">
            <v>4.7300000000000004</v>
          </cell>
          <cell r="AK12">
            <v>9.18</v>
          </cell>
          <cell r="AL12">
            <v>7.88</v>
          </cell>
          <cell r="AM12">
            <v>60</v>
          </cell>
          <cell r="AN12">
            <v>27.8</v>
          </cell>
          <cell r="AO12">
            <v>12</v>
          </cell>
          <cell r="AP12">
            <v>10.16</v>
          </cell>
          <cell r="AQ12">
            <v>2.5</v>
          </cell>
          <cell r="AR12">
            <v>3</v>
          </cell>
          <cell r="AS12">
            <v>1.07</v>
          </cell>
          <cell r="AT12">
            <v>0.3</v>
          </cell>
          <cell r="AU12">
            <v>0.9</v>
          </cell>
        </row>
        <row r="13">
          <cell r="C13">
            <v>341.65</v>
          </cell>
          <cell r="D13">
            <v>0</v>
          </cell>
          <cell r="E13">
            <v>0</v>
          </cell>
          <cell r="F13">
            <v>90.98</v>
          </cell>
          <cell r="G13">
            <v>0</v>
          </cell>
          <cell r="H13">
            <v>119.92</v>
          </cell>
          <cell r="I13">
            <v>69.08</v>
          </cell>
          <cell r="J13">
            <v>69.08</v>
          </cell>
          <cell r="K13">
            <v>3.6</v>
          </cell>
          <cell r="L13">
            <v>3.6</v>
          </cell>
          <cell r="M13">
            <v>3.6</v>
          </cell>
          <cell r="N13">
            <v>3.6</v>
          </cell>
          <cell r="O13">
            <v>41.45</v>
          </cell>
          <cell r="P13">
            <v>33.700000000000003</v>
          </cell>
          <cell r="Q13">
            <v>41.45</v>
          </cell>
          <cell r="R13">
            <v>32.68</v>
          </cell>
          <cell r="S13">
            <v>36.619999999999997</v>
          </cell>
          <cell r="T13">
            <v>0</v>
          </cell>
          <cell r="U13">
            <v>0</v>
          </cell>
          <cell r="V13">
            <v>4.68</v>
          </cell>
          <cell r="W13">
            <v>4.1500000000000004</v>
          </cell>
          <cell r="X13">
            <v>4.68</v>
          </cell>
          <cell r="Y13">
            <v>4.68</v>
          </cell>
          <cell r="Z13">
            <v>4.68</v>
          </cell>
          <cell r="AA13">
            <v>4.68</v>
          </cell>
          <cell r="AB13">
            <v>5.04</v>
          </cell>
          <cell r="AC13">
            <v>5.04</v>
          </cell>
          <cell r="AD13">
            <v>5.04</v>
          </cell>
          <cell r="AE13">
            <v>5.04</v>
          </cell>
          <cell r="AF13">
            <v>5.04</v>
          </cell>
          <cell r="AG13">
            <v>5.04</v>
          </cell>
          <cell r="AH13">
            <v>4.7300000000000004</v>
          </cell>
          <cell r="AI13">
            <v>0</v>
          </cell>
          <cell r="AJ13">
            <v>4.7300000000000004</v>
          </cell>
          <cell r="AK13">
            <v>9.18</v>
          </cell>
          <cell r="AL13">
            <v>7.88</v>
          </cell>
          <cell r="AM13">
            <v>60</v>
          </cell>
          <cell r="AN13">
            <v>27.8</v>
          </cell>
          <cell r="AO13">
            <v>12</v>
          </cell>
          <cell r="AP13">
            <v>10.16</v>
          </cell>
          <cell r="AQ13">
            <v>2.5</v>
          </cell>
          <cell r="AR13">
            <v>3</v>
          </cell>
          <cell r="AS13">
            <v>1.07</v>
          </cell>
          <cell r="AT13">
            <v>0.3</v>
          </cell>
          <cell r="AU13">
            <v>0.9</v>
          </cell>
        </row>
        <row r="14">
          <cell r="C14">
            <v>376.32</v>
          </cell>
          <cell r="D14">
            <v>0</v>
          </cell>
          <cell r="E14">
            <v>0</v>
          </cell>
          <cell r="F14">
            <v>90.98</v>
          </cell>
          <cell r="G14">
            <v>0</v>
          </cell>
          <cell r="H14">
            <v>119.92</v>
          </cell>
          <cell r="I14">
            <v>69.08</v>
          </cell>
          <cell r="J14">
            <v>69.08</v>
          </cell>
          <cell r="K14">
            <v>3.6</v>
          </cell>
          <cell r="L14">
            <v>3.6</v>
          </cell>
          <cell r="M14">
            <v>3.6</v>
          </cell>
          <cell r="N14">
            <v>3.6</v>
          </cell>
          <cell r="O14">
            <v>41.45</v>
          </cell>
          <cell r="P14">
            <v>33.700000000000003</v>
          </cell>
          <cell r="Q14">
            <v>41.45</v>
          </cell>
          <cell r="R14">
            <v>32.68</v>
          </cell>
          <cell r="S14">
            <v>36.840000000000003</v>
          </cell>
          <cell r="T14">
            <v>0</v>
          </cell>
          <cell r="U14">
            <v>0</v>
          </cell>
          <cell r="V14">
            <v>4.68</v>
          </cell>
          <cell r="W14">
            <v>4.1500000000000004</v>
          </cell>
          <cell r="X14">
            <v>4.68</v>
          </cell>
          <cell r="Y14">
            <v>4.68</v>
          </cell>
          <cell r="Z14">
            <v>4.68</v>
          </cell>
          <cell r="AA14">
            <v>4.68</v>
          </cell>
          <cell r="AB14">
            <v>5.04</v>
          </cell>
          <cell r="AC14">
            <v>5.04</v>
          </cell>
          <cell r="AD14">
            <v>5.04</v>
          </cell>
          <cell r="AE14">
            <v>5.04</v>
          </cell>
          <cell r="AF14">
            <v>5.04</v>
          </cell>
          <cell r="AG14">
            <v>5.04</v>
          </cell>
          <cell r="AH14">
            <v>4.7300000000000004</v>
          </cell>
          <cell r="AI14">
            <v>0</v>
          </cell>
          <cell r="AJ14">
            <v>4.7300000000000004</v>
          </cell>
          <cell r="AK14">
            <v>9.18</v>
          </cell>
          <cell r="AL14">
            <v>9.18</v>
          </cell>
          <cell r="AM14">
            <v>60</v>
          </cell>
          <cell r="AN14">
            <v>27.8</v>
          </cell>
          <cell r="AO14">
            <v>12</v>
          </cell>
          <cell r="AP14">
            <v>10.16</v>
          </cell>
          <cell r="AQ14">
            <v>2.5</v>
          </cell>
          <cell r="AR14">
            <v>3</v>
          </cell>
          <cell r="AS14">
            <v>1.07</v>
          </cell>
          <cell r="AT14">
            <v>0.3</v>
          </cell>
          <cell r="AU14">
            <v>0.9</v>
          </cell>
        </row>
        <row r="15">
          <cell r="C15">
            <v>298.5</v>
          </cell>
          <cell r="D15">
            <v>0</v>
          </cell>
          <cell r="E15">
            <v>187.9</v>
          </cell>
          <cell r="F15">
            <v>90.98</v>
          </cell>
          <cell r="G15">
            <v>0</v>
          </cell>
          <cell r="H15">
            <v>119.92</v>
          </cell>
          <cell r="I15">
            <v>69.08</v>
          </cell>
          <cell r="J15">
            <v>69.08</v>
          </cell>
          <cell r="K15">
            <v>3.6</v>
          </cell>
          <cell r="L15">
            <v>3.6</v>
          </cell>
          <cell r="M15">
            <v>3.6</v>
          </cell>
          <cell r="N15">
            <v>3.6</v>
          </cell>
          <cell r="O15">
            <v>41.45</v>
          </cell>
          <cell r="P15">
            <v>33.700000000000003</v>
          </cell>
          <cell r="Q15">
            <v>41.45</v>
          </cell>
          <cell r="R15">
            <v>32.68</v>
          </cell>
          <cell r="S15">
            <v>36.840000000000003</v>
          </cell>
          <cell r="T15">
            <v>0</v>
          </cell>
          <cell r="U15">
            <v>21.25</v>
          </cell>
          <cell r="V15">
            <v>4.68</v>
          </cell>
          <cell r="W15">
            <v>4.1500000000000004</v>
          </cell>
          <cell r="X15">
            <v>4.68</v>
          </cell>
          <cell r="Y15">
            <v>4.68</v>
          </cell>
          <cell r="Z15">
            <v>4.68</v>
          </cell>
          <cell r="AA15">
            <v>4.68</v>
          </cell>
          <cell r="AB15">
            <v>5.04</v>
          </cell>
          <cell r="AC15">
            <v>5.04</v>
          </cell>
          <cell r="AD15">
            <v>5.04</v>
          </cell>
          <cell r="AE15">
            <v>5.04</v>
          </cell>
          <cell r="AF15">
            <v>5.04</v>
          </cell>
          <cell r="AG15">
            <v>5.04</v>
          </cell>
          <cell r="AH15">
            <v>4.7300000000000004</v>
          </cell>
          <cell r="AI15">
            <v>0</v>
          </cell>
          <cell r="AJ15">
            <v>4.7300000000000004</v>
          </cell>
          <cell r="AK15">
            <v>9.18</v>
          </cell>
          <cell r="AL15">
            <v>9.18</v>
          </cell>
          <cell r="AM15">
            <v>60</v>
          </cell>
          <cell r="AN15">
            <v>27.8</v>
          </cell>
          <cell r="AO15">
            <v>12</v>
          </cell>
          <cell r="AP15">
            <v>10.16</v>
          </cell>
          <cell r="AQ15">
            <v>2.5</v>
          </cell>
          <cell r="AR15">
            <v>3</v>
          </cell>
          <cell r="AS15">
            <v>1.07</v>
          </cell>
          <cell r="AT15">
            <v>0.3</v>
          </cell>
          <cell r="AU15">
            <v>0.93</v>
          </cell>
        </row>
        <row r="16">
          <cell r="C16">
            <v>336.68</v>
          </cell>
          <cell r="D16">
            <v>0</v>
          </cell>
          <cell r="E16">
            <v>205.58</v>
          </cell>
          <cell r="F16">
            <v>90.98</v>
          </cell>
          <cell r="G16">
            <v>0</v>
          </cell>
          <cell r="H16">
            <v>119.92</v>
          </cell>
          <cell r="I16">
            <v>69.08</v>
          </cell>
          <cell r="J16">
            <v>69.08</v>
          </cell>
          <cell r="K16">
            <v>3.6</v>
          </cell>
          <cell r="L16">
            <v>3.6</v>
          </cell>
          <cell r="M16">
            <v>3.6</v>
          </cell>
          <cell r="N16">
            <v>3.6</v>
          </cell>
          <cell r="O16">
            <v>41.45</v>
          </cell>
          <cell r="P16">
            <v>33.700000000000003</v>
          </cell>
          <cell r="Q16">
            <v>41.45</v>
          </cell>
          <cell r="R16">
            <v>32.68</v>
          </cell>
          <cell r="S16">
            <v>36.840000000000003</v>
          </cell>
          <cell r="T16">
            <v>0</v>
          </cell>
          <cell r="U16">
            <v>30.02</v>
          </cell>
          <cell r="V16">
            <v>4.68</v>
          </cell>
          <cell r="W16">
            <v>4.1500000000000004</v>
          </cell>
          <cell r="X16">
            <v>4.68</v>
          </cell>
          <cell r="Y16">
            <v>4.68</v>
          </cell>
          <cell r="Z16">
            <v>4.68</v>
          </cell>
          <cell r="AA16">
            <v>4.68</v>
          </cell>
          <cell r="AB16">
            <v>5.04</v>
          </cell>
          <cell r="AC16">
            <v>5.04</v>
          </cell>
          <cell r="AD16">
            <v>5.04</v>
          </cell>
          <cell r="AE16">
            <v>5.04</v>
          </cell>
          <cell r="AF16">
            <v>5.04</v>
          </cell>
          <cell r="AG16">
            <v>5.04</v>
          </cell>
          <cell r="AH16">
            <v>4.7300000000000004</v>
          </cell>
          <cell r="AI16">
            <v>0</v>
          </cell>
          <cell r="AJ16">
            <v>4.7300000000000004</v>
          </cell>
          <cell r="AK16">
            <v>9.18</v>
          </cell>
          <cell r="AL16">
            <v>9.18</v>
          </cell>
          <cell r="AM16">
            <v>60</v>
          </cell>
          <cell r="AN16">
            <v>27.8</v>
          </cell>
          <cell r="AO16">
            <v>12</v>
          </cell>
          <cell r="AP16">
            <v>10.16</v>
          </cell>
          <cell r="AQ16">
            <v>2.5</v>
          </cell>
          <cell r="AR16">
            <v>3</v>
          </cell>
          <cell r="AS16">
            <v>1.07</v>
          </cell>
          <cell r="AT16">
            <v>0.3</v>
          </cell>
          <cell r="AU16">
            <v>1.74</v>
          </cell>
        </row>
        <row r="17">
          <cell r="C17">
            <v>346.23</v>
          </cell>
          <cell r="D17">
            <v>0</v>
          </cell>
          <cell r="E17">
            <v>205.58</v>
          </cell>
          <cell r="F17">
            <v>90.98</v>
          </cell>
          <cell r="G17">
            <v>24.01</v>
          </cell>
          <cell r="H17">
            <v>119.92</v>
          </cell>
          <cell r="I17">
            <v>69.08</v>
          </cell>
          <cell r="J17">
            <v>69.08</v>
          </cell>
          <cell r="K17">
            <v>3.6</v>
          </cell>
          <cell r="L17">
            <v>3.6</v>
          </cell>
          <cell r="M17">
            <v>3.6</v>
          </cell>
          <cell r="N17">
            <v>3.6</v>
          </cell>
          <cell r="O17">
            <v>41.45</v>
          </cell>
          <cell r="P17">
            <v>33.700000000000003</v>
          </cell>
          <cell r="Q17">
            <v>41.45</v>
          </cell>
          <cell r="R17">
            <v>32.68</v>
          </cell>
          <cell r="S17">
            <v>36.840000000000003</v>
          </cell>
          <cell r="T17">
            <v>0</v>
          </cell>
          <cell r="U17">
            <v>35.29</v>
          </cell>
          <cell r="V17">
            <v>4.68</v>
          </cell>
          <cell r="W17">
            <v>4.1500000000000004</v>
          </cell>
          <cell r="X17">
            <v>4.68</v>
          </cell>
          <cell r="Y17">
            <v>4.68</v>
          </cell>
          <cell r="Z17">
            <v>4.68</v>
          </cell>
          <cell r="AA17">
            <v>4.68</v>
          </cell>
          <cell r="AB17">
            <v>5.04</v>
          </cell>
          <cell r="AC17">
            <v>5.04</v>
          </cell>
          <cell r="AD17">
            <v>5.04</v>
          </cell>
          <cell r="AE17">
            <v>5.04</v>
          </cell>
          <cell r="AF17">
            <v>5.04</v>
          </cell>
          <cell r="AG17">
            <v>5.04</v>
          </cell>
          <cell r="AH17">
            <v>4.7300000000000004</v>
          </cell>
          <cell r="AI17">
            <v>0</v>
          </cell>
          <cell r="AJ17">
            <v>4.7300000000000004</v>
          </cell>
          <cell r="AK17">
            <v>9.18</v>
          </cell>
          <cell r="AL17">
            <v>9.18</v>
          </cell>
          <cell r="AM17">
            <v>60</v>
          </cell>
          <cell r="AN17">
            <v>27.8</v>
          </cell>
          <cell r="AO17">
            <v>12</v>
          </cell>
          <cell r="AP17">
            <v>10.16</v>
          </cell>
          <cell r="AQ17">
            <v>2.5</v>
          </cell>
          <cell r="AR17">
            <v>3</v>
          </cell>
          <cell r="AS17">
            <v>1.07</v>
          </cell>
          <cell r="AT17">
            <v>0.3</v>
          </cell>
          <cell r="AU17">
            <v>1.74</v>
          </cell>
        </row>
        <row r="18">
          <cell r="C18">
            <v>265.02999999999997</v>
          </cell>
          <cell r="D18">
            <v>70.31</v>
          </cell>
          <cell r="E18">
            <v>205.58</v>
          </cell>
          <cell r="F18">
            <v>90.98</v>
          </cell>
          <cell r="G18">
            <v>24.01</v>
          </cell>
          <cell r="H18">
            <v>119.92</v>
          </cell>
          <cell r="I18">
            <v>69.08</v>
          </cell>
          <cell r="J18">
            <v>69.08</v>
          </cell>
          <cell r="K18">
            <v>3.6</v>
          </cell>
          <cell r="L18">
            <v>3.6</v>
          </cell>
          <cell r="M18">
            <v>3.6</v>
          </cell>
          <cell r="N18">
            <v>3.6</v>
          </cell>
          <cell r="O18">
            <v>41.45</v>
          </cell>
          <cell r="P18">
            <v>33.700000000000003</v>
          </cell>
          <cell r="Q18">
            <v>41.45</v>
          </cell>
          <cell r="R18">
            <v>32.68</v>
          </cell>
          <cell r="S18">
            <v>33.86</v>
          </cell>
          <cell r="T18">
            <v>1.8</v>
          </cell>
          <cell r="U18">
            <v>36.840000000000003</v>
          </cell>
          <cell r="V18">
            <v>4.68</v>
          </cell>
          <cell r="W18">
            <v>4.1500000000000004</v>
          </cell>
          <cell r="X18">
            <v>4.68</v>
          </cell>
          <cell r="Y18">
            <v>4.68</v>
          </cell>
          <cell r="Z18">
            <v>4.68</v>
          </cell>
          <cell r="AA18">
            <v>4.68</v>
          </cell>
          <cell r="AB18">
            <v>5.04</v>
          </cell>
          <cell r="AC18">
            <v>5.04</v>
          </cell>
          <cell r="AD18">
            <v>5.04</v>
          </cell>
          <cell r="AE18">
            <v>5.04</v>
          </cell>
          <cell r="AF18">
            <v>5.04</v>
          </cell>
          <cell r="AG18">
            <v>5.04</v>
          </cell>
          <cell r="AH18">
            <v>4.7300000000000004</v>
          </cell>
          <cell r="AI18">
            <v>0</v>
          </cell>
          <cell r="AJ18">
            <v>4.7300000000000004</v>
          </cell>
          <cell r="AK18">
            <v>9.18</v>
          </cell>
          <cell r="AL18">
            <v>9.18</v>
          </cell>
          <cell r="AM18">
            <v>60</v>
          </cell>
          <cell r="AN18">
            <v>27.8</v>
          </cell>
          <cell r="AO18">
            <v>12</v>
          </cell>
          <cell r="AP18">
            <v>10.16</v>
          </cell>
          <cell r="AQ18">
            <v>2.5</v>
          </cell>
          <cell r="AR18">
            <v>3</v>
          </cell>
          <cell r="AS18">
            <v>1.07</v>
          </cell>
          <cell r="AT18">
            <v>0.3</v>
          </cell>
          <cell r="AU18">
            <v>1.74</v>
          </cell>
        </row>
        <row r="19">
          <cell r="C19">
            <v>249.61</v>
          </cell>
          <cell r="D19">
            <v>70.31</v>
          </cell>
          <cell r="E19">
            <v>205.58</v>
          </cell>
          <cell r="F19">
            <v>90.98</v>
          </cell>
          <cell r="G19">
            <v>24.01</v>
          </cell>
          <cell r="H19">
            <v>119.92</v>
          </cell>
          <cell r="I19">
            <v>69.08</v>
          </cell>
          <cell r="J19">
            <v>69.08</v>
          </cell>
          <cell r="K19">
            <v>3.6</v>
          </cell>
          <cell r="L19">
            <v>3.6</v>
          </cell>
          <cell r="M19">
            <v>3.6</v>
          </cell>
          <cell r="N19">
            <v>3.6</v>
          </cell>
          <cell r="O19">
            <v>41.45</v>
          </cell>
          <cell r="P19">
            <v>33.700000000000003</v>
          </cell>
          <cell r="Q19">
            <v>41.45</v>
          </cell>
          <cell r="R19">
            <v>32.68</v>
          </cell>
          <cell r="S19">
            <v>36.840000000000003</v>
          </cell>
          <cell r="T19">
            <v>1.8</v>
          </cell>
          <cell r="U19">
            <v>31.44</v>
          </cell>
          <cell r="V19">
            <v>4.68</v>
          </cell>
          <cell r="W19">
            <v>4.1500000000000004</v>
          </cell>
          <cell r="X19">
            <v>4.68</v>
          </cell>
          <cell r="Y19">
            <v>4.68</v>
          </cell>
          <cell r="Z19">
            <v>4.68</v>
          </cell>
          <cell r="AA19">
            <v>4.68</v>
          </cell>
          <cell r="AB19">
            <v>5.04</v>
          </cell>
          <cell r="AC19">
            <v>5.04</v>
          </cell>
          <cell r="AD19">
            <v>5.04</v>
          </cell>
          <cell r="AE19">
            <v>5.04</v>
          </cell>
          <cell r="AF19">
            <v>5.04</v>
          </cell>
          <cell r="AG19">
            <v>5.04</v>
          </cell>
          <cell r="AH19">
            <v>4.7300000000000004</v>
          </cell>
          <cell r="AI19">
            <v>0</v>
          </cell>
          <cell r="AJ19">
            <v>4.7300000000000004</v>
          </cell>
          <cell r="AK19">
            <v>9.18</v>
          </cell>
          <cell r="AL19">
            <v>9.18</v>
          </cell>
          <cell r="AM19">
            <v>60</v>
          </cell>
          <cell r="AN19">
            <v>27.8</v>
          </cell>
          <cell r="AO19">
            <v>12</v>
          </cell>
          <cell r="AP19">
            <v>10.16</v>
          </cell>
          <cell r="AQ19">
            <v>2.5</v>
          </cell>
          <cell r="AR19">
            <v>3</v>
          </cell>
          <cell r="AS19">
            <v>1.07</v>
          </cell>
          <cell r="AT19">
            <v>0.3</v>
          </cell>
          <cell r="AU19">
            <v>1.74</v>
          </cell>
        </row>
        <row r="20">
          <cell r="C20">
            <v>259.06</v>
          </cell>
          <cell r="D20">
            <v>70.31</v>
          </cell>
          <cell r="E20">
            <v>205.58</v>
          </cell>
          <cell r="F20">
            <v>90.98</v>
          </cell>
          <cell r="G20">
            <v>24.01</v>
          </cell>
          <cell r="H20">
            <v>119.92</v>
          </cell>
          <cell r="I20">
            <v>69.08</v>
          </cell>
          <cell r="J20">
            <v>69.08</v>
          </cell>
          <cell r="K20">
            <v>3.6</v>
          </cell>
          <cell r="L20">
            <v>3.6</v>
          </cell>
          <cell r="M20">
            <v>3.6</v>
          </cell>
          <cell r="N20">
            <v>3.6</v>
          </cell>
          <cell r="O20">
            <v>41.45</v>
          </cell>
          <cell r="P20">
            <v>33.700000000000003</v>
          </cell>
          <cell r="Q20">
            <v>41.45</v>
          </cell>
          <cell r="R20">
            <v>32.68</v>
          </cell>
          <cell r="S20">
            <v>36.840000000000003</v>
          </cell>
          <cell r="T20">
            <v>1.8</v>
          </cell>
          <cell r="U20">
            <v>32.92</v>
          </cell>
          <cell r="V20">
            <v>4.68</v>
          </cell>
          <cell r="W20">
            <v>4.1500000000000004</v>
          </cell>
          <cell r="X20">
            <v>4.68</v>
          </cell>
          <cell r="Y20">
            <v>4.68</v>
          </cell>
          <cell r="Z20">
            <v>4.68</v>
          </cell>
          <cell r="AA20">
            <v>4.68</v>
          </cell>
          <cell r="AB20">
            <v>5.04</v>
          </cell>
          <cell r="AC20">
            <v>5.04</v>
          </cell>
          <cell r="AD20">
            <v>5.04</v>
          </cell>
          <cell r="AE20">
            <v>5.04</v>
          </cell>
          <cell r="AF20">
            <v>5.04</v>
          </cell>
          <cell r="AG20">
            <v>5.04</v>
          </cell>
          <cell r="AH20">
            <v>4.7300000000000004</v>
          </cell>
          <cell r="AI20">
            <v>0</v>
          </cell>
          <cell r="AJ20">
            <v>4.7300000000000004</v>
          </cell>
          <cell r="AK20">
            <v>9.18</v>
          </cell>
          <cell r="AL20">
            <v>9.18</v>
          </cell>
          <cell r="AM20">
            <v>60</v>
          </cell>
          <cell r="AN20">
            <v>27.8</v>
          </cell>
          <cell r="AO20">
            <v>12</v>
          </cell>
          <cell r="AP20">
            <v>10.16</v>
          </cell>
          <cell r="AQ20">
            <v>2.5</v>
          </cell>
          <cell r="AR20">
            <v>3</v>
          </cell>
          <cell r="AS20">
            <v>1.07</v>
          </cell>
          <cell r="AT20">
            <v>0.3</v>
          </cell>
          <cell r="AU20">
            <v>1.74</v>
          </cell>
        </row>
        <row r="21">
          <cell r="C21">
            <v>294.89999999999998</v>
          </cell>
          <cell r="D21">
            <v>70.31</v>
          </cell>
          <cell r="E21">
            <v>205.58</v>
          </cell>
          <cell r="F21">
            <v>90.98</v>
          </cell>
          <cell r="G21">
            <v>24.01</v>
          </cell>
          <cell r="H21">
            <v>119.92</v>
          </cell>
          <cell r="I21">
            <v>69.08</v>
          </cell>
          <cell r="J21">
            <v>69.08</v>
          </cell>
          <cell r="K21">
            <v>3.6</v>
          </cell>
          <cell r="L21">
            <v>3.6</v>
          </cell>
          <cell r="M21">
            <v>3.6</v>
          </cell>
          <cell r="N21">
            <v>3.6</v>
          </cell>
          <cell r="O21">
            <v>41.45</v>
          </cell>
          <cell r="P21">
            <v>33.700000000000003</v>
          </cell>
          <cell r="Q21">
            <v>41.45</v>
          </cell>
          <cell r="R21">
            <v>32.68</v>
          </cell>
          <cell r="S21">
            <v>36.840000000000003</v>
          </cell>
          <cell r="T21">
            <v>1.8</v>
          </cell>
          <cell r="U21">
            <v>36.840000000000003</v>
          </cell>
          <cell r="V21">
            <v>4.68</v>
          </cell>
          <cell r="W21">
            <v>4.1500000000000004</v>
          </cell>
          <cell r="X21">
            <v>4.68</v>
          </cell>
          <cell r="Y21">
            <v>4.68</v>
          </cell>
          <cell r="Z21">
            <v>4.68</v>
          </cell>
          <cell r="AA21">
            <v>4.68</v>
          </cell>
          <cell r="AB21">
            <v>5.04</v>
          </cell>
          <cell r="AC21">
            <v>5.04</v>
          </cell>
          <cell r="AD21">
            <v>5.04</v>
          </cell>
          <cell r="AE21">
            <v>5.04</v>
          </cell>
          <cell r="AF21">
            <v>5.04</v>
          </cell>
          <cell r="AG21">
            <v>5.04</v>
          </cell>
          <cell r="AH21">
            <v>4.7300000000000004</v>
          </cell>
          <cell r="AI21">
            <v>0</v>
          </cell>
          <cell r="AJ21">
            <v>4.7300000000000004</v>
          </cell>
          <cell r="AK21">
            <v>9.18</v>
          </cell>
          <cell r="AL21">
            <v>9.18</v>
          </cell>
          <cell r="AM21">
            <v>60</v>
          </cell>
          <cell r="AN21">
            <v>27.8</v>
          </cell>
          <cell r="AO21">
            <v>12</v>
          </cell>
          <cell r="AP21">
            <v>10.16</v>
          </cell>
          <cell r="AQ21">
            <v>2.5</v>
          </cell>
          <cell r="AR21">
            <v>3</v>
          </cell>
          <cell r="AS21">
            <v>1.07</v>
          </cell>
          <cell r="AT21">
            <v>0.49</v>
          </cell>
          <cell r="AU21">
            <v>1.74</v>
          </cell>
        </row>
        <row r="22">
          <cell r="C22">
            <v>261.27999999999997</v>
          </cell>
          <cell r="D22">
            <v>70.31</v>
          </cell>
          <cell r="E22">
            <v>205.58</v>
          </cell>
          <cell r="F22">
            <v>90.98</v>
          </cell>
          <cell r="G22">
            <v>24.01</v>
          </cell>
          <cell r="H22">
            <v>119.92</v>
          </cell>
          <cell r="I22">
            <v>69.08</v>
          </cell>
          <cell r="J22">
            <v>69.08</v>
          </cell>
          <cell r="K22">
            <v>3.6</v>
          </cell>
          <cell r="L22">
            <v>3.6</v>
          </cell>
          <cell r="M22">
            <v>3.6</v>
          </cell>
          <cell r="N22">
            <v>3.6</v>
          </cell>
          <cell r="O22">
            <v>41.45</v>
          </cell>
          <cell r="P22">
            <v>33.700000000000003</v>
          </cell>
          <cell r="Q22">
            <v>41.45</v>
          </cell>
          <cell r="R22">
            <v>32.68</v>
          </cell>
          <cell r="S22">
            <v>36.840000000000003</v>
          </cell>
          <cell r="T22">
            <v>1.8</v>
          </cell>
          <cell r="U22">
            <v>33.270000000000003</v>
          </cell>
          <cell r="V22">
            <v>4.68</v>
          </cell>
          <cell r="W22">
            <v>4.1500000000000004</v>
          </cell>
          <cell r="X22">
            <v>4.68</v>
          </cell>
          <cell r="Y22">
            <v>4.68</v>
          </cell>
          <cell r="Z22">
            <v>4.68</v>
          </cell>
          <cell r="AA22">
            <v>4.68</v>
          </cell>
          <cell r="AB22">
            <v>5.04</v>
          </cell>
          <cell r="AC22">
            <v>5.04</v>
          </cell>
          <cell r="AD22">
            <v>5.04</v>
          </cell>
          <cell r="AE22">
            <v>5.04</v>
          </cell>
          <cell r="AF22">
            <v>5.04</v>
          </cell>
          <cell r="AG22">
            <v>5.04</v>
          </cell>
          <cell r="AH22">
            <v>4.7300000000000004</v>
          </cell>
          <cell r="AI22">
            <v>0</v>
          </cell>
          <cell r="AJ22">
            <v>4.7300000000000004</v>
          </cell>
          <cell r="AK22">
            <v>9.18</v>
          </cell>
          <cell r="AL22">
            <v>9.18</v>
          </cell>
          <cell r="AM22">
            <v>60</v>
          </cell>
          <cell r="AN22">
            <v>37.369999999999997</v>
          </cell>
          <cell r="AO22">
            <v>13.73</v>
          </cell>
          <cell r="AP22">
            <v>10.16</v>
          </cell>
          <cell r="AQ22">
            <v>2.5</v>
          </cell>
          <cell r="AR22">
            <v>3</v>
          </cell>
          <cell r="AS22">
            <v>1.07</v>
          </cell>
          <cell r="AT22">
            <v>0.67</v>
          </cell>
          <cell r="AU22">
            <v>1.74</v>
          </cell>
        </row>
        <row r="23">
          <cell r="C23">
            <v>207.85</v>
          </cell>
          <cell r="D23">
            <v>70.31</v>
          </cell>
          <cell r="E23">
            <v>205.58</v>
          </cell>
          <cell r="F23">
            <v>90.98</v>
          </cell>
          <cell r="G23">
            <v>24.01</v>
          </cell>
          <cell r="H23">
            <v>119.92</v>
          </cell>
          <cell r="I23">
            <v>69.08</v>
          </cell>
          <cell r="J23">
            <v>69.08</v>
          </cell>
          <cell r="K23">
            <v>3.6</v>
          </cell>
          <cell r="L23">
            <v>3.6</v>
          </cell>
          <cell r="M23">
            <v>3.6</v>
          </cell>
          <cell r="N23">
            <v>3.6</v>
          </cell>
          <cell r="O23">
            <v>41.45</v>
          </cell>
          <cell r="P23">
            <v>33.700000000000003</v>
          </cell>
          <cell r="Q23">
            <v>41.45</v>
          </cell>
          <cell r="R23">
            <v>32.68</v>
          </cell>
          <cell r="S23">
            <v>24.88</v>
          </cell>
          <cell r="T23">
            <v>1.8</v>
          </cell>
          <cell r="U23">
            <v>36.840000000000003</v>
          </cell>
          <cell r="V23">
            <v>4.68</v>
          </cell>
          <cell r="W23">
            <v>4.1500000000000004</v>
          </cell>
          <cell r="X23">
            <v>4.68</v>
          </cell>
          <cell r="Y23">
            <v>4.68</v>
          </cell>
          <cell r="Z23">
            <v>4.68</v>
          </cell>
          <cell r="AA23">
            <v>4.68</v>
          </cell>
          <cell r="AB23">
            <v>5.04</v>
          </cell>
          <cell r="AC23">
            <v>5.04</v>
          </cell>
          <cell r="AD23">
            <v>5.04</v>
          </cell>
          <cell r="AE23">
            <v>5.04</v>
          </cell>
          <cell r="AF23">
            <v>5.04</v>
          </cell>
          <cell r="AG23">
            <v>5.04</v>
          </cell>
          <cell r="AH23">
            <v>4.7300000000000004</v>
          </cell>
          <cell r="AI23">
            <v>0</v>
          </cell>
          <cell r="AJ23">
            <v>4.7300000000000004</v>
          </cell>
          <cell r="AK23">
            <v>9.18</v>
          </cell>
          <cell r="AL23">
            <v>9.18</v>
          </cell>
          <cell r="AM23">
            <v>60</v>
          </cell>
          <cell r="AN23">
            <v>74.45</v>
          </cell>
          <cell r="AO23">
            <v>37.049999999999997</v>
          </cell>
          <cell r="AP23">
            <v>10.16</v>
          </cell>
          <cell r="AQ23">
            <v>2.5</v>
          </cell>
          <cell r="AR23">
            <v>3</v>
          </cell>
          <cell r="AS23">
            <v>1.07</v>
          </cell>
          <cell r="AT23">
            <v>0.67</v>
          </cell>
          <cell r="AU23">
            <v>1.74</v>
          </cell>
        </row>
        <row r="24">
          <cell r="C24">
            <v>326.38</v>
          </cell>
          <cell r="D24">
            <v>70.31</v>
          </cell>
          <cell r="E24">
            <v>205.58</v>
          </cell>
          <cell r="F24">
            <v>90.98</v>
          </cell>
          <cell r="G24">
            <v>24.01</v>
          </cell>
          <cell r="H24">
            <v>119.92</v>
          </cell>
          <cell r="I24">
            <v>69.08</v>
          </cell>
          <cell r="J24">
            <v>69.08</v>
          </cell>
          <cell r="K24">
            <v>3.6</v>
          </cell>
          <cell r="L24">
            <v>3.6</v>
          </cell>
          <cell r="M24">
            <v>3.6</v>
          </cell>
          <cell r="N24">
            <v>3.6</v>
          </cell>
          <cell r="O24">
            <v>41.45</v>
          </cell>
          <cell r="P24">
            <v>33.700000000000003</v>
          </cell>
          <cell r="Q24">
            <v>41.45</v>
          </cell>
          <cell r="R24">
            <v>32.68</v>
          </cell>
          <cell r="S24">
            <v>36.840000000000003</v>
          </cell>
          <cell r="T24">
            <v>1.8</v>
          </cell>
          <cell r="U24">
            <v>36.840000000000003</v>
          </cell>
          <cell r="V24">
            <v>4.68</v>
          </cell>
          <cell r="W24">
            <v>4.1500000000000004</v>
          </cell>
          <cell r="X24">
            <v>4.68</v>
          </cell>
          <cell r="Y24">
            <v>4.68</v>
          </cell>
          <cell r="Z24">
            <v>4.68</v>
          </cell>
          <cell r="AA24">
            <v>4.68</v>
          </cell>
          <cell r="AB24">
            <v>5.04</v>
          </cell>
          <cell r="AC24">
            <v>5.04</v>
          </cell>
          <cell r="AD24">
            <v>5.04</v>
          </cell>
          <cell r="AE24">
            <v>5.04</v>
          </cell>
          <cell r="AF24">
            <v>5.04</v>
          </cell>
          <cell r="AG24">
            <v>5.04</v>
          </cell>
          <cell r="AH24">
            <v>4.7300000000000004</v>
          </cell>
          <cell r="AI24">
            <v>0</v>
          </cell>
          <cell r="AJ24">
            <v>4.7300000000000004</v>
          </cell>
          <cell r="AK24">
            <v>9.18</v>
          </cell>
          <cell r="AL24">
            <v>9.18</v>
          </cell>
          <cell r="AM24">
            <v>60</v>
          </cell>
          <cell r="AN24">
            <v>74.45</v>
          </cell>
          <cell r="AO24">
            <v>37.049999999999997</v>
          </cell>
          <cell r="AP24">
            <v>10.16</v>
          </cell>
          <cell r="AQ24">
            <v>2.5</v>
          </cell>
          <cell r="AR24">
            <v>3</v>
          </cell>
          <cell r="AS24">
            <v>1.07</v>
          </cell>
          <cell r="AT24">
            <v>0.67</v>
          </cell>
          <cell r="AU24">
            <v>1.74</v>
          </cell>
        </row>
        <row r="25">
          <cell r="C25">
            <v>582.55999999999995</v>
          </cell>
          <cell r="D25">
            <v>34.21</v>
          </cell>
          <cell r="E25">
            <v>205.58</v>
          </cell>
          <cell r="F25">
            <v>90.98</v>
          </cell>
          <cell r="G25">
            <v>24.01</v>
          </cell>
          <cell r="H25">
            <v>119.92</v>
          </cell>
          <cell r="I25">
            <v>69.08</v>
          </cell>
          <cell r="J25">
            <v>69.08</v>
          </cell>
          <cell r="K25">
            <v>3.6</v>
          </cell>
          <cell r="L25">
            <v>3.6</v>
          </cell>
          <cell r="M25">
            <v>3.6</v>
          </cell>
          <cell r="N25">
            <v>3.6</v>
          </cell>
          <cell r="O25">
            <v>41.45</v>
          </cell>
          <cell r="P25">
            <v>33.700000000000003</v>
          </cell>
          <cell r="Q25">
            <v>41.45</v>
          </cell>
          <cell r="R25">
            <v>32.68</v>
          </cell>
          <cell r="S25">
            <v>36.840000000000003</v>
          </cell>
          <cell r="T25">
            <v>1.8</v>
          </cell>
          <cell r="U25">
            <v>36.840000000000003</v>
          </cell>
          <cell r="V25">
            <v>4.68</v>
          </cell>
          <cell r="W25">
            <v>4.1500000000000004</v>
          </cell>
          <cell r="X25">
            <v>4.68</v>
          </cell>
          <cell r="Y25">
            <v>4.68</v>
          </cell>
          <cell r="Z25">
            <v>4.68</v>
          </cell>
          <cell r="AA25">
            <v>4.68</v>
          </cell>
          <cell r="AB25">
            <v>5.04</v>
          </cell>
          <cell r="AC25">
            <v>5.04</v>
          </cell>
          <cell r="AD25">
            <v>5.04</v>
          </cell>
          <cell r="AE25">
            <v>5.04</v>
          </cell>
          <cell r="AF25">
            <v>5.04</v>
          </cell>
          <cell r="AG25">
            <v>5.04</v>
          </cell>
          <cell r="AH25">
            <v>4.7300000000000004</v>
          </cell>
          <cell r="AI25">
            <v>99.73</v>
          </cell>
          <cell r="AJ25">
            <v>4.7300000000000004</v>
          </cell>
          <cell r="AK25">
            <v>9.18</v>
          </cell>
          <cell r="AL25">
            <v>9.18</v>
          </cell>
          <cell r="AM25">
            <v>154.4</v>
          </cell>
          <cell r="AN25">
            <v>74.45</v>
          </cell>
          <cell r="AO25">
            <v>37.049999999999997</v>
          </cell>
          <cell r="AP25">
            <v>10.16</v>
          </cell>
          <cell r="AQ25">
            <v>4.82</v>
          </cell>
          <cell r="AR25">
            <v>10.029999999999999</v>
          </cell>
          <cell r="AS25">
            <v>1.44</v>
          </cell>
          <cell r="AT25">
            <v>0.67</v>
          </cell>
          <cell r="AU25">
            <v>1.74</v>
          </cell>
        </row>
        <row r="26">
          <cell r="C26">
            <v>555.75</v>
          </cell>
          <cell r="D26">
            <v>70.31</v>
          </cell>
          <cell r="E26">
            <v>205.58</v>
          </cell>
          <cell r="F26">
            <v>90.98</v>
          </cell>
          <cell r="G26">
            <v>24.01</v>
          </cell>
          <cell r="H26">
            <v>119.92</v>
          </cell>
          <cell r="I26">
            <v>69.08</v>
          </cell>
          <cell r="J26">
            <v>69.08</v>
          </cell>
          <cell r="K26">
            <v>3.6</v>
          </cell>
          <cell r="L26">
            <v>3.6</v>
          </cell>
          <cell r="M26">
            <v>3.6</v>
          </cell>
          <cell r="N26">
            <v>3.6</v>
          </cell>
          <cell r="O26">
            <v>41.45</v>
          </cell>
          <cell r="P26">
            <v>33.700000000000003</v>
          </cell>
          <cell r="Q26">
            <v>41.45</v>
          </cell>
          <cell r="R26">
            <v>32.68</v>
          </cell>
          <cell r="S26">
            <v>36.840000000000003</v>
          </cell>
          <cell r="T26">
            <v>1.8</v>
          </cell>
          <cell r="U26">
            <v>36.840000000000003</v>
          </cell>
          <cell r="V26">
            <v>4.68</v>
          </cell>
          <cell r="W26">
            <v>4.1500000000000004</v>
          </cell>
          <cell r="X26">
            <v>4.68</v>
          </cell>
          <cell r="Y26">
            <v>4.68</v>
          </cell>
          <cell r="Z26">
            <v>4.68</v>
          </cell>
          <cell r="AA26">
            <v>4.68</v>
          </cell>
          <cell r="AB26">
            <v>5.04</v>
          </cell>
          <cell r="AC26">
            <v>5.04</v>
          </cell>
          <cell r="AD26">
            <v>5.04</v>
          </cell>
          <cell r="AE26">
            <v>5.04</v>
          </cell>
          <cell r="AF26">
            <v>5.04</v>
          </cell>
          <cell r="AG26">
            <v>5.04</v>
          </cell>
          <cell r="AH26">
            <v>4.7300000000000004</v>
          </cell>
          <cell r="AI26">
            <v>49.17</v>
          </cell>
          <cell r="AJ26">
            <v>4.7300000000000004</v>
          </cell>
          <cell r="AK26">
            <v>9.18</v>
          </cell>
          <cell r="AL26">
            <v>9.18</v>
          </cell>
          <cell r="AM26">
            <v>154.4</v>
          </cell>
          <cell r="AN26">
            <v>74.45</v>
          </cell>
          <cell r="AO26">
            <v>37.049999999999997</v>
          </cell>
          <cell r="AP26">
            <v>10.16</v>
          </cell>
          <cell r="AQ26">
            <v>4.82</v>
          </cell>
          <cell r="AR26">
            <v>10.029999999999999</v>
          </cell>
          <cell r="AS26">
            <v>1.44</v>
          </cell>
          <cell r="AT26">
            <v>0.67</v>
          </cell>
          <cell r="AU26">
            <v>1.74</v>
          </cell>
        </row>
        <row r="27">
          <cell r="C27">
            <v>383.51</v>
          </cell>
          <cell r="D27">
            <v>70.31</v>
          </cell>
          <cell r="E27">
            <v>205.58</v>
          </cell>
          <cell r="F27">
            <v>90.98</v>
          </cell>
          <cell r="G27">
            <v>24.01</v>
          </cell>
          <cell r="H27">
            <v>119.92</v>
          </cell>
          <cell r="I27">
            <v>69.08</v>
          </cell>
          <cell r="J27">
            <v>69.08</v>
          </cell>
          <cell r="K27">
            <v>3.6</v>
          </cell>
          <cell r="L27">
            <v>3.6</v>
          </cell>
          <cell r="M27">
            <v>3.6</v>
          </cell>
          <cell r="N27">
            <v>3.6</v>
          </cell>
          <cell r="O27">
            <v>41.45</v>
          </cell>
          <cell r="P27">
            <v>33.700000000000003</v>
          </cell>
          <cell r="Q27">
            <v>41.45</v>
          </cell>
          <cell r="R27">
            <v>32.68</v>
          </cell>
          <cell r="S27">
            <v>36.840000000000003</v>
          </cell>
          <cell r="T27">
            <v>1.8</v>
          </cell>
          <cell r="U27">
            <v>36.840000000000003</v>
          </cell>
          <cell r="V27">
            <v>4.68</v>
          </cell>
          <cell r="W27">
            <v>4.1500000000000004</v>
          </cell>
          <cell r="X27">
            <v>4.68</v>
          </cell>
          <cell r="Y27">
            <v>4.68</v>
          </cell>
          <cell r="Z27">
            <v>4.68</v>
          </cell>
          <cell r="AA27">
            <v>4.68</v>
          </cell>
          <cell r="AB27">
            <v>5.04</v>
          </cell>
          <cell r="AC27">
            <v>5.04</v>
          </cell>
          <cell r="AD27">
            <v>5.04</v>
          </cell>
          <cell r="AE27">
            <v>5.04</v>
          </cell>
          <cell r="AF27">
            <v>5.04</v>
          </cell>
          <cell r="AG27">
            <v>5.04</v>
          </cell>
          <cell r="AH27">
            <v>4.7300000000000004</v>
          </cell>
          <cell r="AI27">
            <v>72.260000000000005</v>
          </cell>
          <cell r="AJ27">
            <v>4.7300000000000004</v>
          </cell>
          <cell r="AK27">
            <v>9.18</v>
          </cell>
          <cell r="AL27">
            <v>9.18</v>
          </cell>
          <cell r="AM27">
            <v>154.4</v>
          </cell>
          <cell r="AN27">
            <v>74.45</v>
          </cell>
          <cell r="AO27">
            <v>37.049999999999997</v>
          </cell>
          <cell r="AP27">
            <v>10.16</v>
          </cell>
          <cell r="AQ27">
            <v>4.5199999999999996</v>
          </cell>
          <cell r="AR27">
            <v>10.029999999999999</v>
          </cell>
          <cell r="AS27">
            <v>1.32</v>
          </cell>
          <cell r="AT27">
            <v>0.67</v>
          </cell>
          <cell r="AU27">
            <v>1.74</v>
          </cell>
        </row>
        <row r="28">
          <cell r="C28">
            <v>260.60000000000002</v>
          </cell>
          <cell r="D28">
            <v>70.31</v>
          </cell>
          <cell r="E28">
            <v>205.58</v>
          </cell>
          <cell r="F28">
            <v>90.98</v>
          </cell>
          <cell r="G28">
            <v>24.01</v>
          </cell>
          <cell r="H28">
            <v>119.92</v>
          </cell>
          <cell r="I28">
            <v>69.08</v>
          </cell>
          <cell r="J28">
            <v>69.08</v>
          </cell>
          <cell r="K28">
            <v>3.6</v>
          </cell>
          <cell r="L28">
            <v>3.6</v>
          </cell>
          <cell r="M28">
            <v>3.6</v>
          </cell>
          <cell r="N28">
            <v>3.6</v>
          </cell>
          <cell r="O28">
            <v>41.45</v>
          </cell>
          <cell r="P28">
            <v>33.700000000000003</v>
          </cell>
          <cell r="Q28">
            <v>41.45</v>
          </cell>
          <cell r="R28">
            <v>32.68</v>
          </cell>
          <cell r="S28">
            <v>33.159999999999997</v>
          </cell>
          <cell r="T28">
            <v>1.8</v>
          </cell>
          <cell r="U28">
            <v>36.840000000000003</v>
          </cell>
          <cell r="V28">
            <v>4.68</v>
          </cell>
          <cell r="W28">
            <v>4.1500000000000004</v>
          </cell>
          <cell r="X28">
            <v>4.68</v>
          </cell>
          <cell r="Y28">
            <v>4.68</v>
          </cell>
          <cell r="Z28">
            <v>4.68</v>
          </cell>
          <cell r="AA28">
            <v>4.68</v>
          </cell>
          <cell r="AB28">
            <v>5.04</v>
          </cell>
          <cell r="AC28">
            <v>5.04</v>
          </cell>
          <cell r="AD28">
            <v>5.04</v>
          </cell>
          <cell r="AE28">
            <v>5.04</v>
          </cell>
          <cell r="AF28">
            <v>5.04</v>
          </cell>
          <cell r="AG28">
            <v>5.04</v>
          </cell>
          <cell r="AH28">
            <v>4.7300000000000004</v>
          </cell>
          <cell r="AI28">
            <v>0</v>
          </cell>
          <cell r="AJ28">
            <v>4.7300000000000004</v>
          </cell>
          <cell r="AK28">
            <v>9.18</v>
          </cell>
          <cell r="AL28">
            <v>9.18</v>
          </cell>
          <cell r="AM28">
            <v>123.48</v>
          </cell>
          <cell r="AN28">
            <v>74.45</v>
          </cell>
          <cell r="AO28">
            <v>37.049999999999997</v>
          </cell>
          <cell r="AP28">
            <v>10.16</v>
          </cell>
          <cell r="AQ28">
            <v>2.5</v>
          </cell>
          <cell r="AR28">
            <v>9.9</v>
          </cell>
          <cell r="AS28">
            <v>1.07</v>
          </cell>
          <cell r="AT28">
            <v>0.67</v>
          </cell>
          <cell r="AU28">
            <v>1.74</v>
          </cell>
        </row>
        <row r="29">
          <cell r="C29">
            <v>258.91000000000003</v>
          </cell>
          <cell r="D29">
            <v>70.31</v>
          </cell>
          <cell r="E29">
            <v>205.58</v>
          </cell>
          <cell r="F29">
            <v>90.98</v>
          </cell>
          <cell r="G29">
            <v>24.01</v>
          </cell>
          <cell r="H29">
            <v>119.92</v>
          </cell>
          <cell r="I29">
            <v>69.08</v>
          </cell>
          <cell r="J29">
            <v>69.08</v>
          </cell>
          <cell r="K29">
            <v>3.6</v>
          </cell>
          <cell r="L29">
            <v>3.6</v>
          </cell>
          <cell r="M29">
            <v>3.6</v>
          </cell>
          <cell r="N29">
            <v>3.6</v>
          </cell>
          <cell r="O29">
            <v>41.45</v>
          </cell>
          <cell r="P29">
            <v>33.700000000000003</v>
          </cell>
          <cell r="Q29">
            <v>41.45</v>
          </cell>
          <cell r="R29">
            <v>32.68</v>
          </cell>
          <cell r="S29">
            <v>36.840000000000003</v>
          </cell>
          <cell r="T29">
            <v>1.8</v>
          </cell>
          <cell r="U29">
            <v>32.9</v>
          </cell>
          <cell r="V29">
            <v>4.68</v>
          </cell>
          <cell r="W29">
            <v>4.1500000000000004</v>
          </cell>
          <cell r="X29">
            <v>4.68</v>
          </cell>
          <cell r="Y29">
            <v>4.68</v>
          </cell>
          <cell r="Z29">
            <v>4.68</v>
          </cell>
          <cell r="AA29">
            <v>4.68</v>
          </cell>
          <cell r="AB29">
            <v>5.04</v>
          </cell>
          <cell r="AC29">
            <v>5.04</v>
          </cell>
          <cell r="AD29">
            <v>5.04</v>
          </cell>
          <cell r="AE29">
            <v>5.04</v>
          </cell>
          <cell r="AF29">
            <v>5.04</v>
          </cell>
          <cell r="AG29">
            <v>5.04</v>
          </cell>
          <cell r="AH29">
            <v>4.7300000000000004</v>
          </cell>
          <cell r="AI29">
            <v>0</v>
          </cell>
          <cell r="AJ29">
            <v>4.7300000000000004</v>
          </cell>
          <cell r="AK29">
            <v>9.18</v>
          </cell>
          <cell r="AL29">
            <v>9.18</v>
          </cell>
          <cell r="AM29">
            <v>60</v>
          </cell>
          <cell r="AN29">
            <v>27.8</v>
          </cell>
          <cell r="AO29">
            <v>12</v>
          </cell>
          <cell r="AP29">
            <v>10.16</v>
          </cell>
          <cell r="AQ29">
            <v>2.5</v>
          </cell>
          <cell r="AR29">
            <v>3</v>
          </cell>
          <cell r="AS29">
            <v>1.07</v>
          </cell>
          <cell r="AT29">
            <v>0.3</v>
          </cell>
          <cell r="AU29">
            <v>1.74</v>
          </cell>
        </row>
        <row r="30">
          <cell r="C30">
            <v>355.8</v>
          </cell>
          <cell r="D30">
            <v>0</v>
          </cell>
          <cell r="E30">
            <v>0</v>
          </cell>
          <cell r="F30">
            <v>90.98</v>
          </cell>
          <cell r="G30">
            <v>0</v>
          </cell>
          <cell r="H30">
            <v>119.92</v>
          </cell>
          <cell r="I30">
            <v>69.08</v>
          </cell>
          <cell r="J30">
            <v>69.08</v>
          </cell>
          <cell r="K30">
            <v>3.6</v>
          </cell>
          <cell r="L30">
            <v>3.6</v>
          </cell>
          <cell r="M30">
            <v>3.6</v>
          </cell>
          <cell r="N30">
            <v>3.6</v>
          </cell>
          <cell r="O30">
            <v>41.45</v>
          </cell>
          <cell r="P30">
            <v>33.700000000000003</v>
          </cell>
          <cell r="Q30">
            <v>41.45</v>
          </cell>
          <cell r="R30">
            <v>32.68</v>
          </cell>
          <cell r="S30">
            <v>36.840000000000003</v>
          </cell>
          <cell r="T30">
            <v>0</v>
          </cell>
          <cell r="U30">
            <v>0</v>
          </cell>
          <cell r="V30">
            <v>4.68</v>
          </cell>
          <cell r="W30">
            <v>4.1500000000000004</v>
          </cell>
          <cell r="X30">
            <v>4.68</v>
          </cell>
          <cell r="Y30">
            <v>4.68</v>
          </cell>
          <cell r="Z30">
            <v>4.68</v>
          </cell>
          <cell r="AA30">
            <v>4.68</v>
          </cell>
          <cell r="AB30">
            <v>5.04</v>
          </cell>
          <cell r="AC30">
            <v>5.04</v>
          </cell>
          <cell r="AD30">
            <v>5.04</v>
          </cell>
          <cell r="AE30">
            <v>5.04</v>
          </cell>
          <cell r="AF30">
            <v>5.04</v>
          </cell>
          <cell r="AG30">
            <v>5.04</v>
          </cell>
          <cell r="AH30">
            <v>4.7300000000000004</v>
          </cell>
          <cell r="AI30">
            <v>0</v>
          </cell>
          <cell r="AJ30">
            <v>4.7300000000000004</v>
          </cell>
          <cell r="AK30">
            <v>9.18</v>
          </cell>
          <cell r="AL30">
            <v>9.18</v>
          </cell>
          <cell r="AM30">
            <v>60</v>
          </cell>
          <cell r="AN30">
            <v>27.8</v>
          </cell>
          <cell r="AO30">
            <v>12</v>
          </cell>
          <cell r="AP30">
            <v>10.16</v>
          </cell>
          <cell r="AQ30">
            <v>2.5</v>
          </cell>
          <cell r="AR30">
            <v>3</v>
          </cell>
          <cell r="AS30">
            <v>1.07</v>
          </cell>
          <cell r="AT30">
            <v>0.3</v>
          </cell>
          <cell r="AU30">
            <v>0.9</v>
          </cell>
        </row>
        <row r="32">
          <cell r="C32">
            <v>7448.32</v>
          </cell>
          <cell r="D32">
            <v>807.66</v>
          </cell>
          <cell r="E32">
            <v>3065.97</v>
          </cell>
          <cell r="F32">
            <v>2183.41</v>
          </cell>
          <cell r="G32">
            <v>312.10000000000002</v>
          </cell>
          <cell r="H32">
            <v>2878.19</v>
          </cell>
          <cell r="I32">
            <v>1657.88</v>
          </cell>
          <cell r="J32">
            <v>1657.88</v>
          </cell>
          <cell r="K32">
            <v>86.39</v>
          </cell>
          <cell r="L32">
            <v>86.39</v>
          </cell>
          <cell r="M32">
            <v>86.39</v>
          </cell>
          <cell r="N32">
            <v>86.39</v>
          </cell>
          <cell r="O32">
            <v>994.75</v>
          </cell>
          <cell r="P32">
            <v>808.82</v>
          </cell>
          <cell r="Q32">
            <v>994.75</v>
          </cell>
          <cell r="R32">
            <v>784.37</v>
          </cell>
          <cell r="S32">
            <v>769.5</v>
          </cell>
          <cell r="T32">
            <v>21.62</v>
          </cell>
          <cell r="U32">
            <v>511.81</v>
          </cell>
          <cell r="V32">
            <v>112.37</v>
          </cell>
          <cell r="W32">
            <v>99.52</v>
          </cell>
          <cell r="X32">
            <v>112.37</v>
          </cell>
          <cell r="Y32">
            <v>112.37</v>
          </cell>
          <cell r="Z32">
            <v>112.37</v>
          </cell>
          <cell r="AA32">
            <v>112.37</v>
          </cell>
          <cell r="AB32">
            <v>120.88</v>
          </cell>
          <cell r="AC32">
            <v>120.88</v>
          </cell>
          <cell r="AD32">
            <v>120.88</v>
          </cell>
          <cell r="AE32">
            <v>120.88</v>
          </cell>
          <cell r="AF32">
            <v>120.88</v>
          </cell>
          <cell r="AG32">
            <v>120.88</v>
          </cell>
          <cell r="AH32">
            <v>113.6</v>
          </cell>
          <cell r="AI32">
            <v>221.16</v>
          </cell>
          <cell r="AJ32">
            <v>113.6</v>
          </cell>
          <cell r="AK32">
            <v>220.25</v>
          </cell>
          <cell r="AL32">
            <v>217.64</v>
          </cell>
          <cell r="AM32">
            <v>1786.67</v>
          </cell>
          <cell r="AN32">
            <v>956.67</v>
          </cell>
          <cell r="AO32">
            <v>440</v>
          </cell>
          <cell r="AP32">
            <v>243.89</v>
          </cell>
          <cell r="AQ32">
            <v>66.67</v>
          </cell>
          <cell r="AR32">
            <v>100</v>
          </cell>
          <cell r="AS32">
            <v>26.67</v>
          </cell>
          <cell r="AT32">
            <v>10</v>
          </cell>
          <cell r="AU32">
            <v>33.33</v>
          </cell>
        </row>
        <row r="34">
          <cell r="C34">
            <v>2E-3</v>
          </cell>
          <cell r="D34">
            <v>2E-3</v>
          </cell>
          <cell r="E34">
            <v>2E-3</v>
          </cell>
          <cell r="F34">
            <v>2.5700000000000001E-2</v>
          </cell>
          <cell r="G34">
            <v>3.32E-2</v>
          </cell>
          <cell r="H34">
            <v>2.75E-2</v>
          </cell>
          <cell r="I34">
            <v>2.7799999999999998E-2</v>
          </cell>
          <cell r="J34">
            <v>2.81E-2</v>
          </cell>
          <cell r="K34">
            <v>3.2000000000000001E-2</v>
          </cell>
          <cell r="L34">
            <v>3.2199999999999999E-2</v>
          </cell>
          <cell r="M34">
            <v>3.2199999999999999E-2</v>
          </cell>
          <cell r="N34">
            <v>3.2199999999999999E-2</v>
          </cell>
          <cell r="O34">
            <v>3.9E-2</v>
          </cell>
          <cell r="P34">
            <v>3.95E-2</v>
          </cell>
          <cell r="Q34">
            <v>4.1000000000000002E-2</v>
          </cell>
          <cell r="R34">
            <v>3.4299999999999997E-2</v>
          </cell>
          <cell r="S34">
            <v>4.1799999999999997E-2</v>
          </cell>
          <cell r="T34">
            <v>4.1799999999999997E-2</v>
          </cell>
          <cell r="U34">
            <v>4.2200000000000001E-2</v>
          </cell>
          <cell r="V34">
            <v>3.7100000000000001E-2</v>
          </cell>
          <cell r="W34">
            <v>3.7100000000000001E-2</v>
          </cell>
          <cell r="X34">
            <v>3.7100000000000001E-2</v>
          </cell>
          <cell r="Y34">
            <v>3.7100000000000001E-2</v>
          </cell>
          <cell r="Z34">
            <v>3.7100000000000001E-2</v>
          </cell>
          <cell r="AA34">
            <v>3.7100000000000001E-2</v>
          </cell>
          <cell r="AB34">
            <v>4.0899999999999999E-2</v>
          </cell>
          <cell r="AC34">
            <v>4.0899999999999999E-2</v>
          </cell>
          <cell r="AD34">
            <v>4.0899999999999999E-2</v>
          </cell>
          <cell r="AE34">
            <v>4.0899999999999999E-2</v>
          </cell>
          <cell r="AF34">
            <v>4.0899999999999999E-2</v>
          </cell>
          <cell r="AG34">
            <v>4.0899999999999999E-2</v>
          </cell>
          <cell r="AH34">
            <v>3.9399999999999998E-2</v>
          </cell>
          <cell r="AI34">
            <v>4.5699999999999998E-2</v>
          </cell>
          <cell r="AJ34">
            <v>4.02E-2</v>
          </cell>
          <cell r="AK34">
            <v>4.0599999999999997E-2</v>
          </cell>
          <cell r="AL34">
            <v>4.1500000000000002E-2</v>
          </cell>
          <cell r="AM34">
            <v>2E-3</v>
          </cell>
          <cell r="AN34">
            <v>2E-3</v>
          </cell>
          <cell r="AO34">
            <v>2E-3</v>
          </cell>
          <cell r="AP34">
            <v>2E-3</v>
          </cell>
          <cell r="AQ34">
            <v>2E-3</v>
          </cell>
          <cell r="AR34">
            <v>2E-3</v>
          </cell>
          <cell r="AS34">
            <v>2E-3</v>
          </cell>
          <cell r="AT34">
            <v>2E-3</v>
          </cell>
          <cell r="AU34">
            <v>2E-3</v>
          </cell>
        </row>
        <row r="45">
          <cell r="C45" t="str">
            <v xml:space="preserve">H-PAUTE </v>
          </cell>
          <cell r="D45" t="str">
            <v>H-PUCARA</v>
          </cell>
          <cell r="E45" t="str">
            <v>H-NACION</v>
          </cell>
          <cell r="F45" t="str">
            <v>E-TRINIT</v>
          </cell>
          <cell r="G45" t="str">
            <v>IN-COLOM</v>
          </cell>
          <cell r="H45" t="str">
            <v xml:space="preserve">T-ESMER </v>
          </cell>
          <cell r="I45" t="str">
            <v>E.GZ.TV3</v>
          </cell>
          <cell r="J45" t="str">
            <v>E.GZ.TV2</v>
          </cell>
          <cell r="K45" t="str">
            <v>CSURDES1</v>
          </cell>
          <cell r="L45" t="str">
            <v>CSURDES2</v>
          </cell>
          <cell r="M45" t="str">
            <v>CSURDES3</v>
          </cell>
          <cell r="N45" t="str">
            <v>CSURDES4</v>
          </cell>
          <cell r="O45" t="str">
            <v>E.VASANT</v>
          </cell>
          <cell r="P45" t="str">
            <v>TPGUANG1</v>
          </cell>
          <cell r="Q45" t="str">
            <v>TPGUANG2</v>
          </cell>
          <cell r="R45" t="str">
            <v>TPGUANG3</v>
          </cell>
          <cell r="S45" t="str">
            <v>TPGUANG4</v>
          </cell>
          <cell r="T45" t="str">
            <v>TPGUANG5</v>
          </cell>
          <cell r="U45" t="str">
            <v>VGQL1-U1</v>
          </cell>
          <cell r="V45" t="str">
            <v>VGQL1-U2</v>
          </cell>
          <cell r="W45" t="str">
            <v>VGQL2-U3</v>
          </cell>
          <cell r="X45" t="str">
            <v>VGQL2-U4</v>
          </cell>
          <cell r="Y45" t="str">
            <v>AGOYAN_H</v>
          </cell>
          <cell r="Z45" t="str">
            <v>EEQ_HIDR</v>
          </cell>
          <cell r="AA45" t="str">
            <v xml:space="preserve">C-SUR_H </v>
          </cell>
          <cell r="AB45" t="str">
            <v>RIOBAM_H</v>
          </cell>
          <cell r="AC45" t="str">
            <v>COTOPX_H</v>
          </cell>
          <cell r="AD45" t="str">
            <v>RNORTE_H</v>
          </cell>
          <cell r="AE45" t="str">
            <v>AMBATO_H</v>
          </cell>
          <cell r="AF45" t="str">
            <v>BOLIVR_H</v>
          </cell>
          <cell r="AG45" t="str">
            <v xml:space="preserve">R-SUR_H </v>
          </cell>
        </row>
        <row r="47">
          <cell r="C47">
            <v>349.33</v>
          </cell>
          <cell r="D47">
            <v>0</v>
          </cell>
          <cell r="E47">
            <v>0</v>
          </cell>
          <cell r="F47">
            <v>90.98</v>
          </cell>
          <cell r="G47">
            <v>0</v>
          </cell>
          <cell r="H47">
            <v>119.92</v>
          </cell>
          <cell r="I47">
            <v>69.08</v>
          </cell>
          <cell r="J47">
            <v>69.08</v>
          </cell>
          <cell r="K47">
            <v>3.6</v>
          </cell>
          <cell r="L47">
            <v>3.6</v>
          </cell>
          <cell r="M47">
            <v>3.6</v>
          </cell>
          <cell r="N47">
            <v>3.6</v>
          </cell>
          <cell r="O47">
            <v>32.68</v>
          </cell>
          <cell r="P47">
            <v>4.68</v>
          </cell>
          <cell r="Q47">
            <v>4.1500000000000004</v>
          </cell>
          <cell r="R47">
            <v>4.68</v>
          </cell>
          <cell r="S47">
            <v>4.68</v>
          </cell>
          <cell r="T47">
            <v>0</v>
          </cell>
          <cell r="U47">
            <v>4.7300000000000004</v>
          </cell>
          <cell r="V47">
            <v>4.46</v>
          </cell>
          <cell r="W47">
            <v>7.88</v>
          </cell>
          <cell r="X47">
            <v>7.88</v>
          </cell>
          <cell r="Y47">
            <v>60</v>
          </cell>
          <cell r="Z47">
            <v>27.8</v>
          </cell>
          <cell r="AA47">
            <v>12</v>
          </cell>
          <cell r="AB47">
            <v>10.16</v>
          </cell>
          <cell r="AC47">
            <v>2.5</v>
          </cell>
          <cell r="AD47">
            <v>3</v>
          </cell>
          <cell r="AE47">
            <v>1.07</v>
          </cell>
          <cell r="AF47">
            <v>0.3</v>
          </cell>
          <cell r="AG47">
            <v>0.9</v>
          </cell>
        </row>
        <row r="48">
          <cell r="C48">
            <v>315.58999999999997</v>
          </cell>
          <cell r="D48">
            <v>0</v>
          </cell>
          <cell r="E48">
            <v>0</v>
          </cell>
          <cell r="F48">
            <v>90.98</v>
          </cell>
          <cell r="G48">
            <v>0</v>
          </cell>
          <cell r="H48">
            <v>119.92</v>
          </cell>
          <cell r="I48">
            <v>69.08</v>
          </cell>
          <cell r="J48">
            <v>69.08</v>
          </cell>
          <cell r="K48">
            <v>3.6</v>
          </cell>
          <cell r="L48">
            <v>3.6</v>
          </cell>
          <cell r="M48">
            <v>3.6</v>
          </cell>
          <cell r="N48">
            <v>3.6</v>
          </cell>
          <cell r="O48">
            <v>32.68</v>
          </cell>
          <cell r="P48">
            <v>4.68</v>
          </cell>
          <cell r="Q48">
            <v>4.1500000000000004</v>
          </cell>
          <cell r="R48">
            <v>4.68</v>
          </cell>
          <cell r="S48">
            <v>4.68</v>
          </cell>
          <cell r="T48">
            <v>0</v>
          </cell>
          <cell r="U48">
            <v>4.7300000000000004</v>
          </cell>
          <cell r="V48">
            <v>4.46</v>
          </cell>
          <cell r="W48">
            <v>7.88</v>
          </cell>
          <cell r="X48">
            <v>7.88</v>
          </cell>
          <cell r="Y48">
            <v>60</v>
          </cell>
          <cell r="Z48">
            <v>27.8</v>
          </cell>
          <cell r="AA48">
            <v>12</v>
          </cell>
          <cell r="AB48">
            <v>10.16</v>
          </cell>
          <cell r="AC48">
            <v>2.5</v>
          </cell>
          <cell r="AD48">
            <v>3</v>
          </cell>
          <cell r="AE48">
            <v>1.07</v>
          </cell>
          <cell r="AF48">
            <v>0.3</v>
          </cell>
          <cell r="AG48">
            <v>0.9</v>
          </cell>
        </row>
        <row r="49">
          <cell r="C49">
            <v>281.95999999999998</v>
          </cell>
          <cell r="D49">
            <v>0</v>
          </cell>
          <cell r="E49">
            <v>0</v>
          </cell>
          <cell r="F49">
            <v>90.98</v>
          </cell>
          <cell r="G49">
            <v>0</v>
          </cell>
          <cell r="H49">
            <v>119.92</v>
          </cell>
          <cell r="I49">
            <v>69.08</v>
          </cell>
          <cell r="J49">
            <v>69.08</v>
          </cell>
          <cell r="K49">
            <v>3.6</v>
          </cell>
          <cell r="L49">
            <v>3.6</v>
          </cell>
          <cell r="M49">
            <v>3.6</v>
          </cell>
          <cell r="N49">
            <v>3.6</v>
          </cell>
          <cell r="O49">
            <v>32.68</v>
          </cell>
          <cell r="P49">
            <v>4.68</v>
          </cell>
          <cell r="Q49">
            <v>4.1500000000000004</v>
          </cell>
          <cell r="R49">
            <v>4.68</v>
          </cell>
          <cell r="S49">
            <v>4.68</v>
          </cell>
          <cell r="T49">
            <v>0</v>
          </cell>
          <cell r="U49">
            <v>4.7300000000000004</v>
          </cell>
          <cell r="V49">
            <v>4.46</v>
          </cell>
          <cell r="W49">
            <v>7.88</v>
          </cell>
          <cell r="X49">
            <v>7.88</v>
          </cell>
          <cell r="Y49">
            <v>60</v>
          </cell>
          <cell r="Z49">
            <v>27.8</v>
          </cell>
          <cell r="AA49">
            <v>12</v>
          </cell>
          <cell r="AB49">
            <v>10.16</v>
          </cell>
          <cell r="AC49">
            <v>2.5</v>
          </cell>
          <cell r="AD49">
            <v>3</v>
          </cell>
          <cell r="AE49">
            <v>1.07</v>
          </cell>
          <cell r="AF49">
            <v>0.3</v>
          </cell>
          <cell r="AG49">
            <v>0.9</v>
          </cell>
        </row>
        <row r="50">
          <cell r="C50">
            <v>273.24</v>
          </cell>
          <cell r="D50">
            <v>0</v>
          </cell>
          <cell r="E50">
            <v>0</v>
          </cell>
          <cell r="F50">
            <v>90.98</v>
          </cell>
          <cell r="G50">
            <v>0</v>
          </cell>
          <cell r="H50">
            <v>119.92</v>
          </cell>
          <cell r="I50">
            <v>69.08</v>
          </cell>
          <cell r="J50">
            <v>69.08</v>
          </cell>
          <cell r="K50">
            <v>3.6</v>
          </cell>
          <cell r="L50">
            <v>3.6</v>
          </cell>
          <cell r="M50">
            <v>3.6</v>
          </cell>
          <cell r="N50">
            <v>3.6</v>
          </cell>
          <cell r="O50">
            <v>32.68</v>
          </cell>
          <cell r="P50">
            <v>4.68</v>
          </cell>
          <cell r="Q50">
            <v>4.1500000000000004</v>
          </cell>
          <cell r="R50">
            <v>4.68</v>
          </cell>
          <cell r="S50">
            <v>4.68</v>
          </cell>
          <cell r="T50">
            <v>0</v>
          </cell>
          <cell r="U50">
            <v>4.7300000000000004</v>
          </cell>
          <cell r="V50">
            <v>4.46</v>
          </cell>
          <cell r="W50">
            <v>7.88</v>
          </cell>
          <cell r="X50">
            <v>7.88</v>
          </cell>
          <cell r="Y50">
            <v>60</v>
          </cell>
          <cell r="Z50">
            <v>27.8</v>
          </cell>
          <cell r="AA50">
            <v>12</v>
          </cell>
          <cell r="AB50">
            <v>10.16</v>
          </cell>
          <cell r="AC50">
            <v>2.5</v>
          </cell>
          <cell r="AD50">
            <v>3</v>
          </cell>
          <cell r="AE50">
            <v>1.07</v>
          </cell>
          <cell r="AF50">
            <v>0.3</v>
          </cell>
          <cell r="AG50">
            <v>0.9</v>
          </cell>
        </row>
        <row r="51">
          <cell r="C51">
            <v>264.52</v>
          </cell>
          <cell r="D51">
            <v>0</v>
          </cell>
          <cell r="E51">
            <v>0</v>
          </cell>
          <cell r="F51">
            <v>90.98</v>
          </cell>
          <cell r="G51">
            <v>0</v>
          </cell>
          <cell r="H51">
            <v>119.92</v>
          </cell>
          <cell r="I51">
            <v>69.08</v>
          </cell>
          <cell r="J51">
            <v>69.08</v>
          </cell>
          <cell r="K51">
            <v>3.6</v>
          </cell>
          <cell r="L51">
            <v>3.6</v>
          </cell>
          <cell r="M51">
            <v>3.6</v>
          </cell>
          <cell r="N51">
            <v>3.6</v>
          </cell>
          <cell r="O51">
            <v>32.68</v>
          </cell>
          <cell r="P51">
            <v>4.68</v>
          </cell>
          <cell r="Q51">
            <v>4.1500000000000004</v>
          </cell>
          <cell r="R51">
            <v>4.68</v>
          </cell>
          <cell r="S51">
            <v>4.68</v>
          </cell>
          <cell r="T51">
            <v>0</v>
          </cell>
          <cell r="U51">
            <v>4.7300000000000004</v>
          </cell>
          <cell r="V51">
            <v>4.46</v>
          </cell>
          <cell r="W51">
            <v>7.88</v>
          </cell>
          <cell r="X51">
            <v>7.88</v>
          </cell>
          <cell r="Y51">
            <v>60</v>
          </cell>
          <cell r="Z51">
            <v>27.8</v>
          </cell>
          <cell r="AA51">
            <v>12</v>
          </cell>
          <cell r="AB51">
            <v>10.16</v>
          </cell>
          <cell r="AC51">
            <v>2.5</v>
          </cell>
          <cell r="AD51">
            <v>3</v>
          </cell>
          <cell r="AE51">
            <v>1.07</v>
          </cell>
          <cell r="AF51">
            <v>0.3</v>
          </cell>
          <cell r="AG51">
            <v>0.9</v>
          </cell>
        </row>
        <row r="52">
          <cell r="C52">
            <v>237.95</v>
          </cell>
          <cell r="D52">
            <v>0</v>
          </cell>
          <cell r="E52">
            <v>0</v>
          </cell>
          <cell r="F52">
            <v>90.98</v>
          </cell>
          <cell r="G52">
            <v>0</v>
          </cell>
          <cell r="H52">
            <v>119.92</v>
          </cell>
          <cell r="I52">
            <v>69.08</v>
          </cell>
          <cell r="J52">
            <v>69.08</v>
          </cell>
          <cell r="K52">
            <v>3.6</v>
          </cell>
          <cell r="L52">
            <v>3.6</v>
          </cell>
          <cell r="M52">
            <v>3.6</v>
          </cell>
          <cell r="N52">
            <v>3.6</v>
          </cell>
          <cell r="O52">
            <v>32.68</v>
          </cell>
          <cell r="P52">
            <v>4.68</v>
          </cell>
          <cell r="Q52">
            <v>4.1500000000000004</v>
          </cell>
          <cell r="R52">
            <v>4.68</v>
          </cell>
          <cell r="S52">
            <v>4.68</v>
          </cell>
          <cell r="T52">
            <v>4.68</v>
          </cell>
          <cell r="U52">
            <v>4.7300000000000004</v>
          </cell>
          <cell r="V52">
            <v>4.46</v>
          </cell>
          <cell r="W52">
            <v>7.88</v>
          </cell>
          <cell r="X52">
            <v>7.88</v>
          </cell>
          <cell r="Y52">
            <v>60</v>
          </cell>
          <cell r="Z52">
            <v>27.8</v>
          </cell>
          <cell r="AA52">
            <v>12</v>
          </cell>
          <cell r="AB52">
            <v>10.16</v>
          </cell>
          <cell r="AC52">
            <v>2.5</v>
          </cell>
          <cell r="AD52">
            <v>3</v>
          </cell>
          <cell r="AE52">
            <v>1.07</v>
          </cell>
          <cell r="AF52">
            <v>0.3</v>
          </cell>
          <cell r="AG52">
            <v>0.9</v>
          </cell>
        </row>
        <row r="53">
          <cell r="C53">
            <v>199.64</v>
          </cell>
          <cell r="D53">
            <v>0</v>
          </cell>
          <cell r="E53">
            <v>0</v>
          </cell>
          <cell r="F53">
            <v>90.98</v>
          </cell>
          <cell r="G53">
            <v>0</v>
          </cell>
          <cell r="H53">
            <v>119.92</v>
          </cell>
          <cell r="I53">
            <v>69.08</v>
          </cell>
          <cell r="J53">
            <v>69.08</v>
          </cell>
          <cell r="K53">
            <v>3.6</v>
          </cell>
          <cell r="L53">
            <v>3.6</v>
          </cell>
          <cell r="M53">
            <v>3.6</v>
          </cell>
          <cell r="N53">
            <v>3.6</v>
          </cell>
          <cell r="O53">
            <v>32.68</v>
          </cell>
          <cell r="P53">
            <v>4.68</v>
          </cell>
          <cell r="Q53">
            <v>4.1500000000000004</v>
          </cell>
          <cell r="R53">
            <v>4.68</v>
          </cell>
          <cell r="S53">
            <v>4.68</v>
          </cell>
          <cell r="T53">
            <v>4.68</v>
          </cell>
          <cell r="U53">
            <v>4.7300000000000004</v>
          </cell>
          <cell r="V53">
            <v>4.46</v>
          </cell>
          <cell r="W53">
            <v>7.88</v>
          </cell>
          <cell r="X53">
            <v>7.88</v>
          </cell>
          <cell r="Y53">
            <v>60</v>
          </cell>
          <cell r="Z53">
            <v>27.8</v>
          </cell>
          <cell r="AA53">
            <v>12</v>
          </cell>
          <cell r="AB53">
            <v>10.16</v>
          </cell>
          <cell r="AC53">
            <v>2.5</v>
          </cell>
          <cell r="AD53">
            <v>3</v>
          </cell>
          <cell r="AE53">
            <v>1.07</v>
          </cell>
          <cell r="AF53">
            <v>0.3</v>
          </cell>
          <cell r="AG53">
            <v>0.9</v>
          </cell>
        </row>
        <row r="54">
          <cell r="C54">
            <v>247.41</v>
          </cell>
          <cell r="D54">
            <v>0</v>
          </cell>
          <cell r="E54">
            <v>0</v>
          </cell>
          <cell r="F54">
            <v>90.98</v>
          </cell>
          <cell r="G54">
            <v>0</v>
          </cell>
          <cell r="H54">
            <v>119.92</v>
          </cell>
          <cell r="I54">
            <v>69.08</v>
          </cell>
          <cell r="J54">
            <v>69.08</v>
          </cell>
          <cell r="K54">
            <v>3.6</v>
          </cell>
          <cell r="L54">
            <v>3.6</v>
          </cell>
          <cell r="M54">
            <v>3.6</v>
          </cell>
          <cell r="N54">
            <v>3.6</v>
          </cell>
          <cell r="O54">
            <v>32.68</v>
          </cell>
          <cell r="P54">
            <v>4.68</v>
          </cell>
          <cell r="Q54">
            <v>4.1500000000000004</v>
          </cell>
          <cell r="R54">
            <v>4.68</v>
          </cell>
          <cell r="S54">
            <v>4.68</v>
          </cell>
          <cell r="T54">
            <v>4.68</v>
          </cell>
          <cell r="U54">
            <v>4.7300000000000004</v>
          </cell>
          <cell r="V54">
            <v>4.46</v>
          </cell>
          <cell r="W54">
            <v>7.88</v>
          </cell>
          <cell r="X54">
            <v>7.88</v>
          </cell>
          <cell r="Y54">
            <v>60</v>
          </cell>
          <cell r="Z54">
            <v>27.8</v>
          </cell>
          <cell r="AA54">
            <v>12</v>
          </cell>
          <cell r="AB54">
            <v>10.16</v>
          </cell>
          <cell r="AC54">
            <v>2.5</v>
          </cell>
          <cell r="AD54">
            <v>3</v>
          </cell>
          <cell r="AE54">
            <v>1.07</v>
          </cell>
          <cell r="AF54">
            <v>0.3</v>
          </cell>
          <cell r="AG54">
            <v>0.9</v>
          </cell>
        </row>
        <row r="55">
          <cell r="C55">
            <v>272.35000000000002</v>
          </cell>
          <cell r="D55">
            <v>0</v>
          </cell>
          <cell r="E55">
            <v>0</v>
          </cell>
          <cell r="F55">
            <v>90.98</v>
          </cell>
          <cell r="G55">
            <v>0</v>
          </cell>
          <cell r="H55">
            <v>119.92</v>
          </cell>
          <cell r="I55">
            <v>69.08</v>
          </cell>
          <cell r="J55">
            <v>69.08</v>
          </cell>
          <cell r="K55">
            <v>3.6</v>
          </cell>
          <cell r="L55">
            <v>3.6</v>
          </cell>
          <cell r="M55">
            <v>3.6</v>
          </cell>
          <cell r="N55">
            <v>3.6</v>
          </cell>
          <cell r="O55">
            <v>32.68</v>
          </cell>
          <cell r="P55">
            <v>4.68</v>
          </cell>
          <cell r="Q55">
            <v>4.1500000000000004</v>
          </cell>
          <cell r="R55">
            <v>4.68</v>
          </cell>
          <cell r="S55">
            <v>4.68</v>
          </cell>
          <cell r="T55">
            <v>4.68</v>
          </cell>
          <cell r="U55">
            <v>4.7300000000000004</v>
          </cell>
          <cell r="V55">
            <v>4.46</v>
          </cell>
          <cell r="W55">
            <v>7.88</v>
          </cell>
          <cell r="X55">
            <v>7.88</v>
          </cell>
          <cell r="Y55">
            <v>60</v>
          </cell>
          <cell r="Z55">
            <v>27.8</v>
          </cell>
          <cell r="AA55">
            <v>12</v>
          </cell>
          <cell r="AB55">
            <v>10.16</v>
          </cell>
          <cell r="AC55">
            <v>2.5</v>
          </cell>
          <cell r="AD55">
            <v>3</v>
          </cell>
          <cell r="AE55">
            <v>1.07</v>
          </cell>
          <cell r="AF55">
            <v>0.3</v>
          </cell>
          <cell r="AG55">
            <v>0.93</v>
          </cell>
        </row>
        <row r="56">
          <cell r="C56">
            <v>287.94</v>
          </cell>
          <cell r="D56">
            <v>0</v>
          </cell>
          <cell r="E56">
            <v>0</v>
          </cell>
          <cell r="F56">
            <v>90.98</v>
          </cell>
          <cell r="G56">
            <v>0</v>
          </cell>
          <cell r="H56">
            <v>119.92</v>
          </cell>
          <cell r="I56">
            <v>69.08</v>
          </cell>
          <cell r="J56">
            <v>69.08</v>
          </cell>
          <cell r="K56">
            <v>3.6</v>
          </cell>
          <cell r="L56">
            <v>3.6</v>
          </cell>
          <cell r="M56">
            <v>3.6</v>
          </cell>
          <cell r="N56">
            <v>3.6</v>
          </cell>
          <cell r="O56">
            <v>32.68</v>
          </cell>
          <cell r="P56">
            <v>4.68</v>
          </cell>
          <cell r="Q56">
            <v>4.1500000000000004</v>
          </cell>
          <cell r="R56">
            <v>4.68</v>
          </cell>
          <cell r="S56">
            <v>4.68</v>
          </cell>
          <cell r="T56">
            <v>4.68</v>
          </cell>
          <cell r="U56">
            <v>4.7300000000000004</v>
          </cell>
          <cell r="V56">
            <v>4.46</v>
          </cell>
          <cell r="W56">
            <v>7.88</v>
          </cell>
          <cell r="X56">
            <v>7.88</v>
          </cell>
          <cell r="Y56">
            <v>60</v>
          </cell>
          <cell r="Z56">
            <v>27.8</v>
          </cell>
          <cell r="AA56">
            <v>12</v>
          </cell>
          <cell r="AB56">
            <v>10.16</v>
          </cell>
          <cell r="AC56">
            <v>2.5</v>
          </cell>
          <cell r="AD56">
            <v>3</v>
          </cell>
          <cell r="AE56">
            <v>1.07</v>
          </cell>
          <cell r="AF56">
            <v>0.3</v>
          </cell>
          <cell r="AG56">
            <v>1.74</v>
          </cell>
        </row>
        <row r="57">
          <cell r="C57">
            <v>285.04000000000002</v>
          </cell>
          <cell r="D57">
            <v>0</v>
          </cell>
          <cell r="E57">
            <v>0</v>
          </cell>
          <cell r="F57">
            <v>90.98</v>
          </cell>
          <cell r="G57">
            <v>24.01</v>
          </cell>
          <cell r="H57">
            <v>119.92</v>
          </cell>
          <cell r="I57">
            <v>69.08</v>
          </cell>
          <cell r="J57">
            <v>69.08</v>
          </cell>
          <cell r="K57">
            <v>3.6</v>
          </cell>
          <cell r="L57">
            <v>3.6</v>
          </cell>
          <cell r="M57">
            <v>3.6</v>
          </cell>
          <cell r="N57">
            <v>3.6</v>
          </cell>
          <cell r="O57">
            <v>32.68</v>
          </cell>
          <cell r="P57">
            <v>4.68</v>
          </cell>
          <cell r="Q57">
            <v>4.1500000000000004</v>
          </cell>
          <cell r="R57">
            <v>4.68</v>
          </cell>
          <cell r="S57">
            <v>4.68</v>
          </cell>
          <cell r="T57">
            <v>4.68</v>
          </cell>
          <cell r="U57">
            <v>4.7300000000000004</v>
          </cell>
          <cell r="V57">
            <v>4.46</v>
          </cell>
          <cell r="W57">
            <v>7.88</v>
          </cell>
          <cell r="X57">
            <v>7.88</v>
          </cell>
          <cell r="Y57">
            <v>60</v>
          </cell>
          <cell r="Z57">
            <v>27.8</v>
          </cell>
          <cell r="AA57">
            <v>12</v>
          </cell>
          <cell r="AB57">
            <v>10.16</v>
          </cell>
          <cell r="AC57">
            <v>2.5</v>
          </cell>
          <cell r="AD57">
            <v>3</v>
          </cell>
          <cell r="AE57">
            <v>1.07</v>
          </cell>
          <cell r="AF57">
            <v>0.3</v>
          </cell>
          <cell r="AG57">
            <v>1.74</v>
          </cell>
        </row>
        <row r="58">
          <cell r="C58">
            <v>281.66000000000003</v>
          </cell>
          <cell r="D58">
            <v>0</v>
          </cell>
          <cell r="E58">
            <v>0</v>
          </cell>
          <cell r="F58">
            <v>90.98</v>
          </cell>
          <cell r="G58">
            <v>24.01</v>
          </cell>
          <cell r="H58">
            <v>119.92</v>
          </cell>
          <cell r="I58">
            <v>69.08</v>
          </cell>
          <cell r="J58">
            <v>69.08</v>
          </cell>
          <cell r="K58">
            <v>3.6</v>
          </cell>
          <cell r="L58">
            <v>3.6</v>
          </cell>
          <cell r="M58">
            <v>3.6</v>
          </cell>
          <cell r="N58">
            <v>3.6</v>
          </cell>
          <cell r="O58">
            <v>32.68</v>
          </cell>
          <cell r="P58">
            <v>4.68</v>
          </cell>
          <cell r="Q58">
            <v>4.1500000000000004</v>
          </cell>
          <cell r="R58">
            <v>4.68</v>
          </cell>
          <cell r="S58">
            <v>4.68</v>
          </cell>
          <cell r="T58">
            <v>4.68</v>
          </cell>
          <cell r="U58">
            <v>4.7300000000000004</v>
          </cell>
          <cell r="V58">
            <v>4.46</v>
          </cell>
          <cell r="W58">
            <v>7.88</v>
          </cell>
          <cell r="X58">
            <v>7.88</v>
          </cell>
          <cell r="Y58">
            <v>60</v>
          </cell>
          <cell r="Z58">
            <v>27.8</v>
          </cell>
          <cell r="AA58">
            <v>12</v>
          </cell>
          <cell r="AB58">
            <v>10.16</v>
          </cell>
          <cell r="AC58">
            <v>2.5</v>
          </cell>
          <cell r="AD58">
            <v>3</v>
          </cell>
          <cell r="AE58">
            <v>1.07</v>
          </cell>
          <cell r="AF58">
            <v>0.3</v>
          </cell>
          <cell r="AG58">
            <v>1.74</v>
          </cell>
        </row>
        <row r="59">
          <cell r="C59">
            <v>66.900000000000006</v>
          </cell>
          <cell r="D59">
            <v>0</v>
          </cell>
          <cell r="E59">
            <v>205.58</v>
          </cell>
          <cell r="F59">
            <v>90.98</v>
          </cell>
          <cell r="G59">
            <v>24.01</v>
          </cell>
          <cell r="H59">
            <v>119.92</v>
          </cell>
          <cell r="I59">
            <v>69.08</v>
          </cell>
          <cell r="J59">
            <v>69.08</v>
          </cell>
          <cell r="K59">
            <v>3.6</v>
          </cell>
          <cell r="L59">
            <v>3.6</v>
          </cell>
          <cell r="M59">
            <v>3.6</v>
          </cell>
          <cell r="N59">
            <v>3.6</v>
          </cell>
          <cell r="O59">
            <v>32.68</v>
          </cell>
          <cell r="P59">
            <v>4.68</v>
          </cell>
          <cell r="Q59">
            <v>4.1500000000000004</v>
          </cell>
          <cell r="R59">
            <v>4.68</v>
          </cell>
          <cell r="S59">
            <v>4.68</v>
          </cell>
          <cell r="T59">
            <v>4.68</v>
          </cell>
          <cell r="U59">
            <v>4.7300000000000004</v>
          </cell>
          <cell r="V59">
            <v>4.46</v>
          </cell>
          <cell r="W59">
            <v>7.88</v>
          </cell>
          <cell r="X59">
            <v>7.88</v>
          </cell>
          <cell r="Y59">
            <v>60</v>
          </cell>
          <cell r="Z59">
            <v>27.8</v>
          </cell>
          <cell r="AA59">
            <v>12</v>
          </cell>
          <cell r="AB59">
            <v>10.16</v>
          </cell>
          <cell r="AC59">
            <v>2.5</v>
          </cell>
          <cell r="AD59">
            <v>3</v>
          </cell>
          <cell r="AE59">
            <v>1.07</v>
          </cell>
          <cell r="AF59">
            <v>0.3</v>
          </cell>
          <cell r="AG59">
            <v>1.74</v>
          </cell>
        </row>
        <row r="60">
          <cell r="C60">
            <v>2.94</v>
          </cell>
          <cell r="D60">
            <v>70.31</v>
          </cell>
          <cell r="E60">
            <v>205.58</v>
          </cell>
          <cell r="F60">
            <v>90.98</v>
          </cell>
          <cell r="G60">
            <v>24.01</v>
          </cell>
          <cell r="H60">
            <v>119.92</v>
          </cell>
          <cell r="I60">
            <v>69.08</v>
          </cell>
          <cell r="J60">
            <v>69.08</v>
          </cell>
          <cell r="K60">
            <v>3.6</v>
          </cell>
          <cell r="L60">
            <v>3.6</v>
          </cell>
          <cell r="M60">
            <v>3.6</v>
          </cell>
          <cell r="N60">
            <v>3.6</v>
          </cell>
          <cell r="O60">
            <v>32.68</v>
          </cell>
          <cell r="P60">
            <v>4.68</v>
          </cell>
          <cell r="Q60">
            <v>4.1500000000000004</v>
          </cell>
          <cell r="R60">
            <v>4.68</v>
          </cell>
          <cell r="S60">
            <v>4.68</v>
          </cell>
          <cell r="T60">
            <v>4.68</v>
          </cell>
          <cell r="U60">
            <v>4.7300000000000004</v>
          </cell>
          <cell r="V60">
            <v>4.46</v>
          </cell>
          <cell r="W60">
            <v>7.88</v>
          </cell>
          <cell r="X60">
            <v>7.88</v>
          </cell>
          <cell r="Y60">
            <v>60</v>
          </cell>
          <cell r="Z60">
            <v>27.8</v>
          </cell>
          <cell r="AA60">
            <v>12</v>
          </cell>
          <cell r="AB60">
            <v>10.16</v>
          </cell>
          <cell r="AC60">
            <v>2.5</v>
          </cell>
          <cell r="AD60">
            <v>3</v>
          </cell>
          <cell r="AE60">
            <v>1.07</v>
          </cell>
          <cell r="AF60">
            <v>0.3</v>
          </cell>
          <cell r="AG60">
            <v>1.74</v>
          </cell>
        </row>
        <row r="61">
          <cell r="C61">
            <v>1.56</v>
          </cell>
          <cell r="D61">
            <v>70.31</v>
          </cell>
          <cell r="E61">
            <v>205.58</v>
          </cell>
          <cell r="F61">
            <v>90.98</v>
          </cell>
          <cell r="G61">
            <v>24.01</v>
          </cell>
          <cell r="H61">
            <v>119.92</v>
          </cell>
          <cell r="I61">
            <v>69.08</v>
          </cell>
          <cell r="J61">
            <v>69.08</v>
          </cell>
          <cell r="K61">
            <v>3.6</v>
          </cell>
          <cell r="L61">
            <v>3.6</v>
          </cell>
          <cell r="M61">
            <v>3.6</v>
          </cell>
          <cell r="N61">
            <v>3.6</v>
          </cell>
          <cell r="O61">
            <v>32.68</v>
          </cell>
          <cell r="P61">
            <v>4.68</v>
          </cell>
          <cell r="Q61">
            <v>4.1500000000000004</v>
          </cell>
          <cell r="R61">
            <v>4.68</v>
          </cell>
          <cell r="S61">
            <v>4.68</v>
          </cell>
          <cell r="T61">
            <v>4.68</v>
          </cell>
          <cell r="U61">
            <v>4.7300000000000004</v>
          </cell>
          <cell r="V61">
            <v>4.46</v>
          </cell>
          <cell r="W61">
            <v>7.88</v>
          </cell>
          <cell r="X61">
            <v>7.88</v>
          </cell>
          <cell r="Y61">
            <v>60</v>
          </cell>
          <cell r="Z61">
            <v>27.8</v>
          </cell>
          <cell r="AA61">
            <v>12</v>
          </cell>
          <cell r="AB61">
            <v>10.16</v>
          </cell>
          <cell r="AC61">
            <v>2.5</v>
          </cell>
          <cell r="AD61">
            <v>3</v>
          </cell>
          <cell r="AE61">
            <v>1.07</v>
          </cell>
          <cell r="AF61">
            <v>0.49</v>
          </cell>
          <cell r="AG61">
            <v>1.74</v>
          </cell>
        </row>
        <row r="62">
          <cell r="C62">
            <v>0</v>
          </cell>
          <cell r="D62">
            <v>67.86</v>
          </cell>
          <cell r="E62">
            <v>205.58</v>
          </cell>
          <cell r="F62">
            <v>90.98</v>
          </cell>
          <cell r="G62">
            <v>24.01</v>
          </cell>
          <cell r="H62">
            <v>119.92</v>
          </cell>
          <cell r="I62">
            <v>69.08</v>
          </cell>
          <cell r="J62">
            <v>69.08</v>
          </cell>
          <cell r="K62">
            <v>3.6</v>
          </cell>
          <cell r="L62">
            <v>3.6</v>
          </cell>
          <cell r="M62">
            <v>3.6</v>
          </cell>
          <cell r="N62">
            <v>3.6</v>
          </cell>
          <cell r="O62">
            <v>32.68</v>
          </cell>
          <cell r="P62">
            <v>0</v>
          </cell>
          <cell r="Q62">
            <v>0.52</v>
          </cell>
          <cell r="R62">
            <v>4.68</v>
          </cell>
          <cell r="S62">
            <v>4.68</v>
          </cell>
          <cell r="T62">
            <v>4.68</v>
          </cell>
          <cell r="U62">
            <v>4.46</v>
          </cell>
          <cell r="V62">
            <v>4.46</v>
          </cell>
          <cell r="W62">
            <v>7.88</v>
          </cell>
          <cell r="X62">
            <v>7.88</v>
          </cell>
          <cell r="Y62">
            <v>60</v>
          </cell>
          <cell r="Z62">
            <v>37.369999999999997</v>
          </cell>
          <cell r="AA62">
            <v>13.73</v>
          </cell>
          <cell r="AB62">
            <v>10.16</v>
          </cell>
          <cell r="AC62">
            <v>2.5</v>
          </cell>
          <cell r="AD62">
            <v>3</v>
          </cell>
          <cell r="AE62">
            <v>1.07</v>
          </cell>
          <cell r="AF62">
            <v>0.67</v>
          </cell>
          <cell r="AG62">
            <v>1.74</v>
          </cell>
        </row>
        <row r="63">
          <cell r="C63">
            <v>0</v>
          </cell>
          <cell r="D63">
            <v>30.08</v>
          </cell>
          <cell r="E63">
            <v>184.45</v>
          </cell>
          <cell r="F63">
            <v>90.98</v>
          </cell>
          <cell r="G63">
            <v>24.01</v>
          </cell>
          <cell r="H63">
            <v>119.92</v>
          </cell>
          <cell r="I63">
            <v>69.08</v>
          </cell>
          <cell r="J63">
            <v>69.08</v>
          </cell>
          <cell r="K63">
            <v>3.6</v>
          </cell>
          <cell r="L63">
            <v>3.6</v>
          </cell>
          <cell r="M63">
            <v>3.6</v>
          </cell>
          <cell r="N63">
            <v>3.6</v>
          </cell>
          <cell r="O63">
            <v>32.68</v>
          </cell>
          <cell r="P63">
            <v>4.68</v>
          </cell>
          <cell r="Q63">
            <v>4.1500000000000004</v>
          </cell>
          <cell r="R63">
            <v>4.68</v>
          </cell>
          <cell r="S63">
            <v>4.68</v>
          </cell>
          <cell r="T63">
            <v>4.68</v>
          </cell>
          <cell r="U63">
            <v>4.46</v>
          </cell>
          <cell r="V63">
            <v>4.46</v>
          </cell>
          <cell r="W63">
            <v>7.88</v>
          </cell>
          <cell r="X63">
            <v>7.88</v>
          </cell>
          <cell r="Y63">
            <v>60</v>
          </cell>
          <cell r="Z63">
            <v>74.45</v>
          </cell>
          <cell r="AA63">
            <v>37.049999999999997</v>
          </cell>
          <cell r="AB63">
            <v>10.16</v>
          </cell>
          <cell r="AC63">
            <v>2.5</v>
          </cell>
          <cell r="AD63">
            <v>3</v>
          </cell>
          <cell r="AE63">
            <v>1.07</v>
          </cell>
          <cell r="AF63">
            <v>0.67</v>
          </cell>
          <cell r="AG63">
            <v>1.74</v>
          </cell>
        </row>
        <row r="64">
          <cell r="C64">
            <v>52.17</v>
          </cell>
          <cell r="D64">
            <v>70.31</v>
          </cell>
          <cell r="E64">
            <v>205.58</v>
          </cell>
          <cell r="F64">
            <v>90.98</v>
          </cell>
          <cell r="G64">
            <v>24.01</v>
          </cell>
          <cell r="H64">
            <v>119.92</v>
          </cell>
          <cell r="I64">
            <v>69.08</v>
          </cell>
          <cell r="J64">
            <v>69.08</v>
          </cell>
          <cell r="K64">
            <v>3.6</v>
          </cell>
          <cell r="L64">
            <v>3.6</v>
          </cell>
          <cell r="M64">
            <v>3.6</v>
          </cell>
          <cell r="N64">
            <v>3.6</v>
          </cell>
          <cell r="O64">
            <v>32.68</v>
          </cell>
          <cell r="P64">
            <v>4.68</v>
          </cell>
          <cell r="Q64">
            <v>4.1500000000000004</v>
          </cell>
          <cell r="R64">
            <v>4.68</v>
          </cell>
          <cell r="S64">
            <v>4.68</v>
          </cell>
          <cell r="T64">
            <v>4.68</v>
          </cell>
          <cell r="U64">
            <v>4.7300000000000004</v>
          </cell>
          <cell r="V64">
            <v>4.46</v>
          </cell>
          <cell r="W64">
            <v>7.88</v>
          </cell>
          <cell r="X64">
            <v>7.88</v>
          </cell>
          <cell r="Y64">
            <v>60</v>
          </cell>
          <cell r="Z64">
            <v>74.45</v>
          </cell>
          <cell r="AA64">
            <v>37.049999999999997</v>
          </cell>
          <cell r="AB64">
            <v>10.16</v>
          </cell>
          <cell r="AC64">
            <v>2.5</v>
          </cell>
          <cell r="AD64">
            <v>3</v>
          </cell>
          <cell r="AE64">
            <v>1.07</v>
          </cell>
          <cell r="AF64">
            <v>0.67</v>
          </cell>
          <cell r="AG64">
            <v>1.74</v>
          </cell>
        </row>
        <row r="65">
          <cell r="C65">
            <v>480.68</v>
          </cell>
          <cell r="D65">
            <v>70.31</v>
          </cell>
          <cell r="E65">
            <v>205.58</v>
          </cell>
          <cell r="F65">
            <v>90.98</v>
          </cell>
          <cell r="G65">
            <v>24.01</v>
          </cell>
          <cell r="H65">
            <v>119.92</v>
          </cell>
          <cell r="I65">
            <v>69.08</v>
          </cell>
          <cell r="J65">
            <v>69.08</v>
          </cell>
          <cell r="K65">
            <v>3.6</v>
          </cell>
          <cell r="L65">
            <v>3.6</v>
          </cell>
          <cell r="M65">
            <v>3.6</v>
          </cell>
          <cell r="N65">
            <v>3.6</v>
          </cell>
          <cell r="O65">
            <v>32.68</v>
          </cell>
          <cell r="P65">
            <v>4.68</v>
          </cell>
          <cell r="Q65">
            <v>4.1500000000000004</v>
          </cell>
          <cell r="R65">
            <v>4.68</v>
          </cell>
          <cell r="S65">
            <v>4.68</v>
          </cell>
          <cell r="T65">
            <v>4.68</v>
          </cell>
          <cell r="U65">
            <v>4.7300000000000004</v>
          </cell>
          <cell r="V65">
            <v>4.46</v>
          </cell>
          <cell r="W65">
            <v>9.18</v>
          </cell>
          <cell r="X65">
            <v>7.88</v>
          </cell>
          <cell r="Y65">
            <v>154.4</v>
          </cell>
          <cell r="Z65">
            <v>74.45</v>
          </cell>
          <cell r="AA65">
            <v>37.049999999999997</v>
          </cell>
          <cell r="AB65">
            <v>10.16</v>
          </cell>
          <cell r="AC65">
            <v>4.82</v>
          </cell>
          <cell r="AD65">
            <v>10.029999999999999</v>
          </cell>
          <cell r="AE65">
            <v>1.44</v>
          </cell>
          <cell r="AF65">
            <v>0.67</v>
          </cell>
          <cell r="AG65">
            <v>1.74</v>
          </cell>
        </row>
        <row r="66">
          <cell r="C66">
            <v>461.56</v>
          </cell>
          <cell r="D66">
            <v>70.31</v>
          </cell>
          <cell r="E66">
            <v>205.58</v>
          </cell>
          <cell r="F66">
            <v>90.98</v>
          </cell>
          <cell r="G66">
            <v>24.01</v>
          </cell>
          <cell r="H66">
            <v>119.92</v>
          </cell>
          <cell r="I66">
            <v>69.08</v>
          </cell>
          <cell r="J66">
            <v>69.08</v>
          </cell>
          <cell r="K66">
            <v>3.6</v>
          </cell>
          <cell r="L66">
            <v>3.6</v>
          </cell>
          <cell r="M66">
            <v>3.6</v>
          </cell>
          <cell r="N66">
            <v>3.6</v>
          </cell>
          <cell r="O66">
            <v>32.68</v>
          </cell>
          <cell r="P66">
            <v>4.68</v>
          </cell>
          <cell r="Q66">
            <v>4.1500000000000004</v>
          </cell>
          <cell r="R66">
            <v>4.68</v>
          </cell>
          <cell r="S66">
            <v>4.68</v>
          </cell>
          <cell r="T66">
            <v>4.68</v>
          </cell>
          <cell r="U66">
            <v>4.7300000000000004</v>
          </cell>
          <cell r="V66">
            <v>4.46</v>
          </cell>
          <cell r="W66">
            <v>7.96</v>
          </cell>
          <cell r="X66">
            <v>7.88</v>
          </cell>
          <cell r="Y66">
            <v>154.4</v>
          </cell>
          <cell r="Z66">
            <v>74.45</v>
          </cell>
          <cell r="AA66">
            <v>37.049999999999997</v>
          </cell>
          <cell r="AB66">
            <v>10.16</v>
          </cell>
          <cell r="AC66">
            <v>4.82</v>
          </cell>
          <cell r="AD66">
            <v>10.029999999999999</v>
          </cell>
          <cell r="AE66">
            <v>1.44</v>
          </cell>
          <cell r="AF66">
            <v>0.67</v>
          </cell>
          <cell r="AG66">
            <v>1.74</v>
          </cell>
        </row>
        <row r="67">
          <cell r="C67">
            <v>360.92</v>
          </cell>
          <cell r="D67">
            <v>70.31</v>
          </cell>
          <cell r="E67">
            <v>205.58</v>
          </cell>
          <cell r="F67">
            <v>90.98</v>
          </cell>
          <cell r="G67">
            <v>24.01</v>
          </cell>
          <cell r="H67">
            <v>119.92</v>
          </cell>
          <cell r="I67">
            <v>69.08</v>
          </cell>
          <cell r="J67">
            <v>69.08</v>
          </cell>
          <cell r="K67">
            <v>3.6</v>
          </cell>
          <cell r="L67">
            <v>3.6</v>
          </cell>
          <cell r="M67">
            <v>3.6</v>
          </cell>
          <cell r="N67">
            <v>3.6</v>
          </cell>
          <cell r="O67">
            <v>32.68</v>
          </cell>
          <cell r="P67">
            <v>4.68</v>
          </cell>
          <cell r="Q67">
            <v>4.1500000000000004</v>
          </cell>
          <cell r="R67">
            <v>4.68</v>
          </cell>
          <cell r="S67">
            <v>4.68</v>
          </cell>
          <cell r="T67">
            <v>4.68</v>
          </cell>
          <cell r="U67">
            <v>4.7300000000000004</v>
          </cell>
          <cell r="V67">
            <v>4.46</v>
          </cell>
          <cell r="W67">
            <v>7.88</v>
          </cell>
          <cell r="X67">
            <v>7.88</v>
          </cell>
          <cell r="Y67">
            <v>154.4</v>
          </cell>
          <cell r="Z67">
            <v>74.45</v>
          </cell>
          <cell r="AA67">
            <v>37.049999999999997</v>
          </cell>
          <cell r="AB67">
            <v>10.16</v>
          </cell>
          <cell r="AC67">
            <v>4.5199999999999996</v>
          </cell>
          <cell r="AD67">
            <v>10.029999999999999</v>
          </cell>
          <cell r="AE67">
            <v>1.32</v>
          </cell>
          <cell r="AF67">
            <v>0.67</v>
          </cell>
          <cell r="AG67">
            <v>1.74</v>
          </cell>
        </row>
        <row r="68">
          <cell r="C68">
            <v>191.48</v>
          </cell>
          <cell r="D68">
            <v>70.31</v>
          </cell>
          <cell r="E68">
            <v>205.58</v>
          </cell>
          <cell r="F68">
            <v>90.98</v>
          </cell>
          <cell r="G68">
            <v>24.01</v>
          </cell>
          <cell r="H68">
            <v>119.92</v>
          </cell>
          <cell r="I68">
            <v>69.08</v>
          </cell>
          <cell r="J68">
            <v>69.08</v>
          </cell>
          <cell r="K68">
            <v>3.6</v>
          </cell>
          <cell r="L68">
            <v>3.6</v>
          </cell>
          <cell r="M68">
            <v>3.6</v>
          </cell>
          <cell r="N68">
            <v>3.6</v>
          </cell>
          <cell r="O68">
            <v>32.68</v>
          </cell>
          <cell r="P68">
            <v>4.68</v>
          </cell>
          <cell r="Q68">
            <v>4.1500000000000004</v>
          </cell>
          <cell r="R68">
            <v>4.68</v>
          </cell>
          <cell r="S68">
            <v>4.68</v>
          </cell>
          <cell r="T68">
            <v>4.68</v>
          </cell>
          <cell r="U68">
            <v>4.7300000000000004</v>
          </cell>
          <cell r="V68">
            <v>4.46</v>
          </cell>
          <cell r="W68">
            <v>7.88</v>
          </cell>
          <cell r="X68">
            <v>7.88</v>
          </cell>
          <cell r="Y68">
            <v>123.48</v>
          </cell>
          <cell r="Z68">
            <v>74.45</v>
          </cell>
          <cell r="AA68">
            <v>37.049999999999997</v>
          </cell>
          <cell r="AB68">
            <v>10.16</v>
          </cell>
          <cell r="AC68">
            <v>2.5</v>
          </cell>
          <cell r="AD68">
            <v>9.9</v>
          </cell>
          <cell r="AE68">
            <v>1.07</v>
          </cell>
          <cell r="AF68">
            <v>0.67</v>
          </cell>
          <cell r="AG68">
            <v>1.74</v>
          </cell>
        </row>
        <row r="69">
          <cell r="C69">
            <v>203.59</v>
          </cell>
          <cell r="D69">
            <v>0</v>
          </cell>
          <cell r="E69">
            <v>205.58</v>
          </cell>
          <cell r="F69">
            <v>90.98</v>
          </cell>
          <cell r="G69">
            <v>24.01</v>
          </cell>
          <cell r="H69">
            <v>119.92</v>
          </cell>
          <cell r="I69">
            <v>69.08</v>
          </cell>
          <cell r="J69">
            <v>69.08</v>
          </cell>
          <cell r="K69">
            <v>3.6</v>
          </cell>
          <cell r="L69">
            <v>3.6</v>
          </cell>
          <cell r="M69">
            <v>3.6</v>
          </cell>
          <cell r="N69">
            <v>3.6</v>
          </cell>
          <cell r="O69">
            <v>32.68</v>
          </cell>
          <cell r="P69">
            <v>4.68</v>
          </cell>
          <cell r="Q69">
            <v>4.1500000000000004</v>
          </cell>
          <cell r="R69">
            <v>4.68</v>
          </cell>
          <cell r="S69">
            <v>4.68</v>
          </cell>
          <cell r="T69">
            <v>4.68</v>
          </cell>
          <cell r="U69">
            <v>4.7300000000000004</v>
          </cell>
          <cell r="V69">
            <v>4.46</v>
          </cell>
          <cell r="W69">
            <v>7.88</v>
          </cell>
          <cell r="X69">
            <v>7.88</v>
          </cell>
          <cell r="Y69">
            <v>60</v>
          </cell>
          <cell r="Z69">
            <v>27.8</v>
          </cell>
          <cell r="AA69">
            <v>12</v>
          </cell>
          <cell r="AB69">
            <v>10.16</v>
          </cell>
          <cell r="AC69">
            <v>2.5</v>
          </cell>
          <cell r="AD69">
            <v>3</v>
          </cell>
          <cell r="AE69">
            <v>1.07</v>
          </cell>
          <cell r="AF69">
            <v>0.3</v>
          </cell>
          <cell r="AG69">
            <v>1.74</v>
          </cell>
        </row>
        <row r="70">
          <cell r="C70">
            <v>323.83</v>
          </cell>
          <cell r="D70">
            <v>0</v>
          </cell>
          <cell r="E70">
            <v>0</v>
          </cell>
          <cell r="F70">
            <v>90.98</v>
          </cell>
          <cell r="G70">
            <v>0</v>
          </cell>
          <cell r="H70">
            <v>119.92</v>
          </cell>
          <cell r="I70">
            <v>69.08</v>
          </cell>
          <cell r="J70">
            <v>69.08</v>
          </cell>
          <cell r="K70">
            <v>3.6</v>
          </cell>
          <cell r="L70">
            <v>3.6</v>
          </cell>
          <cell r="M70">
            <v>3.6</v>
          </cell>
          <cell r="N70">
            <v>3.6</v>
          </cell>
          <cell r="O70">
            <v>32.68</v>
          </cell>
          <cell r="P70">
            <v>4.68</v>
          </cell>
          <cell r="Q70">
            <v>4.1500000000000004</v>
          </cell>
          <cell r="R70">
            <v>4.68</v>
          </cell>
          <cell r="S70">
            <v>4.68</v>
          </cell>
          <cell r="T70">
            <v>4.68</v>
          </cell>
          <cell r="U70">
            <v>4.7300000000000004</v>
          </cell>
          <cell r="V70">
            <v>4.46</v>
          </cell>
          <cell r="W70">
            <v>7.88</v>
          </cell>
          <cell r="X70">
            <v>7.88</v>
          </cell>
          <cell r="Y70">
            <v>60</v>
          </cell>
          <cell r="Z70">
            <v>27.8</v>
          </cell>
          <cell r="AA70">
            <v>12</v>
          </cell>
          <cell r="AB70">
            <v>10.16</v>
          </cell>
          <cell r="AC70">
            <v>2.5</v>
          </cell>
          <cell r="AD70">
            <v>3</v>
          </cell>
          <cell r="AE70">
            <v>1.07</v>
          </cell>
          <cell r="AF70">
            <v>0.3</v>
          </cell>
          <cell r="AG70">
            <v>0.9</v>
          </cell>
        </row>
        <row r="72">
          <cell r="C72">
            <v>5442.27</v>
          </cell>
          <cell r="D72">
            <v>590.14</v>
          </cell>
          <cell r="E72">
            <v>2240.2199999999998</v>
          </cell>
          <cell r="F72">
            <v>2183.41</v>
          </cell>
          <cell r="G72">
            <v>312.10000000000002</v>
          </cell>
          <cell r="H72">
            <v>2878.19</v>
          </cell>
          <cell r="I72">
            <v>1657.88</v>
          </cell>
          <cell r="J72">
            <v>1657.88</v>
          </cell>
          <cell r="K72">
            <v>86.39</v>
          </cell>
          <cell r="L72">
            <v>86.39</v>
          </cell>
          <cell r="M72">
            <v>86.39</v>
          </cell>
          <cell r="N72">
            <v>86.39</v>
          </cell>
          <cell r="O72">
            <v>784.37</v>
          </cell>
          <cell r="P72">
            <v>107.69</v>
          </cell>
          <cell r="Q72">
            <v>95.89</v>
          </cell>
          <cell r="R72">
            <v>112.37</v>
          </cell>
          <cell r="S72">
            <v>112.37</v>
          </cell>
          <cell r="T72">
            <v>88.96</v>
          </cell>
          <cell r="U72">
            <v>113.06</v>
          </cell>
          <cell r="V72">
            <v>107.1</v>
          </cell>
          <cell r="W72">
            <v>190.39</v>
          </cell>
          <cell r="X72">
            <v>189</v>
          </cell>
          <cell r="Y72">
            <v>1786.67</v>
          </cell>
          <cell r="Z72">
            <v>956.67</v>
          </cell>
          <cell r="AA72">
            <v>440</v>
          </cell>
          <cell r="AB72">
            <v>243.89</v>
          </cell>
          <cell r="AC72">
            <v>66.67</v>
          </cell>
          <cell r="AD72">
            <v>100</v>
          </cell>
          <cell r="AE72">
            <v>26.67</v>
          </cell>
          <cell r="AF72">
            <v>10</v>
          </cell>
          <cell r="AG72">
            <v>33.33</v>
          </cell>
        </row>
        <row r="74">
          <cell r="C74">
            <v>2E-3</v>
          </cell>
          <cell r="D74">
            <v>2E-3</v>
          </cell>
          <cell r="E74">
            <v>2E-3</v>
          </cell>
          <cell r="F74">
            <v>2.5700000000000001E-2</v>
          </cell>
          <cell r="G74">
            <v>3.32E-2</v>
          </cell>
          <cell r="H74">
            <v>2.75E-2</v>
          </cell>
          <cell r="I74">
            <v>2.7799999999999998E-2</v>
          </cell>
          <cell r="J74">
            <v>2.81E-2</v>
          </cell>
          <cell r="K74">
            <v>3.2000000000000001E-2</v>
          </cell>
          <cell r="L74">
            <v>3.2199999999999999E-2</v>
          </cell>
          <cell r="M74">
            <v>3.2199999999999999E-2</v>
          </cell>
          <cell r="N74">
            <v>3.2199999999999999E-2</v>
          </cell>
          <cell r="O74">
            <v>3.4299999999999997E-2</v>
          </cell>
          <cell r="P74">
            <v>3.7100000000000001E-2</v>
          </cell>
          <cell r="Q74">
            <v>3.7100000000000001E-2</v>
          </cell>
          <cell r="R74">
            <v>3.7100000000000001E-2</v>
          </cell>
          <cell r="S74">
            <v>3.7100000000000001E-2</v>
          </cell>
          <cell r="T74">
            <v>3.7100000000000001E-2</v>
          </cell>
          <cell r="U74">
            <v>3.9399999999999998E-2</v>
          </cell>
          <cell r="V74">
            <v>4.02E-2</v>
          </cell>
          <cell r="W74">
            <v>4.0599999999999997E-2</v>
          </cell>
          <cell r="X74">
            <v>4.1500000000000002E-2</v>
          </cell>
          <cell r="Y74">
            <v>2E-3</v>
          </cell>
          <cell r="Z74">
            <v>2E-3</v>
          </cell>
          <cell r="AA74">
            <v>2E-3</v>
          </cell>
          <cell r="AB74">
            <v>2E-3</v>
          </cell>
          <cell r="AC74">
            <v>2E-3</v>
          </cell>
          <cell r="AD74">
            <v>2E-3</v>
          </cell>
          <cell r="AE74">
            <v>2E-3</v>
          </cell>
          <cell r="AF74">
            <v>2E-3</v>
          </cell>
          <cell r="AG74">
            <v>2E-3</v>
          </cell>
        </row>
        <row r="85">
          <cell r="C85" t="str">
            <v xml:space="preserve">H-PAUTE </v>
          </cell>
          <cell r="D85" t="str">
            <v>H-PUCARA</v>
          </cell>
          <cell r="E85" t="str">
            <v>H-NACION</v>
          </cell>
          <cell r="F85" t="str">
            <v>E-TRINIT</v>
          </cell>
          <cell r="G85" t="str">
            <v>IN-COLOM</v>
          </cell>
          <cell r="H85" t="str">
            <v xml:space="preserve">T-ESMER </v>
          </cell>
          <cell r="I85" t="str">
            <v>E.GZ.TV3</v>
          </cell>
          <cell r="J85" t="str">
            <v>E.GZ.TV2</v>
          </cell>
          <cell r="K85" t="str">
            <v>CSURDES1</v>
          </cell>
          <cell r="L85" t="str">
            <v>CSURDES2</v>
          </cell>
          <cell r="M85" t="str">
            <v>CSURDES3</v>
          </cell>
          <cell r="N85" t="str">
            <v>CSURDES4</v>
          </cell>
          <cell r="O85" t="str">
            <v xml:space="preserve">EQL3-U3 </v>
          </cell>
          <cell r="P85" t="str">
            <v>ELEC-AT1</v>
          </cell>
          <cell r="Q85" t="str">
            <v xml:space="preserve">EQL3-U4 </v>
          </cell>
          <cell r="R85" t="str">
            <v>E.VASANT</v>
          </cell>
          <cell r="S85" t="str">
            <v xml:space="preserve">EQL2-U2 </v>
          </cell>
          <cell r="T85" t="str">
            <v xml:space="preserve">SUR-CA6 </v>
          </cell>
          <cell r="U85" t="str">
            <v xml:space="preserve">EQL2-U1 </v>
          </cell>
          <cell r="V85" t="str">
            <v>TPGUANG1</v>
          </cell>
          <cell r="W85" t="str">
            <v>TPGUANG2</v>
          </cell>
          <cell r="X85" t="str">
            <v>TPGUANG3</v>
          </cell>
          <cell r="Y85" t="str">
            <v>TPGUANG4</v>
          </cell>
          <cell r="Z85" t="str">
            <v>TPGUANG5</v>
          </cell>
          <cell r="AA85" t="str">
            <v>TPGUANG6</v>
          </cell>
          <cell r="AB85" t="str">
            <v>G.HERNA1</v>
          </cell>
          <cell r="AC85" t="str">
            <v>G.HERNA2</v>
          </cell>
          <cell r="AD85" t="str">
            <v>G.HERNA3</v>
          </cell>
          <cell r="AE85" t="str">
            <v>G.HERNA4</v>
          </cell>
          <cell r="AF85" t="str">
            <v>G.HERNA5</v>
          </cell>
          <cell r="AG85" t="str">
            <v>G.HERNA6</v>
          </cell>
          <cell r="AH85" t="str">
            <v>AGOYAN_H</v>
          </cell>
          <cell r="AI85" t="str">
            <v>EEQ_HIDR</v>
          </cell>
          <cell r="AJ85" t="str">
            <v xml:space="preserve">C-SUR_H </v>
          </cell>
          <cell r="AK85" t="str">
            <v>RIOBAM_H</v>
          </cell>
          <cell r="AL85" t="str">
            <v>COTOPX_H</v>
          </cell>
          <cell r="AM85" t="str">
            <v>RNORTE_H</v>
          </cell>
          <cell r="AN85" t="str">
            <v>AMBATO_H</v>
          </cell>
          <cell r="AO85" t="str">
            <v>BOLIVR_H</v>
          </cell>
          <cell r="AP85" t="str">
            <v xml:space="preserve">R-SUR_H </v>
          </cell>
        </row>
        <row r="87">
          <cell r="C87">
            <v>216.86</v>
          </cell>
          <cell r="D87">
            <v>0</v>
          </cell>
          <cell r="E87">
            <v>0</v>
          </cell>
          <cell r="F87">
            <v>124.21</v>
          </cell>
          <cell r="G87">
            <v>0</v>
          </cell>
          <cell r="H87">
            <v>119.92</v>
          </cell>
          <cell r="I87">
            <v>69.08</v>
          </cell>
          <cell r="J87">
            <v>69.08</v>
          </cell>
          <cell r="K87">
            <v>3.6</v>
          </cell>
          <cell r="L87">
            <v>3.6</v>
          </cell>
          <cell r="M87">
            <v>3.6</v>
          </cell>
          <cell r="N87">
            <v>3.6</v>
          </cell>
          <cell r="O87">
            <v>41.45</v>
          </cell>
          <cell r="P87">
            <v>33.700000000000003</v>
          </cell>
          <cell r="Q87">
            <v>41.45</v>
          </cell>
          <cell r="R87">
            <v>32.68</v>
          </cell>
          <cell r="S87">
            <v>36.840000000000003</v>
          </cell>
          <cell r="T87">
            <v>0</v>
          </cell>
          <cell r="U87">
            <v>0</v>
          </cell>
          <cell r="V87">
            <v>4.68</v>
          </cell>
          <cell r="W87">
            <v>4.68</v>
          </cell>
          <cell r="X87">
            <v>4.16</v>
          </cell>
          <cell r="Y87">
            <v>4.16</v>
          </cell>
          <cell r="Z87">
            <v>4.68</v>
          </cell>
          <cell r="AA87">
            <v>3.3</v>
          </cell>
          <cell r="AB87">
            <v>5.04</v>
          </cell>
          <cell r="AC87">
            <v>5.04</v>
          </cell>
          <cell r="AD87">
            <v>5.04</v>
          </cell>
          <cell r="AE87">
            <v>5.04</v>
          </cell>
          <cell r="AF87">
            <v>5.04</v>
          </cell>
          <cell r="AG87">
            <v>5.04</v>
          </cell>
          <cell r="AH87">
            <v>60</v>
          </cell>
          <cell r="AI87">
            <v>30.5</v>
          </cell>
          <cell r="AJ87">
            <v>12</v>
          </cell>
          <cell r="AK87">
            <v>4</v>
          </cell>
          <cell r="AL87">
            <v>2.5</v>
          </cell>
          <cell r="AM87">
            <v>3</v>
          </cell>
          <cell r="AN87">
            <v>0.9</v>
          </cell>
          <cell r="AO87">
            <v>0.3</v>
          </cell>
          <cell r="AP87">
            <v>0.9</v>
          </cell>
        </row>
        <row r="88">
          <cell r="C88">
            <v>176.47</v>
          </cell>
          <cell r="D88">
            <v>10.49</v>
          </cell>
          <cell r="E88">
            <v>0</v>
          </cell>
          <cell r="F88">
            <v>124.21</v>
          </cell>
          <cell r="G88">
            <v>0</v>
          </cell>
          <cell r="H88">
            <v>119.92</v>
          </cell>
          <cell r="I88">
            <v>69.08</v>
          </cell>
          <cell r="J88">
            <v>69.08</v>
          </cell>
          <cell r="K88">
            <v>3.6</v>
          </cell>
          <cell r="L88">
            <v>3.6</v>
          </cell>
          <cell r="M88">
            <v>3.6</v>
          </cell>
          <cell r="N88">
            <v>3.6</v>
          </cell>
          <cell r="O88">
            <v>41.45</v>
          </cell>
          <cell r="P88">
            <v>33.700000000000003</v>
          </cell>
          <cell r="Q88">
            <v>41.45</v>
          </cell>
          <cell r="R88">
            <v>32.68</v>
          </cell>
          <cell r="S88">
            <v>36.840000000000003</v>
          </cell>
          <cell r="T88">
            <v>0</v>
          </cell>
          <cell r="U88">
            <v>0</v>
          </cell>
          <cell r="V88">
            <v>4.68</v>
          </cell>
          <cell r="W88">
            <v>4.68</v>
          </cell>
          <cell r="X88">
            <v>4.16</v>
          </cell>
          <cell r="Y88">
            <v>4.16</v>
          </cell>
          <cell r="Z88">
            <v>4.68</v>
          </cell>
          <cell r="AA88">
            <v>3.3</v>
          </cell>
          <cell r="AB88">
            <v>5.04</v>
          </cell>
          <cell r="AC88">
            <v>5.04</v>
          </cell>
          <cell r="AD88">
            <v>5.04</v>
          </cell>
          <cell r="AE88">
            <v>5.04</v>
          </cell>
          <cell r="AF88">
            <v>5.04</v>
          </cell>
          <cell r="AG88">
            <v>5.04</v>
          </cell>
          <cell r="AH88">
            <v>60</v>
          </cell>
          <cell r="AI88">
            <v>30.5</v>
          </cell>
          <cell r="AJ88">
            <v>12</v>
          </cell>
          <cell r="AK88">
            <v>4</v>
          </cell>
          <cell r="AL88">
            <v>2.5</v>
          </cell>
          <cell r="AM88">
            <v>3</v>
          </cell>
          <cell r="AN88">
            <v>0.9</v>
          </cell>
          <cell r="AO88">
            <v>0.3</v>
          </cell>
          <cell r="AP88">
            <v>0.9</v>
          </cell>
        </row>
        <row r="89">
          <cell r="C89">
            <v>98.97</v>
          </cell>
          <cell r="D89">
            <v>70.31</v>
          </cell>
          <cell r="E89">
            <v>0</v>
          </cell>
          <cell r="F89">
            <v>124.21</v>
          </cell>
          <cell r="G89">
            <v>0</v>
          </cell>
          <cell r="H89">
            <v>119.92</v>
          </cell>
          <cell r="I89">
            <v>69.08</v>
          </cell>
          <cell r="J89">
            <v>69.08</v>
          </cell>
          <cell r="K89">
            <v>3.6</v>
          </cell>
          <cell r="L89">
            <v>3.6</v>
          </cell>
          <cell r="M89">
            <v>3.6</v>
          </cell>
          <cell r="N89">
            <v>3.6</v>
          </cell>
          <cell r="O89">
            <v>41.45</v>
          </cell>
          <cell r="P89">
            <v>33.700000000000003</v>
          </cell>
          <cell r="Q89">
            <v>41.45</v>
          </cell>
          <cell r="R89">
            <v>32.68</v>
          </cell>
          <cell r="S89">
            <v>25.04</v>
          </cell>
          <cell r="T89">
            <v>0</v>
          </cell>
          <cell r="U89">
            <v>0</v>
          </cell>
          <cell r="V89">
            <v>4.68</v>
          </cell>
          <cell r="W89">
            <v>4.68</v>
          </cell>
          <cell r="X89">
            <v>4.16</v>
          </cell>
          <cell r="Y89">
            <v>4.16</v>
          </cell>
          <cell r="Z89">
            <v>4.68</v>
          </cell>
          <cell r="AA89">
            <v>3.3</v>
          </cell>
          <cell r="AB89">
            <v>5.04</v>
          </cell>
          <cell r="AC89">
            <v>5.04</v>
          </cell>
          <cell r="AD89">
            <v>5.04</v>
          </cell>
          <cell r="AE89">
            <v>5.04</v>
          </cell>
          <cell r="AF89">
            <v>5.04</v>
          </cell>
          <cell r="AG89">
            <v>5.04</v>
          </cell>
          <cell r="AH89">
            <v>60</v>
          </cell>
          <cell r="AI89">
            <v>30.5</v>
          </cell>
          <cell r="AJ89">
            <v>12</v>
          </cell>
          <cell r="AK89">
            <v>4</v>
          </cell>
          <cell r="AL89">
            <v>2.5</v>
          </cell>
          <cell r="AM89">
            <v>3</v>
          </cell>
          <cell r="AN89">
            <v>0.9</v>
          </cell>
          <cell r="AO89">
            <v>0.3</v>
          </cell>
          <cell r="AP89">
            <v>0.9</v>
          </cell>
        </row>
        <row r="90">
          <cell r="C90">
            <v>117.09</v>
          </cell>
          <cell r="D90">
            <v>70.31</v>
          </cell>
          <cell r="E90">
            <v>0</v>
          </cell>
          <cell r="F90">
            <v>124.21</v>
          </cell>
          <cell r="G90">
            <v>0</v>
          </cell>
          <cell r="H90">
            <v>119.92</v>
          </cell>
          <cell r="I90">
            <v>69.08</v>
          </cell>
          <cell r="J90">
            <v>69.08</v>
          </cell>
          <cell r="K90">
            <v>3.6</v>
          </cell>
          <cell r="L90">
            <v>3.6</v>
          </cell>
          <cell r="M90">
            <v>3.6</v>
          </cell>
          <cell r="N90">
            <v>3.6</v>
          </cell>
          <cell r="O90">
            <v>41.45</v>
          </cell>
          <cell r="P90">
            <v>33.700000000000003</v>
          </cell>
          <cell r="Q90">
            <v>41.45</v>
          </cell>
          <cell r="R90">
            <v>32.68</v>
          </cell>
          <cell r="S90">
            <v>36.840000000000003</v>
          </cell>
          <cell r="T90">
            <v>0</v>
          </cell>
          <cell r="U90">
            <v>0</v>
          </cell>
          <cell r="V90">
            <v>4.68</v>
          </cell>
          <cell r="W90">
            <v>4.68</v>
          </cell>
          <cell r="X90">
            <v>4.16</v>
          </cell>
          <cell r="Y90">
            <v>4.16</v>
          </cell>
          <cell r="Z90">
            <v>4.68</v>
          </cell>
          <cell r="AA90">
            <v>3.3</v>
          </cell>
          <cell r="AB90">
            <v>5.04</v>
          </cell>
          <cell r="AC90">
            <v>5.04</v>
          </cell>
          <cell r="AD90">
            <v>5.04</v>
          </cell>
          <cell r="AE90">
            <v>5.04</v>
          </cell>
          <cell r="AF90">
            <v>5.04</v>
          </cell>
          <cell r="AG90">
            <v>5.04</v>
          </cell>
          <cell r="AH90">
            <v>60</v>
          </cell>
          <cell r="AI90">
            <v>30.5</v>
          </cell>
          <cell r="AJ90">
            <v>12</v>
          </cell>
          <cell r="AK90">
            <v>4</v>
          </cell>
          <cell r="AL90">
            <v>2.5</v>
          </cell>
          <cell r="AM90">
            <v>3</v>
          </cell>
          <cell r="AN90">
            <v>0.9</v>
          </cell>
          <cell r="AO90">
            <v>0.3</v>
          </cell>
          <cell r="AP90">
            <v>0.9</v>
          </cell>
        </row>
        <row r="91">
          <cell r="C91">
            <v>146.83000000000001</v>
          </cell>
          <cell r="D91">
            <v>70.31</v>
          </cell>
          <cell r="E91">
            <v>0</v>
          </cell>
          <cell r="F91">
            <v>124.21</v>
          </cell>
          <cell r="G91">
            <v>0</v>
          </cell>
          <cell r="H91">
            <v>119.92</v>
          </cell>
          <cell r="I91">
            <v>69.08</v>
          </cell>
          <cell r="J91">
            <v>69.08</v>
          </cell>
          <cell r="K91">
            <v>3.6</v>
          </cell>
          <cell r="L91">
            <v>3.6</v>
          </cell>
          <cell r="M91">
            <v>3.6</v>
          </cell>
          <cell r="N91">
            <v>3.6</v>
          </cell>
          <cell r="O91">
            <v>41.45</v>
          </cell>
          <cell r="P91">
            <v>33.700000000000003</v>
          </cell>
          <cell r="Q91">
            <v>41.45</v>
          </cell>
          <cell r="R91">
            <v>32.68</v>
          </cell>
          <cell r="S91">
            <v>36.840000000000003</v>
          </cell>
          <cell r="T91">
            <v>0</v>
          </cell>
          <cell r="U91">
            <v>0</v>
          </cell>
          <cell r="V91">
            <v>4.68</v>
          </cell>
          <cell r="W91">
            <v>4.68</v>
          </cell>
          <cell r="X91">
            <v>4.16</v>
          </cell>
          <cell r="Y91">
            <v>4.16</v>
          </cell>
          <cell r="Z91">
            <v>4.68</v>
          </cell>
          <cell r="AA91">
            <v>3.3</v>
          </cell>
          <cell r="AB91">
            <v>5.04</v>
          </cell>
          <cell r="AC91">
            <v>5.04</v>
          </cell>
          <cell r="AD91">
            <v>5.04</v>
          </cell>
          <cell r="AE91">
            <v>5.04</v>
          </cell>
          <cell r="AF91">
            <v>5.04</v>
          </cell>
          <cell r="AG91">
            <v>5.04</v>
          </cell>
          <cell r="AH91">
            <v>60</v>
          </cell>
          <cell r="AI91">
            <v>30.5</v>
          </cell>
          <cell r="AJ91">
            <v>12</v>
          </cell>
          <cell r="AK91">
            <v>4</v>
          </cell>
          <cell r="AL91">
            <v>2.5</v>
          </cell>
          <cell r="AM91">
            <v>3</v>
          </cell>
          <cell r="AN91">
            <v>0.9</v>
          </cell>
          <cell r="AO91">
            <v>0.3</v>
          </cell>
          <cell r="AP91">
            <v>0.9</v>
          </cell>
        </row>
        <row r="92">
          <cell r="C92">
            <v>274.67</v>
          </cell>
          <cell r="D92">
            <v>70.31</v>
          </cell>
          <cell r="E92">
            <v>0</v>
          </cell>
          <cell r="F92">
            <v>124.21</v>
          </cell>
          <cell r="G92">
            <v>0</v>
          </cell>
          <cell r="H92">
            <v>119.92</v>
          </cell>
          <cell r="I92">
            <v>69.08</v>
          </cell>
          <cell r="J92">
            <v>69.08</v>
          </cell>
          <cell r="K92">
            <v>3.6</v>
          </cell>
          <cell r="L92">
            <v>3.6</v>
          </cell>
          <cell r="M92">
            <v>3.6</v>
          </cell>
          <cell r="N92">
            <v>3.6</v>
          </cell>
          <cell r="O92">
            <v>41.45</v>
          </cell>
          <cell r="P92">
            <v>33.700000000000003</v>
          </cell>
          <cell r="Q92">
            <v>41.45</v>
          </cell>
          <cell r="R92">
            <v>32.68</v>
          </cell>
          <cell r="S92">
            <v>36.840000000000003</v>
          </cell>
          <cell r="T92">
            <v>0</v>
          </cell>
          <cell r="U92">
            <v>0</v>
          </cell>
          <cell r="V92">
            <v>4.68</v>
          </cell>
          <cell r="W92">
            <v>4.68</v>
          </cell>
          <cell r="X92">
            <v>4.16</v>
          </cell>
          <cell r="Y92">
            <v>4.16</v>
          </cell>
          <cell r="Z92">
            <v>4.68</v>
          </cell>
          <cell r="AA92">
            <v>3.3</v>
          </cell>
          <cell r="AB92">
            <v>5.04</v>
          </cell>
          <cell r="AC92">
            <v>5.04</v>
          </cell>
          <cell r="AD92">
            <v>5.04</v>
          </cell>
          <cell r="AE92">
            <v>5.04</v>
          </cell>
          <cell r="AF92">
            <v>5.04</v>
          </cell>
          <cell r="AG92">
            <v>5.04</v>
          </cell>
          <cell r="AH92">
            <v>60</v>
          </cell>
          <cell r="AI92">
            <v>30.5</v>
          </cell>
          <cell r="AJ92">
            <v>12</v>
          </cell>
          <cell r="AK92">
            <v>4</v>
          </cell>
          <cell r="AL92">
            <v>2.5</v>
          </cell>
          <cell r="AM92">
            <v>3</v>
          </cell>
          <cell r="AN92">
            <v>0.9</v>
          </cell>
          <cell r="AO92">
            <v>0.3</v>
          </cell>
          <cell r="AP92">
            <v>0.9</v>
          </cell>
        </row>
        <row r="93">
          <cell r="C93">
            <v>290.31</v>
          </cell>
          <cell r="D93">
            <v>70.31</v>
          </cell>
          <cell r="E93">
            <v>0</v>
          </cell>
          <cell r="F93">
            <v>124.21</v>
          </cell>
          <cell r="G93">
            <v>0</v>
          </cell>
          <cell r="H93">
            <v>119.92</v>
          </cell>
          <cell r="I93">
            <v>69.08</v>
          </cell>
          <cell r="J93">
            <v>69.08</v>
          </cell>
          <cell r="K93">
            <v>3.6</v>
          </cell>
          <cell r="L93">
            <v>3.6</v>
          </cell>
          <cell r="M93">
            <v>3.6</v>
          </cell>
          <cell r="N93">
            <v>3.6</v>
          </cell>
          <cell r="O93">
            <v>41.45</v>
          </cell>
          <cell r="P93">
            <v>33.700000000000003</v>
          </cell>
          <cell r="Q93">
            <v>41.45</v>
          </cell>
          <cell r="R93">
            <v>32.68</v>
          </cell>
          <cell r="S93">
            <v>36.840000000000003</v>
          </cell>
          <cell r="T93">
            <v>0</v>
          </cell>
          <cell r="U93">
            <v>0</v>
          </cell>
          <cell r="V93">
            <v>4.68</v>
          </cell>
          <cell r="W93">
            <v>4.68</v>
          </cell>
          <cell r="X93">
            <v>4.16</v>
          </cell>
          <cell r="Y93">
            <v>4.16</v>
          </cell>
          <cell r="Z93">
            <v>4.68</v>
          </cell>
          <cell r="AA93">
            <v>3.3</v>
          </cell>
          <cell r="AB93">
            <v>5.04</v>
          </cell>
          <cell r="AC93">
            <v>5.04</v>
          </cell>
          <cell r="AD93">
            <v>5.04</v>
          </cell>
          <cell r="AE93">
            <v>5.04</v>
          </cell>
          <cell r="AF93">
            <v>5.04</v>
          </cell>
          <cell r="AG93">
            <v>5.04</v>
          </cell>
          <cell r="AH93">
            <v>60</v>
          </cell>
          <cell r="AI93">
            <v>30.5</v>
          </cell>
          <cell r="AJ93">
            <v>12</v>
          </cell>
          <cell r="AK93">
            <v>4</v>
          </cell>
          <cell r="AL93">
            <v>2.5</v>
          </cell>
          <cell r="AM93">
            <v>3</v>
          </cell>
          <cell r="AN93">
            <v>0.9</v>
          </cell>
          <cell r="AO93">
            <v>0.3</v>
          </cell>
          <cell r="AP93">
            <v>0.9</v>
          </cell>
        </row>
        <row r="94">
          <cell r="C94">
            <v>339.25</v>
          </cell>
          <cell r="D94">
            <v>70.31</v>
          </cell>
          <cell r="E94">
            <v>0</v>
          </cell>
          <cell r="F94">
            <v>124.21</v>
          </cell>
          <cell r="G94">
            <v>0</v>
          </cell>
          <cell r="H94">
            <v>119.92</v>
          </cell>
          <cell r="I94">
            <v>69.08</v>
          </cell>
          <cell r="J94">
            <v>69.08</v>
          </cell>
          <cell r="K94">
            <v>3.6</v>
          </cell>
          <cell r="L94">
            <v>3.6</v>
          </cell>
          <cell r="M94">
            <v>3.6</v>
          </cell>
          <cell r="N94">
            <v>3.6</v>
          </cell>
          <cell r="O94">
            <v>41.45</v>
          </cell>
          <cell r="P94">
            <v>33.700000000000003</v>
          </cell>
          <cell r="Q94">
            <v>41.45</v>
          </cell>
          <cell r="R94">
            <v>32.68</v>
          </cell>
          <cell r="S94">
            <v>36.840000000000003</v>
          </cell>
          <cell r="T94">
            <v>0</v>
          </cell>
          <cell r="U94">
            <v>0</v>
          </cell>
          <cell r="V94">
            <v>4.68</v>
          </cell>
          <cell r="W94">
            <v>4.68</v>
          </cell>
          <cell r="X94">
            <v>4.16</v>
          </cell>
          <cell r="Y94">
            <v>4.16</v>
          </cell>
          <cell r="Z94">
            <v>4.68</v>
          </cell>
          <cell r="AA94">
            <v>3.3</v>
          </cell>
          <cell r="AB94">
            <v>5.04</v>
          </cell>
          <cell r="AC94">
            <v>5.04</v>
          </cell>
          <cell r="AD94">
            <v>5.04</v>
          </cell>
          <cell r="AE94">
            <v>5.04</v>
          </cell>
          <cell r="AF94">
            <v>5.04</v>
          </cell>
          <cell r="AG94">
            <v>5.04</v>
          </cell>
          <cell r="AH94">
            <v>60</v>
          </cell>
          <cell r="AI94">
            <v>30.5</v>
          </cell>
          <cell r="AJ94">
            <v>12</v>
          </cell>
          <cell r="AK94">
            <v>4.5999999999999996</v>
          </cell>
          <cell r="AL94">
            <v>2.5</v>
          </cell>
          <cell r="AM94">
            <v>3</v>
          </cell>
          <cell r="AN94">
            <v>0.9</v>
          </cell>
          <cell r="AO94">
            <v>0.3</v>
          </cell>
          <cell r="AP94">
            <v>0.9</v>
          </cell>
        </row>
        <row r="95">
          <cell r="C95">
            <v>296.67</v>
          </cell>
          <cell r="D95">
            <v>70.31</v>
          </cell>
          <cell r="E95">
            <v>120</v>
          </cell>
          <cell r="F95">
            <v>124.21</v>
          </cell>
          <cell r="G95">
            <v>0</v>
          </cell>
          <cell r="H95">
            <v>119.92</v>
          </cell>
          <cell r="I95">
            <v>69.08</v>
          </cell>
          <cell r="J95">
            <v>69.08</v>
          </cell>
          <cell r="K95">
            <v>3.6</v>
          </cell>
          <cell r="L95">
            <v>3.6</v>
          </cell>
          <cell r="M95">
            <v>3.6</v>
          </cell>
          <cell r="N95">
            <v>3.6</v>
          </cell>
          <cell r="O95">
            <v>41.45</v>
          </cell>
          <cell r="P95">
            <v>33.700000000000003</v>
          </cell>
          <cell r="Q95">
            <v>41.45</v>
          </cell>
          <cell r="R95">
            <v>32.68</v>
          </cell>
          <cell r="S95">
            <v>36.840000000000003</v>
          </cell>
          <cell r="T95">
            <v>0</v>
          </cell>
          <cell r="U95">
            <v>0</v>
          </cell>
          <cell r="V95">
            <v>4.68</v>
          </cell>
          <cell r="W95">
            <v>4.68</v>
          </cell>
          <cell r="X95">
            <v>4.16</v>
          </cell>
          <cell r="Y95">
            <v>4.16</v>
          </cell>
          <cell r="Z95">
            <v>4.68</v>
          </cell>
          <cell r="AA95">
            <v>3.3</v>
          </cell>
          <cell r="AB95">
            <v>5.04</v>
          </cell>
          <cell r="AC95">
            <v>5.04</v>
          </cell>
          <cell r="AD95">
            <v>5.04</v>
          </cell>
          <cell r="AE95">
            <v>5.04</v>
          </cell>
          <cell r="AF95">
            <v>5.04</v>
          </cell>
          <cell r="AG95">
            <v>5.04</v>
          </cell>
          <cell r="AH95">
            <v>60</v>
          </cell>
          <cell r="AI95">
            <v>30.5</v>
          </cell>
          <cell r="AJ95">
            <v>12</v>
          </cell>
          <cell r="AK95">
            <v>6.16</v>
          </cell>
          <cell r="AL95">
            <v>2.5</v>
          </cell>
          <cell r="AM95">
            <v>3</v>
          </cell>
          <cell r="AN95">
            <v>0.9</v>
          </cell>
          <cell r="AO95">
            <v>0.3</v>
          </cell>
          <cell r="AP95">
            <v>0.9</v>
          </cell>
        </row>
        <row r="96">
          <cell r="C96">
            <v>242.87</v>
          </cell>
          <cell r="D96">
            <v>70.31</v>
          </cell>
          <cell r="E96">
            <v>189.31</v>
          </cell>
          <cell r="F96">
            <v>124.21</v>
          </cell>
          <cell r="G96">
            <v>24.01</v>
          </cell>
          <cell r="H96">
            <v>119.92</v>
          </cell>
          <cell r="I96">
            <v>69.08</v>
          </cell>
          <cell r="J96">
            <v>69.08</v>
          </cell>
          <cell r="K96">
            <v>3.6</v>
          </cell>
          <cell r="L96">
            <v>3.6</v>
          </cell>
          <cell r="M96">
            <v>3.6</v>
          </cell>
          <cell r="N96">
            <v>3.6</v>
          </cell>
          <cell r="O96">
            <v>41.45</v>
          </cell>
          <cell r="P96">
            <v>33.700000000000003</v>
          </cell>
          <cell r="Q96">
            <v>41.45</v>
          </cell>
          <cell r="R96">
            <v>32.68</v>
          </cell>
          <cell r="S96">
            <v>36.840000000000003</v>
          </cell>
          <cell r="T96">
            <v>0</v>
          </cell>
          <cell r="U96">
            <v>0</v>
          </cell>
          <cell r="V96">
            <v>4.68</v>
          </cell>
          <cell r="W96">
            <v>4.68</v>
          </cell>
          <cell r="X96">
            <v>4.16</v>
          </cell>
          <cell r="Y96">
            <v>4.16</v>
          </cell>
          <cell r="Z96">
            <v>4.68</v>
          </cell>
          <cell r="AA96">
            <v>3.3</v>
          </cell>
          <cell r="AB96">
            <v>5.04</v>
          </cell>
          <cell r="AC96">
            <v>5.04</v>
          </cell>
          <cell r="AD96">
            <v>5.04</v>
          </cell>
          <cell r="AE96">
            <v>5.04</v>
          </cell>
          <cell r="AF96">
            <v>5.04</v>
          </cell>
          <cell r="AG96">
            <v>5.04</v>
          </cell>
          <cell r="AH96">
            <v>60</v>
          </cell>
          <cell r="AI96">
            <v>30.5</v>
          </cell>
          <cell r="AJ96">
            <v>12</v>
          </cell>
          <cell r="AK96">
            <v>6.16</v>
          </cell>
          <cell r="AL96">
            <v>2.5</v>
          </cell>
          <cell r="AM96">
            <v>3</v>
          </cell>
          <cell r="AN96">
            <v>0.9</v>
          </cell>
          <cell r="AO96">
            <v>0.3</v>
          </cell>
          <cell r="AP96">
            <v>1.53</v>
          </cell>
        </row>
        <row r="97">
          <cell r="C97">
            <v>260.39999999999998</v>
          </cell>
          <cell r="D97">
            <v>70.31</v>
          </cell>
          <cell r="E97">
            <v>205.58</v>
          </cell>
          <cell r="F97">
            <v>124.21</v>
          </cell>
          <cell r="G97">
            <v>24.01</v>
          </cell>
          <cell r="H97">
            <v>119.92</v>
          </cell>
          <cell r="I97">
            <v>69.08</v>
          </cell>
          <cell r="J97">
            <v>69.08</v>
          </cell>
          <cell r="K97">
            <v>3.6</v>
          </cell>
          <cell r="L97">
            <v>3.6</v>
          </cell>
          <cell r="M97">
            <v>3.6</v>
          </cell>
          <cell r="N97">
            <v>3.6</v>
          </cell>
          <cell r="O97">
            <v>41.45</v>
          </cell>
          <cell r="P97">
            <v>33.700000000000003</v>
          </cell>
          <cell r="Q97">
            <v>41.45</v>
          </cell>
          <cell r="R97">
            <v>32.68</v>
          </cell>
          <cell r="S97">
            <v>36.840000000000003</v>
          </cell>
          <cell r="T97">
            <v>0</v>
          </cell>
          <cell r="U97">
            <v>0</v>
          </cell>
          <cell r="V97">
            <v>4.68</v>
          </cell>
          <cell r="W97">
            <v>4.68</v>
          </cell>
          <cell r="X97">
            <v>4.16</v>
          </cell>
          <cell r="Y97">
            <v>4.16</v>
          </cell>
          <cell r="Z97">
            <v>4.68</v>
          </cell>
          <cell r="AA97">
            <v>3.3</v>
          </cell>
          <cell r="AB97">
            <v>5.04</v>
          </cell>
          <cell r="AC97">
            <v>5.04</v>
          </cell>
          <cell r="AD97">
            <v>5.04</v>
          </cell>
          <cell r="AE97">
            <v>5.04</v>
          </cell>
          <cell r="AF97">
            <v>5.04</v>
          </cell>
          <cell r="AG97">
            <v>5.04</v>
          </cell>
          <cell r="AH97">
            <v>60</v>
          </cell>
          <cell r="AI97">
            <v>30.5</v>
          </cell>
          <cell r="AJ97">
            <v>12</v>
          </cell>
          <cell r="AK97">
            <v>6.16</v>
          </cell>
          <cell r="AL97">
            <v>2.5</v>
          </cell>
          <cell r="AM97">
            <v>3</v>
          </cell>
          <cell r="AN97">
            <v>0.9</v>
          </cell>
          <cell r="AO97">
            <v>0.3</v>
          </cell>
          <cell r="AP97">
            <v>1.74</v>
          </cell>
        </row>
        <row r="98">
          <cell r="C98">
            <v>254.03</v>
          </cell>
          <cell r="D98">
            <v>70.31</v>
          </cell>
          <cell r="E98">
            <v>205.58</v>
          </cell>
          <cell r="F98">
            <v>124.21</v>
          </cell>
          <cell r="G98">
            <v>24.01</v>
          </cell>
          <cell r="H98">
            <v>119.92</v>
          </cell>
          <cell r="I98">
            <v>69.08</v>
          </cell>
          <cell r="J98">
            <v>69.08</v>
          </cell>
          <cell r="K98">
            <v>3.6</v>
          </cell>
          <cell r="L98">
            <v>3.6</v>
          </cell>
          <cell r="M98">
            <v>3.6</v>
          </cell>
          <cell r="N98">
            <v>3.6</v>
          </cell>
          <cell r="O98">
            <v>41.45</v>
          </cell>
          <cell r="P98">
            <v>33.700000000000003</v>
          </cell>
          <cell r="Q98">
            <v>41.45</v>
          </cell>
          <cell r="R98">
            <v>32.68</v>
          </cell>
          <cell r="S98">
            <v>36.840000000000003</v>
          </cell>
          <cell r="T98">
            <v>1.8</v>
          </cell>
          <cell r="U98">
            <v>0</v>
          </cell>
          <cell r="V98">
            <v>4.68</v>
          </cell>
          <cell r="W98">
            <v>4.68</v>
          </cell>
          <cell r="X98">
            <v>4.16</v>
          </cell>
          <cell r="Y98">
            <v>4.16</v>
          </cell>
          <cell r="Z98">
            <v>4.68</v>
          </cell>
          <cell r="AA98">
            <v>3.3</v>
          </cell>
          <cell r="AB98">
            <v>5.04</v>
          </cell>
          <cell r="AC98">
            <v>5.04</v>
          </cell>
          <cell r="AD98">
            <v>5.04</v>
          </cell>
          <cell r="AE98">
            <v>5.04</v>
          </cell>
          <cell r="AF98">
            <v>5.04</v>
          </cell>
          <cell r="AG98">
            <v>5.04</v>
          </cell>
          <cell r="AH98">
            <v>60</v>
          </cell>
          <cell r="AI98">
            <v>30.5</v>
          </cell>
          <cell r="AJ98">
            <v>12</v>
          </cell>
          <cell r="AK98">
            <v>6.16</v>
          </cell>
          <cell r="AL98">
            <v>2.5</v>
          </cell>
          <cell r="AM98">
            <v>3</v>
          </cell>
          <cell r="AN98">
            <v>0.9</v>
          </cell>
          <cell r="AO98">
            <v>0.3</v>
          </cell>
          <cell r="AP98">
            <v>1.74</v>
          </cell>
        </row>
        <row r="99">
          <cell r="C99">
            <v>216.35</v>
          </cell>
          <cell r="D99">
            <v>70.31</v>
          </cell>
          <cell r="E99">
            <v>205.58</v>
          </cell>
          <cell r="F99">
            <v>124.21</v>
          </cell>
          <cell r="G99">
            <v>24.01</v>
          </cell>
          <cell r="H99">
            <v>119.92</v>
          </cell>
          <cell r="I99">
            <v>69.08</v>
          </cell>
          <cell r="J99">
            <v>69.08</v>
          </cell>
          <cell r="K99">
            <v>3.6</v>
          </cell>
          <cell r="L99">
            <v>3.6</v>
          </cell>
          <cell r="M99">
            <v>3.6</v>
          </cell>
          <cell r="N99">
            <v>3.6</v>
          </cell>
          <cell r="O99">
            <v>41.45</v>
          </cell>
          <cell r="P99">
            <v>33.700000000000003</v>
          </cell>
          <cell r="Q99">
            <v>41.45</v>
          </cell>
          <cell r="R99">
            <v>32.68</v>
          </cell>
          <cell r="S99">
            <v>36.840000000000003</v>
          </cell>
          <cell r="T99">
            <v>1.8</v>
          </cell>
          <cell r="U99">
            <v>0</v>
          </cell>
          <cell r="V99">
            <v>4.68</v>
          </cell>
          <cell r="W99">
            <v>4.68</v>
          </cell>
          <cell r="X99">
            <v>4.16</v>
          </cell>
          <cell r="Y99">
            <v>4.16</v>
          </cell>
          <cell r="Z99">
            <v>4.68</v>
          </cell>
          <cell r="AA99">
            <v>3.3</v>
          </cell>
          <cell r="AB99">
            <v>5.04</v>
          </cell>
          <cell r="AC99">
            <v>5.04</v>
          </cell>
          <cell r="AD99">
            <v>5.04</v>
          </cell>
          <cell r="AE99">
            <v>5.04</v>
          </cell>
          <cell r="AF99">
            <v>5.04</v>
          </cell>
          <cell r="AG99">
            <v>5.04</v>
          </cell>
          <cell r="AH99">
            <v>60</v>
          </cell>
          <cell r="AI99">
            <v>30.5</v>
          </cell>
          <cell r="AJ99">
            <v>12</v>
          </cell>
          <cell r="AK99">
            <v>6.16</v>
          </cell>
          <cell r="AL99">
            <v>2.5</v>
          </cell>
          <cell r="AM99">
            <v>3</v>
          </cell>
          <cell r="AN99">
            <v>0.9</v>
          </cell>
          <cell r="AO99">
            <v>0.3</v>
          </cell>
          <cell r="AP99">
            <v>1.74</v>
          </cell>
        </row>
        <row r="100">
          <cell r="C100">
            <v>200.89</v>
          </cell>
          <cell r="D100">
            <v>70.31</v>
          </cell>
          <cell r="E100">
            <v>205.58</v>
          </cell>
          <cell r="F100">
            <v>124.21</v>
          </cell>
          <cell r="G100">
            <v>24.01</v>
          </cell>
          <cell r="H100">
            <v>119.92</v>
          </cell>
          <cell r="I100">
            <v>69.08</v>
          </cell>
          <cell r="J100">
            <v>69.08</v>
          </cell>
          <cell r="K100">
            <v>3.6</v>
          </cell>
          <cell r="L100">
            <v>3.6</v>
          </cell>
          <cell r="M100">
            <v>3.6</v>
          </cell>
          <cell r="N100">
            <v>3.6</v>
          </cell>
          <cell r="O100">
            <v>41.45</v>
          </cell>
          <cell r="P100">
            <v>33.700000000000003</v>
          </cell>
          <cell r="Q100">
            <v>41.45</v>
          </cell>
          <cell r="R100">
            <v>32.68</v>
          </cell>
          <cell r="S100">
            <v>36.840000000000003</v>
          </cell>
          <cell r="T100">
            <v>1.8</v>
          </cell>
          <cell r="U100">
            <v>36.840000000000003</v>
          </cell>
          <cell r="V100">
            <v>4.68</v>
          </cell>
          <cell r="W100">
            <v>4.68</v>
          </cell>
          <cell r="X100">
            <v>4.16</v>
          </cell>
          <cell r="Y100">
            <v>4.16</v>
          </cell>
          <cell r="Z100">
            <v>4.68</v>
          </cell>
          <cell r="AA100">
            <v>3.3</v>
          </cell>
          <cell r="AB100">
            <v>5.04</v>
          </cell>
          <cell r="AC100">
            <v>5.04</v>
          </cell>
          <cell r="AD100">
            <v>5.04</v>
          </cell>
          <cell r="AE100">
            <v>5.04</v>
          </cell>
          <cell r="AF100">
            <v>5.04</v>
          </cell>
          <cell r="AG100">
            <v>5.04</v>
          </cell>
          <cell r="AH100">
            <v>60</v>
          </cell>
          <cell r="AI100">
            <v>30.5</v>
          </cell>
          <cell r="AJ100">
            <v>12</v>
          </cell>
          <cell r="AK100">
            <v>6.16</v>
          </cell>
          <cell r="AL100">
            <v>2.5</v>
          </cell>
          <cell r="AM100">
            <v>3</v>
          </cell>
          <cell r="AN100">
            <v>0.9</v>
          </cell>
          <cell r="AO100">
            <v>0.3</v>
          </cell>
          <cell r="AP100">
            <v>1.74</v>
          </cell>
        </row>
        <row r="101">
          <cell r="C101">
            <v>229.69</v>
          </cell>
          <cell r="D101">
            <v>70.31</v>
          </cell>
          <cell r="E101">
            <v>205.58</v>
          </cell>
          <cell r="F101">
            <v>124.21</v>
          </cell>
          <cell r="G101">
            <v>24.01</v>
          </cell>
          <cell r="H101">
            <v>119.92</v>
          </cell>
          <cell r="I101">
            <v>69.08</v>
          </cell>
          <cell r="J101">
            <v>69.08</v>
          </cell>
          <cell r="K101">
            <v>3.6</v>
          </cell>
          <cell r="L101">
            <v>3.6</v>
          </cell>
          <cell r="M101">
            <v>3.6</v>
          </cell>
          <cell r="N101">
            <v>3.6</v>
          </cell>
          <cell r="O101">
            <v>41.45</v>
          </cell>
          <cell r="P101">
            <v>33.700000000000003</v>
          </cell>
          <cell r="Q101">
            <v>41.45</v>
          </cell>
          <cell r="R101">
            <v>32.68</v>
          </cell>
          <cell r="S101">
            <v>36.840000000000003</v>
          </cell>
          <cell r="T101">
            <v>1.8</v>
          </cell>
          <cell r="U101">
            <v>36.840000000000003</v>
          </cell>
          <cell r="V101">
            <v>4.68</v>
          </cell>
          <cell r="W101">
            <v>4.68</v>
          </cell>
          <cell r="X101">
            <v>4.16</v>
          </cell>
          <cell r="Y101">
            <v>4.16</v>
          </cell>
          <cell r="Z101">
            <v>4.68</v>
          </cell>
          <cell r="AA101">
            <v>3.3</v>
          </cell>
          <cell r="AB101">
            <v>5.04</v>
          </cell>
          <cell r="AC101">
            <v>5.04</v>
          </cell>
          <cell r="AD101">
            <v>5.04</v>
          </cell>
          <cell r="AE101">
            <v>5.04</v>
          </cell>
          <cell r="AF101">
            <v>5.04</v>
          </cell>
          <cell r="AG101">
            <v>5.04</v>
          </cell>
          <cell r="AH101">
            <v>60</v>
          </cell>
          <cell r="AI101">
            <v>30.5</v>
          </cell>
          <cell r="AJ101">
            <v>12</v>
          </cell>
          <cell r="AK101">
            <v>6.16</v>
          </cell>
          <cell r="AL101">
            <v>2.5</v>
          </cell>
          <cell r="AM101">
            <v>3</v>
          </cell>
          <cell r="AN101">
            <v>0.9</v>
          </cell>
          <cell r="AO101">
            <v>0.3</v>
          </cell>
          <cell r="AP101">
            <v>1.74</v>
          </cell>
        </row>
        <row r="102">
          <cell r="C102">
            <v>227.94</v>
          </cell>
          <cell r="D102">
            <v>70.31</v>
          </cell>
          <cell r="E102">
            <v>205.58</v>
          </cell>
          <cell r="F102">
            <v>124.21</v>
          </cell>
          <cell r="G102">
            <v>24.01</v>
          </cell>
          <cell r="H102">
            <v>119.92</v>
          </cell>
          <cell r="I102">
            <v>69.08</v>
          </cell>
          <cell r="J102">
            <v>69.08</v>
          </cell>
          <cell r="K102">
            <v>3.6</v>
          </cell>
          <cell r="L102">
            <v>3.6</v>
          </cell>
          <cell r="M102">
            <v>3.6</v>
          </cell>
          <cell r="N102">
            <v>3.6</v>
          </cell>
          <cell r="O102">
            <v>41.45</v>
          </cell>
          <cell r="P102">
            <v>33.700000000000003</v>
          </cell>
          <cell r="Q102">
            <v>41.45</v>
          </cell>
          <cell r="R102">
            <v>32.68</v>
          </cell>
          <cell r="S102">
            <v>36.840000000000003</v>
          </cell>
          <cell r="T102">
            <v>1.8</v>
          </cell>
          <cell r="U102">
            <v>36.840000000000003</v>
          </cell>
          <cell r="V102">
            <v>4.68</v>
          </cell>
          <cell r="W102">
            <v>4.68</v>
          </cell>
          <cell r="X102">
            <v>4.16</v>
          </cell>
          <cell r="Y102">
            <v>4.16</v>
          </cell>
          <cell r="Z102">
            <v>4.68</v>
          </cell>
          <cell r="AA102">
            <v>3.3</v>
          </cell>
          <cell r="AB102">
            <v>5.04</v>
          </cell>
          <cell r="AC102">
            <v>5.04</v>
          </cell>
          <cell r="AD102">
            <v>5.04</v>
          </cell>
          <cell r="AE102">
            <v>5.04</v>
          </cell>
          <cell r="AF102">
            <v>5.04</v>
          </cell>
          <cell r="AG102">
            <v>5.04</v>
          </cell>
          <cell r="AH102">
            <v>60</v>
          </cell>
          <cell r="AI102">
            <v>30.5</v>
          </cell>
          <cell r="AJ102">
            <v>20.82</v>
          </cell>
          <cell r="AK102">
            <v>6.16</v>
          </cell>
          <cell r="AL102">
            <v>2.5</v>
          </cell>
          <cell r="AM102">
            <v>3</v>
          </cell>
          <cell r="AN102">
            <v>0.9</v>
          </cell>
          <cell r="AO102">
            <v>0.54</v>
          </cell>
          <cell r="AP102">
            <v>1.74</v>
          </cell>
        </row>
        <row r="103">
          <cell r="C103">
            <v>174.59</v>
          </cell>
          <cell r="D103">
            <v>70.31</v>
          </cell>
          <cell r="E103">
            <v>205.58</v>
          </cell>
          <cell r="F103">
            <v>124.21</v>
          </cell>
          <cell r="G103">
            <v>24.01</v>
          </cell>
          <cell r="H103">
            <v>119.92</v>
          </cell>
          <cell r="I103">
            <v>69.08</v>
          </cell>
          <cell r="J103">
            <v>69.08</v>
          </cell>
          <cell r="K103">
            <v>3.6</v>
          </cell>
          <cell r="L103">
            <v>3.6</v>
          </cell>
          <cell r="M103">
            <v>3.6</v>
          </cell>
          <cell r="N103">
            <v>3.6</v>
          </cell>
          <cell r="O103">
            <v>41.45</v>
          </cell>
          <cell r="P103">
            <v>33.700000000000003</v>
          </cell>
          <cell r="Q103">
            <v>41.45</v>
          </cell>
          <cell r="R103">
            <v>32.68</v>
          </cell>
          <cell r="S103">
            <v>36.840000000000003</v>
          </cell>
          <cell r="T103">
            <v>1.8</v>
          </cell>
          <cell r="U103">
            <v>36.840000000000003</v>
          </cell>
          <cell r="V103">
            <v>4.68</v>
          </cell>
          <cell r="W103">
            <v>4.68</v>
          </cell>
          <cell r="X103">
            <v>4.16</v>
          </cell>
          <cell r="Y103">
            <v>4.16</v>
          </cell>
          <cell r="Z103">
            <v>4.68</v>
          </cell>
          <cell r="AA103">
            <v>3.3</v>
          </cell>
          <cell r="AB103">
            <v>5.04</v>
          </cell>
          <cell r="AC103">
            <v>5.04</v>
          </cell>
          <cell r="AD103">
            <v>5.04</v>
          </cell>
          <cell r="AE103">
            <v>5.04</v>
          </cell>
          <cell r="AF103">
            <v>5.04</v>
          </cell>
          <cell r="AG103">
            <v>5.04</v>
          </cell>
          <cell r="AH103">
            <v>60</v>
          </cell>
          <cell r="AI103">
            <v>43.6</v>
          </cell>
          <cell r="AJ103">
            <v>37.049999999999997</v>
          </cell>
          <cell r="AK103">
            <v>6.16</v>
          </cell>
          <cell r="AL103">
            <v>2.5</v>
          </cell>
          <cell r="AM103">
            <v>3</v>
          </cell>
          <cell r="AN103">
            <v>0.9</v>
          </cell>
          <cell r="AO103">
            <v>0.67</v>
          </cell>
          <cell r="AP103">
            <v>1.74</v>
          </cell>
        </row>
        <row r="104">
          <cell r="C104">
            <v>220.43</v>
          </cell>
          <cell r="D104">
            <v>70.31</v>
          </cell>
          <cell r="E104">
            <v>205.58</v>
          </cell>
          <cell r="F104">
            <v>124.21</v>
          </cell>
          <cell r="G104">
            <v>24.01</v>
          </cell>
          <cell r="H104">
            <v>119.92</v>
          </cell>
          <cell r="I104">
            <v>69.08</v>
          </cell>
          <cell r="J104">
            <v>69.08</v>
          </cell>
          <cell r="K104">
            <v>3.6</v>
          </cell>
          <cell r="L104">
            <v>3.6</v>
          </cell>
          <cell r="M104">
            <v>3.6</v>
          </cell>
          <cell r="N104">
            <v>3.6</v>
          </cell>
          <cell r="O104">
            <v>41.45</v>
          </cell>
          <cell r="P104">
            <v>33.700000000000003</v>
          </cell>
          <cell r="Q104">
            <v>41.45</v>
          </cell>
          <cell r="R104">
            <v>32.68</v>
          </cell>
          <cell r="S104">
            <v>36.840000000000003</v>
          </cell>
          <cell r="T104">
            <v>1.8</v>
          </cell>
          <cell r="U104">
            <v>36.840000000000003</v>
          </cell>
          <cell r="V104">
            <v>4.68</v>
          </cell>
          <cell r="W104">
            <v>4.68</v>
          </cell>
          <cell r="X104">
            <v>4.16</v>
          </cell>
          <cell r="Y104">
            <v>4.16</v>
          </cell>
          <cell r="Z104">
            <v>4.68</v>
          </cell>
          <cell r="AA104">
            <v>3.3</v>
          </cell>
          <cell r="AB104">
            <v>5.04</v>
          </cell>
          <cell r="AC104">
            <v>5.04</v>
          </cell>
          <cell r="AD104">
            <v>5.04</v>
          </cell>
          <cell r="AE104">
            <v>5.04</v>
          </cell>
          <cell r="AF104">
            <v>5.04</v>
          </cell>
          <cell r="AG104">
            <v>5.04</v>
          </cell>
          <cell r="AH104">
            <v>60</v>
          </cell>
          <cell r="AI104">
            <v>75.03</v>
          </cell>
          <cell r="AJ104">
            <v>37.049999999999997</v>
          </cell>
          <cell r="AK104">
            <v>6.16</v>
          </cell>
          <cell r="AL104">
            <v>2.5</v>
          </cell>
          <cell r="AM104">
            <v>3</v>
          </cell>
          <cell r="AN104">
            <v>0.9</v>
          </cell>
          <cell r="AO104">
            <v>0.67</v>
          </cell>
          <cell r="AP104">
            <v>1.74</v>
          </cell>
        </row>
        <row r="105">
          <cell r="C105">
            <v>659.25</v>
          </cell>
          <cell r="D105">
            <v>70.31</v>
          </cell>
          <cell r="E105">
            <v>205.58</v>
          </cell>
          <cell r="F105">
            <v>124.21</v>
          </cell>
          <cell r="G105">
            <v>24.01</v>
          </cell>
          <cell r="H105">
            <v>119.92</v>
          </cell>
          <cell r="I105">
            <v>69.08</v>
          </cell>
          <cell r="J105">
            <v>69.08</v>
          </cell>
          <cell r="K105">
            <v>3.6</v>
          </cell>
          <cell r="L105">
            <v>3.6</v>
          </cell>
          <cell r="M105">
            <v>3.6</v>
          </cell>
          <cell r="N105">
            <v>3.6</v>
          </cell>
          <cell r="O105">
            <v>41.45</v>
          </cell>
          <cell r="P105">
            <v>33.700000000000003</v>
          </cell>
          <cell r="Q105">
            <v>41.45</v>
          </cell>
          <cell r="R105">
            <v>32.68</v>
          </cell>
          <cell r="S105">
            <v>36.840000000000003</v>
          </cell>
          <cell r="T105">
            <v>1.8</v>
          </cell>
          <cell r="U105">
            <v>36.840000000000003</v>
          </cell>
          <cell r="V105">
            <v>4.68</v>
          </cell>
          <cell r="W105">
            <v>4.68</v>
          </cell>
          <cell r="X105">
            <v>4.16</v>
          </cell>
          <cell r="Y105">
            <v>4.16</v>
          </cell>
          <cell r="Z105">
            <v>4.68</v>
          </cell>
          <cell r="AA105">
            <v>3.3</v>
          </cell>
          <cell r="AB105">
            <v>5.04</v>
          </cell>
          <cell r="AC105">
            <v>5.04</v>
          </cell>
          <cell r="AD105">
            <v>5.04</v>
          </cell>
          <cell r="AE105">
            <v>5.04</v>
          </cell>
          <cell r="AF105">
            <v>5.04</v>
          </cell>
          <cell r="AG105">
            <v>5.04</v>
          </cell>
          <cell r="AH105">
            <v>154.4</v>
          </cell>
          <cell r="AI105">
            <v>75.03</v>
          </cell>
          <cell r="AJ105">
            <v>37.049999999999997</v>
          </cell>
          <cell r="AK105">
            <v>6.16</v>
          </cell>
          <cell r="AL105">
            <v>4.82</v>
          </cell>
          <cell r="AM105">
            <v>10.029999999999999</v>
          </cell>
          <cell r="AN105">
            <v>1.54</v>
          </cell>
          <cell r="AO105">
            <v>0.67</v>
          </cell>
          <cell r="AP105">
            <v>1.74</v>
          </cell>
        </row>
        <row r="106">
          <cell r="C106">
            <v>638.98</v>
          </cell>
          <cell r="D106">
            <v>70.31</v>
          </cell>
          <cell r="E106">
            <v>205.58</v>
          </cell>
          <cell r="F106">
            <v>124.21</v>
          </cell>
          <cell r="G106">
            <v>24.01</v>
          </cell>
          <cell r="H106">
            <v>119.92</v>
          </cell>
          <cell r="I106">
            <v>69.08</v>
          </cell>
          <cell r="J106">
            <v>69.08</v>
          </cell>
          <cell r="K106">
            <v>3.6</v>
          </cell>
          <cell r="L106">
            <v>3.6</v>
          </cell>
          <cell r="M106">
            <v>3.6</v>
          </cell>
          <cell r="N106">
            <v>3.6</v>
          </cell>
          <cell r="O106">
            <v>41.45</v>
          </cell>
          <cell r="P106">
            <v>33.700000000000003</v>
          </cell>
          <cell r="Q106">
            <v>41.45</v>
          </cell>
          <cell r="R106">
            <v>32.68</v>
          </cell>
          <cell r="S106">
            <v>36.840000000000003</v>
          </cell>
          <cell r="T106">
            <v>1.8</v>
          </cell>
          <cell r="U106">
            <v>36.840000000000003</v>
          </cell>
          <cell r="V106">
            <v>4.68</v>
          </cell>
          <cell r="W106">
            <v>4.68</v>
          </cell>
          <cell r="X106">
            <v>4.16</v>
          </cell>
          <cell r="Y106">
            <v>4.16</v>
          </cell>
          <cell r="Z106">
            <v>4.68</v>
          </cell>
          <cell r="AA106">
            <v>3.3</v>
          </cell>
          <cell r="AB106">
            <v>5.04</v>
          </cell>
          <cell r="AC106">
            <v>5.04</v>
          </cell>
          <cell r="AD106">
            <v>5.04</v>
          </cell>
          <cell r="AE106">
            <v>5.04</v>
          </cell>
          <cell r="AF106">
            <v>5.04</v>
          </cell>
          <cell r="AG106">
            <v>5.04</v>
          </cell>
          <cell r="AH106">
            <v>154.4</v>
          </cell>
          <cell r="AI106">
            <v>75.03</v>
          </cell>
          <cell r="AJ106">
            <v>37.049999999999997</v>
          </cell>
          <cell r="AK106">
            <v>6.16</v>
          </cell>
          <cell r="AL106">
            <v>4.82</v>
          </cell>
          <cell r="AM106">
            <v>10.029999999999999</v>
          </cell>
          <cell r="AN106">
            <v>1.24</v>
          </cell>
          <cell r="AO106">
            <v>0.67</v>
          </cell>
          <cell r="AP106">
            <v>1.74</v>
          </cell>
        </row>
        <row r="107">
          <cell r="C107">
            <v>538.76</v>
          </cell>
          <cell r="D107">
            <v>70.31</v>
          </cell>
          <cell r="E107">
            <v>205.58</v>
          </cell>
          <cell r="F107">
            <v>124.21</v>
          </cell>
          <cell r="G107">
            <v>24.01</v>
          </cell>
          <cell r="H107">
            <v>119.92</v>
          </cell>
          <cell r="I107">
            <v>69.08</v>
          </cell>
          <cell r="J107">
            <v>69.08</v>
          </cell>
          <cell r="K107">
            <v>3.6</v>
          </cell>
          <cell r="L107">
            <v>3.6</v>
          </cell>
          <cell r="M107">
            <v>3.6</v>
          </cell>
          <cell r="N107">
            <v>3.6</v>
          </cell>
          <cell r="O107">
            <v>41.45</v>
          </cell>
          <cell r="P107">
            <v>33.700000000000003</v>
          </cell>
          <cell r="Q107">
            <v>41.45</v>
          </cell>
          <cell r="R107">
            <v>32.68</v>
          </cell>
          <cell r="S107">
            <v>36.840000000000003</v>
          </cell>
          <cell r="T107">
            <v>1.8</v>
          </cell>
          <cell r="U107">
            <v>36.840000000000003</v>
          </cell>
          <cell r="V107">
            <v>4.68</v>
          </cell>
          <cell r="W107">
            <v>4.68</v>
          </cell>
          <cell r="X107">
            <v>4.16</v>
          </cell>
          <cell r="Y107">
            <v>4.16</v>
          </cell>
          <cell r="Z107">
            <v>4.68</v>
          </cell>
          <cell r="AA107">
            <v>3.3</v>
          </cell>
          <cell r="AB107">
            <v>5.04</v>
          </cell>
          <cell r="AC107">
            <v>5.04</v>
          </cell>
          <cell r="AD107">
            <v>5.04</v>
          </cell>
          <cell r="AE107">
            <v>5.04</v>
          </cell>
          <cell r="AF107">
            <v>5.04</v>
          </cell>
          <cell r="AG107">
            <v>5.04</v>
          </cell>
          <cell r="AH107">
            <v>98.95</v>
          </cell>
          <cell r="AI107">
            <v>75.03</v>
          </cell>
          <cell r="AJ107">
            <v>37.049999999999997</v>
          </cell>
          <cell r="AK107">
            <v>6.16</v>
          </cell>
          <cell r="AL107">
            <v>4.82</v>
          </cell>
          <cell r="AM107">
            <v>10.029999999999999</v>
          </cell>
          <cell r="AN107">
            <v>0.9</v>
          </cell>
          <cell r="AO107">
            <v>0.67</v>
          </cell>
          <cell r="AP107">
            <v>1.74</v>
          </cell>
        </row>
        <row r="108">
          <cell r="C108">
            <v>349.27</v>
          </cell>
          <cell r="D108">
            <v>70.31</v>
          </cell>
          <cell r="E108">
            <v>205.58</v>
          </cell>
          <cell r="F108">
            <v>124.21</v>
          </cell>
          <cell r="G108">
            <v>24.01</v>
          </cell>
          <cell r="H108">
            <v>119.92</v>
          </cell>
          <cell r="I108">
            <v>69.08</v>
          </cell>
          <cell r="J108">
            <v>69.08</v>
          </cell>
          <cell r="K108">
            <v>3.6</v>
          </cell>
          <cell r="L108">
            <v>3.6</v>
          </cell>
          <cell r="M108">
            <v>3.6</v>
          </cell>
          <cell r="N108">
            <v>3.6</v>
          </cell>
          <cell r="O108">
            <v>41.45</v>
          </cell>
          <cell r="P108">
            <v>33.700000000000003</v>
          </cell>
          <cell r="Q108">
            <v>41.45</v>
          </cell>
          <cell r="R108">
            <v>32.68</v>
          </cell>
          <cell r="S108">
            <v>36.840000000000003</v>
          </cell>
          <cell r="T108">
            <v>1.8</v>
          </cell>
          <cell r="U108">
            <v>36.840000000000003</v>
          </cell>
          <cell r="V108">
            <v>4.68</v>
          </cell>
          <cell r="W108">
            <v>4.68</v>
          </cell>
          <cell r="X108">
            <v>4.16</v>
          </cell>
          <cell r="Y108">
            <v>4.16</v>
          </cell>
          <cell r="Z108">
            <v>4.68</v>
          </cell>
          <cell r="AA108">
            <v>3.3</v>
          </cell>
          <cell r="AB108">
            <v>5.04</v>
          </cell>
          <cell r="AC108">
            <v>5.04</v>
          </cell>
          <cell r="AD108">
            <v>5.04</v>
          </cell>
          <cell r="AE108">
            <v>5.04</v>
          </cell>
          <cell r="AF108">
            <v>5.04</v>
          </cell>
          <cell r="AG108">
            <v>5.04</v>
          </cell>
          <cell r="AH108">
            <v>60</v>
          </cell>
          <cell r="AI108">
            <v>75.03</v>
          </cell>
          <cell r="AJ108">
            <v>37.049999999999997</v>
          </cell>
          <cell r="AK108">
            <v>6.16</v>
          </cell>
          <cell r="AL108">
            <v>3.28</v>
          </cell>
          <cell r="AM108">
            <v>6.68</v>
          </cell>
          <cell r="AN108">
            <v>0.9</v>
          </cell>
          <cell r="AO108">
            <v>0.67</v>
          </cell>
          <cell r="AP108">
            <v>1.74</v>
          </cell>
        </row>
        <row r="109">
          <cell r="C109">
            <v>222.39</v>
          </cell>
          <cell r="D109">
            <v>70.31</v>
          </cell>
          <cell r="E109">
            <v>205.58</v>
          </cell>
          <cell r="F109">
            <v>124.21</v>
          </cell>
          <cell r="G109">
            <v>0</v>
          </cell>
          <cell r="H109">
            <v>119.92</v>
          </cell>
          <cell r="I109">
            <v>69.08</v>
          </cell>
          <cell r="J109">
            <v>69.08</v>
          </cell>
          <cell r="K109">
            <v>3.6</v>
          </cell>
          <cell r="L109">
            <v>3.6</v>
          </cell>
          <cell r="M109">
            <v>3.6</v>
          </cell>
          <cell r="N109">
            <v>3.6</v>
          </cell>
          <cell r="O109">
            <v>41.45</v>
          </cell>
          <cell r="P109">
            <v>33.700000000000003</v>
          </cell>
          <cell r="Q109">
            <v>41.45</v>
          </cell>
          <cell r="R109">
            <v>32.68</v>
          </cell>
          <cell r="S109">
            <v>36.840000000000003</v>
          </cell>
          <cell r="T109">
            <v>0</v>
          </cell>
          <cell r="U109">
            <v>0</v>
          </cell>
          <cell r="V109">
            <v>4.68</v>
          </cell>
          <cell r="W109">
            <v>4.68</v>
          </cell>
          <cell r="X109">
            <v>4.16</v>
          </cell>
          <cell r="Y109">
            <v>4.16</v>
          </cell>
          <cell r="Z109">
            <v>4.68</v>
          </cell>
          <cell r="AA109">
            <v>3.3</v>
          </cell>
          <cell r="AB109">
            <v>5.04</v>
          </cell>
          <cell r="AC109">
            <v>5.04</v>
          </cell>
          <cell r="AD109">
            <v>5.04</v>
          </cell>
          <cell r="AE109">
            <v>5.04</v>
          </cell>
          <cell r="AF109">
            <v>5.04</v>
          </cell>
          <cell r="AG109">
            <v>5.04</v>
          </cell>
          <cell r="AH109">
            <v>60</v>
          </cell>
          <cell r="AI109">
            <v>30.5</v>
          </cell>
          <cell r="AJ109">
            <v>12</v>
          </cell>
          <cell r="AK109">
            <v>6.16</v>
          </cell>
          <cell r="AL109">
            <v>2.5</v>
          </cell>
          <cell r="AM109">
            <v>3</v>
          </cell>
          <cell r="AN109">
            <v>0.9</v>
          </cell>
          <cell r="AO109">
            <v>0.3</v>
          </cell>
          <cell r="AP109">
            <v>0.9</v>
          </cell>
        </row>
        <row r="110">
          <cell r="C110">
            <v>241.08</v>
          </cell>
          <cell r="D110">
            <v>70.31</v>
          </cell>
          <cell r="E110">
            <v>0</v>
          </cell>
          <cell r="F110">
            <v>124.21</v>
          </cell>
          <cell r="G110">
            <v>0</v>
          </cell>
          <cell r="H110">
            <v>119.92</v>
          </cell>
          <cell r="I110">
            <v>69.08</v>
          </cell>
          <cell r="J110">
            <v>69.08</v>
          </cell>
          <cell r="K110">
            <v>3.6</v>
          </cell>
          <cell r="L110">
            <v>3.6</v>
          </cell>
          <cell r="M110">
            <v>3.6</v>
          </cell>
          <cell r="N110">
            <v>3.6</v>
          </cell>
          <cell r="O110">
            <v>41.45</v>
          </cell>
          <cell r="P110">
            <v>33.700000000000003</v>
          </cell>
          <cell r="Q110">
            <v>41.45</v>
          </cell>
          <cell r="R110">
            <v>32.68</v>
          </cell>
          <cell r="S110">
            <v>36.840000000000003</v>
          </cell>
          <cell r="T110">
            <v>0</v>
          </cell>
          <cell r="U110">
            <v>0</v>
          </cell>
          <cell r="V110">
            <v>4.68</v>
          </cell>
          <cell r="W110">
            <v>4.68</v>
          </cell>
          <cell r="X110">
            <v>4.16</v>
          </cell>
          <cell r="Y110">
            <v>4.16</v>
          </cell>
          <cell r="Z110">
            <v>4.68</v>
          </cell>
          <cell r="AA110">
            <v>3.3</v>
          </cell>
          <cell r="AB110">
            <v>5.04</v>
          </cell>
          <cell r="AC110">
            <v>5.04</v>
          </cell>
          <cell r="AD110">
            <v>5.04</v>
          </cell>
          <cell r="AE110">
            <v>5.04</v>
          </cell>
          <cell r="AF110">
            <v>5.04</v>
          </cell>
          <cell r="AG110">
            <v>5.04</v>
          </cell>
          <cell r="AH110">
            <v>60</v>
          </cell>
          <cell r="AI110">
            <v>30.5</v>
          </cell>
          <cell r="AJ110">
            <v>12</v>
          </cell>
          <cell r="AK110">
            <v>4</v>
          </cell>
          <cell r="AL110">
            <v>2.5</v>
          </cell>
          <cell r="AM110">
            <v>3</v>
          </cell>
          <cell r="AN110">
            <v>0.9</v>
          </cell>
          <cell r="AO110">
            <v>0.3</v>
          </cell>
          <cell r="AP110">
            <v>0.9</v>
          </cell>
        </row>
        <row r="112">
          <cell r="C112">
            <v>6634.05</v>
          </cell>
          <cell r="D112">
            <v>1557.4</v>
          </cell>
          <cell r="E112">
            <v>2981.81</v>
          </cell>
          <cell r="F112">
            <v>2981.12</v>
          </cell>
          <cell r="G112">
            <v>312.10000000000002</v>
          </cell>
          <cell r="H112">
            <v>2878.19</v>
          </cell>
          <cell r="I112">
            <v>1657.88</v>
          </cell>
          <cell r="J112">
            <v>1657.88</v>
          </cell>
          <cell r="K112">
            <v>86.39</v>
          </cell>
          <cell r="L112">
            <v>86.39</v>
          </cell>
          <cell r="M112">
            <v>86.39</v>
          </cell>
          <cell r="N112">
            <v>86.39</v>
          </cell>
          <cell r="O112">
            <v>994.75</v>
          </cell>
          <cell r="P112">
            <v>808.82</v>
          </cell>
          <cell r="Q112">
            <v>994.75</v>
          </cell>
          <cell r="R112">
            <v>784.37</v>
          </cell>
          <cell r="S112">
            <v>872.35</v>
          </cell>
          <cell r="T112">
            <v>19.82</v>
          </cell>
          <cell r="U112">
            <v>331.56</v>
          </cell>
          <cell r="V112">
            <v>112.37</v>
          </cell>
          <cell r="W112">
            <v>112.37</v>
          </cell>
          <cell r="X112">
            <v>99.93</v>
          </cell>
          <cell r="Y112">
            <v>99.93</v>
          </cell>
          <cell r="Z112">
            <v>112.37</v>
          </cell>
          <cell r="AA112">
            <v>79.2</v>
          </cell>
          <cell r="AB112">
            <v>120.88</v>
          </cell>
          <cell r="AC112">
            <v>120.88</v>
          </cell>
          <cell r="AD112">
            <v>120.88</v>
          </cell>
          <cell r="AE112">
            <v>120.88</v>
          </cell>
          <cell r="AF112">
            <v>120.88</v>
          </cell>
          <cell r="AG112">
            <v>120.88</v>
          </cell>
          <cell r="AH112">
            <v>1667.74</v>
          </cell>
          <cell r="AI112">
            <v>967.74</v>
          </cell>
          <cell r="AJ112">
            <v>447.1</v>
          </cell>
          <cell r="AK112">
            <v>129.03</v>
          </cell>
          <cell r="AL112">
            <v>67.739999999999995</v>
          </cell>
          <cell r="AM112">
            <v>96.77</v>
          </cell>
          <cell r="AN112">
            <v>22.58</v>
          </cell>
          <cell r="AO112">
            <v>9.68</v>
          </cell>
          <cell r="AP112">
            <v>32.26</v>
          </cell>
        </row>
        <row r="114">
          <cell r="C114">
            <v>2E-3</v>
          </cell>
          <cell r="D114">
            <v>2E-3</v>
          </cell>
          <cell r="E114">
            <v>2E-3</v>
          </cell>
          <cell r="F114">
            <v>2.5700000000000001E-2</v>
          </cell>
          <cell r="G114">
            <v>3.32E-2</v>
          </cell>
          <cell r="H114">
            <v>2.75E-2</v>
          </cell>
          <cell r="I114">
            <v>2.7799999999999998E-2</v>
          </cell>
          <cell r="J114">
            <v>2.81E-2</v>
          </cell>
          <cell r="K114">
            <v>3.2000000000000001E-2</v>
          </cell>
          <cell r="L114">
            <v>3.2199999999999999E-2</v>
          </cell>
          <cell r="M114">
            <v>3.2199999999999999E-2</v>
          </cell>
          <cell r="N114">
            <v>3.2199999999999999E-2</v>
          </cell>
          <cell r="O114">
            <v>3.9E-2</v>
          </cell>
          <cell r="P114">
            <v>3.95E-2</v>
          </cell>
          <cell r="Q114">
            <v>4.1000000000000002E-2</v>
          </cell>
          <cell r="R114">
            <v>3.4299999999999997E-2</v>
          </cell>
          <cell r="S114">
            <v>4.1799999999999997E-2</v>
          </cell>
          <cell r="T114">
            <v>4.1799999999999997E-2</v>
          </cell>
          <cell r="U114">
            <v>4.2200000000000001E-2</v>
          </cell>
          <cell r="V114">
            <v>3.7100000000000001E-2</v>
          </cell>
          <cell r="W114">
            <v>3.7100000000000001E-2</v>
          </cell>
          <cell r="X114">
            <v>3.7100000000000001E-2</v>
          </cell>
          <cell r="Y114">
            <v>3.7100000000000001E-2</v>
          </cell>
          <cell r="Z114">
            <v>3.7100000000000001E-2</v>
          </cell>
          <cell r="AA114">
            <v>3.7100000000000001E-2</v>
          </cell>
          <cell r="AB114">
            <v>4.0899999999999999E-2</v>
          </cell>
          <cell r="AC114">
            <v>4.0899999999999999E-2</v>
          </cell>
          <cell r="AD114">
            <v>4.0899999999999999E-2</v>
          </cell>
          <cell r="AE114">
            <v>4.0899999999999999E-2</v>
          </cell>
          <cell r="AF114">
            <v>4.0899999999999999E-2</v>
          </cell>
          <cell r="AG114">
            <v>4.0899999999999999E-2</v>
          </cell>
          <cell r="AH114">
            <v>2E-3</v>
          </cell>
          <cell r="AI114">
            <v>2E-3</v>
          </cell>
          <cell r="AJ114">
            <v>2E-3</v>
          </cell>
          <cell r="AK114">
            <v>2E-3</v>
          </cell>
          <cell r="AL114">
            <v>2E-3</v>
          </cell>
          <cell r="AM114">
            <v>2E-3</v>
          </cell>
          <cell r="AN114">
            <v>2E-3</v>
          </cell>
          <cell r="AO114">
            <v>2E-3</v>
          </cell>
          <cell r="AP114">
            <v>2E-3</v>
          </cell>
        </row>
        <row r="125">
          <cell r="C125" t="str">
            <v xml:space="preserve">H-PAUTE </v>
          </cell>
          <cell r="D125" t="str">
            <v>H-PUCARA</v>
          </cell>
          <cell r="E125" t="str">
            <v>H-NACION</v>
          </cell>
          <cell r="F125" t="str">
            <v>E-TRINIT</v>
          </cell>
          <cell r="G125" t="str">
            <v>IN-COLOM</v>
          </cell>
          <cell r="H125" t="str">
            <v xml:space="preserve">T-ESMER </v>
          </cell>
          <cell r="I125" t="str">
            <v>E.GZ.TV3</v>
          </cell>
          <cell r="J125" t="str">
            <v>E.GZ.TV2</v>
          </cell>
          <cell r="K125" t="str">
            <v>CSURDES1</v>
          </cell>
          <cell r="L125" t="str">
            <v>CSURDES2</v>
          </cell>
          <cell r="M125" t="str">
            <v>CSURDES3</v>
          </cell>
          <cell r="N125" t="str">
            <v>CSURDES4</v>
          </cell>
          <cell r="O125" t="str">
            <v xml:space="preserve">EQL3-U3 </v>
          </cell>
          <cell r="P125" t="str">
            <v>ELEC-AT1</v>
          </cell>
          <cell r="Q125" t="str">
            <v>E.VASANT</v>
          </cell>
          <cell r="R125" t="str">
            <v>TPGUANG1</v>
          </cell>
          <cell r="S125" t="str">
            <v>TPGUANG2</v>
          </cell>
          <cell r="T125" t="str">
            <v>TPGUANG3</v>
          </cell>
          <cell r="U125" t="str">
            <v>TPGUANG4</v>
          </cell>
          <cell r="V125" t="str">
            <v>TPGUANG5</v>
          </cell>
          <cell r="W125" t="str">
            <v>TPGUANG6</v>
          </cell>
          <cell r="X125" t="str">
            <v>AGOYAN_H</v>
          </cell>
          <cell r="Y125" t="str">
            <v>EEQ_HIDR</v>
          </cell>
          <cell r="Z125" t="str">
            <v xml:space="preserve">C-SUR_H </v>
          </cell>
          <cell r="AA125" t="str">
            <v>RIOBAM_H</v>
          </cell>
          <cell r="AB125" t="str">
            <v>COTOPX_H</v>
          </cell>
          <cell r="AC125" t="str">
            <v>RNORTE_H</v>
          </cell>
          <cell r="AD125" t="str">
            <v>AMBATO_H</v>
          </cell>
          <cell r="AE125" t="str">
            <v>BOLIVR_H</v>
          </cell>
          <cell r="AF125" t="str">
            <v xml:space="preserve">R-SUR_H </v>
          </cell>
        </row>
        <row r="127">
          <cell r="C127">
            <v>380.29</v>
          </cell>
          <cell r="D127">
            <v>0</v>
          </cell>
          <cell r="E127">
            <v>0</v>
          </cell>
          <cell r="F127">
            <v>124.21</v>
          </cell>
          <cell r="G127">
            <v>0</v>
          </cell>
          <cell r="H127">
            <v>119.92</v>
          </cell>
          <cell r="I127">
            <v>69.08</v>
          </cell>
          <cell r="J127">
            <v>69.08</v>
          </cell>
          <cell r="K127">
            <v>3.6</v>
          </cell>
          <cell r="L127">
            <v>3.6</v>
          </cell>
          <cell r="M127">
            <v>3.6</v>
          </cell>
          <cell r="N127">
            <v>3.6</v>
          </cell>
          <cell r="O127">
            <v>41.45</v>
          </cell>
          <cell r="P127">
            <v>0</v>
          </cell>
          <cell r="Q127">
            <v>32.68</v>
          </cell>
          <cell r="R127">
            <v>4.68</v>
          </cell>
          <cell r="S127">
            <v>4.68</v>
          </cell>
          <cell r="T127">
            <v>4.16</v>
          </cell>
          <cell r="U127">
            <v>4.16</v>
          </cell>
          <cell r="V127">
            <v>4.68</v>
          </cell>
          <cell r="W127">
            <v>3.3</v>
          </cell>
          <cell r="X127">
            <v>60</v>
          </cell>
          <cell r="Y127">
            <v>30.5</v>
          </cell>
          <cell r="Z127">
            <v>12</v>
          </cell>
          <cell r="AA127">
            <v>4</v>
          </cell>
          <cell r="AB127">
            <v>2.5</v>
          </cell>
          <cell r="AC127">
            <v>3</v>
          </cell>
          <cell r="AD127">
            <v>0.9</v>
          </cell>
          <cell r="AE127">
            <v>0.3</v>
          </cell>
          <cell r="AF127">
            <v>0.9</v>
          </cell>
        </row>
        <row r="128">
          <cell r="C128">
            <v>338.87</v>
          </cell>
          <cell r="D128">
            <v>0</v>
          </cell>
          <cell r="E128">
            <v>0</v>
          </cell>
          <cell r="F128">
            <v>124.21</v>
          </cell>
          <cell r="G128">
            <v>0</v>
          </cell>
          <cell r="H128">
            <v>119.92</v>
          </cell>
          <cell r="I128">
            <v>69.08</v>
          </cell>
          <cell r="J128">
            <v>69.08</v>
          </cell>
          <cell r="K128">
            <v>3.6</v>
          </cell>
          <cell r="L128">
            <v>3.6</v>
          </cell>
          <cell r="M128">
            <v>3.6</v>
          </cell>
          <cell r="N128">
            <v>3.6</v>
          </cell>
          <cell r="O128">
            <v>41.45</v>
          </cell>
          <cell r="P128">
            <v>0</v>
          </cell>
          <cell r="Q128">
            <v>32.68</v>
          </cell>
          <cell r="R128">
            <v>4.68</v>
          </cell>
          <cell r="S128">
            <v>4.68</v>
          </cell>
          <cell r="T128">
            <v>4.16</v>
          </cell>
          <cell r="U128">
            <v>4.16</v>
          </cell>
          <cell r="V128">
            <v>4.68</v>
          </cell>
          <cell r="W128">
            <v>3.3</v>
          </cell>
          <cell r="X128">
            <v>60</v>
          </cell>
          <cell r="Y128">
            <v>30.5</v>
          </cell>
          <cell r="Z128">
            <v>12</v>
          </cell>
          <cell r="AA128">
            <v>4</v>
          </cell>
          <cell r="AB128">
            <v>2.5</v>
          </cell>
          <cell r="AC128">
            <v>3</v>
          </cell>
          <cell r="AD128">
            <v>0.9</v>
          </cell>
          <cell r="AE128">
            <v>0.3</v>
          </cell>
          <cell r="AF128">
            <v>0.9</v>
          </cell>
        </row>
        <row r="129">
          <cell r="C129">
            <v>297.60000000000002</v>
          </cell>
          <cell r="D129">
            <v>0</v>
          </cell>
          <cell r="E129">
            <v>0</v>
          </cell>
          <cell r="F129">
            <v>124.21</v>
          </cell>
          <cell r="G129">
            <v>0</v>
          </cell>
          <cell r="H129">
            <v>119.92</v>
          </cell>
          <cell r="I129">
            <v>69.08</v>
          </cell>
          <cell r="J129">
            <v>69.08</v>
          </cell>
          <cell r="K129">
            <v>3.6</v>
          </cell>
          <cell r="L129">
            <v>3.6</v>
          </cell>
          <cell r="M129">
            <v>3.6</v>
          </cell>
          <cell r="N129">
            <v>3.6</v>
          </cell>
          <cell r="O129">
            <v>41.45</v>
          </cell>
          <cell r="P129">
            <v>0</v>
          </cell>
          <cell r="Q129">
            <v>32.68</v>
          </cell>
          <cell r="R129">
            <v>4.68</v>
          </cell>
          <cell r="S129">
            <v>4.68</v>
          </cell>
          <cell r="T129">
            <v>4.16</v>
          </cell>
          <cell r="U129">
            <v>4.16</v>
          </cell>
          <cell r="V129">
            <v>4.68</v>
          </cell>
          <cell r="W129">
            <v>3.3</v>
          </cell>
          <cell r="X129">
            <v>60</v>
          </cell>
          <cell r="Y129">
            <v>30.5</v>
          </cell>
          <cell r="Z129">
            <v>12</v>
          </cell>
          <cell r="AA129">
            <v>4</v>
          </cell>
          <cell r="AB129">
            <v>2.5</v>
          </cell>
          <cell r="AC129">
            <v>3</v>
          </cell>
          <cell r="AD129">
            <v>0.9</v>
          </cell>
          <cell r="AE129">
            <v>0.3</v>
          </cell>
          <cell r="AF129">
            <v>0.9</v>
          </cell>
        </row>
        <row r="130">
          <cell r="C130">
            <v>285.99</v>
          </cell>
          <cell r="D130">
            <v>0</v>
          </cell>
          <cell r="E130">
            <v>0</v>
          </cell>
          <cell r="F130">
            <v>124.21</v>
          </cell>
          <cell r="G130">
            <v>0</v>
          </cell>
          <cell r="H130">
            <v>119.92</v>
          </cell>
          <cell r="I130">
            <v>69.08</v>
          </cell>
          <cell r="J130">
            <v>69.08</v>
          </cell>
          <cell r="K130">
            <v>3.6</v>
          </cell>
          <cell r="L130">
            <v>3.6</v>
          </cell>
          <cell r="M130">
            <v>3.6</v>
          </cell>
          <cell r="N130">
            <v>3.6</v>
          </cell>
          <cell r="O130">
            <v>41.45</v>
          </cell>
          <cell r="P130">
            <v>0</v>
          </cell>
          <cell r="Q130">
            <v>32.68</v>
          </cell>
          <cell r="R130">
            <v>4.68</v>
          </cell>
          <cell r="S130">
            <v>4.68</v>
          </cell>
          <cell r="T130">
            <v>4.16</v>
          </cell>
          <cell r="U130">
            <v>4.16</v>
          </cell>
          <cell r="V130">
            <v>4.68</v>
          </cell>
          <cell r="W130">
            <v>3.3</v>
          </cell>
          <cell r="X130">
            <v>60</v>
          </cell>
          <cell r="Y130">
            <v>30.5</v>
          </cell>
          <cell r="Z130">
            <v>12</v>
          </cell>
          <cell r="AA130">
            <v>4</v>
          </cell>
          <cell r="AB130">
            <v>2.5</v>
          </cell>
          <cell r="AC130">
            <v>3</v>
          </cell>
          <cell r="AD130">
            <v>0.9</v>
          </cell>
          <cell r="AE130">
            <v>0.3</v>
          </cell>
          <cell r="AF130">
            <v>0.9</v>
          </cell>
        </row>
        <row r="131">
          <cell r="C131">
            <v>274.47000000000003</v>
          </cell>
          <cell r="D131">
            <v>0</v>
          </cell>
          <cell r="E131">
            <v>0</v>
          </cell>
          <cell r="F131">
            <v>124.21</v>
          </cell>
          <cell r="G131">
            <v>0</v>
          </cell>
          <cell r="H131">
            <v>119.92</v>
          </cell>
          <cell r="I131">
            <v>69.08</v>
          </cell>
          <cell r="J131">
            <v>69.08</v>
          </cell>
          <cell r="K131">
            <v>3.6</v>
          </cell>
          <cell r="L131">
            <v>3.6</v>
          </cell>
          <cell r="M131">
            <v>3.6</v>
          </cell>
          <cell r="N131">
            <v>3.6</v>
          </cell>
          <cell r="O131">
            <v>41.45</v>
          </cell>
          <cell r="P131">
            <v>0</v>
          </cell>
          <cell r="Q131">
            <v>32.68</v>
          </cell>
          <cell r="R131">
            <v>4.68</v>
          </cell>
          <cell r="S131">
            <v>4.68</v>
          </cell>
          <cell r="T131">
            <v>4.16</v>
          </cell>
          <cell r="U131">
            <v>4.16</v>
          </cell>
          <cell r="V131">
            <v>4.68</v>
          </cell>
          <cell r="W131">
            <v>3.3</v>
          </cell>
          <cell r="X131">
            <v>60</v>
          </cell>
          <cell r="Y131">
            <v>30.5</v>
          </cell>
          <cell r="Z131">
            <v>12</v>
          </cell>
          <cell r="AA131">
            <v>4</v>
          </cell>
          <cell r="AB131">
            <v>2.5</v>
          </cell>
          <cell r="AC131">
            <v>3</v>
          </cell>
          <cell r="AD131">
            <v>0.9</v>
          </cell>
          <cell r="AE131">
            <v>0.3</v>
          </cell>
          <cell r="AF131">
            <v>0.9</v>
          </cell>
        </row>
        <row r="132">
          <cell r="C132">
            <v>266.87</v>
          </cell>
          <cell r="D132">
            <v>26.04</v>
          </cell>
          <cell r="E132">
            <v>0</v>
          </cell>
          <cell r="F132">
            <v>124.21</v>
          </cell>
          <cell r="G132">
            <v>0</v>
          </cell>
          <cell r="H132">
            <v>119.92</v>
          </cell>
          <cell r="I132">
            <v>69.08</v>
          </cell>
          <cell r="J132">
            <v>69.08</v>
          </cell>
          <cell r="K132">
            <v>3.6</v>
          </cell>
          <cell r="L132">
            <v>3.6</v>
          </cell>
          <cell r="M132">
            <v>3.6</v>
          </cell>
          <cell r="N132">
            <v>3.6</v>
          </cell>
          <cell r="O132">
            <v>41.45</v>
          </cell>
          <cell r="P132">
            <v>0</v>
          </cell>
          <cell r="Q132">
            <v>32.68</v>
          </cell>
          <cell r="R132">
            <v>4.68</v>
          </cell>
          <cell r="S132">
            <v>4.68</v>
          </cell>
          <cell r="T132">
            <v>4.16</v>
          </cell>
          <cell r="U132">
            <v>4.16</v>
          </cell>
          <cell r="V132">
            <v>4.68</v>
          </cell>
          <cell r="W132">
            <v>3.3</v>
          </cell>
          <cell r="X132">
            <v>60</v>
          </cell>
          <cell r="Y132">
            <v>30.5</v>
          </cell>
          <cell r="Z132">
            <v>12</v>
          </cell>
          <cell r="AA132">
            <v>4</v>
          </cell>
          <cell r="AB132">
            <v>2.5</v>
          </cell>
          <cell r="AC132">
            <v>3</v>
          </cell>
          <cell r="AD132">
            <v>0.9</v>
          </cell>
          <cell r="AE132">
            <v>0.3</v>
          </cell>
          <cell r="AF132">
            <v>0.9</v>
          </cell>
        </row>
        <row r="133">
          <cell r="C133">
            <v>166.25</v>
          </cell>
          <cell r="D133">
            <v>70.31</v>
          </cell>
          <cell r="E133">
            <v>0</v>
          </cell>
          <cell r="F133">
            <v>124.21</v>
          </cell>
          <cell r="G133">
            <v>0</v>
          </cell>
          <cell r="H133">
            <v>119.92</v>
          </cell>
          <cell r="I133">
            <v>69.08</v>
          </cell>
          <cell r="J133">
            <v>69.08</v>
          </cell>
          <cell r="K133">
            <v>3.6</v>
          </cell>
          <cell r="L133">
            <v>3.6</v>
          </cell>
          <cell r="M133">
            <v>3.6</v>
          </cell>
          <cell r="N133">
            <v>3.6</v>
          </cell>
          <cell r="O133">
            <v>41.45</v>
          </cell>
          <cell r="P133">
            <v>0</v>
          </cell>
          <cell r="Q133">
            <v>32.68</v>
          </cell>
          <cell r="R133">
            <v>4.68</v>
          </cell>
          <cell r="S133">
            <v>4.68</v>
          </cell>
          <cell r="T133">
            <v>4.16</v>
          </cell>
          <cell r="U133">
            <v>4.16</v>
          </cell>
          <cell r="V133">
            <v>4.68</v>
          </cell>
          <cell r="W133">
            <v>3.3</v>
          </cell>
          <cell r="X133">
            <v>60</v>
          </cell>
          <cell r="Y133">
            <v>30.5</v>
          </cell>
          <cell r="Z133">
            <v>12</v>
          </cell>
          <cell r="AA133">
            <v>4</v>
          </cell>
          <cell r="AB133">
            <v>2.5</v>
          </cell>
          <cell r="AC133">
            <v>3</v>
          </cell>
          <cell r="AD133">
            <v>0.9</v>
          </cell>
          <cell r="AE133">
            <v>0.3</v>
          </cell>
          <cell r="AF133">
            <v>0.9</v>
          </cell>
        </row>
        <row r="134">
          <cell r="C134">
            <v>203.89</v>
          </cell>
          <cell r="D134">
            <v>70.31</v>
          </cell>
          <cell r="E134">
            <v>0</v>
          </cell>
          <cell r="F134">
            <v>124.21</v>
          </cell>
          <cell r="G134">
            <v>0</v>
          </cell>
          <cell r="H134">
            <v>119.92</v>
          </cell>
          <cell r="I134">
            <v>69.08</v>
          </cell>
          <cell r="J134">
            <v>69.08</v>
          </cell>
          <cell r="K134">
            <v>3.6</v>
          </cell>
          <cell r="L134">
            <v>3.6</v>
          </cell>
          <cell r="M134">
            <v>3.6</v>
          </cell>
          <cell r="N134">
            <v>3.6</v>
          </cell>
          <cell r="O134">
            <v>41.45</v>
          </cell>
          <cell r="P134">
            <v>0</v>
          </cell>
          <cell r="Q134">
            <v>32.68</v>
          </cell>
          <cell r="R134">
            <v>4.68</v>
          </cell>
          <cell r="S134">
            <v>4.68</v>
          </cell>
          <cell r="T134">
            <v>4.16</v>
          </cell>
          <cell r="U134">
            <v>4.16</v>
          </cell>
          <cell r="V134">
            <v>4.68</v>
          </cell>
          <cell r="W134">
            <v>3.3</v>
          </cell>
          <cell r="X134">
            <v>60</v>
          </cell>
          <cell r="Y134">
            <v>30.5</v>
          </cell>
          <cell r="Z134">
            <v>12</v>
          </cell>
          <cell r="AA134">
            <v>4.5999999999999996</v>
          </cell>
          <cell r="AB134">
            <v>2.5</v>
          </cell>
          <cell r="AC134">
            <v>3</v>
          </cell>
          <cell r="AD134">
            <v>0.9</v>
          </cell>
          <cell r="AE134">
            <v>0.3</v>
          </cell>
          <cell r="AF134">
            <v>0.9</v>
          </cell>
        </row>
        <row r="135">
          <cell r="C135">
            <v>209.42</v>
          </cell>
          <cell r="D135">
            <v>70.31</v>
          </cell>
          <cell r="E135">
            <v>0</v>
          </cell>
          <cell r="F135">
            <v>124.21</v>
          </cell>
          <cell r="G135">
            <v>0</v>
          </cell>
          <cell r="H135">
            <v>119.92</v>
          </cell>
          <cell r="I135">
            <v>69.08</v>
          </cell>
          <cell r="J135">
            <v>69.08</v>
          </cell>
          <cell r="K135">
            <v>3.6</v>
          </cell>
          <cell r="L135">
            <v>3.6</v>
          </cell>
          <cell r="M135">
            <v>3.6</v>
          </cell>
          <cell r="N135">
            <v>3.6</v>
          </cell>
          <cell r="O135">
            <v>41.45</v>
          </cell>
          <cell r="P135">
            <v>33.700000000000003</v>
          </cell>
          <cell r="Q135">
            <v>32.68</v>
          </cell>
          <cell r="R135">
            <v>4.68</v>
          </cell>
          <cell r="S135">
            <v>4.68</v>
          </cell>
          <cell r="T135">
            <v>4.16</v>
          </cell>
          <cell r="U135">
            <v>4.16</v>
          </cell>
          <cell r="V135">
            <v>4.68</v>
          </cell>
          <cell r="W135">
            <v>3.3</v>
          </cell>
          <cell r="X135">
            <v>60</v>
          </cell>
          <cell r="Y135">
            <v>30.5</v>
          </cell>
          <cell r="Z135">
            <v>12</v>
          </cell>
          <cell r="AA135">
            <v>6.16</v>
          </cell>
          <cell r="AB135">
            <v>2.5</v>
          </cell>
          <cell r="AC135">
            <v>3</v>
          </cell>
          <cell r="AD135">
            <v>0.9</v>
          </cell>
          <cell r="AE135">
            <v>0.3</v>
          </cell>
          <cell r="AF135">
            <v>0.9</v>
          </cell>
        </row>
        <row r="136">
          <cell r="C136">
            <v>72.650000000000006</v>
          </cell>
          <cell r="D136">
            <v>70.31</v>
          </cell>
          <cell r="E136">
            <v>120</v>
          </cell>
          <cell r="F136">
            <v>124.21</v>
          </cell>
          <cell r="G136">
            <v>24.01</v>
          </cell>
          <cell r="H136">
            <v>119.92</v>
          </cell>
          <cell r="I136">
            <v>69.08</v>
          </cell>
          <cell r="J136">
            <v>69.08</v>
          </cell>
          <cell r="K136">
            <v>3.6</v>
          </cell>
          <cell r="L136">
            <v>3.6</v>
          </cell>
          <cell r="M136">
            <v>3.6</v>
          </cell>
          <cell r="N136">
            <v>3.6</v>
          </cell>
          <cell r="O136">
            <v>41.45</v>
          </cell>
          <cell r="P136">
            <v>33.700000000000003</v>
          </cell>
          <cell r="Q136">
            <v>32.68</v>
          </cell>
          <cell r="R136">
            <v>4.68</v>
          </cell>
          <cell r="S136">
            <v>4.68</v>
          </cell>
          <cell r="T136">
            <v>4.16</v>
          </cell>
          <cell r="U136">
            <v>4.16</v>
          </cell>
          <cell r="V136">
            <v>4.68</v>
          </cell>
          <cell r="W136">
            <v>3.3</v>
          </cell>
          <cell r="X136">
            <v>60</v>
          </cell>
          <cell r="Y136">
            <v>30.5</v>
          </cell>
          <cell r="Z136">
            <v>12</v>
          </cell>
          <cell r="AA136">
            <v>6.16</v>
          </cell>
          <cell r="AB136">
            <v>2.5</v>
          </cell>
          <cell r="AC136">
            <v>3</v>
          </cell>
          <cell r="AD136">
            <v>0.9</v>
          </cell>
          <cell r="AE136">
            <v>0.3</v>
          </cell>
          <cell r="AF136">
            <v>1.53</v>
          </cell>
        </row>
        <row r="137">
          <cell r="C137">
            <v>87.08</v>
          </cell>
          <cell r="D137">
            <v>70.31</v>
          </cell>
          <cell r="E137">
            <v>120</v>
          </cell>
          <cell r="F137">
            <v>124.21</v>
          </cell>
          <cell r="G137">
            <v>24.01</v>
          </cell>
          <cell r="H137">
            <v>119.92</v>
          </cell>
          <cell r="I137">
            <v>69.08</v>
          </cell>
          <cell r="J137">
            <v>69.08</v>
          </cell>
          <cell r="K137">
            <v>3.6</v>
          </cell>
          <cell r="L137">
            <v>3.6</v>
          </cell>
          <cell r="M137">
            <v>3.6</v>
          </cell>
          <cell r="N137">
            <v>3.6</v>
          </cell>
          <cell r="O137">
            <v>41.45</v>
          </cell>
          <cell r="P137">
            <v>33.700000000000003</v>
          </cell>
          <cell r="Q137">
            <v>32.68</v>
          </cell>
          <cell r="R137">
            <v>4.68</v>
          </cell>
          <cell r="S137">
            <v>4.68</v>
          </cell>
          <cell r="T137">
            <v>4.16</v>
          </cell>
          <cell r="U137">
            <v>4.16</v>
          </cell>
          <cell r="V137">
            <v>4.68</v>
          </cell>
          <cell r="W137">
            <v>3.3</v>
          </cell>
          <cell r="X137">
            <v>60</v>
          </cell>
          <cell r="Y137">
            <v>30.5</v>
          </cell>
          <cell r="Z137">
            <v>12</v>
          </cell>
          <cell r="AA137">
            <v>6.16</v>
          </cell>
          <cell r="AB137">
            <v>2.5</v>
          </cell>
          <cell r="AC137">
            <v>3</v>
          </cell>
          <cell r="AD137">
            <v>0.9</v>
          </cell>
          <cell r="AE137">
            <v>0.3</v>
          </cell>
          <cell r="AF137">
            <v>1.74</v>
          </cell>
        </row>
        <row r="138">
          <cell r="C138">
            <v>58.39</v>
          </cell>
          <cell r="D138">
            <v>70.31</v>
          </cell>
          <cell r="E138">
            <v>177.31</v>
          </cell>
          <cell r="F138">
            <v>124.21</v>
          </cell>
          <cell r="G138">
            <v>24.01</v>
          </cell>
          <cell r="H138">
            <v>119.92</v>
          </cell>
          <cell r="I138">
            <v>69.08</v>
          </cell>
          <cell r="J138">
            <v>69.08</v>
          </cell>
          <cell r="K138">
            <v>3.6</v>
          </cell>
          <cell r="L138">
            <v>3.6</v>
          </cell>
          <cell r="M138">
            <v>3.6</v>
          </cell>
          <cell r="N138">
            <v>3.6</v>
          </cell>
          <cell r="O138">
            <v>41.45</v>
          </cell>
          <cell r="P138">
            <v>33.700000000000003</v>
          </cell>
          <cell r="Q138">
            <v>32.68</v>
          </cell>
          <cell r="R138">
            <v>4.68</v>
          </cell>
          <cell r="S138">
            <v>4.68</v>
          </cell>
          <cell r="T138">
            <v>4.16</v>
          </cell>
          <cell r="U138">
            <v>4.16</v>
          </cell>
          <cell r="V138">
            <v>4.68</v>
          </cell>
          <cell r="W138">
            <v>3.3</v>
          </cell>
          <cell r="X138">
            <v>60</v>
          </cell>
          <cell r="Y138">
            <v>30.5</v>
          </cell>
          <cell r="Z138">
            <v>12</v>
          </cell>
          <cell r="AA138">
            <v>6.16</v>
          </cell>
          <cell r="AB138">
            <v>2.5</v>
          </cell>
          <cell r="AC138">
            <v>3</v>
          </cell>
          <cell r="AD138">
            <v>0.9</v>
          </cell>
          <cell r="AE138">
            <v>0.3</v>
          </cell>
          <cell r="AF138">
            <v>1.74</v>
          </cell>
        </row>
        <row r="139">
          <cell r="C139">
            <v>27.3</v>
          </cell>
          <cell r="D139">
            <v>70.31</v>
          </cell>
          <cell r="E139">
            <v>205.58</v>
          </cell>
          <cell r="F139">
            <v>124.21</v>
          </cell>
          <cell r="G139">
            <v>24.01</v>
          </cell>
          <cell r="H139">
            <v>119.92</v>
          </cell>
          <cell r="I139">
            <v>69.08</v>
          </cell>
          <cell r="J139">
            <v>69.08</v>
          </cell>
          <cell r="K139">
            <v>3.6</v>
          </cell>
          <cell r="L139">
            <v>3.6</v>
          </cell>
          <cell r="M139">
            <v>3.6</v>
          </cell>
          <cell r="N139">
            <v>3.6</v>
          </cell>
          <cell r="O139">
            <v>41.45</v>
          </cell>
          <cell r="P139">
            <v>33.700000000000003</v>
          </cell>
          <cell r="Q139">
            <v>32.68</v>
          </cell>
          <cell r="R139">
            <v>4.68</v>
          </cell>
          <cell r="S139">
            <v>4.68</v>
          </cell>
          <cell r="T139">
            <v>4.16</v>
          </cell>
          <cell r="U139">
            <v>4.16</v>
          </cell>
          <cell r="V139">
            <v>4.68</v>
          </cell>
          <cell r="W139">
            <v>3.3</v>
          </cell>
          <cell r="X139">
            <v>60</v>
          </cell>
          <cell r="Y139">
            <v>30.5</v>
          </cell>
          <cell r="Z139">
            <v>12</v>
          </cell>
          <cell r="AA139">
            <v>6.16</v>
          </cell>
          <cell r="AB139">
            <v>2.5</v>
          </cell>
          <cell r="AC139">
            <v>3</v>
          </cell>
          <cell r="AD139">
            <v>0.9</v>
          </cell>
          <cell r="AE139">
            <v>0.3</v>
          </cell>
          <cell r="AF139">
            <v>1.74</v>
          </cell>
        </row>
        <row r="140">
          <cell r="C140">
            <v>5.53</v>
          </cell>
          <cell r="D140">
            <v>70.31</v>
          </cell>
          <cell r="E140">
            <v>205.58</v>
          </cell>
          <cell r="F140">
            <v>124.21</v>
          </cell>
          <cell r="G140">
            <v>24.01</v>
          </cell>
          <cell r="H140">
            <v>119.92</v>
          </cell>
          <cell r="I140">
            <v>69.08</v>
          </cell>
          <cell r="J140">
            <v>69.08</v>
          </cell>
          <cell r="K140">
            <v>3.6</v>
          </cell>
          <cell r="L140">
            <v>3.6</v>
          </cell>
          <cell r="M140">
            <v>3.6</v>
          </cell>
          <cell r="N140">
            <v>3.6</v>
          </cell>
          <cell r="O140">
            <v>41.45</v>
          </cell>
          <cell r="P140">
            <v>33.700000000000003</v>
          </cell>
          <cell r="Q140">
            <v>32.68</v>
          </cell>
          <cell r="R140">
            <v>4.68</v>
          </cell>
          <cell r="S140">
            <v>4.68</v>
          </cell>
          <cell r="T140">
            <v>4.16</v>
          </cell>
          <cell r="U140">
            <v>4.16</v>
          </cell>
          <cell r="V140">
            <v>4.68</v>
          </cell>
          <cell r="W140">
            <v>3.3</v>
          </cell>
          <cell r="X140">
            <v>60</v>
          </cell>
          <cell r="Y140">
            <v>30.5</v>
          </cell>
          <cell r="Z140">
            <v>12</v>
          </cell>
          <cell r="AA140">
            <v>6.16</v>
          </cell>
          <cell r="AB140">
            <v>2.5</v>
          </cell>
          <cell r="AC140">
            <v>3</v>
          </cell>
          <cell r="AD140">
            <v>0.9</v>
          </cell>
          <cell r="AE140">
            <v>0.3</v>
          </cell>
          <cell r="AF140">
            <v>1.74</v>
          </cell>
        </row>
        <row r="141">
          <cell r="C141">
            <v>8.83</v>
          </cell>
          <cell r="D141">
            <v>70.31</v>
          </cell>
          <cell r="E141">
            <v>205.58</v>
          </cell>
          <cell r="F141">
            <v>124.21</v>
          </cell>
          <cell r="G141">
            <v>24.01</v>
          </cell>
          <cell r="H141">
            <v>119.92</v>
          </cell>
          <cell r="I141">
            <v>69.08</v>
          </cell>
          <cell r="J141">
            <v>69.08</v>
          </cell>
          <cell r="K141">
            <v>3.6</v>
          </cell>
          <cell r="L141">
            <v>3.6</v>
          </cell>
          <cell r="M141">
            <v>3.6</v>
          </cell>
          <cell r="N141">
            <v>3.6</v>
          </cell>
          <cell r="O141">
            <v>41.45</v>
          </cell>
          <cell r="P141">
            <v>33.700000000000003</v>
          </cell>
          <cell r="Q141">
            <v>32.68</v>
          </cell>
          <cell r="R141">
            <v>4.68</v>
          </cell>
          <cell r="S141">
            <v>4.68</v>
          </cell>
          <cell r="T141">
            <v>4.16</v>
          </cell>
          <cell r="U141">
            <v>4.16</v>
          </cell>
          <cell r="V141">
            <v>4.68</v>
          </cell>
          <cell r="W141">
            <v>3.3</v>
          </cell>
          <cell r="X141">
            <v>60</v>
          </cell>
          <cell r="Y141">
            <v>30.5</v>
          </cell>
          <cell r="Z141">
            <v>12</v>
          </cell>
          <cell r="AA141">
            <v>6.16</v>
          </cell>
          <cell r="AB141">
            <v>2.5</v>
          </cell>
          <cell r="AC141">
            <v>3</v>
          </cell>
          <cell r="AD141">
            <v>0.9</v>
          </cell>
          <cell r="AE141">
            <v>0.3</v>
          </cell>
          <cell r="AF141">
            <v>1.74</v>
          </cell>
        </row>
        <row r="142">
          <cell r="C142">
            <v>23.35</v>
          </cell>
          <cell r="D142">
            <v>70.31</v>
          </cell>
          <cell r="E142">
            <v>205.58</v>
          </cell>
          <cell r="F142">
            <v>124.21</v>
          </cell>
          <cell r="G142">
            <v>24.01</v>
          </cell>
          <cell r="H142">
            <v>119.92</v>
          </cell>
          <cell r="I142">
            <v>69.08</v>
          </cell>
          <cell r="J142">
            <v>69.08</v>
          </cell>
          <cell r="K142">
            <v>3.6</v>
          </cell>
          <cell r="L142">
            <v>3.6</v>
          </cell>
          <cell r="M142">
            <v>3.6</v>
          </cell>
          <cell r="N142">
            <v>3.6</v>
          </cell>
          <cell r="O142">
            <v>41.45</v>
          </cell>
          <cell r="P142">
            <v>17.27</v>
          </cell>
          <cell r="Q142">
            <v>32.68</v>
          </cell>
          <cell r="R142">
            <v>4.68</v>
          </cell>
          <cell r="S142">
            <v>4.68</v>
          </cell>
          <cell r="T142">
            <v>4.16</v>
          </cell>
          <cell r="U142">
            <v>4.16</v>
          </cell>
          <cell r="V142">
            <v>4.68</v>
          </cell>
          <cell r="W142">
            <v>3.3</v>
          </cell>
          <cell r="X142">
            <v>60</v>
          </cell>
          <cell r="Y142">
            <v>30.5</v>
          </cell>
          <cell r="Z142">
            <v>20.82</v>
          </cell>
          <cell r="AA142">
            <v>6.16</v>
          </cell>
          <cell r="AB142">
            <v>2.5</v>
          </cell>
          <cell r="AC142">
            <v>3</v>
          </cell>
          <cell r="AD142">
            <v>0.9</v>
          </cell>
          <cell r="AE142">
            <v>0.54</v>
          </cell>
          <cell r="AF142">
            <v>1.74</v>
          </cell>
        </row>
        <row r="143">
          <cell r="C143">
            <v>8.57</v>
          </cell>
          <cell r="D143">
            <v>70.31</v>
          </cell>
          <cell r="E143">
            <v>205.58</v>
          </cell>
          <cell r="F143">
            <v>124.21</v>
          </cell>
          <cell r="G143">
            <v>24.01</v>
          </cell>
          <cell r="H143">
            <v>119.92</v>
          </cell>
          <cell r="I143">
            <v>69.08</v>
          </cell>
          <cell r="J143">
            <v>69.08</v>
          </cell>
          <cell r="K143">
            <v>3.6</v>
          </cell>
          <cell r="L143">
            <v>3.6</v>
          </cell>
          <cell r="M143">
            <v>3.6</v>
          </cell>
          <cell r="N143">
            <v>3.6</v>
          </cell>
          <cell r="O143">
            <v>41.45</v>
          </cell>
          <cell r="P143">
            <v>33.700000000000003</v>
          </cell>
          <cell r="Q143">
            <v>32.68</v>
          </cell>
          <cell r="R143">
            <v>4.68</v>
          </cell>
          <cell r="S143">
            <v>4.68</v>
          </cell>
          <cell r="T143">
            <v>4.16</v>
          </cell>
          <cell r="U143">
            <v>4.16</v>
          </cell>
          <cell r="V143">
            <v>4.68</v>
          </cell>
          <cell r="W143">
            <v>3.3</v>
          </cell>
          <cell r="X143">
            <v>60</v>
          </cell>
          <cell r="Y143">
            <v>43.6</v>
          </cell>
          <cell r="Z143">
            <v>37.049999999999997</v>
          </cell>
          <cell r="AA143">
            <v>6.16</v>
          </cell>
          <cell r="AB143">
            <v>2.5</v>
          </cell>
          <cell r="AC143">
            <v>3</v>
          </cell>
          <cell r="AD143">
            <v>0.9</v>
          </cell>
          <cell r="AE143">
            <v>0.67</v>
          </cell>
          <cell r="AF143">
            <v>1.74</v>
          </cell>
        </row>
        <row r="144">
          <cell r="C144">
            <v>75.599999999999994</v>
          </cell>
          <cell r="D144">
            <v>70.31</v>
          </cell>
          <cell r="E144">
            <v>205.58</v>
          </cell>
          <cell r="F144">
            <v>124.21</v>
          </cell>
          <cell r="G144">
            <v>24.01</v>
          </cell>
          <cell r="H144">
            <v>119.92</v>
          </cell>
          <cell r="I144">
            <v>69.08</v>
          </cell>
          <cell r="J144">
            <v>69.08</v>
          </cell>
          <cell r="K144">
            <v>3.6</v>
          </cell>
          <cell r="L144">
            <v>3.6</v>
          </cell>
          <cell r="M144">
            <v>3.6</v>
          </cell>
          <cell r="N144">
            <v>3.6</v>
          </cell>
          <cell r="O144">
            <v>41.45</v>
          </cell>
          <cell r="P144">
            <v>33.700000000000003</v>
          </cell>
          <cell r="Q144">
            <v>32.68</v>
          </cell>
          <cell r="R144">
            <v>4.68</v>
          </cell>
          <cell r="S144">
            <v>4.68</v>
          </cell>
          <cell r="T144">
            <v>4.16</v>
          </cell>
          <cell r="U144">
            <v>4.16</v>
          </cell>
          <cell r="V144">
            <v>4.68</v>
          </cell>
          <cell r="W144">
            <v>3.3</v>
          </cell>
          <cell r="X144">
            <v>60</v>
          </cell>
          <cell r="Y144">
            <v>75.03</v>
          </cell>
          <cell r="Z144">
            <v>37.049999999999997</v>
          </cell>
          <cell r="AA144">
            <v>6.16</v>
          </cell>
          <cell r="AB144">
            <v>2.5</v>
          </cell>
          <cell r="AC144">
            <v>3</v>
          </cell>
          <cell r="AD144">
            <v>0.9</v>
          </cell>
          <cell r="AE144">
            <v>0.67</v>
          </cell>
          <cell r="AF144">
            <v>1.74</v>
          </cell>
        </row>
        <row r="145">
          <cell r="C145">
            <v>523.79999999999995</v>
          </cell>
          <cell r="D145">
            <v>70.31</v>
          </cell>
          <cell r="E145">
            <v>205.58</v>
          </cell>
          <cell r="F145">
            <v>124.21</v>
          </cell>
          <cell r="G145">
            <v>24.01</v>
          </cell>
          <cell r="H145">
            <v>119.92</v>
          </cell>
          <cell r="I145">
            <v>69.08</v>
          </cell>
          <cell r="J145">
            <v>69.08</v>
          </cell>
          <cell r="K145">
            <v>3.6</v>
          </cell>
          <cell r="L145">
            <v>3.6</v>
          </cell>
          <cell r="M145">
            <v>3.6</v>
          </cell>
          <cell r="N145">
            <v>3.6</v>
          </cell>
          <cell r="O145">
            <v>41.45</v>
          </cell>
          <cell r="P145">
            <v>33.700000000000003</v>
          </cell>
          <cell r="Q145">
            <v>32.68</v>
          </cell>
          <cell r="R145">
            <v>4.68</v>
          </cell>
          <cell r="S145">
            <v>4.68</v>
          </cell>
          <cell r="T145">
            <v>4.16</v>
          </cell>
          <cell r="U145">
            <v>4.16</v>
          </cell>
          <cell r="V145">
            <v>4.68</v>
          </cell>
          <cell r="W145">
            <v>3.3</v>
          </cell>
          <cell r="X145">
            <v>154.4</v>
          </cell>
          <cell r="Y145">
            <v>75.03</v>
          </cell>
          <cell r="Z145">
            <v>37.049999999999997</v>
          </cell>
          <cell r="AA145">
            <v>6.16</v>
          </cell>
          <cell r="AB145">
            <v>4.82</v>
          </cell>
          <cell r="AC145">
            <v>10.029999999999999</v>
          </cell>
          <cell r="AD145">
            <v>1.54</v>
          </cell>
          <cell r="AE145">
            <v>0.67</v>
          </cell>
          <cell r="AF145">
            <v>1.74</v>
          </cell>
        </row>
        <row r="146">
          <cell r="C146">
            <v>491.9</v>
          </cell>
          <cell r="D146">
            <v>70.31</v>
          </cell>
          <cell r="E146">
            <v>205.58</v>
          </cell>
          <cell r="F146">
            <v>124.21</v>
          </cell>
          <cell r="G146">
            <v>24.01</v>
          </cell>
          <cell r="H146">
            <v>119.92</v>
          </cell>
          <cell r="I146">
            <v>69.08</v>
          </cell>
          <cell r="J146">
            <v>69.08</v>
          </cell>
          <cell r="K146">
            <v>3.6</v>
          </cell>
          <cell r="L146">
            <v>3.6</v>
          </cell>
          <cell r="M146">
            <v>3.6</v>
          </cell>
          <cell r="N146">
            <v>3.6</v>
          </cell>
          <cell r="O146">
            <v>41.45</v>
          </cell>
          <cell r="P146">
            <v>33.700000000000003</v>
          </cell>
          <cell r="Q146">
            <v>32.68</v>
          </cell>
          <cell r="R146">
            <v>4.68</v>
          </cell>
          <cell r="S146">
            <v>4.68</v>
          </cell>
          <cell r="T146">
            <v>4.16</v>
          </cell>
          <cell r="U146">
            <v>4.16</v>
          </cell>
          <cell r="V146">
            <v>4.68</v>
          </cell>
          <cell r="W146">
            <v>3.3</v>
          </cell>
          <cell r="X146">
            <v>154.4</v>
          </cell>
          <cell r="Y146">
            <v>75.03</v>
          </cell>
          <cell r="Z146">
            <v>37.049999999999997</v>
          </cell>
          <cell r="AA146">
            <v>6.16</v>
          </cell>
          <cell r="AB146">
            <v>4.82</v>
          </cell>
          <cell r="AC146">
            <v>10.029999999999999</v>
          </cell>
          <cell r="AD146">
            <v>1.24</v>
          </cell>
          <cell r="AE146">
            <v>0.67</v>
          </cell>
          <cell r="AF146">
            <v>1.74</v>
          </cell>
        </row>
        <row r="147">
          <cell r="C147">
            <v>487.82</v>
          </cell>
          <cell r="D147">
            <v>70.31</v>
          </cell>
          <cell r="E147">
            <v>205.58</v>
          </cell>
          <cell r="F147">
            <v>124.21</v>
          </cell>
          <cell r="G147">
            <v>24.01</v>
          </cell>
          <cell r="H147">
            <v>119.92</v>
          </cell>
          <cell r="I147">
            <v>69.08</v>
          </cell>
          <cell r="J147">
            <v>69.08</v>
          </cell>
          <cell r="K147">
            <v>3.6</v>
          </cell>
          <cell r="L147">
            <v>3.6</v>
          </cell>
          <cell r="M147">
            <v>3.6</v>
          </cell>
          <cell r="N147">
            <v>3.6</v>
          </cell>
          <cell r="O147">
            <v>41.45</v>
          </cell>
          <cell r="P147">
            <v>33.700000000000003</v>
          </cell>
          <cell r="Q147">
            <v>32.68</v>
          </cell>
          <cell r="R147">
            <v>4.68</v>
          </cell>
          <cell r="S147">
            <v>4.68</v>
          </cell>
          <cell r="T147">
            <v>4.16</v>
          </cell>
          <cell r="U147">
            <v>4.16</v>
          </cell>
          <cell r="V147">
            <v>4.68</v>
          </cell>
          <cell r="W147">
            <v>3.3</v>
          </cell>
          <cell r="X147">
            <v>98.95</v>
          </cell>
          <cell r="Y147">
            <v>75.03</v>
          </cell>
          <cell r="Z147">
            <v>37.049999999999997</v>
          </cell>
          <cell r="AA147">
            <v>6.16</v>
          </cell>
          <cell r="AB147">
            <v>4.82</v>
          </cell>
          <cell r="AC147">
            <v>10.029999999999999</v>
          </cell>
          <cell r="AD147">
            <v>0.9</v>
          </cell>
          <cell r="AE147">
            <v>0.67</v>
          </cell>
          <cell r="AF147">
            <v>1.74</v>
          </cell>
        </row>
        <row r="148">
          <cell r="C148">
            <v>353.77</v>
          </cell>
          <cell r="D148">
            <v>70.31</v>
          </cell>
          <cell r="E148">
            <v>205.58</v>
          </cell>
          <cell r="F148">
            <v>124.21</v>
          </cell>
          <cell r="G148">
            <v>24.01</v>
          </cell>
          <cell r="H148">
            <v>119.92</v>
          </cell>
          <cell r="I148">
            <v>69.08</v>
          </cell>
          <cell r="J148">
            <v>69.08</v>
          </cell>
          <cell r="K148">
            <v>3.6</v>
          </cell>
          <cell r="L148">
            <v>3.6</v>
          </cell>
          <cell r="M148">
            <v>3.6</v>
          </cell>
          <cell r="N148">
            <v>3.6</v>
          </cell>
          <cell r="O148">
            <v>41.45</v>
          </cell>
          <cell r="P148">
            <v>33.700000000000003</v>
          </cell>
          <cell r="Q148">
            <v>32.68</v>
          </cell>
          <cell r="R148">
            <v>4.68</v>
          </cell>
          <cell r="S148">
            <v>4.68</v>
          </cell>
          <cell r="T148">
            <v>4.16</v>
          </cell>
          <cell r="U148">
            <v>4.16</v>
          </cell>
          <cell r="V148">
            <v>4.68</v>
          </cell>
          <cell r="W148">
            <v>3.3</v>
          </cell>
          <cell r="X148">
            <v>60</v>
          </cell>
          <cell r="Y148">
            <v>75.03</v>
          </cell>
          <cell r="Z148">
            <v>37.049999999999997</v>
          </cell>
          <cell r="AA148">
            <v>6.16</v>
          </cell>
          <cell r="AB148">
            <v>3.28</v>
          </cell>
          <cell r="AC148">
            <v>6.68</v>
          </cell>
          <cell r="AD148">
            <v>0.9</v>
          </cell>
          <cell r="AE148">
            <v>0.67</v>
          </cell>
          <cell r="AF148">
            <v>1.74</v>
          </cell>
        </row>
        <row r="149">
          <cell r="C149">
            <v>478.92</v>
          </cell>
          <cell r="D149">
            <v>70.31</v>
          </cell>
          <cell r="E149">
            <v>0</v>
          </cell>
          <cell r="F149">
            <v>124.21</v>
          </cell>
          <cell r="G149">
            <v>0</v>
          </cell>
          <cell r="H149">
            <v>119.92</v>
          </cell>
          <cell r="I149">
            <v>69.08</v>
          </cell>
          <cell r="J149">
            <v>69.08</v>
          </cell>
          <cell r="K149">
            <v>3.6</v>
          </cell>
          <cell r="L149">
            <v>3.6</v>
          </cell>
          <cell r="M149">
            <v>3.6</v>
          </cell>
          <cell r="N149">
            <v>3.6</v>
          </cell>
          <cell r="O149">
            <v>41.45</v>
          </cell>
          <cell r="P149">
            <v>33.700000000000003</v>
          </cell>
          <cell r="Q149">
            <v>32.68</v>
          </cell>
          <cell r="R149">
            <v>4.68</v>
          </cell>
          <cell r="S149">
            <v>4.68</v>
          </cell>
          <cell r="T149">
            <v>4.16</v>
          </cell>
          <cell r="U149">
            <v>4.16</v>
          </cell>
          <cell r="V149">
            <v>4.68</v>
          </cell>
          <cell r="W149">
            <v>3.3</v>
          </cell>
          <cell r="X149">
            <v>60</v>
          </cell>
          <cell r="Y149">
            <v>30.5</v>
          </cell>
          <cell r="Z149">
            <v>12</v>
          </cell>
          <cell r="AA149">
            <v>6.16</v>
          </cell>
          <cell r="AB149">
            <v>2.5</v>
          </cell>
          <cell r="AC149">
            <v>3</v>
          </cell>
          <cell r="AD149">
            <v>0.9</v>
          </cell>
          <cell r="AE149">
            <v>0.3</v>
          </cell>
          <cell r="AF149">
            <v>0.9</v>
          </cell>
        </row>
        <row r="150">
          <cell r="C150">
            <v>375.05</v>
          </cell>
          <cell r="D150">
            <v>70.31</v>
          </cell>
          <cell r="E150">
            <v>0</v>
          </cell>
          <cell r="F150">
            <v>124.21</v>
          </cell>
          <cell r="G150">
            <v>0</v>
          </cell>
          <cell r="H150">
            <v>119.92</v>
          </cell>
          <cell r="I150">
            <v>69.08</v>
          </cell>
          <cell r="J150">
            <v>69.08</v>
          </cell>
          <cell r="K150">
            <v>3.6</v>
          </cell>
          <cell r="L150">
            <v>3.6</v>
          </cell>
          <cell r="M150">
            <v>3.6</v>
          </cell>
          <cell r="N150">
            <v>3.6</v>
          </cell>
          <cell r="O150">
            <v>41.45</v>
          </cell>
          <cell r="P150">
            <v>0</v>
          </cell>
          <cell r="Q150">
            <v>32.68</v>
          </cell>
          <cell r="R150">
            <v>4.68</v>
          </cell>
          <cell r="S150">
            <v>4.68</v>
          </cell>
          <cell r="T150">
            <v>4.16</v>
          </cell>
          <cell r="U150">
            <v>4.16</v>
          </cell>
          <cell r="V150">
            <v>4.68</v>
          </cell>
          <cell r="W150">
            <v>3.3</v>
          </cell>
          <cell r="X150">
            <v>60</v>
          </cell>
          <cell r="Y150">
            <v>30.5</v>
          </cell>
          <cell r="Z150">
            <v>12</v>
          </cell>
          <cell r="AA150">
            <v>4</v>
          </cell>
          <cell r="AB150">
            <v>2.5</v>
          </cell>
          <cell r="AC150">
            <v>3</v>
          </cell>
          <cell r="AD150">
            <v>0.9</v>
          </cell>
          <cell r="AE150">
            <v>0.3</v>
          </cell>
          <cell r="AF150">
            <v>0.9</v>
          </cell>
        </row>
        <row r="152">
          <cell r="C152">
            <v>5502.21</v>
          </cell>
          <cell r="D152">
            <v>1291.69</v>
          </cell>
          <cell r="E152">
            <v>2473.08</v>
          </cell>
          <cell r="F152">
            <v>2981.12</v>
          </cell>
          <cell r="G152">
            <v>312.10000000000002</v>
          </cell>
          <cell r="H152">
            <v>2878.19</v>
          </cell>
          <cell r="I152">
            <v>1657.88</v>
          </cell>
          <cell r="J152">
            <v>1657.88</v>
          </cell>
          <cell r="K152">
            <v>86.39</v>
          </cell>
          <cell r="L152">
            <v>86.39</v>
          </cell>
          <cell r="M152">
            <v>86.39</v>
          </cell>
          <cell r="N152">
            <v>86.39</v>
          </cell>
          <cell r="O152">
            <v>994.75</v>
          </cell>
          <cell r="P152">
            <v>489.08</v>
          </cell>
          <cell r="Q152">
            <v>784.37</v>
          </cell>
          <cell r="R152">
            <v>112.37</v>
          </cell>
          <cell r="S152">
            <v>112.37</v>
          </cell>
          <cell r="T152">
            <v>99.93</v>
          </cell>
          <cell r="U152">
            <v>99.93</v>
          </cell>
          <cell r="V152">
            <v>112.37</v>
          </cell>
          <cell r="W152">
            <v>79.2</v>
          </cell>
          <cell r="X152">
            <v>1667.74</v>
          </cell>
          <cell r="Y152">
            <v>967.74</v>
          </cell>
          <cell r="Z152">
            <v>447.1</v>
          </cell>
          <cell r="AA152">
            <v>129.03</v>
          </cell>
          <cell r="AB152">
            <v>67.739999999999995</v>
          </cell>
          <cell r="AC152">
            <v>96.77</v>
          </cell>
          <cell r="AD152">
            <v>22.58</v>
          </cell>
          <cell r="AE152">
            <v>9.68</v>
          </cell>
          <cell r="AF152">
            <v>32.26</v>
          </cell>
        </row>
        <row r="154">
          <cell r="C154">
            <v>2E-3</v>
          </cell>
          <cell r="D154">
            <v>2E-3</v>
          </cell>
          <cell r="E154">
            <v>2E-3</v>
          </cell>
          <cell r="F154">
            <v>2.5700000000000001E-2</v>
          </cell>
          <cell r="G154">
            <v>3.32E-2</v>
          </cell>
          <cell r="H154">
            <v>2.75E-2</v>
          </cell>
          <cell r="I154">
            <v>2.7799999999999998E-2</v>
          </cell>
          <cell r="J154">
            <v>2.81E-2</v>
          </cell>
          <cell r="K154">
            <v>3.2000000000000001E-2</v>
          </cell>
          <cell r="L154">
            <v>3.2199999999999999E-2</v>
          </cell>
          <cell r="M154">
            <v>3.2199999999999999E-2</v>
          </cell>
          <cell r="N154">
            <v>3.2199999999999999E-2</v>
          </cell>
          <cell r="O154">
            <v>3.9E-2</v>
          </cell>
          <cell r="P154">
            <v>3.95E-2</v>
          </cell>
          <cell r="Q154">
            <v>3.4299999999999997E-2</v>
          </cell>
          <cell r="R154">
            <v>3.7100000000000001E-2</v>
          </cell>
          <cell r="S154">
            <v>3.7100000000000001E-2</v>
          </cell>
          <cell r="T154">
            <v>3.7100000000000001E-2</v>
          </cell>
          <cell r="U154">
            <v>3.7100000000000001E-2</v>
          </cell>
          <cell r="V154">
            <v>3.7100000000000001E-2</v>
          </cell>
          <cell r="W154">
            <v>3.7100000000000001E-2</v>
          </cell>
          <cell r="X154">
            <v>2E-3</v>
          </cell>
          <cell r="Y154">
            <v>2E-3</v>
          </cell>
          <cell r="Z154">
            <v>2E-3</v>
          </cell>
          <cell r="AA154">
            <v>2E-3</v>
          </cell>
          <cell r="AB154">
            <v>2E-3</v>
          </cell>
          <cell r="AC154">
            <v>2E-3</v>
          </cell>
          <cell r="AD154">
            <v>2E-3</v>
          </cell>
          <cell r="AE154">
            <v>2E-3</v>
          </cell>
          <cell r="AF154">
            <v>2E-3</v>
          </cell>
        </row>
        <row r="165">
          <cell r="C165" t="str">
            <v xml:space="preserve">H-PAUTE </v>
          </cell>
          <cell r="D165" t="str">
            <v>H-PUCARA</v>
          </cell>
          <cell r="E165" t="str">
            <v>H-NACION</v>
          </cell>
          <cell r="F165" t="str">
            <v>E-TRINIT</v>
          </cell>
          <cell r="G165" t="str">
            <v>IN-COLOM</v>
          </cell>
          <cell r="H165" t="str">
            <v xml:space="preserve">T-ESMER </v>
          </cell>
          <cell r="I165" t="str">
            <v>E.GZ.TV3</v>
          </cell>
          <cell r="J165" t="str">
            <v>E.GZ.TV2</v>
          </cell>
          <cell r="K165" t="str">
            <v>CSURDES1</v>
          </cell>
          <cell r="L165" t="str">
            <v>CSURDES2</v>
          </cell>
          <cell r="M165" t="str">
            <v>CSURDES3</v>
          </cell>
          <cell r="N165" t="str">
            <v>CSURDES4</v>
          </cell>
          <cell r="O165" t="str">
            <v xml:space="preserve">EQL3-U3 </v>
          </cell>
          <cell r="P165" t="str">
            <v>ELEC-AT1</v>
          </cell>
          <cell r="Q165" t="str">
            <v xml:space="preserve">EQL3-U4 </v>
          </cell>
          <cell r="R165" t="str">
            <v>E.VASANT</v>
          </cell>
          <cell r="S165" t="str">
            <v xml:space="preserve">EQL2-U2 </v>
          </cell>
          <cell r="T165" t="str">
            <v xml:space="preserve">SUR-CA6 </v>
          </cell>
          <cell r="U165" t="str">
            <v xml:space="preserve">EQL2-U1 </v>
          </cell>
          <cell r="V165" t="str">
            <v>TPGUANG2</v>
          </cell>
          <cell r="W165" t="str">
            <v>TPGUANG3</v>
          </cell>
          <cell r="X165" t="str">
            <v>TPGUANG4</v>
          </cell>
          <cell r="Y165" t="str">
            <v>TPGUANG5</v>
          </cell>
          <cell r="Z165" t="str">
            <v>TPGUANG6</v>
          </cell>
          <cell r="AA165" t="str">
            <v>G.HERNA1</v>
          </cell>
          <cell r="AB165" t="str">
            <v>G.HERNA2</v>
          </cell>
          <cell r="AC165" t="str">
            <v>G.HERNA3</v>
          </cell>
          <cell r="AD165" t="str">
            <v>G.HERNA4</v>
          </cell>
          <cell r="AE165" t="str">
            <v>G.HERNA5</v>
          </cell>
          <cell r="AF165" t="str">
            <v>G.HERNA6</v>
          </cell>
          <cell r="AG165" t="str">
            <v>AGOYAN_H</v>
          </cell>
          <cell r="AH165" t="str">
            <v>EEQ_HIDR</v>
          </cell>
          <cell r="AI165" t="str">
            <v xml:space="preserve">C-SUR_H </v>
          </cell>
          <cell r="AJ165" t="str">
            <v>RIOBAM_H</v>
          </cell>
          <cell r="AK165" t="str">
            <v>COTOPX_H</v>
          </cell>
          <cell r="AL165" t="str">
            <v>RNORTE_H</v>
          </cell>
          <cell r="AM165" t="str">
            <v>AMBATO_H</v>
          </cell>
          <cell r="AN165" t="str">
            <v>BOLIVR_H</v>
          </cell>
          <cell r="AO165" t="str">
            <v xml:space="preserve">R-SUR_H </v>
          </cell>
        </row>
        <row r="167">
          <cell r="C167">
            <v>260.95</v>
          </cell>
          <cell r="D167">
            <v>0</v>
          </cell>
          <cell r="E167">
            <v>0</v>
          </cell>
          <cell r="F167">
            <v>124.21</v>
          </cell>
          <cell r="G167">
            <v>0</v>
          </cell>
          <cell r="H167">
            <v>119.92</v>
          </cell>
          <cell r="I167">
            <v>69.08</v>
          </cell>
          <cell r="J167">
            <v>69.08</v>
          </cell>
          <cell r="K167">
            <v>3.6</v>
          </cell>
          <cell r="L167">
            <v>3.6</v>
          </cell>
          <cell r="M167">
            <v>3.6</v>
          </cell>
          <cell r="N167">
            <v>3.6</v>
          </cell>
          <cell r="O167">
            <v>41.45</v>
          </cell>
          <cell r="P167">
            <v>33.700000000000003</v>
          </cell>
          <cell r="Q167">
            <v>41.45</v>
          </cell>
          <cell r="R167">
            <v>32.68</v>
          </cell>
          <cell r="S167">
            <v>36.840000000000003</v>
          </cell>
          <cell r="T167">
            <v>0</v>
          </cell>
          <cell r="U167">
            <v>0</v>
          </cell>
          <cell r="V167">
            <v>4.68</v>
          </cell>
          <cell r="W167">
            <v>4.68</v>
          </cell>
          <cell r="X167">
            <v>4.68</v>
          </cell>
          <cell r="Y167">
            <v>4.16</v>
          </cell>
          <cell r="Z167">
            <v>4.68</v>
          </cell>
          <cell r="AA167">
            <v>5.04</v>
          </cell>
          <cell r="AB167">
            <v>5.04</v>
          </cell>
          <cell r="AC167">
            <v>5.04</v>
          </cell>
          <cell r="AD167">
            <v>5.04</v>
          </cell>
          <cell r="AE167">
            <v>5.04</v>
          </cell>
          <cell r="AF167">
            <v>5.04</v>
          </cell>
          <cell r="AG167">
            <v>60</v>
          </cell>
          <cell r="AH167">
            <v>30.5</v>
          </cell>
          <cell r="AI167">
            <v>12</v>
          </cell>
          <cell r="AJ167">
            <v>4</v>
          </cell>
          <cell r="AK167">
            <v>2.5</v>
          </cell>
          <cell r="AL167">
            <v>3</v>
          </cell>
          <cell r="AM167">
            <v>1.1000000000000001</v>
          </cell>
          <cell r="AN167">
            <v>0.4</v>
          </cell>
          <cell r="AO167">
            <v>0.9</v>
          </cell>
        </row>
        <row r="168">
          <cell r="C168">
            <v>227.44</v>
          </cell>
          <cell r="D168">
            <v>0</v>
          </cell>
          <cell r="E168">
            <v>0</v>
          </cell>
          <cell r="F168">
            <v>124.21</v>
          </cell>
          <cell r="G168">
            <v>0</v>
          </cell>
          <cell r="H168">
            <v>119.92</v>
          </cell>
          <cell r="I168">
            <v>69.08</v>
          </cell>
          <cell r="J168">
            <v>69.08</v>
          </cell>
          <cell r="K168">
            <v>3.6</v>
          </cell>
          <cell r="L168">
            <v>3.6</v>
          </cell>
          <cell r="M168">
            <v>3.6</v>
          </cell>
          <cell r="N168">
            <v>3.6</v>
          </cell>
          <cell r="O168">
            <v>41.45</v>
          </cell>
          <cell r="P168">
            <v>33.700000000000003</v>
          </cell>
          <cell r="Q168">
            <v>41.45</v>
          </cell>
          <cell r="R168">
            <v>32.68</v>
          </cell>
          <cell r="S168">
            <v>36.840000000000003</v>
          </cell>
          <cell r="T168">
            <v>0</v>
          </cell>
          <cell r="U168">
            <v>0</v>
          </cell>
          <cell r="V168">
            <v>4.68</v>
          </cell>
          <cell r="W168">
            <v>4.68</v>
          </cell>
          <cell r="X168">
            <v>4.68</v>
          </cell>
          <cell r="Y168">
            <v>4.16</v>
          </cell>
          <cell r="Z168">
            <v>4.68</v>
          </cell>
          <cell r="AA168">
            <v>5.04</v>
          </cell>
          <cell r="AB168">
            <v>5.04</v>
          </cell>
          <cell r="AC168">
            <v>5.04</v>
          </cell>
          <cell r="AD168">
            <v>5.04</v>
          </cell>
          <cell r="AE168">
            <v>5.04</v>
          </cell>
          <cell r="AF168">
            <v>5.04</v>
          </cell>
          <cell r="AG168">
            <v>60</v>
          </cell>
          <cell r="AH168">
            <v>30.5</v>
          </cell>
          <cell r="AI168">
            <v>12</v>
          </cell>
          <cell r="AJ168">
            <v>4</v>
          </cell>
          <cell r="AK168">
            <v>2.5</v>
          </cell>
          <cell r="AL168">
            <v>3</v>
          </cell>
          <cell r="AM168">
            <v>1.1000000000000001</v>
          </cell>
          <cell r="AN168">
            <v>0.4</v>
          </cell>
          <cell r="AO168">
            <v>0.9</v>
          </cell>
        </row>
        <row r="169">
          <cell r="C169">
            <v>194.62</v>
          </cell>
          <cell r="D169">
            <v>0</v>
          </cell>
          <cell r="E169">
            <v>0</v>
          </cell>
          <cell r="F169">
            <v>124.21</v>
          </cell>
          <cell r="G169">
            <v>0</v>
          </cell>
          <cell r="H169">
            <v>119.92</v>
          </cell>
          <cell r="I169">
            <v>69.08</v>
          </cell>
          <cell r="J169">
            <v>69.08</v>
          </cell>
          <cell r="K169">
            <v>3.6</v>
          </cell>
          <cell r="L169">
            <v>3.6</v>
          </cell>
          <cell r="M169">
            <v>3.6</v>
          </cell>
          <cell r="N169">
            <v>3.6</v>
          </cell>
          <cell r="O169">
            <v>41.45</v>
          </cell>
          <cell r="P169">
            <v>33.700000000000003</v>
          </cell>
          <cell r="Q169">
            <v>41.45</v>
          </cell>
          <cell r="R169">
            <v>32.68</v>
          </cell>
          <cell r="S169">
            <v>36.840000000000003</v>
          </cell>
          <cell r="T169">
            <v>0</v>
          </cell>
          <cell r="U169">
            <v>0</v>
          </cell>
          <cell r="V169">
            <v>4.68</v>
          </cell>
          <cell r="W169">
            <v>4.68</v>
          </cell>
          <cell r="X169">
            <v>4.68</v>
          </cell>
          <cell r="Y169">
            <v>4.16</v>
          </cell>
          <cell r="Z169">
            <v>4.68</v>
          </cell>
          <cell r="AA169">
            <v>5.04</v>
          </cell>
          <cell r="AB169">
            <v>5.04</v>
          </cell>
          <cell r="AC169">
            <v>5.04</v>
          </cell>
          <cell r="AD169">
            <v>5.04</v>
          </cell>
          <cell r="AE169">
            <v>5.04</v>
          </cell>
          <cell r="AF169">
            <v>5.04</v>
          </cell>
          <cell r="AG169">
            <v>60</v>
          </cell>
          <cell r="AH169">
            <v>30.5</v>
          </cell>
          <cell r="AI169">
            <v>12</v>
          </cell>
          <cell r="AJ169">
            <v>4</v>
          </cell>
          <cell r="AK169">
            <v>2.5</v>
          </cell>
          <cell r="AL169">
            <v>3</v>
          </cell>
          <cell r="AM169">
            <v>1.1000000000000001</v>
          </cell>
          <cell r="AN169">
            <v>0.4</v>
          </cell>
          <cell r="AO169">
            <v>0.9</v>
          </cell>
        </row>
        <row r="170">
          <cell r="C170">
            <v>205.94</v>
          </cell>
          <cell r="D170">
            <v>0</v>
          </cell>
          <cell r="E170">
            <v>0</v>
          </cell>
          <cell r="F170">
            <v>124.21</v>
          </cell>
          <cell r="G170">
            <v>0</v>
          </cell>
          <cell r="H170">
            <v>119.92</v>
          </cell>
          <cell r="I170">
            <v>69.08</v>
          </cell>
          <cell r="J170">
            <v>69.08</v>
          </cell>
          <cell r="K170">
            <v>3.6</v>
          </cell>
          <cell r="L170">
            <v>3.6</v>
          </cell>
          <cell r="M170">
            <v>3.6</v>
          </cell>
          <cell r="N170">
            <v>3.6</v>
          </cell>
          <cell r="O170">
            <v>41.45</v>
          </cell>
          <cell r="P170">
            <v>33.700000000000003</v>
          </cell>
          <cell r="Q170">
            <v>41.45</v>
          </cell>
          <cell r="R170">
            <v>32.68</v>
          </cell>
          <cell r="S170">
            <v>36.840000000000003</v>
          </cell>
          <cell r="T170">
            <v>0</v>
          </cell>
          <cell r="U170">
            <v>0</v>
          </cell>
          <cell r="V170">
            <v>4.68</v>
          </cell>
          <cell r="W170">
            <v>4.68</v>
          </cell>
          <cell r="X170">
            <v>4.68</v>
          </cell>
          <cell r="Y170">
            <v>4.16</v>
          </cell>
          <cell r="Z170">
            <v>4.68</v>
          </cell>
          <cell r="AA170">
            <v>5.04</v>
          </cell>
          <cell r="AB170">
            <v>5.04</v>
          </cell>
          <cell r="AC170">
            <v>5.04</v>
          </cell>
          <cell r="AD170">
            <v>5.04</v>
          </cell>
          <cell r="AE170">
            <v>5.04</v>
          </cell>
          <cell r="AF170">
            <v>5.04</v>
          </cell>
          <cell r="AG170">
            <v>60</v>
          </cell>
          <cell r="AH170">
            <v>30.5</v>
          </cell>
          <cell r="AI170">
            <v>12</v>
          </cell>
          <cell r="AJ170">
            <v>4</v>
          </cell>
          <cell r="AK170">
            <v>2.5</v>
          </cell>
          <cell r="AL170">
            <v>3</v>
          </cell>
          <cell r="AM170">
            <v>1.1000000000000001</v>
          </cell>
          <cell r="AN170">
            <v>0.4</v>
          </cell>
          <cell r="AO170">
            <v>1.3</v>
          </cell>
        </row>
        <row r="171">
          <cell r="C171">
            <v>217.24</v>
          </cell>
          <cell r="D171">
            <v>0</v>
          </cell>
          <cell r="E171">
            <v>0</v>
          </cell>
          <cell r="F171">
            <v>124.21</v>
          </cell>
          <cell r="G171">
            <v>0</v>
          </cell>
          <cell r="H171">
            <v>119.92</v>
          </cell>
          <cell r="I171">
            <v>69.08</v>
          </cell>
          <cell r="J171">
            <v>69.08</v>
          </cell>
          <cell r="K171">
            <v>3.6</v>
          </cell>
          <cell r="L171">
            <v>3.6</v>
          </cell>
          <cell r="M171">
            <v>3.6</v>
          </cell>
          <cell r="N171">
            <v>3.6</v>
          </cell>
          <cell r="O171">
            <v>41.45</v>
          </cell>
          <cell r="P171">
            <v>33.700000000000003</v>
          </cell>
          <cell r="Q171">
            <v>41.45</v>
          </cell>
          <cell r="R171">
            <v>32.68</v>
          </cell>
          <cell r="S171">
            <v>36.840000000000003</v>
          </cell>
          <cell r="T171">
            <v>0</v>
          </cell>
          <cell r="U171">
            <v>0</v>
          </cell>
          <cell r="V171">
            <v>4.68</v>
          </cell>
          <cell r="W171">
            <v>4.68</v>
          </cell>
          <cell r="X171">
            <v>4.68</v>
          </cell>
          <cell r="Y171">
            <v>4.16</v>
          </cell>
          <cell r="Z171">
            <v>4.68</v>
          </cell>
          <cell r="AA171">
            <v>5.04</v>
          </cell>
          <cell r="AB171">
            <v>5.04</v>
          </cell>
          <cell r="AC171">
            <v>5.04</v>
          </cell>
          <cell r="AD171">
            <v>5.04</v>
          </cell>
          <cell r="AE171">
            <v>5.04</v>
          </cell>
          <cell r="AF171">
            <v>5.04</v>
          </cell>
          <cell r="AG171">
            <v>60</v>
          </cell>
          <cell r="AH171">
            <v>30.5</v>
          </cell>
          <cell r="AI171">
            <v>12</v>
          </cell>
          <cell r="AJ171">
            <v>4</v>
          </cell>
          <cell r="AK171">
            <v>2.5</v>
          </cell>
          <cell r="AL171">
            <v>3</v>
          </cell>
          <cell r="AM171">
            <v>1.1000000000000001</v>
          </cell>
          <cell r="AN171">
            <v>0.4</v>
          </cell>
          <cell r="AO171">
            <v>1.74</v>
          </cell>
        </row>
        <row r="172">
          <cell r="C172">
            <v>343.47</v>
          </cell>
          <cell r="D172">
            <v>0</v>
          </cell>
          <cell r="E172">
            <v>0</v>
          </cell>
          <cell r="F172">
            <v>124.21</v>
          </cell>
          <cell r="G172">
            <v>0</v>
          </cell>
          <cell r="H172">
            <v>119.92</v>
          </cell>
          <cell r="I172">
            <v>69.08</v>
          </cell>
          <cell r="J172">
            <v>69.08</v>
          </cell>
          <cell r="K172">
            <v>3.6</v>
          </cell>
          <cell r="L172">
            <v>3.6</v>
          </cell>
          <cell r="M172">
            <v>3.6</v>
          </cell>
          <cell r="N172">
            <v>3.6</v>
          </cell>
          <cell r="O172">
            <v>41.45</v>
          </cell>
          <cell r="P172">
            <v>33.700000000000003</v>
          </cell>
          <cell r="Q172">
            <v>41.45</v>
          </cell>
          <cell r="R172">
            <v>32.68</v>
          </cell>
          <cell r="S172">
            <v>36.840000000000003</v>
          </cell>
          <cell r="T172">
            <v>0</v>
          </cell>
          <cell r="U172">
            <v>0</v>
          </cell>
          <cell r="V172">
            <v>4.68</v>
          </cell>
          <cell r="W172">
            <v>4.68</v>
          </cell>
          <cell r="X172">
            <v>4.68</v>
          </cell>
          <cell r="Y172">
            <v>4.16</v>
          </cell>
          <cell r="Z172">
            <v>4.68</v>
          </cell>
          <cell r="AA172">
            <v>5.04</v>
          </cell>
          <cell r="AB172">
            <v>5.04</v>
          </cell>
          <cell r="AC172">
            <v>5.04</v>
          </cell>
          <cell r="AD172">
            <v>5.04</v>
          </cell>
          <cell r="AE172">
            <v>5.04</v>
          </cell>
          <cell r="AF172">
            <v>5.04</v>
          </cell>
          <cell r="AG172">
            <v>60</v>
          </cell>
          <cell r="AH172">
            <v>30.5</v>
          </cell>
          <cell r="AI172">
            <v>12</v>
          </cell>
          <cell r="AJ172">
            <v>4</v>
          </cell>
          <cell r="AK172">
            <v>2.5</v>
          </cell>
          <cell r="AL172">
            <v>3</v>
          </cell>
          <cell r="AM172">
            <v>1.1000000000000001</v>
          </cell>
          <cell r="AN172">
            <v>0.4</v>
          </cell>
          <cell r="AO172">
            <v>1.74</v>
          </cell>
        </row>
        <row r="173">
          <cell r="C173">
            <v>391.32</v>
          </cell>
          <cell r="D173">
            <v>0</v>
          </cell>
          <cell r="E173">
            <v>0</v>
          </cell>
          <cell r="F173">
            <v>124.21</v>
          </cell>
          <cell r="G173">
            <v>0</v>
          </cell>
          <cell r="H173">
            <v>119.92</v>
          </cell>
          <cell r="I173">
            <v>69.08</v>
          </cell>
          <cell r="J173">
            <v>69.08</v>
          </cell>
          <cell r="K173">
            <v>3.6</v>
          </cell>
          <cell r="L173">
            <v>3.6</v>
          </cell>
          <cell r="M173">
            <v>3.6</v>
          </cell>
          <cell r="N173">
            <v>3.6</v>
          </cell>
          <cell r="O173">
            <v>41.45</v>
          </cell>
          <cell r="P173">
            <v>33.700000000000003</v>
          </cell>
          <cell r="Q173">
            <v>41.45</v>
          </cell>
          <cell r="R173">
            <v>32.68</v>
          </cell>
          <cell r="S173">
            <v>36.840000000000003</v>
          </cell>
          <cell r="T173">
            <v>0</v>
          </cell>
          <cell r="U173">
            <v>0</v>
          </cell>
          <cell r="V173">
            <v>4.68</v>
          </cell>
          <cell r="W173">
            <v>4.68</v>
          </cell>
          <cell r="X173">
            <v>4.68</v>
          </cell>
          <cell r="Y173">
            <v>4.16</v>
          </cell>
          <cell r="Z173">
            <v>4.68</v>
          </cell>
          <cell r="AA173">
            <v>5.04</v>
          </cell>
          <cell r="AB173">
            <v>5.04</v>
          </cell>
          <cell r="AC173">
            <v>5.04</v>
          </cell>
          <cell r="AD173">
            <v>5.04</v>
          </cell>
          <cell r="AE173">
            <v>5.04</v>
          </cell>
          <cell r="AF173">
            <v>5.04</v>
          </cell>
          <cell r="AG173">
            <v>60</v>
          </cell>
          <cell r="AH173">
            <v>30.5</v>
          </cell>
          <cell r="AI173">
            <v>12</v>
          </cell>
          <cell r="AJ173">
            <v>4</v>
          </cell>
          <cell r="AK173">
            <v>2.5</v>
          </cell>
          <cell r="AL173">
            <v>3</v>
          </cell>
          <cell r="AM173">
            <v>1.1000000000000001</v>
          </cell>
          <cell r="AN173">
            <v>0.4</v>
          </cell>
          <cell r="AO173">
            <v>1.74</v>
          </cell>
        </row>
        <row r="174">
          <cell r="C174">
            <v>274.13</v>
          </cell>
          <cell r="D174">
            <v>0</v>
          </cell>
          <cell r="E174">
            <v>120</v>
          </cell>
          <cell r="F174">
            <v>124.21</v>
          </cell>
          <cell r="G174">
            <v>0</v>
          </cell>
          <cell r="H174">
            <v>119.92</v>
          </cell>
          <cell r="I174">
            <v>69.08</v>
          </cell>
          <cell r="J174">
            <v>69.08</v>
          </cell>
          <cell r="K174">
            <v>3.6</v>
          </cell>
          <cell r="L174">
            <v>3.6</v>
          </cell>
          <cell r="M174">
            <v>3.6</v>
          </cell>
          <cell r="N174">
            <v>3.6</v>
          </cell>
          <cell r="O174">
            <v>41.45</v>
          </cell>
          <cell r="P174">
            <v>33.700000000000003</v>
          </cell>
          <cell r="Q174">
            <v>41.45</v>
          </cell>
          <cell r="R174">
            <v>32.68</v>
          </cell>
          <cell r="S174">
            <v>36.840000000000003</v>
          </cell>
          <cell r="T174">
            <v>0</v>
          </cell>
          <cell r="U174">
            <v>36.840000000000003</v>
          </cell>
          <cell r="V174">
            <v>4.68</v>
          </cell>
          <cell r="W174">
            <v>4.68</v>
          </cell>
          <cell r="X174">
            <v>4.68</v>
          </cell>
          <cell r="Y174">
            <v>4.16</v>
          </cell>
          <cell r="Z174">
            <v>4.68</v>
          </cell>
          <cell r="AA174">
            <v>5.04</v>
          </cell>
          <cell r="AB174">
            <v>5.04</v>
          </cell>
          <cell r="AC174">
            <v>5.04</v>
          </cell>
          <cell r="AD174">
            <v>5.04</v>
          </cell>
          <cell r="AE174">
            <v>5.04</v>
          </cell>
          <cell r="AF174">
            <v>5.04</v>
          </cell>
          <cell r="AG174">
            <v>60</v>
          </cell>
          <cell r="AH174">
            <v>30.5</v>
          </cell>
          <cell r="AI174">
            <v>12</v>
          </cell>
          <cell r="AJ174">
            <v>4</v>
          </cell>
          <cell r="AK174">
            <v>2.5</v>
          </cell>
          <cell r="AL174">
            <v>3</v>
          </cell>
          <cell r="AM174">
            <v>1.1000000000000001</v>
          </cell>
          <cell r="AN174">
            <v>0.4</v>
          </cell>
          <cell r="AO174">
            <v>1.74</v>
          </cell>
        </row>
        <row r="175">
          <cell r="C175">
            <v>325.37</v>
          </cell>
          <cell r="D175">
            <v>0</v>
          </cell>
          <cell r="E175">
            <v>170.56</v>
          </cell>
          <cell r="F175">
            <v>124.21</v>
          </cell>
          <cell r="G175">
            <v>0</v>
          </cell>
          <cell r="H175">
            <v>119.92</v>
          </cell>
          <cell r="I175">
            <v>69.08</v>
          </cell>
          <cell r="J175">
            <v>69.08</v>
          </cell>
          <cell r="K175">
            <v>3.6</v>
          </cell>
          <cell r="L175">
            <v>3.6</v>
          </cell>
          <cell r="M175">
            <v>3.6</v>
          </cell>
          <cell r="N175">
            <v>3.6</v>
          </cell>
          <cell r="O175">
            <v>41.45</v>
          </cell>
          <cell r="P175">
            <v>33.700000000000003</v>
          </cell>
          <cell r="Q175">
            <v>41.45</v>
          </cell>
          <cell r="R175">
            <v>32.68</v>
          </cell>
          <cell r="S175">
            <v>36.840000000000003</v>
          </cell>
          <cell r="T175">
            <v>0</v>
          </cell>
          <cell r="U175">
            <v>36.840000000000003</v>
          </cell>
          <cell r="V175">
            <v>4.68</v>
          </cell>
          <cell r="W175">
            <v>4.68</v>
          </cell>
          <cell r="X175">
            <v>4.68</v>
          </cell>
          <cell r="Y175">
            <v>4.16</v>
          </cell>
          <cell r="Z175">
            <v>4.68</v>
          </cell>
          <cell r="AA175">
            <v>5.04</v>
          </cell>
          <cell r="AB175">
            <v>5.04</v>
          </cell>
          <cell r="AC175">
            <v>5.04</v>
          </cell>
          <cell r="AD175">
            <v>5.04</v>
          </cell>
          <cell r="AE175">
            <v>5.04</v>
          </cell>
          <cell r="AF175">
            <v>5.04</v>
          </cell>
          <cell r="AG175">
            <v>60</v>
          </cell>
          <cell r="AH175">
            <v>30.5</v>
          </cell>
          <cell r="AI175">
            <v>12</v>
          </cell>
          <cell r="AJ175">
            <v>4</v>
          </cell>
          <cell r="AK175">
            <v>2.5</v>
          </cell>
          <cell r="AL175">
            <v>3</v>
          </cell>
          <cell r="AM175">
            <v>1.1000000000000001</v>
          </cell>
          <cell r="AN175">
            <v>0.4</v>
          </cell>
          <cell r="AO175">
            <v>1.74</v>
          </cell>
        </row>
        <row r="176">
          <cell r="C176">
            <v>342.64</v>
          </cell>
          <cell r="D176">
            <v>0</v>
          </cell>
          <cell r="E176">
            <v>205.58</v>
          </cell>
          <cell r="F176">
            <v>124.21</v>
          </cell>
          <cell r="G176">
            <v>24.01</v>
          </cell>
          <cell r="H176">
            <v>119.92</v>
          </cell>
          <cell r="I176">
            <v>69.08</v>
          </cell>
          <cell r="J176">
            <v>69.08</v>
          </cell>
          <cell r="K176">
            <v>3.6</v>
          </cell>
          <cell r="L176">
            <v>3.6</v>
          </cell>
          <cell r="M176">
            <v>3.6</v>
          </cell>
          <cell r="N176">
            <v>3.6</v>
          </cell>
          <cell r="O176">
            <v>41.45</v>
          </cell>
          <cell r="P176">
            <v>33.700000000000003</v>
          </cell>
          <cell r="Q176">
            <v>41.45</v>
          </cell>
          <cell r="R176">
            <v>32.68</v>
          </cell>
          <cell r="S176">
            <v>36.840000000000003</v>
          </cell>
          <cell r="T176">
            <v>0</v>
          </cell>
          <cell r="U176">
            <v>36.840000000000003</v>
          </cell>
          <cell r="V176">
            <v>4.68</v>
          </cell>
          <cell r="W176">
            <v>4.68</v>
          </cell>
          <cell r="X176">
            <v>4.68</v>
          </cell>
          <cell r="Y176">
            <v>4.16</v>
          </cell>
          <cell r="Z176">
            <v>4.68</v>
          </cell>
          <cell r="AA176">
            <v>5.04</v>
          </cell>
          <cell r="AB176">
            <v>5.04</v>
          </cell>
          <cell r="AC176">
            <v>5.04</v>
          </cell>
          <cell r="AD176">
            <v>5.04</v>
          </cell>
          <cell r="AE176">
            <v>5.04</v>
          </cell>
          <cell r="AF176">
            <v>5.04</v>
          </cell>
          <cell r="AG176">
            <v>60</v>
          </cell>
          <cell r="AH176">
            <v>30.5</v>
          </cell>
          <cell r="AI176">
            <v>12</v>
          </cell>
          <cell r="AJ176">
            <v>4</v>
          </cell>
          <cell r="AK176">
            <v>2.5</v>
          </cell>
          <cell r="AL176">
            <v>3</v>
          </cell>
          <cell r="AM176">
            <v>1.1000000000000001</v>
          </cell>
          <cell r="AN176">
            <v>0.4</v>
          </cell>
          <cell r="AO176">
            <v>1.74</v>
          </cell>
        </row>
        <row r="177">
          <cell r="C177">
            <v>358.63</v>
          </cell>
          <cell r="D177">
            <v>0</v>
          </cell>
          <cell r="E177">
            <v>205.58</v>
          </cell>
          <cell r="F177">
            <v>124.21</v>
          </cell>
          <cell r="G177">
            <v>24.01</v>
          </cell>
          <cell r="H177">
            <v>119.92</v>
          </cell>
          <cell r="I177">
            <v>69.08</v>
          </cell>
          <cell r="J177">
            <v>69.08</v>
          </cell>
          <cell r="K177">
            <v>3.6</v>
          </cell>
          <cell r="L177">
            <v>3.6</v>
          </cell>
          <cell r="M177">
            <v>3.6</v>
          </cell>
          <cell r="N177">
            <v>3.6</v>
          </cell>
          <cell r="O177">
            <v>41.45</v>
          </cell>
          <cell r="P177">
            <v>33.700000000000003</v>
          </cell>
          <cell r="Q177">
            <v>41.45</v>
          </cell>
          <cell r="R177">
            <v>32.68</v>
          </cell>
          <cell r="S177">
            <v>36.840000000000003</v>
          </cell>
          <cell r="T177">
            <v>1.8</v>
          </cell>
          <cell r="U177">
            <v>36.840000000000003</v>
          </cell>
          <cell r="V177">
            <v>4.68</v>
          </cell>
          <cell r="W177">
            <v>4.68</v>
          </cell>
          <cell r="X177">
            <v>4.68</v>
          </cell>
          <cell r="Y177">
            <v>4.16</v>
          </cell>
          <cell r="Z177">
            <v>4.68</v>
          </cell>
          <cell r="AA177">
            <v>5.04</v>
          </cell>
          <cell r="AB177">
            <v>5.04</v>
          </cell>
          <cell r="AC177">
            <v>5.04</v>
          </cell>
          <cell r="AD177">
            <v>5.04</v>
          </cell>
          <cell r="AE177">
            <v>5.04</v>
          </cell>
          <cell r="AF177">
            <v>5.04</v>
          </cell>
          <cell r="AG177">
            <v>60</v>
          </cell>
          <cell r="AH177">
            <v>30.5</v>
          </cell>
          <cell r="AI177">
            <v>12</v>
          </cell>
          <cell r="AJ177">
            <v>4</v>
          </cell>
          <cell r="AK177">
            <v>2.5</v>
          </cell>
          <cell r="AL177">
            <v>3</v>
          </cell>
          <cell r="AM177">
            <v>1.1000000000000001</v>
          </cell>
          <cell r="AN177">
            <v>0.4</v>
          </cell>
          <cell r="AO177">
            <v>1.74</v>
          </cell>
        </row>
        <row r="178">
          <cell r="C178">
            <v>375.19</v>
          </cell>
          <cell r="D178">
            <v>0</v>
          </cell>
          <cell r="E178">
            <v>205.58</v>
          </cell>
          <cell r="F178">
            <v>124.21</v>
          </cell>
          <cell r="G178">
            <v>24.01</v>
          </cell>
          <cell r="H178">
            <v>119.92</v>
          </cell>
          <cell r="I178">
            <v>69.08</v>
          </cell>
          <cell r="J178">
            <v>69.08</v>
          </cell>
          <cell r="K178">
            <v>3.6</v>
          </cell>
          <cell r="L178">
            <v>3.6</v>
          </cell>
          <cell r="M178">
            <v>3.6</v>
          </cell>
          <cell r="N178">
            <v>3.6</v>
          </cell>
          <cell r="O178">
            <v>41.45</v>
          </cell>
          <cell r="P178">
            <v>33.700000000000003</v>
          </cell>
          <cell r="Q178">
            <v>41.45</v>
          </cell>
          <cell r="R178">
            <v>32.68</v>
          </cell>
          <cell r="S178">
            <v>36.840000000000003</v>
          </cell>
          <cell r="T178">
            <v>1.8</v>
          </cell>
          <cell r="U178">
            <v>36.840000000000003</v>
          </cell>
          <cell r="V178">
            <v>4.68</v>
          </cell>
          <cell r="W178">
            <v>4.68</v>
          </cell>
          <cell r="X178">
            <v>4.68</v>
          </cell>
          <cell r="Y178">
            <v>4.16</v>
          </cell>
          <cell r="Z178">
            <v>4.68</v>
          </cell>
          <cell r="AA178">
            <v>5.04</v>
          </cell>
          <cell r="AB178">
            <v>5.04</v>
          </cell>
          <cell r="AC178">
            <v>5.04</v>
          </cell>
          <cell r="AD178">
            <v>5.04</v>
          </cell>
          <cell r="AE178">
            <v>5.04</v>
          </cell>
          <cell r="AF178">
            <v>5.04</v>
          </cell>
          <cell r="AG178">
            <v>60</v>
          </cell>
          <cell r="AH178">
            <v>30.5</v>
          </cell>
          <cell r="AI178">
            <v>12</v>
          </cell>
          <cell r="AJ178">
            <v>5.74</v>
          </cell>
          <cell r="AK178">
            <v>2.5</v>
          </cell>
          <cell r="AL178">
            <v>3</v>
          </cell>
          <cell r="AM178">
            <v>1.29</v>
          </cell>
          <cell r="AN178">
            <v>0.4</v>
          </cell>
          <cell r="AO178">
            <v>1.74</v>
          </cell>
        </row>
        <row r="179">
          <cell r="C179">
            <v>355.61</v>
          </cell>
          <cell r="D179">
            <v>0</v>
          </cell>
          <cell r="E179">
            <v>205.58</v>
          </cell>
          <cell r="F179">
            <v>124.21</v>
          </cell>
          <cell r="G179">
            <v>24.01</v>
          </cell>
          <cell r="H179">
            <v>119.92</v>
          </cell>
          <cell r="I179">
            <v>69.08</v>
          </cell>
          <cell r="J179">
            <v>69.08</v>
          </cell>
          <cell r="K179">
            <v>3.6</v>
          </cell>
          <cell r="L179">
            <v>3.6</v>
          </cell>
          <cell r="M179">
            <v>3.6</v>
          </cell>
          <cell r="N179">
            <v>3.6</v>
          </cell>
          <cell r="O179">
            <v>41.45</v>
          </cell>
          <cell r="P179">
            <v>33.700000000000003</v>
          </cell>
          <cell r="Q179">
            <v>41.45</v>
          </cell>
          <cell r="R179">
            <v>32.68</v>
          </cell>
          <cell r="S179">
            <v>36.840000000000003</v>
          </cell>
          <cell r="T179">
            <v>1.8</v>
          </cell>
          <cell r="U179">
            <v>36.840000000000003</v>
          </cell>
          <cell r="V179">
            <v>4.68</v>
          </cell>
          <cell r="W179">
            <v>4.68</v>
          </cell>
          <cell r="X179">
            <v>4.68</v>
          </cell>
          <cell r="Y179">
            <v>4.16</v>
          </cell>
          <cell r="Z179">
            <v>4.68</v>
          </cell>
          <cell r="AA179">
            <v>5.04</v>
          </cell>
          <cell r="AB179">
            <v>5.04</v>
          </cell>
          <cell r="AC179">
            <v>5.04</v>
          </cell>
          <cell r="AD179">
            <v>5.04</v>
          </cell>
          <cell r="AE179">
            <v>5.04</v>
          </cell>
          <cell r="AF179">
            <v>5.04</v>
          </cell>
          <cell r="AG179">
            <v>60</v>
          </cell>
          <cell r="AH179">
            <v>30.5</v>
          </cell>
          <cell r="AI179">
            <v>12</v>
          </cell>
          <cell r="AJ179">
            <v>6.16</v>
          </cell>
          <cell r="AK179">
            <v>2.5</v>
          </cell>
          <cell r="AL179">
            <v>3</v>
          </cell>
          <cell r="AM179">
            <v>1.34</v>
          </cell>
          <cell r="AN179">
            <v>0.4</v>
          </cell>
          <cell r="AO179">
            <v>1.74</v>
          </cell>
        </row>
        <row r="180">
          <cell r="C180">
            <v>378.45</v>
          </cell>
          <cell r="D180">
            <v>0</v>
          </cell>
          <cell r="E180">
            <v>205.58</v>
          </cell>
          <cell r="F180">
            <v>124.21</v>
          </cell>
          <cell r="G180">
            <v>24.01</v>
          </cell>
          <cell r="H180">
            <v>119.92</v>
          </cell>
          <cell r="I180">
            <v>69.08</v>
          </cell>
          <cell r="J180">
            <v>69.08</v>
          </cell>
          <cell r="K180">
            <v>3.6</v>
          </cell>
          <cell r="L180">
            <v>3.6</v>
          </cell>
          <cell r="M180">
            <v>3.6</v>
          </cell>
          <cell r="N180">
            <v>3.6</v>
          </cell>
          <cell r="O180">
            <v>41.45</v>
          </cell>
          <cell r="P180">
            <v>33.700000000000003</v>
          </cell>
          <cell r="Q180">
            <v>41.45</v>
          </cell>
          <cell r="R180">
            <v>32.68</v>
          </cell>
          <cell r="S180">
            <v>36.840000000000003</v>
          </cell>
          <cell r="T180">
            <v>1.8</v>
          </cell>
          <cell r="U180">
            <v>36.840000000000003</v>
          </cell>
          <cell r="V180">
            <v>4.68</v>
          </cell>
          <cell r="W180">
            <v>4.68</v>
          </cell>
          <cell r="X180">
            <v>4.68</v>
          </cell>
          <cell r="Y180">
            <v>4.16</v>
          </cell>
          <cell r="Z180">
            <v>4.68</v>
          </cell>
          <cell r="AA180">
            <v>5.04</v>
          </cell>
          <cell r="AB180">
            <v>5.04</v>
          </cell>
          <cell r="AC180">
            <v>5.04</v>
          </cell>
          <cell r="AD180">
            <v>5.04</v>
          </cell>
          <cell r="AE180">
            <v>5.04</v>
          </cell>
          <cell r="AF180">
            <v>5.04</v>
          </cell>
          <cell r="AG180">
            <v>60</v>
          </cell>
          <cell r="AH180">
            <v>30.5</v>
          </cell>
          <cell r="AI180">
            <v>12</v>
          </cell>
          <cell r="AJ180">
            <v>6.16</v>
          </cell>
          <cell r="AK180">
            <v>2.5</v>
          </cell>
          <cell r="AL180">
            <v>3</v>
          </cell>
          <cell r="AM180">
            <v>1.34</v>
          </cell>
          <cell r="AN180">
            <v>0.4</v>
          </cell>
          <cell r="AO180">
            <v>1.74</v>
          </cell>
        </row>
        <row r="181">
          <cell r="C181">
            <v>384.31</v>
          </cell>
          <cell r="D181">
            <v>0</v>
          </cell>
          <cell r="E181">
            <v>205.58</v>
          </cell>
          <cell r="F181">
            <v>124.21</v>
          </cell>
          <cell r="G181">
            <v>24.01</v>
          </cell>
          <cell r="H181">
            <v>119.92</v>
          </cell>
          <cell r="I181">
            <v>69.08</v>
          </cell>
          <cell r="J181">
            <v>69.08</v>
          </cell>
          <cell r="K181">
            <v>3.6</v>
          </cell>
          <cell r="L181">
            <v>3.6</v>
          </cell>
          <cell r="M181">
            <v>3.6</v>
          </cell>
          <cell r="N181">
            <v>3.6</v>
          </cell>
          <cell r="O181">
            <v>41.45</v>
          </cell>
          <cell r="P181">
            <v>33.700000000000003</v>
          </cell>
          <cell r="Q181">
            <v>41.45</v>
          </cell>
          <cell r="R181">
            <v>32.68</v>
          </cell>
          <cell r="S181">
            <v>36.840000000000003</v>
          </cell>
          <cell r="T181">
            <v>1.8</v>
          </cell>
          <cell r="U181">
            <v>36.840000000000003</v>
          </cell>
          <cell r="V181">
            <v>4.68</v>
          </cell>
          <cell r="W181">
            <v>4.68</v>
          </cell>
          <cell r="X181">
            <v>4.68</v>
          </cell>
          <cell r="Y181">
            <v>4.16</v>
          </cell>
          <cell r="Z181">
            <v>4.68</v>
          </cell>
          <cell r="AA181">
            <v>5.04</v>
          </cell>
          <cell r="AB181">
            <v>5.04</v>
          </cell>
          <cell r="AC181">
            <v>5.04</v>
          </cell>
          <cell r="AD181">
            <v>5.04</v>
          </cell>
          <cell r="AE181">
            <v>5.04</v>
          </cell>
          <cell r="AF181">
            <v>5.04</v>
          </cell>
          <cell r="AG181">
            <v>60</v>
          </cell>
          <cell r="AH181">
            <v>30.5</v>
          </cell>
          <cell r="AI181">
            <v>12</v>
          </cell>
          <cell r="AJ181">
            <v>6.16</v>
          </cell>
          <cell r="AK181">
            <v>2.5</v>
          </cell>
          <cell r="AL181">
            <v>3</v>
          </cell>
          <cell r="AM181">
            <v>1.34</v>
          </cell>
          <cell r="AN181">
            <v>0.4</v>
          </cell>
          <cell r="AO181">
            <v>1.74</v>
          </cell>
        </row>
        <row r="182">
          <cell r="C182">
            <v>326.19</v>
          </cell>
          <cell r="D182">
            <v>0</v>
          </cell>
          <cell r="E182">
            <v>205.58</v>
          </cell>
          <cell r="F182">
            <v>124.21</v>
          </cell>
          <cell r="G182">
            <v>24.01</v>
          </cell>
          <cell r="H182">
            <v>119.92</v>
          </cell>
          <cell r="I182">
            <v>69.08</v>
          </cell>
          <cell r="J182">
            <v>69.08</v>
          </cell>
          <cell r="K182">
            <v>3.6</v>
          </cell>
          <cell r="L182">
            <v>3.6</v>
          </cell>
          <cell r="M182">
            <v>3.6</v>
          </cell>
          <cell r="N182">
            <v>3.6</v>
          </cell>
          <cell r="O182">
            <v>41.45</v>
          </cell>
          <cell r="P182">
            <v>33.700000000000003</v>
          </cell>
          <cell r="Q182">
            <v>41.45</v>
          </cell>
          <cell r="R182">
            <v>32.68</v>
          </cell>
          <cell r="S182">
            <v>36.840000000000003</v>
          </cell>
          <cell r="T182">
            <v>1.8</v>
          </cell>
          <cell r="U182">
            <v>36.840000000000003</v>
          </cell>
          <cell r="V182">
            <v>4.68</v>
          </cell>
          <cell r="W182">
            <v>4.68</v>
          </cell>
          <cell r="X182">
            <v>4.68</v>
          </cell>
          <cell r="Y182">
            <v>4.16</v>
          </cell>
          <cell r="Z182">
            <v>4.68</v>
          </cell>
          <cell r="AA182">
            <v>5.04</v>
          </cell>
          <cell r="AB182">
            <v>5.04</v>
          </cell>
          <cell r="AC182">
            <v>5.04</v>
          </cell>
          <cell r="AD182">
            <v>5.04</v>
          </cell>
          <cell r="AE182">
            <v>5.04</v>
          </cell>
          <cell r="AF182">
            <v>5.04</v>
          </cell>
          <cell r="AG182">
            <v>60</v>
          </cell>
          <cell r="AH182">
            <v>69.459999999999994</v>
          </cell>
          <cell r="AI182">
            <v>12</v>
          </cell>
          <cell r="AJ182">
            <v>6.16</v>
          </cell>
          <cell r="AK182">
            <v>2.5</v>
          </cell>
          <cell r="AL182">
            <v>3</v>
          </cell>
          <cell r="AM182">
            <v>1.34</v>
          </cell>
          <cell r="AN182">
            <v>0.4</v>
          </cell>
          <cell r="AO182">
            <v>1.74</v>
          </cell>
        </row>
        <row r="183">
          <cell r="C183">
            <v>311.62</v>
          </cell>
          <cell r="D183">
            <v>0</v>
          </cell>
          <cell r="E183">
            <v>205.58</v>
          </cell>
          <cell r="F183">
            <v>124.21</v>
          </cell>
          <cell r="G183">
            <v>24.01</v>
          </cell>
          <cell r="H183">
            <v>119.92</v>
          </cell>
          <cell r="I183">
            <v>69.08</v>
          </cell>
          <cell r="J183">
            <v>69.08</v>
          </cell>
          <cell r="K183">
            <v>3.6</v>
          </cell>
          <cell r="L183">
            <v>3.6</v>
          </cell>
          <cell r="M183">
            <v>3.6</v>
          </cell>
          <cell r="N183">
            <v>3.6</v>
          </cell>
          <cell r="O183">
            <v>41.45</v>
          </cell>
          <cell r="P183">
            <v>33.700000000000003</v>
          </cell>
          <cell r="Q183">
            <v>41.45</v>
          </cell>
          <cell r="R183">
            <v>32.68</v>
          </cell>
          <cell r="S183">
            <v>36.840000000000003</v>
          </cell>
          <cell r="T183">
            <v>1.8</v>
          </cell>
          <cell r="U183">
            <v>36.840000000000003</v>
          </cell>
          <cell r="V183">
            <v>4.68</v>
          </cell>
          <cell r="W183">
            <v>4.68</v>
          </cell>
          <cell r="X183">
            <v>4.68</v>
          </cell>
          <cell r="Y183">
            <v>4.16</v>
          </cell>
          <cell r="Z183">
            <v>4.68</v>
          </cell>
          <cell r="AA183">
            <v>5.04</v>
          </cell>
          <cell r="AB183">
            <v>5.04</v>
          </cell>
          <cell r="AC183">
            <v>5.04</v>
          </cell>
          <cell r="AD183">
            <v>5.04</v>
          </cell>
          <cell r="AE183">
            <v>5.04</v>
          </cell>
          <cell r="AF183">
            <v>5.04</v>
          </cell>
          <cell r="AG183">
            <v>60</v>
          </cell>
          <cell r="AH183">
            <v>75.12</v>
          </cell>
          <cell r="AI183">
            <v>12</v>
          </cell>
          <cell r="AJ183">
            <v>6.16</v>
          </cell>
          <cell r="AK183">
            <v>2.5</v>
          </cell>
          <cell r="AL183">
            <v>3</v>
          </cell>
          <cell r="AM183">
            <v>1.34</v>
          </cell>
          <cell r="AN183">
            <v>0.4</v>
          </cell>
          <cell r="AO183">
            <v>1.74</v>
          </cell>
        </row>
        <row r="184">
          <cell r="C184">
            <v>310.94</v>
          </cell>
          <cell r="D184">
            <v>22.77</v>
          </cell>
          <cell r="E184">
            <v>205.58</v>
          </cell>
          <cell r="F184">
            <v>124.21</v>
          </cell>
          <cell r="G184">
            <v>24.01</v>
          </cell>
          <cell r="H184">
            <v>119.92</v>
          </cell>
          <cell r="I184">
            <v>69.08</v>
          </cell>
          <cell r="J184">
            <v>69.08</v>
          </cell>
          <cell r="K184">
            <v>3.6</v>
          </cell>
          <cell r="L184">
            <v>3.6</v>
          </cell>
          <cell r="M184">
            <v>3.6</v>
          </cell>
          <cell r="N184">
            <v>3.6</v>
          </cell>
          <cell r="O184">
            <v>41.45</v>
          </cell>
          <cell r="P184">
            <v>33.700000000000003</v>
          </cell>
          <cell r="Q184">
            <v>41.45</v>
          </cell>
          <cell r="R184">
            <v>32.68</v>
          </cell>
          <cell r="S184">
            <v>36.840000000000003</v>
          </cell>
          <cell r="T184">
            <v>1.8</v>
          </cell>
          <cell r="U184">
            <v>35.08</v>
          </cell>
          <cell r="V184">
            <v>4.68</v>
          </cell>
          <cell r="W184">
            <v>4.68</v>
          </cell>
          <cell r="X184">
            <v>4.68</v>
          </cell>
          <cell r="Y184">
            <v>4.16</v>
          </cell>
          <cell r="Z184">
            <v>4.68</v>
          </cell>
          <cell r="AA184">
            <v>5.04</v>
          </cell>
          <cell r="AB184">
            <v>5.04</v>
          </cell>
          <cell r="AC184">
            <v>5.04</v>
          </cell>
          <cell r="AD184">
            <v>5.04</v>
          </cell>
          <cell r="AE184">
            <v>5.04</v>
          </cell>
          <cell r="AF184">
            <v>5.04</v>
          </cell>
          <cell r="AG184">
            <v>60</v>
          </cell>
          <cell r="AH184">
            <v>75.12</v>
          </cell>
          <cell r="AI184">
            <v>31.88</v>
          </cell>
          <cell r="AJ184">
            <v>6.16</v>
          </cell>
          <cell r="AK184">
            <v>2.5</v>
          </cell>
          <cell r="AL184">
            <v>3</v>
          </cell>
          <cell r="AM184">
            <v>1.34</v>
          </cell>
          <cell r="AN184">
            <v>0.4</v>
          </cell>
          <cell r="AO184">
            <v>1.74</v>
          </cell>
        </row>
        <row r="185">
          <cell r="C185">
            <v>657.14</v>
          </cell>
          <cell r="D185">
            <v>70.31</v>
          </cell>
          <cell r="E185">
            <v>205.58</v>
          </cell>
          <cell r="F185">
            <v>124.21</v>
          </cell>
          <cell r="G185">
            <v>24.01</v>
          </cell>
          <cell r="H185">
            <v>119.92</v>
          </cell>
          <cell r="I185">
            <v>69.08</v>
          </cell>
          <cell r="J185">
            <v>69.08</v>
          </cell>
          <cell r="K185">
            <v>3.6</v>
          </cell>
          <cell r="L185">
            <v>3.6</v>
          </cell>
          <cell r="M185">
            <v>3.6</v>
          </cell>
          <cell r="N185">
            <v>3.6</v>
          </cell>
          <cell r="O185">
            <v>41.45</v>
          </cell>
          <cell r="P185">
            <v>33.700000000000003</v>
          </cell>
          <cell r="Q185">
            <v>41.45</v>
          </cell>
          <cell r="R185">
            <v>32.68</v>
          </cell>
          <cell r="S185">
            <v>36.840000000000003</v>
          </cell>
          <cell r="T185">
            <v>1.8</v>
          </cell>
          <cell r="U185">
            <v>36.840000000000003</v>
          </cell>
          <cell r="V185">
            <v>4.68</v>
          </cell>
          <cell r="W185">
            <v>4.68</v>
          </cell>
          <cell r="X185">
            <v>4.68</v>
          </cell>
          <cell r="Y185">
            <v>4.16</v>
          </cell>
          <cell r="Z185">
            <v>4.68</v>
          </cell>
          <cell r="AA185">
            <v>5.04</v>
          </cell>
          <cell r="AB185">
            <v>5.04</v>
          </cell>
          <cell r="AC185">
            <v>5.04</v>
          </cell>
          <cell r="AD185">
            <v>5.04</v>
          </cell>
          <cell r="AE185">
            <v>5.04</v>
          </cell>
          <cell r="AF185">
            <v>5.04</v>
          </cell>
          <cell r="AG185">
            <v>154.4</v>
          </cell>
          <cell r="AH185">
            <v>75.12</v>
          </cell>
          <cell r="AI185">
            <v>37.049999999999997</v>
          </cell>
          <cell r="AJ185">
            <v>6.16</v>
          </cell>
          <cell r="AK185">
            <v>4.82</v>
          </cell>
          <cell r="AL185">
            <v>10.029999999999999</v>
          </cell>
          <cell r="AM185">
            <v>1.34</v>
          </cell>
          <cell r="AN185">
            <v>0.4</v>
          </cell>
          <cell r="AO185">
            <v>1.74</v>
          </cell>
        </row>
        <row r="186">
          <cell r="C186">
            <v>716.18</v>
          </cell>
          <cell r="D186">
            <v>70.31</v>
          </cell>
          <cell r="E186">
            <v>205.58</v>
          </cell>
          <cell r="F186">
            <v>124.21</v>
          </cell>
          <cell r="G186">
            <v>24.01</v>
          </cell>
          <cell r="H186">
            <v>119.92</v>
          </cell>
          <cell r="I186">
            <v>69.08</v>
          </cell>
          <cell r="J186">
            <v>69.08</v>
          </cell>
          <cell r="K186">
            <v>3.6</v>
          </cell>
          <cell r="L186">
            <v>3.6</v>
          </cell>
          <cell r="M186">
            <v>3.6</v>
          </cell>
          <cell r="N186">
            <v>3.6</v>
          </cell>
          <cell r="O186">
            <v>41.45</v>
          </cell>
          <cell r="P186">
            <v>33.700000000000003</v>
          </cell>
          <cell r="Q186">
            <v>41.45</v>
          </cell>
          <cell r="R186">
            <v>32.68</v>
          </cell>
          <cell r="S186">
            <v>36.840000000000003</v>
          </cell>
          <cell r="T186">
            <v>1.8</v>
          </cell>
          <cell r="U186">
            <v>36.840000000000003</v>
          </cell>
          <cell r="V186">
            <v>4.68</v>
          </cell>
          <cell r="W186">
            <v>4.68</v>
          </cell>
          <cell r="X186">
            <v>4.68</v>
          </cell>
          <cell r="Y186">
            <v>4.16</v>
          </cell>
          <cell r="Z186">
            <v>4.68</v>
          </cell>
          <cell r="AA186">
            <v>5.04</v>
          </cell>
          <cell r="AB186">
            <v>5.04</v>
          </cell>
          <cell r="AC186">
            <v>5.04</v>
          </cell>
          <cell r="AD186">
            <v>5.04</v>
          </cell>
          <cell r="AE186">
            <v>5.04</v>
          </cell>
          <cell r="AF186">
            <v>5.04</v>
          </cell>
          <cell r="AG186">
            <v>70.760000000000005</v>
          </cell>
          <cell r="AH186">
            <v>75.12</v>
          </cell>
          <cell r="AI186">
            <v>37.049999999999997</v>
          </cell>
          <cell r="AJ186">
            <v>6.16</v>
          </cell>
          <cell r="AK186">
            <v>4.82</v>
          </cell>
          <cell r="AL186">
            <v>10.029999999999999</v>
          </cell>
          <cell r="AM186">
            <v>1.34</v>
          </cell>
          <cell r="AN186">
            <v>0.4</v>
          </cell>
          <cell r="AO186">
            <v>1.74</v>
          </cell>
        </row>
        <row r="187">
          <cell r="C187">
            <v>592.57000000000005</v>
          </cell>
          <cell r="D187">
            <v>70.31</v>
          </cell>
          <cell r="E187">
            <v>205.58</v>
          </cell>
          <cell r="F187">
            <v>124.21</v>
          </cell>
          <cell r="G187">
            <v>24.01</v>
          </cell>
          <cell r="H187">
            <v>119.92</v>
          </cell>
          <cell r="I187">
            <v>69.08</v>
          </cell>
          <cell r="J187">
            <v>69.08</v>
          </cell>
          <cell r="K187">
            <v>3.6</v>
          </cell>
          <cell r="L187">
            <v>3.6</v>
          </cell>
          <cell r="M187">
            <v>3.6</v>
          </cell>
          <cell r="N187">
            <v>3.6</v>
          </cell>
          <cell r="O187">
            <v>41.45</v>
          </cell>
          <cell r="P187">
            <v>33.700000000000003</v>
          </cell>
          <cell r="Q187">
            <v>41.45</v>
          </cell>
          <cell r="R187">
            <v>32.68</v>
          </cell>
          <cell r="S187">
            <v>36.840000000000003</v>
          </cell>
          <cell r="T187">
            <v>1.8</v>
          </cell>
          <cell r="U187">
            <v>36.840000000000003</v>
          </cell>
          <cell r="V187">
            <v>4.68</v>
          </cell>
          <cell r="W187">
            <v>4.68</v>
          </cell>
          <cell r="X187">
            <v>4.68</v>
          </cell>
          <cell r="Y187">
            <v>4.16</v>
          </cell>
          <cell r="Z187">
            <v>4.68</v>
          </cell>
          <cell r="AA187">
            <v>5.04</v>
          </cell>
          <cell r="AB187">
            <v>5.04</v>
          </cell>
          <cell r="AC187">
            <v>5.04</v>
          </cell>
          <cell r="AD187">
            <v>5.04</v>
          </cell>
          <cell r="AE187">
            <v>5.04</v>
          </cell>
          <cell r="AF187">
            <v>5.04</v>
          </cell>
          <cell r="AG187">
            <v>60</v>
          </cell>
          <cell r="AH187">
            <v>75.12</v>
          </cell>
          <cell r="AI187">
            <v>37.049999999999997</v>
          </cell>
          <cell r="AJ187">
            <v>6.16</v>
          </cell>
          <cell r="AK187">
            <v>4.82</v>
          </cell>
          <cell r="AL187">
            <v>10.029999999999999</v>
          </cell>
          <cell r="AM187">
            <v>1.34</v>
          </cell>
          <cell r="AN187">
            <v>0.4</v>
          </cell>
          <cell r="AO187">
            <v>1.74</v>
          </cell>
        </row>
        <row r="188">
          <cell r="C188">
            <v>384.6</v>
          </cell>
          <cell r="D188">
            <v>70.31</v>
          </cell>
          <cell r="E188">
            <v>205.58</v>
          </cell>
          <cell r="F188">
            <v>124.21</v>
          </cell>
          <cell r="G188">
            <v>24.01</v>
          </cell>
          <cell r="H188">
            <v>119.92</v>
          </cell>
          <cell r="I188">
            <v>69.08</v>
          </cell>
          <cell r="J188">
            <v>69.08</v>
          </cell>
          <cell r="K188">
            <v>3.6</v>
          </cell>
          <cell r="L188">
            <v>3.6</v>
          </cell>
          <cell r="M188">
            <v>3.6</v>
          </cell>
          <cell r="N188">
            <v>3.6</v>
          </cell>
          <cell r="O188">
            <v>41.45</v>
          </cell>
          <cell r="P188">
            <v>33.700000000000003</v>
          </cell>
          <cell r="Q188">
            <v>41.45</v>
          </cell>
          <cell r="R188">
            <v>32.68</v>
          </cell>
          <cell r="S188">
            <v>36.840000000000003</v>
          </cell>
          <cell r="T188">
            <v>1.8</v>
          </cell>
          <cell r="U188">
            <v>36.840000000000003</v>
          </cell>
          <cell r="V188">
            <v>4.68</v>
          </cell>
          <cell r="W188">
            <v>4.68</v>
          </cell>
          <cell r="X188">
            <v>4.68</v>
          </cell>
          <cell r="Y188">
            <v>4.16</v>
          </cell>
          <cell r="Z188">
            <v>4.68</v>
          </cell>
          <cell r="AA188">
            <v>5.04</v>
          </cell>
          <cell r="AB188">
            <v>5.04</v>
          </cell>
          <cell r="AC188">
            <v>5.04</v>
          </cell>
          <cell r="AD188">
            <v>5.04</v>
          </cell>
          <cell r="AE188">
            <v>5.04</v>
          </cell>
          <cell r="AF188">
            <v>5.04</v>
          </cell>
          <cell r="AG188">
            <v>60</v>
          </cell>
          <cell r="AH188">
            <v>75.12</v>
          </cell>
          <cell r="AI188">
            <v>37.049999999999997</v>
          </cell>
          <cell r="AJ188">
            <v>6.16</v>
          </cell>
          <cell r="AK188">
            <v>3.28</v>
          </cell>
          <cell r="AL188">
            <v>9.9</v>
          </cell>
          <cell r="AM188">
            <v>1.34</v>
          </cell>
          <cell r="AN188">
            <v>0.4</v>
          </cell>
          <cell r="AO188">
            <v>1.74</v>
          </cell>
        </row>
        <row r="189">
          <cell r="C189">
            <v>302.66000000000003</v>
          </cell>
          <cell r="D189">
            <v>0</v>
          </cell>
          <cell r="E189">
            <v>205.58</v>
          </cell>
          <cell r="F189">
            <v>124.21</v>
          </cell>
          <cell r="G189">
            <v>0</v>
          </cell>
          <cell r="H189">
            <v>119.92</v>
          </cell>
          <cell r="I189">
            <v>69.08</v>
          </cell>
          <cell r="J189">
            <v>69.08</v>
          </cell>
          <cell r="K189">
            <v>3.6</v>
          </cell>
          <cell r="L189">
            <v>3.6</v>
          </cell>
          <cell r="M189">
            <v>3.6</v>
          </cell>
          <cell r="N189">
            <v>3.6</v>
          </cell>
          <cell r="O189">
            <v>41.45</v>
          </cell>
          <cell r="P189">
            <v>33.700000000000003</v>
          </cell>
          <cell r="Q189">
            <v>41.45</v>
          </cell>
          <cell r="R189">
            <v>32.68</v>
          </cell>
          <cell r="S189">
            <v>36.840000000000003</v>
          </cell>
          <cell r="T189">
            <v>0</v>
          </cell>
          <cell r="U189">
            <v>36.840000000000003</v>
          </cell>
          <cell r="V189">
            <v>4.68</v>
          </cell>
          <cell r="W189">
            <v>4.68</v>
          </cell>
          <cell r="X189">
            <v>4.68</v>
          </cell>
          <cell r="Y189">
            <v>4.16</v>
          </cell>
          <cell r="Z189">
            <v>4.68</v>
          </cell>
          <cell r="AA189">
            <v>5.04</v>
          </cell>
          <cell r="AB189">
            <v>5.04</v>
          </cell>
          <cell r="AC189">
            <v>5.04</v>
          </cell>
          <cell r="AD189">
            <v>5.04</v>
          </cell>
          <cell r="AE189">
            <v>5.04</v>
          </cell>
          <cell r="AF189">
            <v>5.04</v>
          </cell>
          <cell r="AG189">
            <v>60</v>
          </cell>
          <cell r="AH189">
            <v>30.5</v>
          </cell>
          <cell r="AI189">
            <v>12</v>
          </cell>
          <cell r="AJ189">
            <v>4</v>
          </cell>
          <cell r="AK189">
            <v>2.5</v>
          </cell>
          <cell r="AL189">
            <v>3</v>
          </cell>
          <cell r="AM189">
            <v>1.1000000000000001</v>
          </cell>
          <cell r="AN189">
            <v>0.4</v>
          </cell>
          <cell r="AO189">
            <v>1.74</v>
          </cell>
        </row>
        <row r="190">
          <cell r="C190">
            <v>388.73</v>
          </cell>
          <cell r="D190">
            <v>0</v>
          </cell>
          <cell r="E190">
            <v>0</v>
          </cell>
          <cell r="F190">
            <v>124.21</v>
          </cell>
          <cell r="G190">
            <v>0</v>
          </cell>
          <cell r="H190">
            <v>119.92</v>
          </cell>
          <cell r="I190">
            <v>69.08</v>
          </cell>
          <cell r="J190">
            <v>69.08</v>
          </cell>
          <cell r="K190">
            <v>3.6</v>
          </cell>
          <cell r="L190">
            <v>3.6</v>
          </cell>
          <cell r="M190">
            <v>3.6</v>
          </cell>
          <cell r="N190">
            <v>3.6</v>
          </cell>
          <cell r="O190">
            <v>41.45</v>
          </cell>
          <cell r="P190">
            <v>33.700000000000003</v>
          </cell>
          <cell r="Q190">
            <v>41.45</v>
          </cell>
          <cell r="R190">
            <v>32.68</v>
          </cell>
          <cell r="S190">
            <v>36.840000000000003</v>
          </cell>
          <cell r="T190">
            <v>0</v>
          </cell>
          <cell r="U190">
            <v>0</v>
          </cell>
          <cell r="V190">
            <v>4.68</v>
          </cell>
          <cell r="W190">
            <v>4.68</v>
          </cell>
          <cell r="X190">
            <v>4.68</v>
          </cell>
          <cell r="Y190">
            <v>4.16</v>
          </cell>
          <cell r="Z190">
            <v>4.68</v>
          </cell>
          <cell r="AA190">
            <v>5.04</v>
          </cell>
          <cell r="AB190">
            <v>5.04</v>
          </cell>
          <cell r="AC190">
            <v>5.04</v>
          </cell>
          <cell r="AD190">
            <v>5.04</v>
          </cell>
          <cell r="AE190">
            <v>5.04</v>
          </cell>
          <cell r="AF190">
            <v>5.04</v>
          </cell>
          <cell r="AG190">
            <v>60</v>
          </cell>
          <cell r="AH190">
            <v>30.5</v>
          </cell>
          <cell r="AI190">
            <v>12</v>
          </cell>
          <cell r="AJ190">
            <v>4</v>
          </cell>
          <cell r="AK190">
            <v>2.5</v>
          </cell>
          <cell r="AL190">
            <v>3</v>
          </cell>
          <cell r="AM190">
            <v>1.1000000000000001</v>
          </cell>
          <cell r="AN190">
            <v>0.4</v>
          </cell>
          <cell r="AO190">
            <v>1.74</v>
          </cell>
        </row>
        <row r="192">
          <cell r="C192">
            <v>8625.94</v>
          </cell>
          <cell r="D192">
            <v>304.02999999999997</v>
          </cell>
          <cell r="E192">
            <v>3168.64</v>
          </cell>
          <cell r="F192">
            <v>2981.12</v>
          </cell>
          <cell r="G192">
            <v>312.10000000000002</v>
          </cell>
          <cell r="H192">
            <v>2878.19</v>
          </cell>
          <cell r="I192">
            <v>1657.88</v>
          </cell>
          <cell r="J192">
            <v>1657.88</v>
          </cell>
          <cell r="K192">
            <v>86.39</v>
          </cell>
          <cell r="L192">
            <v>86.39</v>
          </cell>
          <cell r="M192">
            <v>86.39</v>
          </cell>
          <cell r="N192">
            <v>86.39</v>
          </cell>
          <cell r="O192">
            <v>994.75</v>
          </cell>
          <cell r="P192">
            <v>808.82</v>
          </cell>
          <cell r="Q192">
            <v>994.75</v>
          </cell>
          <cell r="R192">
            <v>784.37</v>
          </cell>
          <cell r="S192">
            <v>884.16</v>
          </cell>
          <cell r="T192">
            <v>21.62</v>
          </cell>
          <cell r="U192">
            <v>587.67999999999995</v>
          </cell>
          <cell r="V192">
            <v>112.37</v>
          </cell>
          <cell r="W192">
            <v>112.37</v>
          </cell>
          <cell r="X192">
            <v>112.37</v>
          </cell>
          <cell r="Y192">
            <v>99.93</v>
          </cell>
          <cell r="Z192">
            <v>112.37</v>
          </cell>
          <cell r="AA192">
            <v>120.88</v>
          </cell>
          <cell r="AB192">
            <v>120.88</v>
          </cell>
          <cell r="AC192">
            <v>120.88</v>
          </cell>
          <cell r="AD192">
            <v>120.88</v>
          </cell>
          <cell r="AE192">
            <v>120.88</v>
          </cell>
          <cell r="AF192">
            <v>120.88</v>
          </cell>
          <cell r="AG192">
            <v>1545.16</v>
          </cell>
          <cell r="AH192">
            <v>1038.71</v>
          </cell>
          <cell r="AI192">
            <v>408.06</v>
          </cell>
          <cell r="AJ192">
            <v>119.35</v>
          </cell>
          <cell r="AK192">
            <v>67.739999999999995</v>
          </cell>
          <cell r="AL192">
            <v>100</v>
          </cell>
          <cell r="AM192">
            <v>29.03</v>
          </cell>
          <cell r="AN192">
            <v>9.6</v>
          </cell>
          <cell r="AO192">
            <v>38.71</v>
          </cell>
        </row>
        <row r="194">
          <cell r="C194">
            <v>2E-3</v>
          </cell>
          <cell r="D194">
            <v>2E-3</v>
          </cell>
          <cell r="E194">
            <v>2E-3</v>
          </cell>
          <cell r="F194">
            <v>2.5700000000000001E-2</v>
          </cell>
          <cell r="G194">
            <v>3.32E-2</v>
          </cell>
          <cell r="H194">
            <v>2.75E-2</v>
          </cell>
          <cell r="I194">
            <v>2.7799999999999998E-2</v>
          </cell>
          <cell r="J194">
            <v>2.81E-2</v>
          </cell>
          <cell r="K194">
            <v>3.2000000000000001E-2</v>
          </cell>
          <cell r="L194">
            <v>3.2199999999999999E-2</v>
          </cell>
          <cell r="M194">
            <v>3.2199999999999999E-2</v>
          </cell>
          <cell r="N194">
            <v>3.2199999999999999E-2</v>
          </cell>
          <cell r="O194">
            <v>3.9E-2</v>
          </cell>
          <cell r="P194">
            <v>3.95E-2</v>
          </cell>
          <cell r="Q194">
            <v>4.1000000000000002E-2</v>
          </cell>
          <cell r="R194">
            <v>3.4299999999999997E-2</v>
          </cell>
          <cell r="S194">
            <v>4.1799999999999997E-2</v>
          </cell>
          <cell r="T194">
            <v>4.1799999999999997E-2</v>
          </cell>
          <cell r="U194">
            <v>4.2200000000000001E-2</v>
          </cell>
          <cell r="V194">
            <v>3.7100000000000001E-2</v>
          </cell>
          <cell r="W194">
            <v>3.7100000000000001E-2</v>
          </cell>
          <cell r="X194">
            <v>3.7100000000000001E-2</v>
          </cell>
          <cell r="Y194">
            <v>3.7100000000000001E-2</v>
          </cell>
          <cell r="Z194">
            <v>3.7100000000000001E-2</v>
          </cell>
          <cell r="AA194">
            <v>4.0899999999999999E-2</v>
          </cell>
          <cell r="AB194">
            <v>4.0899999999999999E-2</v>
          </cell>
          <cell r="AC194">
            <v>4.0899999999999999E-2</v>
          </cell>
          <cell r="AD194">
            <v>4.0899999999999999E-2</v>
          </cell>
          <cell r="AE194">
            <v>4.0899999999999999E-2</v>
          </cell>
          <cell r="AF194">
            <v>4.0899999999999999E-2</v>
          </cell>
          <cell r="AG194">
            <v>2E-3</v>
          </cell>
          <cell r="AH194">
            <v>2E-3</v>
          </cell>
          <cell r="AI194">
            <v>2E-3</v>
          </cell>
          <cell r="AJ194">
            <v>2E-3</v>
          </cell>
          <cell r="AK194">
            <v>2E-3</v>
          </cell>
          <cell r="AL194">
            <v>2E-3</v>
          </cell>
          <cell r="AM194">
            <v>2E-3</v>
          </cell>
          <cell r="AN194">
            <v>2E-3</v>
          </cell>
          <cell r="AO194">
            <v>2E-3</v>
          </cell>
        </row>
        <row r="205">
          <cell r="C205" t="str">
            <v xml:space="preserve">H-PAUTE </v>
          </cell>
          <cell r="D205" t="str">
            <v>H-PUCARA</v>
          </cell>
          <cell r="E205" t="str">
            <v>H-NACION</v>
          </cell>
          <cell r="F205" t="str">
            <v>E-TRINIT</v>
          </cell>
          <cell r="G205" t="str">
            <v>IN-COLOM</v>
          </cell>
          <cell r="H205" t="str">
            <v xml:space="preserve">T-ESMER </v>
          </cell>
          <cell r="I205" t="str">
            <v>E.GZ.TV3</v>
          </cell>
          <cell r="J205" t="str">
            <v>E.GZ.TV2</v>
          </cell>
          <cell r="K205" t="str">
            <v>CSURDES1</v>
          </cell>
          <cell r="L205" t="str">
            <v>CSURDES2</v>
          </cell>
          <cell r="M205" t="str">
            <v>CSURDES3</v>
          </cell>
          <cell r="N205" t="str">
            <v>CSURDES4</v>
          </cell>
          <cell r="O205" t="str">
            <v>E.VASANT</v>
          </cell>
          <cell r="P205" t="str">
            <v>TPGUANG2</v>
          </cell>
          <cell r="Q205" t="str">
            <v>TPGUANG3</v>
          </cell>
          <cell r="R205" t="str">
            <v>TPGUANG4</v>
          </cell>
          <cell r="S205" t="str">
            <v>TPGUANG5</v>
          </cell>
          <cell r="T205" t="str">
            <v>TPGUANG6</v>
          </cell>
          <cell r="U205" t="str">
            <v>AGOYAN_H</v>
          </cell>
          <cell r="V205" t="str">
            <v>EEQ_HIDR</v>
          </cell>
          <cell r="W205" t="str">
            <v xml:space="preserve">C-SUR_H </v>
          </cell>
          <cell r="X205" t="str">
            <v>RIOBAM_H</v>
          </cell>
          <cell r="Y205" t="str">
            <v>COTOPX_H</v>
          </cell>
          <cell r="Z205" t="str">
            <v>RNORTE_H</v>
          </cell>
          <cell r="AA205" t="str">
            <v>AMBATO_H</v>
          </cell>
          <cell r="AB205" t="str">
            <v>BOLIVR_H</v>
          </cell>
          <cell r="AC205" t="str">
            <v xml:space="preserve">R-SUR_H </v>
          </cell>
        </row>
        <row r="207">
          <cell r="C207">
            <v>360.99</v>
          </cell>
          <cell r="D207">
            <v>0</v>
          </cell>
          <cell r="E207">
            <v>0</v>
          </cell>
          <cell r="F207">
            <v>124.21</v>
          </cell>
          <cell r="G207">
            <v>0</v>
          </cell>
          <cell r="H207">
            <v>119.92</v>
          </cell>
          <cell r="I207">
            <v>69.08</v>
          </cell>
          <cell r="J207">
            <v>69.08</v>
          </cell>
          <cell r="K207">
            <v>3.6</v>
          </cell>
          <cell r="L207">
            <v>3.6</v>
          </cell>
          <cell r="M207">
            <v>3.6</v>
          </cell>
          <cell r="N207">
            <v>3.6</v>
          </cell>
          <cell r="O207">
            <v>32.68</v>
          </cell>
          <cell r="P207">
            <v>4.68</v>
          </cell>
          <cell r="Q207">
            <v>4.68</v>
          </cell>
          <cell r="R207">
            <v>4.68</v>
          </cell>
          <cell r="S207">
            <v>4.16</v>
          </cell>
          <cell r="T207">
            <v>4.68</v>
          </cell>
          <cell r="U207">
            <v>60</v>
          </cell>
          <cell r="V207">
            <v>30.5</v>
          </cell>
          <cell r="W207">
            <v>12</v>
          </cell>
          <cell r="X207">
            <v>4</v>
          </cell>
          <cell r="Y207">
            <v>2.5</v>
          </cell>
          <cell r="Z207">
            <v>3</v>
          </cell>
          <cell r="AA207">
            <v>1.1000000000000001</v>
          </cell>
          <cell r="AB207">
            <v>0.4</v>
          </cell>
          <cell r="AC207">
            <v>0.9</v>
          </cell>
        </row>
        <row r="208">
          <cell r="C208">
            <v>325.02999999999997</v>
          </cell>
          <cell r="D208">
            <v>0</v>
          </cell>
          <cell r="E208">
            <v>0</v>
          </cell>
          <cell r="F208">
            <v>124.21</v>
          </cell>
          <cell r="G208">
            <v>0</v>
          </cell>
          <cell r="H208">
            <v>119.92</v>
          </cell>
          <cell r="I208">
            <v>69.08</v>
          </cell>
          <cell r="J208">
            <v>69.08</v>
          </cell>
          <cell r="K208">
            <v>3.6</v>
          </cell>
          <cell r="L208">
            <v>3.6</v>
          </cell>
          <cell r="M208">
            <v>3.6</v>
          </cell>
          <cell r="N208">
            <v>3.6</v>
          </cell>
          <cell r="O208">
            <v>32.68</v>
          </cell>
          <cell r="P208">
            <v>4.68</v>
          </cell>
          <cell r="Q208">
            <v>4.68</v>
          </cell>
          <cell r="R208">
            <v>4.68</v>
          </cell>
          <cell r="S208">
            <v>4.16</v>
          </cell>
          <cell r="T208">
            <v>4.68</v>
          </cell>
          <cell r="U208">
            <v>60</v>
          </cell>
          <cell r="V208">
            <v>30.5</v>
          </cell>
          <cell r="W208">
            <v>12</v>
          </cell>
          <cell r="X208">
            <v>4</v>
          </cell>
          <cell r="Y208">
            <v>2.5</v>
          </cell>
          <cell r="Z208">
            <v>3</v>
          </cell>
          <cell r="AA208">
            <v>1.1000000000000001</v>
          </cell>
          <cell r="AB208">
            <v>0.4</v>
          </cell>
          <cell r="AC208">
            <v>0.9</v>
          </cell>
        </row>
        <row r="209">
          <cell r="C209">
            <v>289.27999999999997</v>
          </cell>
          <cell r="D209">
            <v>0</v>
          </cell>
          <cell r="E209">
            <v>0</v>
          </cell>
          <cell r="F209">
            <v>124.21</v>
          </cell>
          <cell r="G209">
            <v>0</v>
          </cell>
          <cell r="H209">
            <v>119.92</v>
          </cell>
          <cell r="I209">
            <v>69.08</v>
          </cell>
          <cell r="J209">
            <v>69.08</v>
          </cell>
          <cell r="K209">
            <v>3.6</v>
          </cell>
          <cell r="L209">
            <v>3.6</v>
          </cell>
          <cell r="M209">
            <v>3.6</v>
          </cell>
          <cell r="N209">
            <v>3.6</v>
          </cell>
          <cell r="O209">
            <v>32.68</v>
          </cell>
          <cell r="P209">
            <v>4.68</v>
          </cell>
          <cell r="Q209">
            <v>4.68</v>
          </cell>
          <cell r="R209">
            <v>4.68</v>
          </cell>
          <cell r="S209">
            <v>4.16</v>
          </cell>
          <cell r="T209">
            <v>4.68</v>
          </cell>
          <cell r="U209">
            <v>60</v>
          </cell>
          <cell r="V209">
            <v>30.5</v>
          </cell>
          <cell r="W209">
            <v>12</v>
          </cell>
          <cell r="X209">
            <v>4</v>
          </cell>
          <cell r="Y209">
            <v>2.5</v>
          </cell>
          <cell r="Z209">
            <v>3</v>
          </cell>
          <cell r="AA209">
            <v>1.1000000000000001</v>
          </cell>
          <cell r="AB209">
            <v>0.4</v>
          </cell>
          <cell r="AC209">
            <v>0.9</v>
          </cell>
        </row>
        <row r="210">
          <cell r="C210">
            <v>277.66000000000003</v>
          </cell>
          <cell r="D210">
            <v>0</v>
          </cell>
          <cell r="E210">
            <v>0</v>
          </cell>
          <cell r="F210">
            <v>124.21</v>
          </cell>
          <cell r="G210">
            <v>0</v>
          </cell>
          <cell r="H210">
            <v>119.92</v>
          </cell>
          <cell r="I210">
            <v>69.08</v>
          </cell>
          <cell r="J210">
            <v>69.08</v>
          </cell>
          <cell r="K210">
            <v>3.6</v>
          </cell>
          <cell r="L210">
            <v>3.6</v>
          </cell>
          <cell r="M210">
            <v>3.6</v>
          </cell>
          <cell r="N210">
            <v>3.6</v>
          </cell>
          <cell r="O210">
            <v>32.68</v>
          </cell>
          <cell r="P210">
            <v>4.68</v>
          </cell>
          <cell r="Q210">
            <v>4.68</v>
          </cell>
          <cell r="R210">
            <v>4.68</v>
          </cell>
          <cell r="S210">
            <v>4.16</v>
          </cell>
          <cell r="T210">
            <v>4.68</v>
          </cell>
          <cell r="U210">
            <v>60</v>
          </cell>
          <cell r="V210">
            <v>30.5</v>
          </cell>
          <cell r="W210">
            <v>12</v>
          </cell>
          <cell r="X210">
            <v>4</v>
          </cell>
          <cell r="Y210">
            <v>2.5</v>
          </cell>
          <cell r="Z210">
            <v>3</v>
          </cell>
          <cell r="AA210">
            <v>1.1000000000000001</v>
          </cell>
          <cell r="AB210">
            <v>0.4</v>
          </cell>
          <cell r="AC210">
            <v>1.3</v>
          </cell>
        </row>
        <row r="211">
          <cell r="C211">
            <v>266.11</v>
          </cell>
          <cell r="D211">
            <v>0</v>
          </cell>
          <cell r="E211">
            <v>0</v>
          </cell>
          <cell r="F211">
            <v>124.21</v>
          </cell>
          <cell r="G211">
            <v>0</v>
          </cell>
          <cell r="H211">
            <v>119.92</v>
          </cell>
          <cell r="I211">
            <v>69.08</v>
          </cell>
          <cell r="J211">
            <v>69.08</v>
          </cell>
          <cell r="K211">
            <v>3.6</v>
          </cell>
          <cell r="L211">
            <v>3.6</v>
          </cell>
          <cell r="M211">
            <v>3.6</v>
          </cell>
          <cell r="N211">
            <v>3.6</v>
          </cell>
          <cell r="O211">
            <v>32.68</v>
          </cell>
          <cell r="P211">
            <v>4.68</v>
          </cell>
          <cell r="Q211">
            <v>4.68</v>
          </cell>
          <cell r="R211">
            <v>4.68</v>
          </cell>
          <cell r="S211">
            <v>4.16</v>
          </cell>
          <cell r="T211">
            <v>4.68</v>
          </cell>
          <cell r="U211">
            <v>60</v>
          </cell>
          <cell r="V211">
            <v>30.5</v>
          </cell>
          <cell r="W211">
            <v>12</v>
          </cell>
          <cell r="X211">
            <v>4</v>
          </cell>
          <cell r="Y211">
            <v>2.5</v>
          </cell>
          <cell r="Z211">
            <v>3</v>
          </cell>
          <cell r="AA211">
            <v>1.1000000000000001</v>
          </cell>
          <cell r="AB211">
            <v>0.4</v>
          </cell>
          <cell r="AC211">
            <v>1.74</v>
          </cell>
        </row>
        <row r="212">
          <cell r="C212">
            <v>270.86</v>
          </cell>
          <cell r="D212">
            <v>0</v>
          </cell>
          <cell r="E212">
            <v>0</v>
          </cell>
          <cell r="F212">
            <v>124.21</v>
          </cell>
          <cell r="G212">
            <v>0</v>
          </cell>
          <cell r="H212">
            <v>119.92</v>
          </cell>
          <cell r="I212">
            <v>69.08</v>
          </cell>
          <cell r="J212">
            <v>69.08</v>
          </cell>
          <cell r="K212">
            <v>3.6</v>
          </cell>
          <cell r="L212">
            <v>3.6</v>
          </cell>
          <cell r="M212">
            <v>3.6</v>
          </cell>
          <cell r="N212">
            <v>3.6</v>
          </cell>
          <cell r="O212">
            <v>32.68</v>
          </cell>
          <cell r="P212">
            <v>4.68</v>
          </cell>
          <cell r="Q212">
            <v>4.68</v>
          </cell>
          <cell r="R212">
            <v>4.68</v>
          </cell>
          <cell r="S212">
            <v>4.16</v>
          </cell>
          <cell r="T212">
            <v>4.68</v>
          </cell>
          <cell r="U212">
            <v>60</v>
          </cell>
          <cell r="V212">
            <v>30.5</v>
          </cell>
          <cell r="W212">
            <v>12</v>
          </cell>
          <cell r="X212">
            <v>4</v>
          </cell>
          <cell r="Y212">
            <v>2.5</v>
          </cell>
          <cell r="Z212">
            <v>3</v>
          </cell>
          <cell r="AA212">
            <v>1.1000000000000001</v>
          </cell>
          <cell r="AB212">
            <v>0.4</v>
          </cell>
          <cell r="AC212">
            <v>1.74</v>
          </cell>
        </row>
        <row r="213">
          <cell r="C213">
            <v>231.37</v>
          </cell>
          <cell r="D213">
            <v>0</v>
          </cell>
          <cell r="E213">
            <v>0</v>
          </cell>
          <cell r="F213">
            <v>124.21</v>
          </cell>
          <cell r="G213">
            <v>0</v>
          </cell>
          <cell r="H213">
            <v>119.92</v>
          </cell>
          <cell r="I213">
            <v>69.08</v>
          </cell>
          <cell r="J213">
            <v>69.08</v>
          </cell>
          <cell r="K213">
            <v>3.6</v>
          </cell>
          <cell r="L213">
            <v>3.6</v>
          </cell>
          <cell r="M213">
            <v>3.6</v>
          </cell>
          <cell r="N213">
            <v>3.6</v>
          </cell>
          <cell r="O213">
            <v>32.68</v>
          </cell>
          <cell r="P213">
            <v>4.68</v>
          </cell>
          <cell r="Q213">
            <v>4.68</v>
          </cell>
          <cell r="R213">
            <v>4.68</v>
          </cell>
          <cell r="S213">
            <v>4.16</v>
          </cell>
          <cell r="T213">
            <v>4.68</v>
          </cell>
          <cell r="U213">
            <v>60</v>
          </cell>
          <cell r="V213">
            <v>30.5</v>
          </cell>
          <cell r="W213">
            <v>12</v>
          </cell>
          <cell r="X213">
            <v>4</v>
          </cell>
          <cell r="Y213">
            <v>2.5</v>
          </cell>
          <cell r="Z213">
            <v>3</v>
          </cell>
          <cell r="AA213">
            <v>1.1000000000000001</v>
          </cell>
          <cell r="AB213">
            <v>0.4</v>
          </cell>
          <cell r="AC213">
            <v>1.74</v>
          </cell>
        </row>
        <row r="214">
          <cell r="C214">
            <v>264.70999999999998</v>
          </cell>
          <cell r="D214">
            <v>0</v>
          </cell>
          <cell r="E214">
            <v>0</v>
          </cell>
          <cell r="F214">
            <v>124.21</v>
          </cell>
          <cell r="G214">
            <v>0</v>
          </cell>
          <cell r="H214">
            <v>119.92</v>
          </cell>
          <cell r="I214">
            <v>69.08</v>
          </cell>
          <cell r="J214">
            <v>69.08</v>
          </cell>
          <cell r="K214">
            <v>3.6</v>
          </cell>
          <cell r="L214">
            <v>3.6</v>
          </cell>
          <cell r="M214">
            <v>3.6</v>
          </cell>
          <cell r="N214">
            <v>3.6</v>
          </cell>
          <cell r="O214">
            <v>32.68</v>
          </cell>
          <cell r="P214">
            <v>4.68</v>
          </cell>
          <cell r="Q214">
            <v>4.68</v>
          </cell>
          <cell r="R214">
            <v>4.68</v>
          </cell>
          <cell r="S214">
            <v>4.16</v>
          </cell>
          <cell r="T214">
            <v>4.68</v>
          </cell>
          <cell r="U214">
            <v>60</v>
          </cell>
          <cell r="V214">
            <v>30.5</v>
          </cell>
          <cell r="W214">
            <v>12</v>
          </cell>
          <cell r="X214">
            <v>4</v>
          </cell>
          <cell r="Y214">
            <v>2.5</v>
          </cell>
          <cell r="Z214">
            <v>3</v>
          </cell>
          <cell r="AA214">
            <v>1.1000000000000001</v>
          </cell>
          <cell r="AB214">
            <v>0.4</v>
          </cell>
          <cell r="AC214">
            <v>1.74</v>
          </cell>
        </row>
        <row r="215">
          <cell r="C215">
            <v>294.77</v>
          </cell>
          <cell r="D215">
            <v>0</v>
          </cell>
          <cell r="E215">
            <v>0</v>
          </cell>
          <cell r="F215">
            <v>124.21</v>
          </cell>
          <cell r="G215">
            <v>0</v>
          </cell>
          <cell r="H215">
            <v>119.92</v>
          </cell>
          <cell r="I215">
            <v>69.08</v>
          </cell>
          <cell r="J215">
            <v>69.08</v>
          </cell>
          <cell r="K215">
            <v>3.6</v>
          </cell>
          <cell r="L215">
            <v>3.6</v>
          </cell>
          <cell r="M215">
            <v>3.6</v>
          </cell>
          <cell r="N215">
            <v>3.6</v>
          </cell>
          <cell r="O215">
            <v>32.68</v>
          </cell>
          <cell r="P215">
            <v>4.68</v>
          </cell>
          <cell r="Q215">
            <v>4.68</v>
          </cell>
          <cell r="R215">
            <v>4.68</v>
          </cell>
          <cell r="S215">
            <v>4.16</v>
          </cell>
          <cell r="T215">
            <v>4.68</v>
          </cell>
          <cell r="U215">
            <v>60</v>
          </cell>
          <cell r="V215">
            <v>30.5</v>
          </cell>
          <cell r="W215">
            <v>12</v>
          </cell>
          <cell r="X215">
            <v>4</v>
          </cell>
          <cell r="Y215">
            <v>2.5</v>
          </cell>
          <cell r="Z215">
            <v>3</v>
          </cell>
          <cell r="AA215">
            <v>1.1000000000000001</v>
          </cell>
          <cell r="AB215">
            <v>0.4</v>
          </cell>
          <cell r="AC215">
            <v>1.74</v>
          </cell>
        </row>
        <row r="216">
          <cell r="C216">
            <v>291.49</v>
          </cell>
          <cell r="D216">
            <v>0</v>
          </cell>
          <cell r="E216">
            <v>0</v>
          </cell>
          <cell r="F216">
            <v>124.21</v>
          </cell>
          <cell r="G216">
            <v>24.01</v>
          </cell>
          <cell r="H216">
            <v>119.92</v>
          </cell>
          <cell r="I216">
            <v>69.08</v>
          </cell>
          <cell r="J216">
            <v>69.08</v>
          </cell>
          <cell r="K216">
            <v>3.6</v>
          </cell>
          <cell r="L216">
            <v>3.6</v>
          </cell>
          <cell r="M216">
            <v>3.6</v>
          </cell>
          <cell r="N216">
            <v>3.6</v>
          </cell>
          <cell r="O216">
            <v>32.68</v>
          </cell>
          <cell r="P216">
            <v>4.68</v>
          </cell>
          <cell r="Q216">
            <v>4.68</v>
          </cell>
          <cell r="R216">
            <v>4.68</v>
          </cell>
          <cell r="S216">
            <v>4.16</v>
          </cell>
          <cell r="T216">
            <v>4.68</v>
          </cell>
          <cell r="U216">
            <v>60</v>
          </cell>
          <cell r="V216">
            <v>30.5</v>
          </cell>
          <cell r="W216">
            <v>12</v>
          </cell>
          <cell r="X216">
            <v>4</v>
          </cell>
          <cell r="Y216">
            <v>2.5</v>
          </cell>
          <cell r="Z216">
            <v>3</v>
          </cell>
          <cell r="AA216">
            <v>1.1000000000000001</v>
          </cell>
          <cell r="AB216">
            <v>0.4</v>
          </cell>
          <cell r="AC216">
            <v>1.74</v>
          </cell>
        </row>
        <row r="217">
          <cell r="C217">
            <v>175.81</v>
          </cell>
          <cell r="D217">
            <v>0</v>
          </cell>
          <cell r="E217">
            <v>120</v>
          </cell>
          <cell r="F217">
            <v>124.21</v>
          </cell>
          <cell r="G217">
            <v>24.01</v>
          </cell>
          <cell r="H217">
            <v>119.92</v>
          </cell>
          <cell r="I217">
            <v>69.08</v>
          </cell>
          <cell r="J217">
            <v>69.08</v>
          </cell>
          <cell r="K217">
            <v>3.6</v>
          </cell>
          <cell r="L217">
            <v>3.6</v>
          </cell>
          <cell r="M217">
            <v>3.6</v>
          </cell>
          <cell r="N217">
            <v>3.6</v>
          </cell>
          <cell r="O217">
            <v>32.68</v>
          </cell>
          <cell r="P217">
            <v>4.3899999999999997</v>
          </cell>
          <cell r="Q217">
            <v>4.68</v>
          </cell>
          <cell r="R217">
            <v>4.68</v>
          </cell>
          <cell r="S217">
            <v>4.16</v>
          </cell>
          <cell r="T217">
            <v>4.68</v>
          </cell>
          <cell r="U217">
            <v>60</v>
          </cell>
          <cell r="V217">
            <v>30.5</v>
          </cell>
          <cell r="W217">
            <v>12</v>
          </cell>
          <cell r="X217">
            <v>4</v>
          </cell>
          <cell r="Y217">
            <v>2.5</v>
          </cell>
          <cell r="Z217">
            <v>3</v>
          </cell>
          <cell r="AA217">
            <v>1.1000000000000001</v>
          </cell>
          <cell r="AB217">
            <v>0.4</v>
          </cell>
          <cell r="AC217">
            <v>1.74</v>
          </cell>
        </row>
        <row r="218">
          <cell r="C218">
            <v>140.61000000000001</v>
          </cell>
          <cell r="D218">
            <v>0</v>
          </cell>
          <cell r="E218">
            <v>163.53</v>
          </cell>
          <cell r="F218">
            <v>124.21</v>
          </cell>
          <cell r="G218">
            <v>24.01</v>
          </cell>
          <cell r="H218">
            <v>119.92</v>
          </cell>
          <cell r="I218">
            <v>69.08</v>
          </cell>
          <cell r="J218">
            <v>69.08</v>
          </cell>
          <cell r="K218">
            <v>3.6</v>
          </cell>
          <cell r="L218">
            <v>3.6</v>
          </cell>
          <cell r="M218">
            <v>3.6</v>
          </cell>
          <cell r="N218">
            <v>3.6</v>
          </cell>
          <cell r="O218">
            <v>32.68</v>
          </cell>
          <cell r="P218">
            <v>0</v>
          </cell>
          <cell r="Q218">
            <v>4.68</v>
          </cell>
          <cell r="R218">
            <v>4.68</v>
          </cell>
          <cell r="S218">
            <v>4.16</v>
          </cell>
          <cell r="T218">
            <v>4.68</v>
          </cell>
          <cell r="U218">
            <v>60</v>
          </cell>
          <cell r="V218">
            <v>30.5</v>
          </cell>
          <cell r="W218">
            <v>12</v>
          </cell>
          <cell r="X218">
            <v>5.74</v>
          </cell>
          <cell r="Y218">
            <v>2.5</v>
          </cell>
          <cell r="Z218">
            <v>3</v>
          </cell>
          <cell r="AA218">
            <v>1.29</v>
          </cell>
          <cell r="AB218">
            <v>0.4</v>
          </cell>
          <cell r="AC218">
            <v>1.74</v>
          </cell>
        </row>
        <row r="219">
          <cell r="C219">
            <v>104.6</v>
          </cell>
          <cell r="D219">
            <v>0</v>
          </cell>
          <cell r="E219">
            <v>205.58</v>
          </cell>
          <cell r="F219">
            <v>124.21</v>
          </cell>
          <cell r="G219">
            <v>24.01</v>
          </cell>
          <cell r="H219">
            <v>119.92</v>
          </cell>
          <cell r="I219">
            <v>69.08</v>
          </cell>
          <cell r="J219">
            <v>69.08</v>
          </cell>
          <cell r="K219">
            <v>3.6</v>
          </cell>
          <cell r="L219">
            <v>3.6</v>
          </cell>
          <cell r="M219">
            <v>3.6</v>
          </cell>
          <cell r="N219">
            <v>3.6</v>
          </cell>
          <cell r="O219">
            <v>32.68</v>
          </cell>
          <cell r="P219">
            <v>0</v>
          </cell>
          <cell r="Q219">
            <v>4.68</v>
          </cell>
          <cell r="R219">
            <v>4.68</v>
          </cell>
          <cell r="S219">
            <v>4.16</v>
          </cell>
          <cell r="T219">
            <v>4.68</v>
          </cell>
          <cell r="U219">
            <v>60</v>
          </cell>
          <cell r="V219">
            <v>30.5</v>
          </cell>
          <cell r="W219">
            <v>12</v>
          </cell>
          <cell r="X219">
            <v>6.16</v>
          </cell>
          <cell r="Y219">
            <v>2.5</v>
          </cell>
          <cell r="Z219">
            <v>3</v>
          </cell>
          <cell r="AA219">
            <v>1.34</v>
          </cell>
          <cell r="AB219">
            <v>0.4</v>
          </cell>
          <cell r="AC219">
            <v>1.74</v>
          </cell>
        </row>
        <row r="220">
          <cell r="C220">
            <v>92.41</v>
          </cell>
          <cell r="D220">
            <v>0</v>
          </cell>
          <cell r="E220">
            <v>205.58</v>
          </cell>
          <cell r="F220">
            <v>124.21</v>
          </cell>
          <cell r="G220">
            <v>24.01</v>
          </cell>
          <cell r="H220">
            <v>119.92</v>
          </cell>
          <cell r="I220">
            <v>69.08</v>
          </cell>
          <cell r="J220">
            <v>69.08</v>
          </cell>
          <cell r="K220">
            <v>3.6</v>
          </cell>
          <cell r="L220">
            <v>3.6</v>
          </cell>
          <cell r="M220">
            <v>3.6</v>
          </cell>
          <cell r="N220">
            <v>3.6</v>
          </cell>
          <cell r="O220">
            <v>32.68</v>
          </cell>
          <cell r="P220">
            <v>4.68</v>
          </cell>
          <cell r="Q220">
            <v>4.68</v>
          </cell>
          <cell r="R220">
            <v>4.68</v>
          </cell>
          <cell r="S220">
            <v>4.16</v>
          </cell>
          <cell r="T220">
            <v>4.68</v>
          </cell>
          <cell r="U220">
            <v>60</v>
          </cell>
          <cell r="V220">
            <v>30.5</v>
          </cell>
          <cell r="W220">
            <v>12</v>
          </cell>
          <cell r="X220">
            <v>6.16</v>
          </cell>
          <cell r="Y220">
            <v>2.5</v>
          </cell>
          <cell r="Z220">
            <v>3</v>
          </cell>
          <cell r="AA220">
            <v>1.34</v>
          </cell>
          <cell r="AB220">
            <v>0.4</v>
          </cell>
          <cell r="AC220">
            <v>1.74</v>
          </cell>
        </row>
        <row r="221">
          <cell r="C221">
            <v>79.569999999999993</v>
          </cell>
          <cell r="D221">
            <v>0</v>
          </cell>
          <cell r="E221">
            <v>205.58</v>
          </cell>
          <cell r="F221">
            <v>124.21</v>
          </cell>
          <cell r="G221">
            <v>24.01</v>
          </cell>
          <cell r="H221">
            <v>119.92</v>
          </cell>
          <cell r="I221">
            <v>69.08</v>
          </cell>
          <cell r="J221">
            <v>69.08</v>
          </cell>
          <cell r="K221">
            <v>3.6</v>
          </cell>
          <cell r="L221">
            <v>3.6</v>
          </cell>
          <cell r="M221">
            <v>3.6</v>
          </cell>
          <cell r="N221">
            <v>3.6</v>
          </cell>
          <cell r="O221">
            <v>32.68</v>
          </cell>
          <cell r="P221">
            <v>4.68</v>
          </cell>
          <cell r="Q221">
            <v>4.68</v>
          </cell>
          <cell r="R221">
            <v>4.68</v>
          </cell>
          <cell r="S221">
            <v>4.16</v>
          </cell>
          <cell r="T221">
            <v>4.68</v>
          </cell>
          <cell r="U221">
            <v>60</v>
          </cell>
          <cell r="V221">
            <v>30.5</v>
          </cell>
          <cell r="W221">
            <v>12</v>
          </cell>
          <cell r="X221">
            <v>6.16</v>
          </cell>
          <cell r="Y221">
            <v>2.5</v>
          </cell>
          <cell r="Z221">
            <v>3</v>
          </cell>
          <cell r="AA221">
            <v>1.34</v>
          </cell>
          <cell r="AB221">
            <v>0.4</v>
          </cell>
          <cell r="AC221">
            <v>1.74</v>
          </cell>
        </row>
        <row r="222">
          <cell r="C222">
            <v>32.159999999999997</v>
          </cell>
          <cell r="D222">
            <v>0</v>
          </cell>
          <cell r="E222">
            <v>205.58</v>
          </cell>
          <cell r="F222">
            <v>124.21</v>
          </cell>
          <cell r="G222">
            <v>24.01</v>
          </cell>
          <cell r="H222">
            <v>119.92</v>
          </cell>
          <cell r="I222">
            <v>69.08</v>
          </cell>
          <cell r="J222">
            <v>69.08</v>
          </cell>
          <cell r="K222">
            <v>3.6</v>
          </cell>
          <cell r="L222">
            <v>3.6</v>
          </cell>
          <cell r="M222">
            <v>3.6</v>
          </cell>
          <cell r="N222">
            <v>3.6</v>
          </cell>
          <cell r="O222">
            <v>32.68</v>
          </cell>
          <cell r="P222">
            <v>4.68</v>
          </cell>
          <cell r="Q222">
            <v>4.68</v>
          </cell>
          <cell r="R222">
            <v>4.68</v>
          </cell>
          <cell r="S222">
            <v>4.16</v>
          </cell>
          <cell r="T222">
            <v>4.68</v>
          </cell>
          <cell r="U222">
            <v>60</v>
          </cell>
          <cell r="V222">
            <v>69.459999999999994</v>
          </cell>
          <cell r="W222">
            <v>12</v>
          </cell>
          <cell r="X222">
            <v>6.16</v>
          </cell>
          <cell r="Y222">
            <v>2.5</v>
          </cell>
          <cell r="Z222">
            <v>3</v>
          </cell>
          <cell r="AA222">
            <v>1.34</v>
          </cell>
          <cell r="AB222">
            <v>0.4</v>
          </cell>
          <cell r="AC222">
            <v>1.74</v>
          </cell>
        </row>
        <row r="223">
          <cell r="C223">
            <v>39.950000000000003</v>
          </cell>
          <cell r="D223">
            <v>0</v>
          </cell>
          <cell r="E223">
            <v>205.58</v>
          </cell>
          <cell r="F223">
            <v>124.21</v>
          </cell>
          <cell r="G223">
            <v>24.01</v>
          </cell>
          <cell r="H223">
            <v>119.92</v>
          </cell>
          <cell r="I223">
            <v>69.08</v>
          </cell>
          <cell r="J223">
            <v>69.08</v>
          </cell>
          <cell r="K223">
            <v>3.6</v>
          </cell>
          <cell r="L223">
            <v>3.6</v>
          </cell>
          <cell r="M223">
            <v>3.6</v>
          </cell>
          <cell r="N223">
            <v>3.6</v>
          </cell>
          <cell r="O223">
            <v>32.68</v>
          </cell>
          <cell r="P223">
            <v>4.68</v>
          </cell>
          <cell r="Q223">
            <v>4.68</v>
          </cell>
          <cell r="R223">
            <v>4.68</v>
          </cell>
          <cell r="S223">
            <v>4.16</v>
          </cell>
          <cell r="T223">
            <v>4.68</v>
          </cell>
          <cell r="U223">
            <v>60</v>
          </cell>
          <cell r="V223">
            <v>75.12</v>
          </cell>
          <cell r="W223">
            <v>12</v>
          </cell>
          <cell r="X223">
            <v>6.16</v>
          </cell>
          <cell r="Y223">
            <v>2.5</v>
          </cell>
          <cell r="Z223">
            <v>3</v>
          </cell>
          <cell r="AA223">
            <v>1.34</v>
          </cell>
          <cell r="AB223">
            <v>0.4</v>
          </cell>
          <cell r="AC223">
            <v>1.74</v>
          </cell>
        </row>
        <row r="224">
          <cell r="C224">
            <v>120.19</v>
          </cell>
          <cell r="D224">
            <v>0</v>
          </cell>
          <cell r="E224">
            <v>205.58</v>
          </cell>
          <cell r="F224">
            <v>124.21</v>
          </cell>
          <cell r="G224">
            <v>24.01</v>
          </cell>
          <cell r="H224">
            <v>119.92</v>
          </cell>
          <cell r="I224">
            <v>69.08</v>
          </cell>
          <cell r="J224">
            <v>69.08</v>
          </cell>
          <cell r="K224">
            <v>3.6</v>
          </cell>
          <cell r="L224">
            <v>3.6</v>
          </cell>
          <cell r="M224">
            <v>3.6</v>
          </cell>
          <cell r="N224">
            <v>3.6</v>
          </cell>
          <cell r="O224">
            <v>32.68</v>
          </cell>
          <cell r="P224">
            <v>4.68</v>
          </cell>
          <cell r="Q224">
            <v>4.68</v>
          </cell>
          <cell r="R224">
            <v>4.68</v>
          </cell>
          <cell r="S224">
            <v>4.16</v>
          </cell>
          <cell r="T224">
            <v>4.68</v>
          </cell>
          <cell r="U224">
            <v>60</v>
          </cell>
          <cell r="V224">
            <v>75.12</v>
          </cell>
          <cell r="W224">
            <v>31.88</v>
          </cell>
          <cell r="X224">
            <v>6.16</v>
          </cell>
          <cell r="Y224">
            <v>2.5</v>
          </cell>
          <cell r="Z224">
            <v>3</v>
          </cell>
          <cell r="AA224">
            <v>1.34</v>
          </cell>
          <cell r="AB224">
            <v>0.4</v>
          </cell>
          <cell r="AC224">
            <v>1.74</v>
          </cell>
        </row>
        <row r="225">
          <cell r="C225">
            <v>522.19000000000005</v>
          </cell>
          <cell r="D225">
            <v>13.51</v>
          </cell>
          <cell r="E225">
            <v>205.58</v>
          </cell>
          <cell r="F225">
            <v>124.21</v>
          </cell>
          <cell r="G225">
            <v>24.01</v>
          </cell>
          <cell r="H225">
            <v>119.92</v>
          </cell>
          <cell r="I225">
            <v>69.08</v>
          </cell>
          <cell r="J225">
            <v>69.08</v>
          </cell>
          <cell r="K225">
            <v>3.6</v>
          </cell>
          <cell r="L225">
            <v>3.6</v>
          </cell>
          <cell r="M225">
            <v>3.6</v>
          </cell>
          <cell r="N225">
            <v>3.6</v>
          </cell>
          <cell r="O225">
            <v>32.68</v>
          </cell>
          <cell r="P225">
            <v>4.68</v>
          </cell>
          <cell r="Q225">
            <v>4.68</v>
          </cell>
          <cell r="R225">
            <v>4.68</v>
          </cell>
          <cell r="S225">
            <v>4.16</v>
          </cell>
          <cell r="T225">
            <v>4.68</v>
          </cell>
          <cell r="U225">
            <v>154.4</v>
          </cell>
          <cell r="V225">
            <v>75.12</v>
          </cell>
          <cell r="W225">
            <v>37.049999999999997</v>
          </cell>
          <cell r="X225">
            <v>6.16</v>
          </cell>
          <cell r="Y225">
            <v>4.82</v>
          </cell>
          <cell r="Z225">
            <v>10.029999999999999</v>
          </cell>
          <cell r="AA225">
            <v>1.34</v>
          </cell>
          <cell r="AB225">
            <v>0.4</v>
          </cell>
          <cell r="AC225">
            <v>1.74</v>
          </cell>
        </row>
        <row r="226">
          <cell r="C226">
            <v>544.39</v>
          </cell>
          <cell r="D226">
            <v>70.31</v>
          </cell>
          <cell r="E226">
            <v>205.58</v>
          </cell>
          <cell r="F226">
            <v>124.21</v>
          </cell>
          <cell r="G226">
            <v>24.01</v>
          </cell>
          <cell r="H226">
            <v>119.92</v>
          </cell>
          <cell r="I226">
            <v>69.08</v>
          </cell>
          <cell r="J226">
            <v>69.08</v>
          </cell>
          <cell r="K226">
            <v>3.6</v>
          </cell>
          <cell r="L226">
            <v>3.6</v>
          </cell>
          <cell r="M226">
            <v>3.6</v>
          </cell>
          <cell r="N226">
            <v>3.6</v>
          </cell>
          <cell r="O226">
            <v>32.68</v>
          </cell>
          <cell r="P226">
            <v>4.68</v>
          </cell>
          <cell r="Q226">
            <v>4.68</v>
          </cell>
          <cell r="R226">
            <v>4.68</v>
          </cell>
          <cell r="S226">
            <v>4.16</v>
          </cell>
          <cell r="T226">
            <v>4.68</v>
          </cell>
          <cell r="U226">
            <v>70.760000000000005</v>
          </cell>
          <cell r="V226">
            <v>75.12</v>
          </cell>
          <cell r="W226">
            <v>37.049999999999997</v>
          </cell>
          <cell r="X226">
            <v>6.16</v>
          </cell>
          <cell r="Y226">
            <v>4.82</v>
          </cell>
          <cell r="Z226">
            <v>10.029999999999999</v>
          </cell>
          <cell r="AA226">
            <v>1.34</v>
          </cell>
          <cell r="AB226">
            <v>0.4</v>
          </cell>
          <cell r="AC226">
            <v>1.74</v>
          </cell>
        </row>
        <row r="227">
          <cell r="C227">
            <v>474.52</v>
          </cell>
          <cell r="D227">
            <v>70.31</v>
          </cell>
          <cell r="E227">
            <v>205.58</v>
          </cell>
          <cell r="F227">
            <v>124.21</v>
          </cell>
          <cell r="G227">
            <v>24.01</v>
          </cell>
          <cell r="H227">
            <v>119.92</v>
          </cell>
          <cell r="I227">
            <v>69.08</v>
          </cell>
          <cell r="J227">
            <v>69.08</v>
          </cell>
          <cell r="K227">
            <v>3.6</v>
          </cell>
          <cell r="L227">
            <v>3.6</v>
          </cell>
          <cell r="M227">
            <v>3.6</v>
          </cell>
          <cell r="N227">
            <v>3.6</v>
          </cell>
          <cell r="O227">
            <v>32.68</v>
          </cell>
          <cell r="P227">
            <v>4.68</v>
          </cell>
          <cell r="Q227">
            <v>4.68</v>
          </cell>
          <cell r="R227">
            <v>4.68</v>
          </cell>
          <cell r="S227">
            <v>4.16</v>
          </cell>
          <cell r="T227">
            <v>4.68</v>
          </cell>
          <cell r="U227">
            <v>60</v>
          </cell>
          <cell r="V227">
            <v>75.12</v>
          </cell>
          <cell r="W227">
            <v>37.049999999999997</v>
          </cell>
          <cell r="X227">
            <v>6.16</v>
          </cell>
          <cell r="Y227">
            <v>4.82</v>
          </cell>
          <cell r="Z227">
            <v>10.029999999999999</v>
          </cell>
          <cell r="AA227">
            <v>1.34</v>
          </cell>
          <cell r="AB227">
            <v>0.4</v>
          </cell>
          <cell r="AC227">
            <v>1.74</v>
          </cell>
        </row>
        <row r="228">
          <cell r="C228">
            <v>297.38</v>
          </cell>
          <cell r="D228">
            <v>70.31</v>
          </cell>
          <cell r="E228">
            <v>205.58</v>
          </cell>
          <cell r="F228">
            <v>124.21</v>
          </cell>
          <cell r="G228">
            <v>24.01</v>
          </cell>
          <cell r="H228">
            <v>119.92</v>
          </cell>
          <cell r="I228">
            <v>69.08</v>
          </cell>
          <cell r="J228">
            <v>69.08</v>
          </cell>
          <cell r="K228">
            <v>3.6</v>
          </cell>
          <cell r="L228">
            <v>3.6</v>
          </cell>
          <cell r="M228">
            <v>3.6</v>
          </cell>
          <cell r="N228">
            <v>3.6</v>
          </cell>
          <cell r="O228">
            <v>32.68</v>
          </cell>
          <cell r="P228">
            <v>4.68</v>
          </cell>
          <cell r="Q228">
            <v>4.68</v>
          </cell>
          <cell r="R228">
            <v>4.68</v>
          </cell>
          <cell r="S228">
            <v>4.16</v>
          </cell>
          <cell r="T228">
            <v>4.68</v>
          </cell>
          <cell r="U228">
            <v>60</v>
          </cell>
          <cell r="V228">
            <v>75.12</v>
          </cell>
          <cell r="W228">
            <v>37.049999999999997</v>
          </cell>
          <cell r="X228">
            <v>6.16</v>
          </cell>
          <cell r="Y228">
            <v>3.28</v>
          </cell>
          <cell r="Z228">
            <v>9.9</v>
          </cell>
          <cell r="AA228">
            <v>1.34</v>
          </cell>
          <cell r="AB228">
            <v>0.4</v>
          </cell>
          <cell r="AC228">
            <v>1.74</v>
          </cell>
        </row>
        <row r="229">
          <cell r="C229">
            <v>501.62</v>
          </cell>
          <cell r="D229">
            <v>0</v>
          </cell>
          <cell r="E229">
            <v>0</v>
          </cell>
          <cell r="F229">
            <v>124.21</v>
          </cell>
          <cell r="G229">
            <v>0</v>
          </cell>
          <cell r="H229">
            <v>119.92</v>
          </cell>
          <cell r="I229">
            <v>69.08</v>
          </cell>
          <cell r="J229">
            <v>69.08</v>
          </cell>
          <cell r="K229">
            <v>3.6</v>
          </cell>
          <cell r="L229">
            <v>3.6</v>
          </cell>
          <cell r="M229">
            <v>3.6</v>
          </cell>
          <cell r="N229">
            <v>3.6</v>
          </cell>
          <cell r="O229">
            <v>32.68</v>
          </cell>
          <cell r="P229">
            <v>4.68</v>
          </cell>
          <cell r="Q229">
            <v>4.68</v>
          </cell>
          <cell r="R229">
            <v>4.68</v>
          </cell>
          <cell r="S229">
            <v>4.16</v>
          </cell>
          <cell r="T229">
            <v>4.68</v>
          </cell>
          <cell r="U229">
            <v>60</v>
          </cell>
          <cell r="V229">
            <v>30.5</v>
          </cell>
          <cell r="W229">
            <v>12</v>
          </cell>
          <cell r="X229">
            <v>4</v>
          </cell>
          <cell r="Y229">
            <v>2.5</v>
          </cell>
          <cell r="Z229">
            <v>3</v>
          </cell>
          <cell r="AA229">
            <v>1.1000000000000001</v>
          </cell>
          <cell r="AB229">
            <v>0.4</v>
          </cell>
          <cell r="AC229">
            <v>1.74</v>
          </cell>
        </row>
        <row r="230">
          <cell r="C230">
            <v>370.56</v>
          </cell>
          <cell r="D230">
            <v>0</v>
          </cell>
          <cell r="E230">
            <v>0</v>
          </cell>
          <cell r="F230">
            <v>124.21</v>
          </cell>
          <cell r="G230">
            <v>0</v>
          </cell>
          <cell r="H230">
            <v>119.92</v>
          </cell>
          <cell r="I230">
            <v>69.08</v>
          </cell>
          <cell r="J230">
            <v>69.08</v>
          </cell>
          <cell r="K230">
            <v>3.6</v>
          </cell>
          <cell r="L230">
            <v>3.6</v>
          </cell>
          <cell r="M230">
            <v>3.6</v>
          </cell>
          <cell r="N230">
            <v>3.6</v>
          </cell>
          <cell r="O230">
            <v>32.68</v>
          </cell>
          <cell r="P230">
            <v>4.68</v>
          </cell>
          <cell r="Q230">
            <v>4.68</v>
          </cell>
          <cell r="R230">
            <v>4.68</v>
          </cell>
          <cell r="S230">
            <v>4.16</v>
          </cell>
          <cell r="T230">
            <v>4.68</v>
          </cell>
          <cell r="U230">
            <v>60</v>
          </cell>
          <cell r="V230">
            <v>30.5</v>
          </cell>
          <cell r="W230">
            <v>12</v>
          </cell>
          <cell r="X230">
            <v>4</v>
          </cell>
          <cell r="Y230">
            <v>2.5</v>
          </cell>
          <cell r="Z230">
            <v>3</v>
          </cell>
          <cell r="AA230">
            <v>1.1000000000000001</v>
          </cell>
          <cell r="AB230">
            <v>0.4</v>
          </cell>
          <cell r="AC230">
            <v>1.74</v>
          </cell>
        </row>
        <row r="232">
          <cell r="C232">
            <v>6368.25</v>
          </cell>
          <cell r="D232">
            <v>224.45</v>
          </cell>
          <cell r="E232">
            <v>2339.3000000000002</v>
          </cell>
          <cell r="F232">
            <v>2981.12</v>
          </cell>
          <cell r="G232">
            <v>312.10000000000002</v>
          </cell>
          <cell r="H232">
            <v>2878.19</v>
          </cell>
          <cell r="I232">
            <v>1657.88</v>
          </cell>
          <cell r="J232">
            <v>1657.88</v>
          </cell>
          <cell r="K232">
            <v>86.39</v>
          </cell>
          <cell r="L232">
            <v>86.39</v>
          </cell>
          <cell r="M232">
            <v>86.39</v>
          </cell>
          <cell r="N232">
            <v>86.39</v>
          </cell>
          <cell r="O232">
            <v>784.37</v>
          </cell>
          <cell r="P232">
            <v>102.71</v>
          </cell>
          <cell r="Q232">
            <v>112.37</v>
          </cell>
          <cell r="R232">
            <v>112.37</v>
          </cell>
          <cell r="S232">
            <v>99.93</v>
          </cell>
          <cell r="T232">
            <v>112.37</v>
          </cell>
          <cell r="U232">
            <v>1545.16</v>
          </cell>
          <cell r="V232">
            <v>1038.71</v>
          </cell>
          <cell r="W232">
            <v>408.06</v>
          </cell>
          <cell r="X232">
            <v>119.35</v>
          </cell>
          <cell r="Y232">
            <v>67.739999999999995</v>
          </cell>
          <cell r="Z232">
            <v>100</v>
          </cell>
          <cell r="AA232">
            <v>29.03</v>
          </cell>
          <cell r="AB232">
            <v>9.6</v>
          </cell>
          <cell r="AC232">
            <v>38.71</v>
          </cell>
        </row>
        <row r="234">
          <cell r="C234">
            <v>2E-3</v>
          </cell>
          <cell r="D234">
            <v>2E-3</v>
          </cell>
          <cell r="E234">
            <v>2E-3</v>
          </cell>
          <cell r="F234">
            <v>2.5700000000000001E-2</v>
          </cell>
          <cell r="G234">
            <v>3.32E-2</v>
          </cell>
          <cell r="H234">
            <v>2.75E-2</v>
          </cell>
          <cell r="I234">
            <v>2.7799999999999998E-2</v>
          </cell>
          <cell r="J234">
            <v>2.81E-2</v>
          </cell>
          <cell r="K234">
            <v>3.2000000000000001E-2</v>
          </cell>
          <cell r="L234">
            <v>3.2199999999999999E-2</v>
          </cell>
          <cell r="M234">
            <v>3.2199999999999999E-2</v>
          </cell>
          <cell r="N234">
            <v>3.2199999999999999E-2</v>
          </cell>
          <cell r="O234">
            <v>3.4299999999999997E-2</v>
          </cell>
          <cell r="P234">
            <v>3.7100000000000001E-2</v>
          </cell>
          <cell r="Q234">
            <v>3.7100000000000001E-2</v>
          </cell>
          <cell r="R234">
            <v>3.7100000000000001E-2</v>
          </cell>
          <cell r="S234">
            <v>3.7100000000000001E-2</v>
          </cell>
          <cell r="T234">
            <v>3.7100000000000001E-2</v>
          </cell>
          <cell r="U234">
            <v>2E-3</v>
          </cell>
          <cell r="V234">
            <v>2E-3</v>
          </cell>
          <cell r="W234">
            <v>2E-3</v>
          </cell>
          <cell r="X234">
            <v>2E-3</v>
          </cell>
          <cell r="Y234">
            <v>2E-3</v>
          </cell>
          <cell r="Z234">
            <v>2E-3</v>
          </cell>
          <cell r="AA234">
            <v>2E-3</v>
          </cell>
          <cell r="AB234">
            <v>2E-3</v>
          </cell>
          <cell r="AC234">
            <v>2E-3</v>
          </cell>
        </row>
        <row r="245">
          <cell r="C245" t="str">
            <v xml:space="preserve">H-PAUTE </v>
          </cell>
          <cell r="D245" t="str">
            <v>H-PUCARA</v>
          </cell>
          <cell r="E245" t="str">
            <v>H-NACION</v>
          </cell>
          <cell r="F245" t="str">
            <v>E-TRINIT</v>
          </cell>
          <cell r="G245" t="str">
            <v>IN-COLOM</v>
          </cell>
          <cell r="H245" t="str">
            <v xml:space="preserve">T-ESMER </v>
          </cell>
          <cell r="I245" t="str">
            <v>E.GZ.TV3</v>
          </cell>
          <cell r="J245" t="str">
            <v>E.GZ.TV2</v>
          </cell>
          <cell r="K245" t="str">
            <v>CSURDES1</v>
          </cell>
          <cell r="L245" t="str">
            <v>CSURDES2</v>
          </cell>
          <cell r="M245" t="str">
            <v>CSURDES3</v>
          </cell>
          <cell r="N245" t="str">
            <v>CSURDES4</v>
          </cell>
          <cell r="O245" t="str">
            <v xml:space="preserve">EQL3-U3 </v>
          </cell>
          <cell r="P245" t="str">
            <v>ELEC-AT1</v>
          </cell>
          <cell r="Q245" t="str">
            <v xml:space="preserve">EQL3-U4 </v>
          </cell>
          <cell r="R245" t="str">
            <v>E.VASANT</v>
          </cell>
          <cell r="S245" t="str">
            <v>TPGUANG2</v>
          </cell>
          <cell r="T245" t="str">
            <v>TPGUANG3</v>
          </cell>
          <cell r="U245" t="str">
            <v>TPGUANG4</v>
          </cell>
          <cell r="V245" t="str">
            <v>TPGUANG5</v>
          </cell>
          <cell r="W245" t="str">
            <v>TPGUANG6</v>
          </cell>
          <cell r="X245" t="str">
            <v>G.HERNA1</v>
          </cell>
          <cell r="Y245" t="str">
            <v>G.HERNA2</v>
          </cell>
          <cell r="Z245" t="str">
            <v>G.HERNA3</v>
          </cell>
          <cell r="AA245" t="str">
            <v>G.HERNA4</v>
          </cell>
          <cell r="AB245" t="str">
            <v>AGOYAN_H</v>
          </cell>
          <cell r="AC245" t="str">
            <v>EEQ_HIDR</v>
          </cell>
          <cell r="AD245" t="str">
            <v xml:space="preserve">C-SUR_H </v>
          </cell>
          <cell r="AE245" t="str">
            <v>RIOBAM_H</v>
          </cell>
          <cell r="AF245" t="str">
            <v>COTOPX_H</v>
          </cell>
          <cell r="AG245" t="str">
            <v>RNORTE_H</v>
          </cell>
          <cell r="AH245" t="str">
            <v>AMBATO_H</v>
          </cell>
          <cell r="AI245" t="str">
            <v>BOLIVR_H</v>
          </cell>
          <cell r="AJ245" t="str">
            <v xml:space="preserve">R-SUR_H </v>
          </cell>
        </row>
        <row r="247">
          <cell r="C247">
            <v>285</v>
          </cell>
          <cell r="D247">
            <v>0</v>
          </cell>
          <cell r="E247">
            <v>0</v>
          </cell>
          <cell r="F247">
            <v>124.21</v>
          </cell>
          <cell r="G247">
            <v>0</v>
          </cell>
          <cell r="H247">
            <v>119.92</v>
          </cell>
          <cell r="I247">
            <v>69.08</v>
          </cell>
          <cell r="J247">
            <v>69.08</v>
          </cell>
          <cell r="K247">
            <v>2.6</v>
          </cell>
          <cell r="L247">
            <v>3.6</v>
          </cell>
          <cell r="M247">
            <v>3.6</v>
          </cell>
          <cell r="N247">
            <v>0.6</v>
          </cell>
          <cell r="O247">
            <v>41.45</v>
          </cell>
          <cell r="P247">
            <v>33.700000000000003</v>
          </cell>
          <cell r="Q247">
            <v>40.869999999999997</v>
          </cell>
          <cell r="R247">
            <v>32.68</v>
          </cell>
          <cell r="S247">
            <v>4.68</v>
          </cell>
          <cell r="T247">
            <v>4.68</v>
          </cell>
          <cell r="U247">
            <v>4.68</v>
          </cell>
          <cell r="V247">
            <v>4.68</v>
          </cell>
          <cell r="W247">
            <v>4.68</v>
          </cell>
          <cell r="X247">
            <v>5.04</v>
          </cell>
          <cell r="Y247">
            <v>5.04</v>
          </cell>
          <cell r="Z247">
            <v>0</v>
          </cell>
          <cell r="AA247">
            <v>0</v>
          </cell>
          <cell r="AB247">
            <v>60</v>
          </cell>
          <cell r="AC247">
            <v>32.5</v>
          </cell>
          <cell r="AD247">
            <v>12</v>
          </cell>
          <cell r="AE247">
            <v>4</v>
          </cell>
          <cell r="AF247">
            <v>2.5</v>
          </cell>
          <cell r="AG247">
            <v>3</v>
          </cell>
          <cell r="AH247">
            <v>0.9</v>
          </cell>
          <cell r="AI247">
            <v>0.4</v>
          </cell>
          <cell r="AJ247">
            <v>0.9</v>
          </cell>
        </row>
        <row r="248">
          <cell r="C248">
            <v>250.01</v>
          </cell>
          <cell r="D248">
            <v>0</v>
          </cell>
          <cell r="E248">
            <v>0</v>
          </cell>
          <cell r="F248">
            <v>124.21</v>
          </cell>
          <cell r="G248">
            <v>0</v>
          </cell>
          <cell r="H248">
            <v>119.92</v>
          </cell>
          <cell r="I248">
            <v>69.08</v>
          </cell>
          <cell r="J248">
            <v>69.08</v>
          </cell>
          <cell r="K248">
            <v>2.6</v>
          </cell>
          <cell r="L248">
            <v>3.6</v>
          </cell>
          <cell r="M248">
            <v>3.6</v>
          </cell>
          <cell r="N248">
            <v>0.6</v>
          </cell>
          <cell r="O248">
            <v>41.45</v>
          </cell>
          <cell r="P248">
            <v>33.700000000000003</v>
          </cell>
          <cell r="Q248">
            <v>41.45</v>
          </cell>
          <cell r="R248">
            <v>32.68</v>
          </cell>
          <cell r="S248">
            <v>4.68</v>
          </cell>
          <cell r="T248">
            <v>4.68</v>
          </cell>
          <cell r="U248">
            <v>4.68</v>
          </cell>
          <cell r="V248">
            <v>4.68</v>
          </cell>
          <cell r="W248">
            <v>4.68</v>
          </cell>
          <cell r="X248">
            <v>5.04</v>
          </cell>
          <cell r="Y248">
            <v>5.04</v>
          </cell>
          <cell r="Z248">
            <v>5.04</v>
          </cell>
          <cell r="AA248">
            <v>0</v>
          </cell>
          <cell r="AB248">
            <v>60</v>
          </cell>
          <cell r="AC248">
            <v>32.5</v>
          </cell>
          <cell r="AD248">
            <v>12</v>
          </cell>
          <cell r="AE248">
            <v>4</v>
          </cell>
          <cell r="AF248">
            <v>2.5</v>
          </cell>
          <cell r="AG248">
            <v>3</v>
          </cell>
          <cell r="AH248">
            <v>0.9</v>
          </cell>
          <cell r="AI248">
            <v>0.4</v>
          </cell>
          <cell r="AJ248">
            <v>0.9</v>
          </cell>
        </row>
        <row r="249">
          <cell r="C249">
            <v>219.47</v>
          </cell>
          <cell r="D249">
            <v>0</v>
          </cell>
          <cell r="E249">
            <v>0</v>
          </cell>
          <cell r="F249">
            <v>124.21</v>
          </cell>
          <cell r="G249">
            <v>0</v>
          </cell>
          <cell r="H249">
            <v>119.92</v>
          </cell>
          <cell r="I249">
            <v>69.08</v>
          </cell>
          <cell r="J249">
            <v>69.08</v>
          </cell>
          <cell r="K249">
            <v>2.6</v>
          </cell>
          <cell r="L249">
            <v>3.6</v>
          </cell>
          <cell r="M249">
            <v>3.6</v>
          </cell>
          <cell r="N249">
            <v>0.6</v>
          </cell>
          <cell r="O249">
            <v>41.45</v>
          </cell>
          <cell r="P249">
            <v>33.700000000000003</v>
          </cell>
          <cell r="Q249">
            <v>41.45</v>
          </cell>
          <cell r="R249">
            <v>32.68</v>
          </cell>
          <cell r="S249">
            <v>4.68</v>
          </cell>
          <cell r="T249">
            <v>4.68</v>
          </cell>
          <cell r="U249">
            <v>4.68</v>
          </cell>
          <cell r="V249">
            <v>4.68</v>
          </cell>
          <cell r="W249">
            <v>4.68</v>
          </cell>
          <cell r="X249">
            <v>5.04</v>
          </cell>
          <cell r="Y249">
            <v>5.04</v>
          </cell>
          <cell r="Z249">
            <v>5.04</v>
          </cell>
          <cell r="AA249">
            <v>0</v>
          </cell>
          <cell r="AB249">
            <v>60</v>
          </cell>
          <cell r="AC249">
            <v>32.5</v>
          </cell>
          <cell r="AD249">
            <v>12</v>
          </cell>
          <cell r="AE249">
            <v>4</v>
          </cell>
          <cell r="AF249">
            <v>2.5</v>
          </cell>
          <cell r="AG249">
            <v>3</v>
          </cell>
          <cell r="AH249">
            <v>0.9</v>
          </cell>
          <cell r="AI249">
            <v>0.4</v>
          </cell>
          <cell r="AJ249">
            <v>0.9</v>
          </cell>
        </row>
        <row r="250">
          <cell r="C250">
            <v>228.88</v>
          </cell>
          <cell r="D250">
            <v>0</v>
          </cell>
          <cell r="E250">
            <v>0</v>
          </cell>
          <cell r="F250">
            <v>124.21</v>
          </cell>
          <cell r="G250">
            <v>0</v>
          </cell>
          <cell r="H250">
            <v>119.92</v>
          </cell>
          <cell r="I250">
            <v>69.08</v>
          </cell>
          <cell r="J250">
            <v>69.08</v>
          </cell>
          <cell r="K250">
            <v>2.6</v>
          </cell>
          <cell r="L250">
            <v>3.6</v>
          </cell>
          <cell r="M250">
            <v>3.6</v>
          </cell>
          <cell r="N250">
            <v>0.6</v>
          </cell>
          <cell r="O250">
            <v>41.45</v>
          </cell>
          <cell r="P250">
            <v>33.700000000000003</v>
          </cell>
          <cell r="Q250">
            <v>41.45</v>
          </cell>
          <cell r="R250">
            <v>32.68</v>
          </cell>
          <cell r="S250">
            <v>4.68</v>
          </cell>
          <cell r="T250">
            <v>4.68</v>
          </cell>
          <cell r="U250">
            <v>4.68</v>
          </cell>
          <cell r="V250">
            <v>4.68</v>
          </cell>
          <cell r="W250">
            <v>4.68</v>
          </cell>
          <cell r="X250">
            <v>5.04</v>
          </cell>
          <cell r="Y250">
            <v>5.04</v>
          </cell>
          <cell r="Z250">
            <v>5.04</v>
          </cell>
          <cell r="AA250">
            <v>0</v>
          </cell>
          <cell r="AB250">
            <v>60</v>
          </cell>
          <cell r="AC250">
            <v>32.5</v>
          </cell>
          <cell r="AD250">
            <v>12</v>
          </cell>
          <cell r="AE250">
            <v>4</v>
          </cell>
          <cell r="AF250">
            <v>2.5</v>
          </cell>
          <cell r="AG250">
            <v>3</v>
          </cell>
          <cell r="AH250">
            <v>0.9</v>
          </cell>
          <cell r="AI250">
            <v>0.4</v>
          </cell>
          <cell r="AJ250">
            <v>0.9</v>
          </cell>
        </row>
        <row r="251">
          <cell r="C251">
            <v>238.2</v>
          </cell>
          <cell r="D251">
            <v>0</v>
          </cell>
          <cell r="E251">
            <v>0</v>
          </cell>
          <cell r="F251">
            <v>124.21</v>
          </cell>
          <cell r="G251">
            <v>0</v>
          </cell>
          <cell r="H251">
            <v>119.92</v>
          </cell>
          <cell r="I251">
            <v>69.08</v>
          </cell>
          <cell r="J251">
            <v>69.08</v>
          </cell>
          <cell r="K251">
            <v>2.6</v>
          </cell>
          <cell r="L251">
            <v>3.6</v>
          </cell>
          <cell r="M251">
            <v>3.6</v>
          </cell>
          <cell r="N251">
            <v>0.6</v>
          </cell>
          <cell r="O251">
            <v>41.45</v>
          </cell>
          <cell r="P251">
            <v>33.700000000000003</v>
          </cell>
          <cell r="Q251">
            <v>41.45</v>
          </cell>
          <cell r="R251">
            <v>32.68</v>
          </cell>
          <cell r="S251">
            <v>4.68</v>
          </cell>
          <cell r="T251">
            <v>4.68</v>
          </cell>
          <cell r="U251">
            <v>4.68</v>
          </cell>
          <cell r="V251">
            <v>4.68</v>
          </cell>
          <cell r="W251">
            <v>4.68</v>
          </cell>
          <cell r="X251">
            <v>5.04</v>
          </cell>
          <cell r="Y251">
            <v>5.04</v>
          </cell>
          <cell r="Z251">
            <v>5.04</v>
          </cell>
          <cell r="AA251">
            <v>0</v>
          </cell>
          <cell r="AB251">
            <v>60</v>
          </cell>
          <cell r="AC251">
            <v>32.5</v>
          </cell>
          <cell r="AD251">
            <v>12</v>
          </cell>
          <cell r="AE251">
            <v>4</v>
          </cell>
          <cell r="AF251">
            <v>2.5</v>
          </cell>
          <cell r="AG251">
            <v>3</v>
          </cell>
          <cell r="AH251">
            <v>0.9</v>
          </cell>
          <cell r="AI251">
            <v>0.4</v>
          </cell>
          <cell r="AJ251">
            <v>0.9</v>
          </cell>
        </row>
        <row r="252">
          <cell r="C252">
            <v>323.07</v>
          </cell>
          <cell r="D252">
            <v>0</v>
          </cell>
          <cell r="E252">
            <v>0</v>
          </cell>
          <cell r="F252">
            <v>124.21</v>
          </cell>
          <cell r="G252">
            <v>0</v>
          </cell>
          <cell r="H252">
            <v>119.92</v>
          </cell>
          <cell r="I252">
            <v>69.08</v>
          </cell>
          <cell r="J252">
            <v>69.08</v>
          </cell>
          <cell r="K252">
            <v>2.6</v>
          </cell>
          <cell r="L252">
            <v>3.6</v>
          </cell>
          <cell r="M252">
            <v>3.6</v>
          </cell>
          <cell r="N252">
            <v>0.6</v>
          </cell>
          <cell r="O252">
            <v>41.45</v>
          </cell>
          <cell r="P252">
            <v>33.700000000000003</v>
          </cell>
          <cell r="Q252">
            <v>41.45</v>
          </cell>
          <cell r="R252">
            <v>32.68</v>
          </cell>
          <cell r="S252">
            <v>4.68</v>
          </cell>
          <cell r="T252">
            <v>4.68</v>
          </cell>
          <cell r="U252">
            <v>4.68</v>
          </cell>
          <cell r="V252">
            <v>4.68</v>
          </cell>
          <cell r="W252">
            <v>4.68</v>
          </cell>
          <cell r="X252">
            <v>5.04</v>
          </cell>
          <cell r="Y252">
            <v>5.04</v>
          </cell>
          <cell r="Z252">
            <v>5.04</v>
          </cell>
          <cell r="AA252">
            <v>0</v>
          </cell>
          <cell r="AB252">
            <v>60</v>
          </cell>
          <cell r="AC252">
            <v>32.5</v>
          </cell>
          <cell r="AD252">
            <v>12</v>
          </cell>
          <cell r="AE252">
            <v>4</v>
          </cell>
          <cell r="AF252">
            <v>2.5</v>
          </cell>
          <cell r="AG252">
            <v>3</v>
          </cell>
          <cell r="AH252">
            <v>0.9</v>
          </cell>
          <cell r="AI252">
            <v>0.4</v>
          </cell>
          <cell r="AJ252">
            <v>0.9</v>
          </cell>
        </row>
        <row r="253">
          <cell r="C253">
            <v>348.04</v>
          </cell>
          <cell r="D253">
            <v>0</v>
          </cell>
          <cell r="E253">
            <v>0</v>
          </cell>
          <cell r="F253">
            <v>124.21</v>
          </cell>
          <cell r="G253">
            <v>0</v>
          </cell>
          <cell r="H253">
            <v>119.92</v>
          </cell>
          <cell r="I253">
            <v>69.08</v>
          </cell>
          <cell r="J253">
            <v>69.08</v>
          </cell>
          <cell r="K253">
            <v>2.6</v>
          </cell>
          <cell r="L253">
            <v>3.6</v>
          </cell>
          <cell r="M253">
            <v>3.6</v>
          </cell>
          <cell r="N253">
            <v>0.6</v>
          </cell>
          <cell r="O253">
            <v>41.45</v>
          </cell>
          <cell r="P253">
            <v>33.700000000000003</v>
          </cell>
          <cell r="Q253">
            <v>41.45</v>
          </cell>
          <cell r="R253">
            <v>32.68</v>
          </cell>
          <cell r="S253">
            <v>4.68</v>
          </cell>
          <cell r="T253">
            <v>4.68</v>
          </cell>
          <cell r="U253">
            <v>4.68</v>
          </cell>
          <cell r="V253">
            <v>4.68</v>
          </cell>
          <cell r="W253">
            <v>4.68</v>
          </cell>
          <cell r="X253">
            <v>5.04</v>
          </cell>
          <cell r="Y253">
            <v>5.04</v>
          </cell>
          <cell r="Z253">
            <v>5.04</v>
          </cell>
          <cell r="AA253">
            <v>0</v>
          </cell>
          <cell r="AB253">
            <v>60</v>
          </cell>
          <cell r="AC253">
            <v>32.5</v>
          </cell>
          <cell r="AD253">
            <v>12</v>
          </cell>
          <cell r="AE253">
            <v>4</v>
          </cell>
          <cell r="AF253">
            <v>2.5</v>
          </cell>
          <cell r="AG253">
            <v>3</v>
          </cell>
          <cell r="AH253">
            <v>0.9</v>
          </cell>
          <cell r="AI253">
            <v>0.4</v>
          </cell>
          <cell r="AJ253">
            <v>0.9</v>
          </cell>
        </row>
        <row r="254">
          <cell r="C254">
            <v>407.96</v>
          </cell>
          <cell r="D254">
            <v>0</v>
          </cell>
          <cell r="E254">
            <v>0</v>
          </cell>
          <cell r="F254">
            <v>124.21</v>
          </cell>
          <cell r="G254">
            <v>0</v>
          </cell>
          <cell r="H254">
            <v>119.92</v>
          </cell>
          <cell r="I254">
            <v>69.08</v>
          </cell>
          <cell r="J254">
            <v>69.08</v>
          </cell>
          <cell r="K254">
            <v>2.6</v>
          </cell>
          <cell r="L254">
            <v>3.6</v>
          </cell>
          <cell r="M254">
            <v>3.6</v>
          </cell>
          <cell r="N254">
            <v>0.6</v>
          </cell>
          <cell r="O254">
            <v>41.45</v>
          </cell>
          <cell r="P254">
            <v>33.700000000000003</v>
          </cell>
          <cell r="Q254">
            <v>41.45</v>
          </cell>
          <cell r="R254">
            <v>32.68</v>
          </cell>
          <cell r="S254">
            <v>4.68</v>
          </cell>
          <cell r="T254">
            <v>4.68</v>
          </cell>
          <cell r="U254">
            <v>4.68</v>
          </cell>
          <cell r="V254">
            <v>4.68</v>
          </cell>
          <cell r="W254">
            <v>4.68</v>
          </cell>
          <cell r="X254">
            <v>5.04</v>
          </cell>
          <cell r="Y254">
            <v>5.04</v>
          </cell>
          <cell r="Z254">
            <v>5.04</v>
          </cell>
          <cell r="AA254">
            <v>0</v>
          </cell>
          <cell r="AB254">
            <v>60</v>
          </cell>
          <cell r="AC254">
            <v>32.5</v>
          </cell>
          <cell r="AD254">
            <v>12</v>
          </cell>
          <cell r="AE254">
            <v>4</v>
          </cell>
          <cell r="AF254">
            <v>2.5</v>
          </cell>
          <cell r="AG254">
            <v>3</v>
          </cell>
          <cell r="AH254">
            <v>0.9</v>
          </cell>
          <cell r="AI254">
            <v>0.4</v>
          </cell>
          <cell r="AJ254">
            <v>0.9</v>
          </cell>
        </row>
        <row r="255">
          <cell r="C255">
            <v>311.31</v>
          </cell>
          <cell r="D255">
            <v>46.17</v>
          </cell>
          <cell r="E255">
            <v>183.56</v>
          </cell>
          <cell r="F255">
            <v>124.21</v>
          </cell>
          <cell r="G255">
            <v>0</v>
          </cell>
          <cell r="H255">
            <v>119.92</v>
          </cell>
          <cell r="I255">
            <v>69.08</v>
          </cell>
          <cell r="J255">
            <v>69.08</v>
          </cell>
          <cell r="K255">
            <v>2.6</v>
          </cell>
          <cell r="L255">
            <v>3.6</v>
          </cell>
          <cell r="M255">
            <v>3.6</v>
          </cell>
          <cell r="N255">
            <v>0.6</v>
          </cell>
          <cell r="O255">
            <v>41.45</v>
          </cell>
          <cell r="P255">
            <v>33.700000000000003</v>
          </cell>
          <cell r="Q255">
            <v>41.45</v>
          </cell>
          <cell r="R255">
            <v>32.68</v>
          </cell>
          <cell r="S255">
            <v>4.68</v>
          </cell>
          <cell r="T255">
            <v>4.68</v>
          </cell>
          <cell r="U255">
            <v>4.68</v>
          </cell>
          <cell r="V255">
            <v>4.68</v>
          </cell>
          <cell r="W255">
            <v>4.68</v>
          </cell>
          <cell r="X255">
            <v>5.04</v>
          </cell>
          <cell r="Y255">
            <v>5.04</v>
          </cell>
          <cell r="Z255">
            <v>5.04</v>
          </cell>
          <cell r="AA255">
            <v>0</v>
          </cell>
          <cell r="AB255">
            <v>60</v>
          </cell>
          <cell r="AC255">
            <v>32.5</v>
          </cell>
          <cell r="AD255">
            <v>12</v>
          </cell>
          <cell r="AE255">
            <v>5.32</v>
          </cell>
          <cell r="AF255">
            <v>2.5</v>
          </cell>
          <cell r="AG255">
            <v>3</v>
          </cell>
          <cell r="AH255">
            <v>0.9</v>
          </cell>
          <cell r="AI255">
            <v>0.4</v>
          </cell>
          <cell r="AJ255">
            <v>0.9</v>
          </cell>
        </row>
        <row r="256">
          <cell r="C256">
            <v>270.27</v>
          </cell>
          <cell r="D256">
            <v>70.31</v>
          </cell>
          <cell r="E256">
            <v>198.23</v>
          </cell>
          <cell r="F256">
            <v>124.21</v>
          </cell>
          <cell r="G256">
            <v>24.01</v>
          </cell>
          <cell r="H256">
            <v>119.92</v>
          </cell>
          <cell r="I256">
            <v>69.08</v>
          </cell>
          <cell r="J256">
            <v>69.08</v>
          </cell>
          <cell r="K256">
            <v>2.6</v>
          </cell>
          <cell r="L256">
            <v>3.6</v>
          </cell>
          <cell r="M256">
            <v>3.6</v>
          </cell>
          <cell r="N256">
            <v>0.6</v>
          </cell>
          <cell r="O256">
            <v>41.45</v>
          </cell>
          <cell r="P256">
            <v>33.700000000000003</v>
          </cell>
          <cell r="Q256">
            <v>41.45</v>
          </cell>
          <cell r="R256">
            <v>32.68</v>
          </cell>
          <cell r="S256">
            <v>4.68</v>
          </cell>
          <cell r="T256">
            <v>4.68</v>
          </cell>
          <cell r="U256">
            <v>4.68</v>
          </cell>
          <cell r="V256">
            <v>4.68</v>
          </cell>
          <cell r="W256">
            <v>4.68</v>
          </cell>
          <cell r="X256">
            <v>5.04</v>
          </cell>
          <cell r="Y256">
            <v>5.04</v>
          </cell>
          <cell r="Z256">
            <v>5.04</v>
          </cell>
          <cell r="AA256">
            <v>5.04</v>
          </cell>
          <cell r="AB256">
            <v>60</v>
          </cell>
          <cell r="AC256">
            <v>32.5</v>
          </cell>
          <cell r="AD256">
            <v>12</v>
          </cell>
          <cell r="AE256">
            <v>6.16</v>
          </cell>
          <cell r="AF256">
            <v>2.5</v>
          </cell>
          <cell r="AG256">
            <v>3</v>
          </cell>
          <cell r="AH256">
            <v>0.9</v>
          </cell>
          <cell r="AI256">
            <v>0.4</v>
          </cell>
          <cell r="AJ256">
            <v>0.9</v>
          </cell>
        </row>
        <row r="257">
          <cell r="C257">
            <v>301.91000000000003</v>
          </cell>
          <cell r="D257">
            <v>70.31</v>
          </cell>
          <cell r="E257">
            <v>198.23</v>
          </cell>
          <cell r="F257">
            <v>124.21</v>
          </cell>
          <cell r="G257">
            <v>24.01</v>
          </cell>
          <cell r="H257">
            <v>119.92</v>
          </cell>
          <cell r="I257">
            <v>69.08</v>
          </cell>
          <cell r="J257">
            <v>69.08</v>
          </cell>
          <cell r="K257">
            <v>2.6</v>
          </cell>
          <cell r="L257">
            <v>3.6</v>
          </cell>
          <cell r="M257">
            <v>3.6</v>
          </cell>
          <cell r="N257">
            <v>0.6</v>
          </cell>
          <cell r="O257">
            <v>41.45</v>
          </cell>
          <cell r="P257">
            <v>33.700000000000003</v>
          </cell>
          <cell r="Q257">
            <v>41.45</v>
          </cell>
          <cell r="R257">
            <v>32.68</v>
          </cell>
          <cell r="S257">
            <v>4.68</v>
          </cell>
          <cell r="T257">
            <v>4.68</v>
          </cell>
          <cell r="U257">
            <v>4.68</v>
          </cell>
          <cell r="V257">
            <v>4.68</v>
          </cell>
          <cell r="W257">
            <v>4.68</v>
          </cell>
          <cell r="X257">
            <v>5.04</v>
          </cell>
          <cell r="Y257">
            <v>5.04</v>
          </cell>
          <cell r="Z257">
            <v>5.04</v>
          </cell>
          <cell r="AA257">
            <v>5.04</v>
          </cell>
          <cell r="AB257">
            <v>60</v>
          </cell>
          <cell r="AC257">
            <v>32.5</v>
          </cell>
          <cell r="AD257">
            <v>12</v>
          </cell>
          <cell r="AE257">
            <v>6.16</v>
          </cell>
          <cell r="AF257">
            <v>2.5</v>
          </cell>
          <cell r="AG257">
            <v>3</v>
          </cell>
          <cell r="AH257">
            <v>0.9</v>
          </cell>
          <cell r="AI257">
            <v>0.4</v>
          </cell>
          <cell r="AJ257">
            <v>1.1399999999999999</v>
          </cell>
        </row>
        <row r="258">
          <cell r="C258">
            <v>316.95</v>
          </cell>
          <cell r="D258">
            <v>70.31</v>
          </cell>
          <cell r="E258">
            <v>198.23</v>
          </cell>
          <cell r="F258">
            <v>124.21</v>
          </cell>
          <cell r="G258">
            <v>24.01</v>
          </cell>
          <cell r="H258">
            <v>119.92</v>
          </cell>
          <cell r="I258">
            <v>69.08</v>
          </cell>
          <cell r="J258">
            <v>69.08</v>
          </cell>
          <cell r="K258">
            <v>2.6</v>
          </cell>
          <cell r="L258">
            <v>3.6</v>
          </cell>
          <cell r="M258">
            <v>3.6</v>
          </cell>
          <cell r="N258">
            <v>0.6</v>
          </cell>
          <cell r="O258">
            <v>41.45</v>
          </cell>
          <cell r="P258">
            <v>33.700000000000003</v>
          </cell>
          <cell r="Q258">
            <v>41.45</v>
          </cell>
          <cell r="R258">
            <v>32.68</v>
          </cell>
          <cell r="S258">
            <v>4.68</v>
          </cell>
          <cell r="T258">
            <v>4.68</v>
          </cell>
          <cell r="U258">
            <v>4.68</v>
          </cell>
          <cell r="V258">
            <v>4.68</v>
          </cell>
          <cell r="W258">
            <v>4.68</v>
          </cell>
          <cell r="X258">
            <v>5.04</v>
          </cell>
          <cell r="Y258">
            <v>5.04</v>
          </cell>
          <cell r="Z258">
            <v>5.04</v>
          </cell>
          <cell r="AA258">
            <v>5.04</v>
          </cell>
          <cell r="AB258">
            <v>60</v>
          </cell>
          <cell r="AC258">
            <v>32.5</v>
          </cell>
          <cell r="AD258">
            <v>12</v>
          </cell>
          <cell r="AE258">
            <v>6.16</v>
          </cell>
          <cell r="AF258">
            <v>2.5</v>
          </cell>
          <cell r="AG258">
            <v>3</v>
          </cell>
          <cell r="AH258">
            <v>0.9</v>
          </cell>
          <cell r="AI258">
            <v>0.4</v>
          </cell>
          <cell r="AJ258">
            <v>1.74</v>
          </cell>
        </row>
        <row r="259">
          <cell r="C259">
            <v>269.04000000000002</v>
          </cell>
          <cell r="D259">
            <v>70.31</v>
          </cell>
          <cell r="E259">
            <v>198.23</v>
          </cell>
          <cell r="F259">
            <v>124.21</v>
          </cell>
          <cell r="G259">
            <v>24.01</v>
          </cell>
          <cell r="H259">
            <v>119.92</v>
          </cell>
          <cell r="I259">
            <v>69.08</v>
          </cell>
          <cell r="J259">
            <v>69.08</v>
          </cell>
          <cell r="K259">
            <v>2.6</v>
          </cell>
          <cell r="L259">
            <v>3.6</v>
          </cell>
          <cell r="M259">
            <v>3.6</v>
          </cell>
          <cell r="N259">
            <v>0.6</v>
          </cell>
          <cell r="O259">
            <v>41.45</v>
          </cell>
          <cell r="P259">
            <v>33.700000000000003</v>
          </cell>
          <cell r="Q259">
            <v>41.45</v>
          </cell>
          <cell r="R259">
            <v>32.68</v>
          </cell>
          <cell r="S259">
            <v>4.68</v>
          </cell>
          <cell r="T259">
            <v>4.68</v>
          </cell>
          <cell r="U259">
            <v>4.68</v>
          </cell>
          <cell r="V259">
            <v>4.68</v>
          </cell>
          <cell r="W259">
            <v>4.68</v>
          </cell>
          <cell r="X259">
            <v>5.04</v>
          </cell>
          <cell r="Y259">
            <v>5.04</v>
          </cell>
          <cell r="Z259">
            <v>5.04</v>
          </cell>
          <cell r="AA259">
            <v>5.04</v>
          </cell>
          <cell r="AB259">
            <v>60</v>
          </cell>
          <cell r="AC259">
            <v>32.5</v>
          </cell>
          <cell r="AD259">
            <v>12</v>
          </cell>
          <cell r="AE259">
            <v>6.16</v>
          </cell>
          <cell r="AF259">
            <v>2.5</v>
          </cell>
          <cell r="AG259">
            <v>3</v>
          </cell>
          <cell r="AH259">
            <v>0.9</v>
          </cell>
          <cell r="AI259">
            <v>0.4</v>
          </cell>
          <cell r="AJ259">
            <v>1.74</v>
          </cell>
        </row>
        <row r="260">
          <cell r="C260">
            <v>272.11</v>
          </cell>
          <cell r="D260">
            <v>70.31</v>
          </cell>
          <cell r="E260">
            <v>198.23</v>
          </cell>
          <cell r="F260">
            <v>124.21</v>
          </cell>
          <cell r="G260">
            <v>24.01</v>
          </cell>
          <cell r="H260">
            <v>119.92</v>
          </cell>
          <cell r="I260">
            <v>69.08</v>
          </cell>
          <cell r="J260">
            <v>69.08</v>
          </cell>
          <cell r="K260">
            <v>2.6</v>
          </cell>
          <cell r="L260">
            <v>3.6</v>
          </cell>
          <cell r="M260">
            <v>3.6</v>
          </cell>
          <cell r="N260">
            <v>0.6</v>
          </cell>
          <cell r="O260">
            <v>41.45</v>
          </cell>
          <cell r="P260">
            <v>33.700000000000003</v>
          </cell>
          <cell r="Q260">
            <v>41.45</v>
          </cell>
          <cell r="R260">
            <v>32.68</v>
          </cell>
          <cell r="S260">
            <v>4.68</v>
          </cell>
          <cell r="T260">
            <v>4.68</v>
          </cell>
          <cell r="U260">
            <v>4.68</v>
          </cell>
          <cell r="V260">
            <v>4.68</v>
          </cell>
          <cell r="W260">
            <v>4.68</v>
          </cell>
          <cell r="X260">
            <v>5.04</v>
          </cell>
          <cell r="Y260">
            <v>5.04</v>
          </cell>
          <cell r="Z260">
            <v>5.04</v>
          </cell>
          <cell r="AA260">
            <v>5.04</v>
          </cell>
          <cell r="AB260">
            <v>60</v>
          </cell>
          <cell r="AC260">
            <v>32.5</v>
          </cell>
          <cell r="AD260">
            <v>12</v>
          </cell>
          <cell r="AE260">
            <v>6.16</v>
          </cell>
          <cell r="AF260">
            <v>2.5</v>
          </cell>
          <cell r="AG260">
            <v>3</v>
          </cell>
          <cell r="AH260">
            <v>0.9</v>
          </cell>
          <cell r="AI260">
            <v>0.4</v>
          </cell>
          <cell r="AJ260">
            <v>1.74</v>
          </cell>
        </row>
        <row r="261">
          <cell r="C261">
            <v>294.61</v>
          </cell>
          <cell r="D261">
            <v>70.31</v>
          </cell>
          <cell r="E261">
            <v>198.23</v>
          </cell>
          <cell r="F261">
            <v>124.21</v>
          </cell>
          <cell r="G261">
            <v>24.01</v>
          </cell>
          <cell r="H261">
            <v>119.92</v>
          </cell>
          <cell r="I261">
            <v>69.08</v>
          </cell>
          <cell r="J261">
            <v>69.08</v>
          </cell>
          <cell r="K261">
            <v>2.6</v>
          </cell>
          <cell r="L261">
            <v>3.6</v>
          </cell>
          <cell r="M261">
            <v>3.6</v>
          </cell>
          <cell r="N261">
            <v>0.6</v>
          </cell>
          <cell r="O261">
            <v>41.45</v>
          </cell>
          <cell r="P261">
            <v>33.700000000000003</v>
          </cell>
          <cell r="Q261">
            <v>41.45</v>
          </cell>
          <cell r="R261">
            <v>32.68</v>
          </cell>
          <cell r="S261">
            <v>4.68</v>
          </cell>
          <cell r="T261">
            <v>4.68</v>
          </cell>
          <cell r="U261">
            <v>4.68</v>
          </cell>
          <cell r="V261">
            <v>4.68</v>
          </cell>
          <cell r="W261">
            <v>4.68</v>
          </cell>
          <cell r="X261">
            <v>5.04</v>
          </cell>
          <cell r="Y261">
            <v>5.04</v>
          </cell>
          <cell r="Z261">
            <v>5.04</v>
          </cell>
          <cell r="AA261">
            <v>5.04</v>
          </cell>
          <cell r="AB261">
            <v>60</v>
          </cell>
          <cell r="AC261">
            <v>32.5</v>
          </cell>
          <cell r="AD261">
            <v>12</v>
          </cell>
          <cell r="AE261">
            <v>6.16</v>
          </cell>
          <cell r="AF261">
            <v>2.5</v>
          </cell>
          <cell r="AG261">
            <v>3</v>
          </cell>
          <cell r="AH261">
            <v>0.9</v>
          </cell>
          <cell r="AI261">
            <v>0.4</v>
          </cell>
          <cell r="AJ261">
            <v>1.74</v>
          </cell>
        </row>
        <row r="262">
          <cell r="C262">
            <v>291.33</v>
          </cell>
          <cell r="D262">
            <v>70.31</v>
          </cell>
          <cell r="E262">
            <v>198.23</v>
          </cell>
          <cell r="F262">
            <v>124.21</v>
          </cell>
          <cell r="G262">
            <v>24.01</v>
          </cell>
          <cell r="H262">
            <v>119.92</v>
          </cell>
          <cell r="I262">
            <v>69.08</v>
          </cell>
          <cell r="J262">
            <v>69.08</v>
          </cell>
          <cell r="K262">
            <v>2.6</v>
          </cell>
          <cell r="L262">
            <v>3.6</v>
          </cell>
          <cell r="M262">
            <v>3.6</v>
          </cell>
          <cell r="N262">
            <v>0.6</v>
          </cell>
          <cell r="O262">
            <v>41.45</v>
          </cell>
          <cell r="P262">
            <v>33.700000000000003</v>
          </cell>
          <cell r="Q262">
            <v>41.45</v>
          </cell>
          <cell r="R262">
            <v>32.68</v>
          </cell>
          <cell r="S262">
            <v>4.68</v>
          </cell>
          <cell r="T262">
            <v>4.68</v>
          </cell>
          <cell r="U262">
            <v>4.68</v>
          </cell>
          <cell r="V262">
            <v>4.68</v>
          </cell>
          <cell r="W262">
            <v>4.68</v>
          </cell>
          <cell r="X262">
            <v>5.04</v>
          </cell>
          <cell r="Y262">
            <v>5.04</v>
          </cell>
          <cell r="Z262">
            <v>5.04</v>
          </cell>
          <cell r="AA262">
            <v>5.04</v>
          </cell>
          <cell r="AB262">
            <v>60</v>
          </cell>
          <cell r="AC262">
            <v>32.5</v>
          </cell>
          <cell r="AD262">
            <v>12</v>
          </cell>
          <cell r="AE262">
            <v>6.16</v>
          </cell>
          <cell r="AF262">
            <v>2.5</v>
          </cell>
          <cell r="AG262">
            <v>3</v>
          </cell>
          <cell r="AH262">
            <v>0.9</v>
          </cell>
          <cell r="AI262">
            <v>0.4</v>
          </cell>
          <cell r="AJ262">
            <v>1.74</v>
          </cell>
        </row>
        <row r="263">
          <cell r="C263">
            <v>260.36</v>
          </cell>
          <cell r="D263">
            <v>70.31</v>
          </cell>
          <cell r="E263">
            <v>198.23</v>
          </cell>
          <cell r="F263">
            <v>124.21</v>
          </cell>
          <cell r="G263">
            <v>24.01</v>
          </cell>
          <cell r="H263">
            <v>119.92</v>
          </cell>
          <cell r="I263">
            <v>69.08</v>
          </cell>
          <cell r="J263">
            <v>69.08</v>
          </cell>
          <cell r="K263">
            <v>2.6</v>
          </cell>
          <cell r="L263">
            <v>3.6</v>
          </cell>
          <cell r="M263">
            <v>3.6</v>
          </cell>
          <cell r="N263">
            <v>0.6</v>
          </cell>
          <cell r="O263">
            <v>41.45</v>
          </cell>
          <cell r="P263">
            <v>33.700000000000003</v>
          </cell>
          <cell r="Q263">
            <v>41.45</v>
          </cell>
          <cell r="R263">
            <v>32.68</v>
          </cell>
          <cell r="S263">
            <v>4.68</v>
          </cell>
          <cell r="T263">
            <v>4.68</v>
          </cell>
          <cell r="U263">
            <v>4.68</v>
          </cell>
          <cell r="V263">
            <v>4.68</v>
          </cell>
          <cell r="W263">
            <v>4.68</v>
          </cell>
          <cell r="X263">
            <v>5.04</v>
          </cell>
          <cell r="Y263">
            <v>5.04</v>
          </cell>
          <cell r="Z263">
            <v>5.04</v>
          </cell>
          <cell r="AA263">
            <v>5.04</v>
          </cell>
          <cell r="AB263">
            <v>60</v>
          </cell>
          <cell r="AC263">
            <v>42.77</v>
          </cell>
          <cell r="AD263">
            <v>12</v>
          </cell>
          <cell r="AE263">
            <v>6.16</v>
          </cell>
          <cell r="AF263">
            <v>2.5</v>
          </cell>
          <cell r="AG263">
            <v>3</v>
          </cell>
          <cell r="AH263">
            <v>0.9</v>
          </cell>
          <cell r="AI263">
            <v>0.4</v>
          </cell>
          <cell r="AJ263">
            <v>1.74</v>
          </cell>
        </row>
        <row r="264">
          <cell r="C264">
            <v>246.31</v>
          </cell>
          <cell r="D264">
            <v>70.31</v>
          </cell>
          <cell r="E264">
            <v>198.23</v>
          </cell>
          <cell r="F264">
            <v>124.21</v>
          </cell>
          <cell r="G264">
            <v>24.01</v>
          </cell>
          <cell r="H264">
            <v>119.92</v>
          </cell>
          <cell r="I264">
            <v>69.08</v>
          </cell>
          <cell r="J264">
            <v>69.08</v>
          </cell>
          <cell r="K264">
            <v>2.6</v>
          </cell>
          <cell r="L264">
            <v>3.6</v>
          </cell>
          <cell r="M264">
            <v>3.6</v>
          </cell>
          <cell r="N264">
            <v>0.6</v>
          </cell>
          <cell r="O264">
            <v>41.45</v>
          </cell>
          <cell r="P264">
            <v>33.700000000000003</v>
          </cell>
          <cell r="Q264">
            <v>41.45</v>
          </cell>
          <cell r="R264">
            <v>32.68</v>
          </cell>
          <cell r="S264">
            <v>4.68</v>
          </cell>
          <cell r="T264">
            <v>4.68</v>
          </cell>
          <cell r="U264">
            <v>4.68</v>
          </cell>
          <cell r="V264">
            <v>4.68</v>
          </cell>
          <cell r="W264">
            <v>4.68</v>
          </cell>
          <cell r="X264">
            <v>5.04</v>
          </cell>
          <cell r="Y264">
            <v>5.04</v>
          </cell>
          <cell r="Z264">
            <v>5.04</v>
          </cell>
          <cell r="AA264">
            <v>5.04</v>
          </cell>
          <cell r="AB264">
            <v>60</v>
          </cell>
          <cell r="AC264">
            <v>79.27</v>
          </cell>
          <cell r="AD264">
            <v>12</v>
          </cell>
          <cell r="AE264">
            <v>6.16</v>
          </cell>
          <cell r="AF264">
            <v>2.5</v>
          </cell>
          <cell r="AG264">
            <v>3</v>
          </cell>
          <cell r="AH264">
            <v>1.27</v>
          </cell>
          <cell r="AI264">
            <v>0.4</v>
          </cell>
          <cell r="AJ264">
            <v>1.74</v>
          </cell>
        </row>
        <row r="265">
          <cell r="C265">
            <v>616.48</v>
          </cell>
          <cell r="D265">
            <v>70.31</v>
          </cell>
          <cell r="E265">
            <v>198.23</v>
          </cell>
          <cell r="F265">
            <v>124.21</v>
          </cell>
          <cell r="G265">
            <v>24.01</v>
          </cell>
          <cell r="H265">
            <v>119.92</v>
          </cell>
          <cell r="I265">
            <v>69.08</v>
          </cell>
          <cell r="J265">
            <v>69.08</v>
          </cell>
          <cell r="K265">
            <v>2.6</v>
          </cell>
          <cell r="L265">
            <v>3.6</v>
          </cell>
          <cell r="M265">
            <v>3.6</v>
          </cell>
          <cell r="N265">
            <v>0.6</v>
          </cell>
          <cell r="O265">
            <v>41.45</v>
          </cell>
          <cell r="P265">
            <v>33.700000000000003</v>
          </cell>
          <cell r="Q265">
            <v>41.45</v>
          </cell>
          <cell r="R265">
            <v>32.68</v>
          </cell>
          <cell r="S265">
            <v>4.68</v>
          </cell>
          <cell r="T265">
            <v>4.68</v>
          </cell>
          <cell r="U265">
            <v>4.68</v>
          </cell>
          <cell r="V265">
            <v>4.68</v>
          </cell>
          <cell r="W265">
            <v>4.68</v>
          </cell>
          <cell r="X265">
            <v>5.04</v>
          </cell>
          <cell r="Y265">
            <v>5.04</v>
          </cell>
          <cell r="Z265">
            <v>5.04</v>
          </cell>
          <cell r="AA265">
            <v>5.04</v>
          </cell>
          <cell r="AB265">
            <v>154.4</v>
          </cell>
          <cell r="AC265">
            <v>79.27</v>
          </cell>
          <cell r="AD265">
            <v>37.04</v>
          </cell>
          <cell r="AE265">
            <v>6.16</v>
          </cell>
          <cell r="AF265">
            <v>4.82</v>
          </cell>
          <cell r="AG265">
            <v>10.029999999999999</v>
          </cell>
          <cell r="AH265">
            <v>1.44</v>
          </cell>
          <cell r="AI265">
            <v>0.77</v>
          </cell>
          <cell r="AJ265">
            <v>1.74</v>
          </cell>
        </row>
        <row r="266">
          <cell r="C266">
            <v>598.37</v>
          </cell>
          <cell r="D266">
            <v>70.31</v>
          </cell>
          <cell r="E266">
            <v>198.23</v>
          </cell>
          <cell r="F266">
            <v>124.21</v>
          </cell>
          <cell r="G266">
            <v>24.01</v>
          </cell>
          <cell r="H266">
            <v>119.92</v>
          </cell>
          <cell r="I266">
            <v>69.08</v>
          </cell>
          <cell r="J266">
            <v>69.08</v>
          </cell>
          <cell r="K266">
            <v>2.6</v>
          </cell>
          <cell r="L266">
            <v>3.6</v>
          </cell>
          <cell r="M266">
            <v>3.6</v>
          </cell>
          <cell r="N266">
            <v>0.6</v>
          </cell>
          <cell r="O266">
            <v>41.45</v>
          </cell>
          <cell r="P266">
            <v>33.700000000000003</v>
          </cell>
          <cell r="Q266">
            <v>41.45</v>
          </cell>
          <cell r="R266">
            <v>32.68</v>
          </cell>
          <cell r="S266">
            <v>4.68</v>
          </cell>
          <cell r="T266">
            <v>4.68</v>
          </cell>
          <cell r="U266">
            <v>4.68</v>
          </cell>
          <cell r="V266">
            <v>4.68</v>
          </cell>
          <cell r="W266">
            <v>4.68</v>
          </cell>
          <cell r="X266">
            <v>5.04</v>
          </cell>
          <cell r="Y266">
            <v>5.04</v>
          </cell>
          <cell r="Z266">
            <v>5.04</v>
          </cell>
          <cell r="AA266">
            <v>5.04</v>
          </cell>
          <cell r="AB266">
            <v>154.4</v>
          </cell>
          <cell r="AC266">
            <v>79.27</v>
          </cell>
          <cell r="AD266">
            <v>37.04</v>
          </cell>
          <cell r="AE266">
            <v>6.16</v>
          </cell>
          <cell r="AF266">
            <v>4.82</v>
          </cell>
          <cell r="AG266">
            <v>10.029999999999999</v>
          </cell>
          <cell r="AH266">
            <v>1.44</v>
          </cell>
          <cell r="AI266">
            <v>0.77</v>
          </cell>
          <cell r="AJ266">
            <v>1.74</v>
          </cell>
        </row>
        <row r="267">
          <cell r="C267">
            <v>498.72</v>
          </cell>
          <cell r="D267">
            <v>70.31</v>
          </cell>
          <cell r="E267">
            <v>198.23</v>
          </cell>
          <cell r="F267">
            <v>124.21</v>
          </cell>
          <cell r="G267">
            <v>24.01</v>
          </cell>
          <cell r="H267">
            <v>119.92</v>
          </cell>
          <cell r="I267">
            <v>69.08</v>
          </cell>
          <cell r="J267">
            <v>69.08</v>
          </cell>
          <cell r="K267">
            <v>2.6</v>
          </cell>
          <cell r="L267">
            <v>3.6</v>
          </cell>
          <cell r="M267">
            <v>3.6</v>
          </cell>
          <cell r="N267">
            <v>0.6</v>
          </cell>
          <cell r="O267">
            <v>41.45</v>
          </cell>
          <cell r="P267">
            <v>33.700000000000003</v>
          </cell>
          <cell r="Q267">
            <v>41.45</v>
          </cell>
          <cell r="R267">
            <v>32.68</v>
          </cell>
          <cell r="S267">
            <v>4.68</v>
          </cell>
          <cell r="T267">
            <v>4.68</v>
          </cell>
          <cell r="U267">
            <v>4.68</v>
          </cell>
          <cell r="V267">
            <v>4.68</v>
          </cell>
          <cell r="W267">
            <v>4.68</v>
          </cell>
          <cell r="X267">
            <v>5.04</v>
          </cell>
          <cell r="Y267">
            <v>5.04</v>
          </cell>
          <cell r="Z267">
            <v>5.04</v>
          </cell>
          <cell r="AA267">
            <v>5.04</v>
          </cell>
          <cell r="AB267">
            <v>127.76</v>
          </cell>
          <cell r="AC267">
            <v>79.27</v>
          </cell>
          <cell r="AD267">
            <v>37.04</v>
          </cell>
          <cell r="AE267">
            <v>6.16</v>
          </cell>
          <cell r="AF267">
            <v>3.38</v>
          </cell>
          <cell r="AG267">
            <v>6.59</v>
          </cell>
          <cell r="AH267">
            <v>1.44</v>
          </cell>
          <cell r="AI267">
            <v>0.41</v>
          </cell>
          <cell r="AJ267">
            <v>1.74</v>
          </cell>
        </row>
        <row r="268">
          <cell r="C268">
            <v>372.15</v>
          </cell>
          <cell r="D268">
            <v>70.31</v>
          </cell>
          <cell r="E268">
            <v>198.23</v>
          </cell>
          <cell r="F268">
            <v>124.21</v>
          </cell>
          <cell r="G268">
            <v>24.01</v>
          </cell>
          <cell r="H268">
            <v>119.92</v>
          </cell>
          <cell r="I268">
            <v>69.08</v>
          </cell>
          <cell r="J268">
            <v>69.08</v>
          </cell>
          <cell r="K268">
            <v>2.6</v>
          </cell>
          <cell r="L268">
            <v>3.6</v>
          </cell>
          <cell r="M268">
            <v>3.6</v>
          </cell>
          <cell r="N268">
            <v>0.6</v>
          </cell>
          <cell r="O268">
            <v>41.45</v>
          </cell>
          <cell r="P268">
            <v>33.700000000000003</v>
          </cell>
          <cell r="Q268">
            <v>41.45</v>
          </cell>
          <cell r="R268">
            <v>32.68</v>
          </cell>
          <cell r="S268">
            <v>4.68</v>
          </cell>
          <cell r="T268">
            <v>4.68</v>
          </cell>
          <cell r="U268">
            <v>4.68</v>
          </cell>
          <cell r="V268">
            <v>4.68</v>
          </cell>
          <cell r="W268">
            <v>4.68</v>
          </cell>
          <cell r="X268">
            <v>5.04</v>
          </cell>
          <cell r="Y268">
            <v>5.04</v>
          </cell>
          <cell r="Z268">
            <v>5.04</v>
          </cell>
          <cell r="AA268">
            <v>5.04</v>
          </cell>
          <cell r="AB268">
            <v>60</v>
          </cell>
          <cell r="AC268">
            <v>79.27</v>
          </cell>
          <cell r="AD268">
            <v>28.18</v>
          </cell>
          <cell r="AE268">
            <v>6.16</v>
          </cell>
          <cell r="AF268">
            <v>2.5</v>
          </cell>
          <cell r="AG268">
            <v>3</v>
          </cell>
          <cell r="AH268">
            <v>1.44</v>
          </cell>
          <cell r="AI268">
            <v>0.4</v>
          </cell>
          <cell r="AJ268">
            <v>1.74</v>
          </cell>
        </row>
        <row r="269">
          <cell r="C269">
            <v>275.7</v>
          </cell>
          <cell r="D269">
            <v>70.31</v>
          </cell>
          <cell r="E269">
            <v>198.23</v>
          </cell>
          <cell r="F269">
            <v>124.21</v>
          </cell>
          <cell r="G269">
            <v>0</v>
          </cell>
          <cell r="H269">
            <v>119.92</v>
          </cell>
          <cell r="I269">
            <v>69.08</v>
          </cell>
          <cell r="J269">
            <v>69.08</v>
          </cell>
          <cell r="K269">
            <v>2.6</v>
          </cell>
          <cell r="L269">
            <v>3.6</v>
          </cell>
          <cell r="M269">
            <v>3.6</v>
          </cell>
          <cell r="N269">
            <v>0.6</v>
          </cell>
          <cell r="O269">
            <v>41.45</v>
          </cell>
          <cell r="P269">
            <v>33.700000000000003</v>
          </cell>
          <cell r="Q269">
            <v>41.45</v>
          </cell>
          <cell r="R269">
            <v>32.68</v>
          </cell>
          <cell r="S269">
            <v>4.68</v>
          </cell>
          <cell r="T269">
            <v>4.68</v>
          </cell>
          <cell r="U269">
            <v>4.68</v>
          </cell>
          <cell r="V269">
            <v>4.68</v>
          </cell>
          <cell r="W269">
            <v>4.68</v>
          </cell>
          <cell r="X269">
            <v>5.04</v>
          </cell>
          <cell r="Y269">
            <v>5.04</v>
          </cell>
          <cell r="Z269">
            <v>5.04</v>
          </cell>
          <cell r="AA269">
            <v>0</v>
          </cell>
          <cell r="AB269">
            <v>60</v>
          </cell>
          <cell r="AC269">
            <v>32.5</v>
          </cell>
          <cell r="AD269">
            <v>12</v>
          </cell>
          <cell r="AE269">
            <v>6.16</v>
          </cell>
          <cell r="AF269">
            <v>2.5</v>
          </cell>
          <cell r="AG269">
            <v>3</v>
          </cell>
          <cell r="AH269">
            <v>0.9</v>
          </cell>
          <cell r="AI269">
            <v>0.4</v>
          </cell>
          <cell r="AJ269">
            <v>0.9</v>
          </cell>
        </row>
        <row r="270">
          <cell r="C270">
            <v>382.49</v>
          </cell>
          <cell r="D270">
            <v>0</v>
          </cell>
          <cell r="E270">
            <v>0</v>
          </cell>
          <cell r="F270">
            <v>124.21</v>
          </cell>
          <cell r="G270">
            <v>0</v>
          </cell>
          <cell r="H270">
            <v>119.92</v>
          </cell>
          <cell r="I270">
            <v>69.08</v>
          </cell>
          <cell r="J270">
            <v>69.08</v>
          </cell>
          <cell r="K270">
            <v>2.6</v>
          </cell>
          <cell r="L270">
            <v>3.6</v>
          </cell>
          <cell r="M270">
            <v>3.6</v>
          </cell>
          <cell r="N270">
            <v>0.6</v>
          </cell>
          <cell r="O270">
            <v>41.45</v>
          </cell>
          <cell r="P270">
            <v>33.700000000000003</v>
          </cell>
          <cell r="Q270">
            <v>41.45</v>
          </cell>
          <cell r="R270">
            <v>32.68</v>
          </cell>
          <cell r="S270">
            <v>4.68</v>
          </cell>
          <cell r="T270">
            <v>4.68</v>
          </cell>
          <cell r="U270">
            <v>4.68</v>
          </cell>
          <cell r="V270">
            <v>4.68</v>
          </cell>
          <cell r="W270">
            <v>4.68</v>
          </cell>
          <cell r="X270">
            <v>5.04</v>
          </cell>
          <cell r="Y270">
            <v>5.04</v>
          </cell>
          <cell r="Z270">
            <v>5.04</v>
          </cell>
          <cell r="AA270">
            <v>0</v>
          </cell>
          <cell r="AB270">
            <v>60</v>
          </cell>
          <cell r="AC270">
            <v>32.5</v>
          </cell>
          <cell r="AD270">
            <v>12</v>
          </cell>
          <cell r="AE270">
            <v>4</v>
          </cell>
          <cell r="AF270">
            <v>2.5</v>
          </cell>
          <cell r="AG270">
            <v>3</v>
          </cell>
          <cell r="AH270">
            <v>0.9</v>
          </cell>
          <cell r="AI270">
            <v>0.4</v>
          </cell>
          <cell r="AJ270">
            <v>0.9</v>
          </cell>
        </row>
        <row r="272">
          <cell r="C272">
            <v>7878.76</v>
          </cell>
          <cell r="D272">
            <v>1030.58</v>
          </cell>
          <cell r="E272">
            <v>2958.81</v>
          </cell>
          <cell r="F272">
            <v>2981.12</v>
          </cell>
          <cell r="G272">
            <v>312.10000000000002</v>
          </cell>
          <cell r="H272">
            <v>2878.19</v>
          </cell>
          <cell r="I272">
            <v>1657.88</v>
          </cell>
          <cell r="J272">
            <v>1657.88</v>
          </cell>
          <cell r="K272">
            <v>62.39</v>
          </cell>
          <cell r="L272">
            <v>86.39</v>
          </cell>
          <cell r="M272">
            <v>86.39</v>
          </cell>
          <cell r="N272">
            <v>14.39</v>
          </cell>
          <cell r="O272">
            <v>994.75</v>
          </cell>
          <cell r="P272">
            <v>808.82</v>
          </cell>
          <cell r="Q272">
            <v>994.18</v>
          </cell>
          <cell r="R272">
            <v>784.37</v>
          </cell>
          <cell r="S272">
            <v>112.37</v>
          </cell>
          <cell r="T272">
            <v>112.37</v>
          </cell>
          <cell r="U272">
            <v>112.37</v>
          </cell>
          <cell r="V272">
            <v>112.37</v>
          </cell>
          <cell r="W272">
            <v>112.37</v>
          </cell>
          <cell r="X272">
            <v>120.88</v>
          </cell>
          <cell r="Y272">
            <v>120.88</v>
          </cell>
          <cell r="Z272">
            <v>115.85</v>
          </cell>
          <cell r="AA272">
            <v>65.48</v>
          </cell>
          <cell r="AB272">
            <v>1696.55</v>
          </cell>
          <cell r="AC272">
            <v>1024.1400000000001</v>
          </cell>
          <cell r="AD272">
            <v>379.31</v>
          </cell>
          <cell r="AE272">
            <v>127.59</v>
          </cell>
          <cell r="AF272">
            <v>65.52</v>
          </cell>
          <cell r="AG272">
            <v>89.66</v>
          </cell>
          <cell r="AH272">
            <v>24.14</v>
          </cell>
          <cell r="AI272">
            <v>10.34</v>
          </cell>
          <cell r="AJ272">
            <v>31.03</v>
          </cell>
        </row>
        <row r="274">
          <cell r="C274">
            <v>2E-3</v>
          </cell>
          <cell r="D274">
            <v>2E-3</v>
          </cell>
          <cell r="E274">
            <v>2E-3</v>
          </cell>
          <cell r="F274">
            <v>2.5700000000000001E-2</v>
          </cell>
          <cell r="G274">
            <v>3.32E-2</v>
          </cell>
          <cell r="H274">
            <v>2.75E-2</v>
          </cell>
          <cell r="I274">
            <v>2.7799999999999998E-2</v>
          </cell>
          <cell r="J274">
            <v>2.81E-2</v>
          </cell>
          <cell r="K274">
            <v>3.2000000000000001E-2</v>
          </cell>
          <cell r="L274">
            <v>3.2199999999999999E-2</v>
          </cell>
          <cell r="M274">
            <v>3.2199999999999999E-2</v>
          </cell>
          <cell r="N274">
            <v>3.2199999999999999E-2</v>
          </cell>
          <cell r="O274">
            <v>3.9E-2</v>
          </cell>
          <cell r="P274">
            <v>3.95E-2</v>
          </cell>
          <cell r="Q274">
            <v>4.1000000000000002E-2</v>
          </cell>
          <cell r="R274">
            <v>3.4299999999999997E-2</v>
          </cell>
          <cell r="S274">
            <v>3.7100000000000001E-2</v>
          </cell>
          <cell r="T274">
            <v>3.7100000000000001E-2</v>
          </cell>
          <cell r="U274">
            <v>3.7100000000000001E-2</v>
          </cell>
          <cell r="V274">
            <v>3.7100000000000001E-2</v>
          </cell>
          <cell r="W274">
            <v>3.7100000000000001E-2</v>
          </cell>
          <cell r="X274">
            <v>4.0899999999999999E-2</v>
          </cell>
          <cell r="Y274">
            <v>4.0899999999999999E-2</v>
          </cell>
          <cell r="Z274">
            <v>4.0899999999999999E-2</v>
          </cell>
          <cell r="AA274">
            <v>4.0899999999999999E-2</v>
          </cell>
          <cell r="AB274">
            <v>2E-3</v>
          </cell>
          <cell r="AC274">
            <v>2E-3</v>
          </cell>
          <cell r="AD274">
            <v>2E-3</v>
          </cell>
          <cell r="AE274">
            <v>2E-3</v>
          </cell>
          <cell r="AF274">
            <v>2E-3</v>
          </cell>
          <cell r="AG274">
            <v>2E-3</v>
          </cell>
          <cell r="AH274">
            <v>2E-3</v>
          </cell>
          <cell r="AI274">
            <v>2E-3</v>
          </cell>
          <cell r="AJ274">
            <v>2E-3</v>
          </cell>
        </row>
        <row r="285">
          <cell r="C285" t="str">
            <v xml:space="preserve">H-PAUTE </v>
          </cell>
          <cell r="D285" t="str">
            <v>H-PUCARA</v>
          </cell>
          <cell r="E285" t="str">
            <v>H-NACION</v>
          </cell>
          <cell r="F285" t="str">
            <v>E-TRINIT</v>
          </cell>
          <cell r="G285" t="str">
            <v>IN-COLOM</v>
          </cell>
          <cell r="H285" t="str">
            <v xml:space="preserve">T-ESMER </v>
          </cell>
          <cell r="I285" t="str">
            <v>E.GZ.TV3</v>
          </cell>
          <cell r="J285" t="str">
            <v>E.GZ.TV2</v>
          </cell>
          <cell r="K285" t="str">
            <v>CSURDES1</v>
          </cell>
          <cell r="L285" t="str">
            <v>CSURDES2</v>
          </cell>
          <cell r="M285" t="str">
            <v>CSURDES3</v>
          </cell>
          <cell r="N285" t="str">
            <v>CSURDES4</v>
          </cell>
          <cell r="O285" t="str">
            <v>E.VASANT</v>
          </cell>
          <cell r="P285" t="str">
            <v>TPGUANG2</v>
          </cell>
          <cell r="Q285" t="str">
            <v>TPGUANG3</v>
          </cell>
          <cell r="R285" t="str">
            <v>TPGUANG4</v>
          </cell>
          <cell r="S285" t="str">
            <v>TPGUANG5</v>
          </cell>
          <cell r="T285" t="str">
            <v>AGOYAN_H</v>
          </cell>
          <cell r="U285" t="str">
            <v>EEQ_HIDR</v>
          </cell>
          <cell r="V285" t="str">
            <v xml:space="preserve">C-SUR_H </v>
          </cell>
          <cell r="W285" t="str">
            <v>RIOBAM_H</v>
          </cell>
          <cell r="X285" t="str">
            <v>COTOPX_H</v>
          </cell>
          <cell r="Y285" t="str">
            <v>RNORTE_H</v>
          </cell>
          <cell r="Z285" t="str">
            <v>AMBATO_H</v>
          </cell>
          <cell r="AA285" t="str">
            <v>BOLIVR_H</v>
          </cell>
          <cell r="AB285" t="str">
            <v xml:space="preserve">R-SUR_H </v>
          </cell>
        </row>
        <row r="287">
          <cell r="C287">
            <v>377</v>
          </cell>
          <cell r="D287">
            <v>0</v>
          </cell>
          <cell r="E287">
            <v>0</v>
          </cell>
          <cell r="F287">
            <v>124.21</v>
          </cell>
          <cell r="G287">
            <v>0</v>
          </cell>
          <cell r="H287">
            <v>119.92</v>
          </cell>
          <cell r="I287">
            <v>69.08</v>
          </cell>
          <cell r="J287">
            <v>69.08</v>
          </cell>
          <cell r="K287">
            <v>2.6</v>
          </cell>
          <cell r="L287">
            <v>3.6</v>
          </cell>
          <cell r="M287">
            <v>3.6</v>
          </cell>
          <cell r="N287">
            <v>0.6</v>
          </cell>
          <cell r="O287">
            <v>32.68</v>
          </cell>
          <cell r="P287">
            <v>4.68</v>
          </cell>
          <cell r="Q287">
            <v>4.68</v>
          </cell>
          <cell r="R287">
            <v>4.68</v>
          </cell>
          <cell r="S287">
            <v>0</v>
          </cell>
          <cell r="T287">
            <v>60</v>
          </cell>
          <cell r="U287">
            <v>32.5</v>
          </cell>
          <cell r="V287">
            <v>12</v>
          </cell>
          <cell r="W287">
            <v>4</v>
          </cell>
          <cell r="X287">
            <v>2.5</v>
          </cell>
          <cell r="Y287">
            <v>3</v>
          </cell>
          <cell r="Z287">
            <v>0.9</v>
          </cell>
          <cell r="AA287">
            <v>0.4</v>
          </cell>
          <cell r="AB287">
            <v>0.9</v>
          </cell>
        </row>
        <row r="288">
          <cell r="C288">
            <v>343.22</v>
          </cell>
          <cell r="D288">
            <v>0</v>
          </cell>
          <cell r="E288">
            <v>0</v>
          </cell>
          <cell r="F288">
            <v>124.21</v>
          </cell>
          <cell r="G288">
            <v>0</v>
          </cell>
          <cell r="H288">
            <v>119.92</v>
          </cell>
          <cell r="I288">
            <v>69.08</v>
          </cell>
          <cell r="J288">
            <v>69.08</v>
          </cell>
          <cell r="K288">
            <v>2.6</v>
          </cell>
          <cell r="L288">
            <v>3.6</v>
          </cell>
          <cell r="M288">
            <v>3.6</v>
          </cell>
          <cell r="N288">
            <v>0.6</v>
          </cell>
          <cell r="O288">
            <v>32.68</v>
          </cell>
          <cell r="P288">
            <v>4.68</v>
          </cell>
          <cell r="Q288">
            <v>4.68</v>
          </cell>
          <cell r="R288">
            <v>4.68</v>
          </cell>
          <cell r="S288">
            <v>0</v>
          </cell>
          <cell r="T288">
            <v>60</v>
          </cell>
          <cell r="U288">
            <v>32.5</v>
          </cell>
          <cell r="V288">
            <v>12</v>
          </cell>
          <cell r="W288">
            <v>4</v>
          </cell>
          <cell r="X288">
            <v>2.5</v>
          </cell>
          <cell r="Y288">
            <v>3</v>
          </cell>
          <cell r="Z288">
            <v>0.9</v>
          </cell>
          <cell r="AA288">
            <v>0.4</v>
          </cell>
          <cell r="AB288">
            <v>0.9</v>
          </cell>
        </row>
        <row r="289">
          <cell r="C289">
            <v>309.47000000000003</v>
          </cell>
          <cell r="D289">
            <v>0</v>
          </cell>
          <cell r="E289">
            <v>0</v>
          </cell>
          <cell r="F289">
            <v>124.21</v>
          </cell>
          <cell r="G289">
            <v>0</v>
          </cell>
          <cell r="H289">
            <v>119.92</v>
          </cell>
          <cell r="I289">
            <v>69.08</v>
          </cell>
          <cell r="J289">
            <v>69.08</v>
          </cell>
          <cell r="K289">
            <v>2.6</v>
          </cell>
          <cell r="L289">
            <v>3.6</v>
          </cell>
          <cell r="M289">
            <v>3.6</v>
          </cell>
          <cell r="N289">
            <v>0.6</v>
          </cell>
          <cell r="O289">
            <v>32.68</v>
          </cell>
          <cell r="P289">
            <v>4.68</v>
          </cell>
          <cell r="Q289">
            <v>4.68</v>
          </cell>
          <cell r="R289">
            <v>4.68</v>
          </cell>
          <cell r="S289">
            <v>0</v>
          </cell>
          <cell r="T289">
            <v>60</v>
          </cell>
          <cell r="U289">
            <v>32.5</v>
          </cell>
          <cell r="V289">
            <v>12</v>
          </cell>
          <cell r="W289">
            <v>4</v>
          </cell>
          <cell r="X289">
            <v>2.5</v>
          </cell>
          <cell r="Y289">
            <v>3</v>
          </cell>
          <cell r="Z289">
            <v>0.9</v>
          </cell>
          <cell r="AA289">
            <v>0.4</v>
          </cell>
          <cell r="AB289">
            <v>0.9</v>
          </cell>
        </row>
        <row r="290">
          <cell r="C290">
            <v>297.27999999999997</v>
          </cell>
          <cell r="D290">
            <v>0</v>
          </cell>
          <cell r="E290">
            <v>0</v>
          </cell>
          <cell r="F290">
            <v>124.21</v>
          </cell>
          <cell r="G290">
            <v>0</v>
          </cell>
          <cell r="H290">
            <v>119.92</v>
          </cell>
          <cell r="I290">
            <v>69.08</v>
          </cell>
          <cell r="J290">
            <v>69.08</v>
          </cell>
          <cell r="K290">
            <v>2.6</v>
          </cell>
          <cell r="L290">
            <v>3.6</v>
          </cell>
          <cell r="M290">
            <v>3.6</v>
          </cell>
          <cell r="N290">
            <v>0.6</v>
          </cell>
          <cell r="O290">
            <v>32.68</v>
          </cell>
          <cell r="P290">
            <v>4.68</v>
          </cell>
          <cell r="Q290">
            <v>2.71</v>
          </cell>
          <cell r="R290">
            <v>4.68</v>
          </cell>
          <cell r="S290">
            <v>0</v>
          </cell>
          <cell r="T290">
            <v>60</v>
          </cell>
          <cell r="U290">
            <v>32.5</v>
          </cell>
          <cell r="V290">
            <v>12</v>
          </cell>
          <cell r="W290">
            <v>4</v>
          </cell>
          <cell r="X290">
            <v>2.5</v>
          </cell>
          <cell r="Y290">
            <v>3</v>
          </cell>
          <cell r="Z290">
            <v>0.9</v>
          </cell>
          <cell r="AA290">
            <v>0.4</v>
          </cell>
          <cell r="AB290">
            <v>0.9</v>
          </cell>
        </row>
        <row r="291">
          <cell r="C291">
            <v>281.37</v>
          </cell>
          <cell r="D291">
            <v>0</v>
          </cell>
          <cell r="E291">
            <v>0</v>
          </cell>
          <cell r="F291">
            <v>124.21</v>
          </cell>
          <cell r="G291">
            <v>0</v>
          </cell>
          <cell r="H291">
            <v>119.92</v>
          </cell>
          <cell r="I291">
            <v>69.08</v>
          </cell>
          <cell r="J291">
            <v>69.08</v>
          </cell>
          <cell r="K291">
            <v>2.6</v>
          </cell>
          <cell r="L291">
            <v>3.6</v>
          </cell>
          <cell r="M291">
            <v>3.6</v>
          </cell>
          <cell r="N291">
            <v>0.6</v>
          </cell>
          <cell r="O291">
            <v>32.68</v>
          </cell>
          <cell r="P291">
            <v>4.68</v>
          </cell>
          <cell r="Q291">
            <v>4.68</v>
          </cell>
          <cell r="R291">
            <v>4.68</v>
          </cell>
          <cell r="S291">
            <v>0</v>
          </cell>
          <cell r="T291">
            <v>60</v>
          </cell>
          <cell r="U291">
            <v>32.5</v>
          </cell>
          <cell r="V291">
            <v>12</v>
          </cell>
          <cell r="W291">
            <v>4</v>
          </cell>
          <cell r="X291">
            <v>2.5</v>
          </cell>
          <cell r="Y291">
            <v>3</v>
          </cell>
          <cell r="Z291">
            <v>0.9</v>
          </cell>
          <cell r="AA291">
            <v>0.4</v>
          </cell>
          <cell r="AB291">
            <v>0.9</v>
          </cell>
        </row>
        <row r="292">
          <cell r="C292">
            <v>307.92</v>
          </cell>
          <cell r="D292">
            <v>0</v>
          </cell>
          <cell r="E292">
            <v>0</v>
          </cell>
          <cell r="F292">
            <v>124.21</v>
          </cell>
          <cell r="G292">
            <v>0</v>
          </cell>
          <cell r="H292">
            <v>119.92</v>
          </cell>
          <cell r="I292">
            <v>69.08</v>
          </cell>
          <cell r="J292">
            <v>69.08</v>
          </cell>
          <cell r="K292">
            <v>2.6</v>
          </cell>
          <cell r="L292">
            <v>3.6</v>
          </cell>
          <cell r="M292">
            <v>3.6</v>
          </cell>
          <cell r="N292">
            <v>0.6</v>
          </cell>
          <cell r="O292">
            <v>32.68</v>
          </cell>
          <cell r="P292">
            <v>4.68</v>
          </cell>
          <cell r="Q292">
            <v>4.68</v>
          </cell>
          <cell r="R292">
            <v>4.68</v>
          </cell>
          <cell r="S292">
            <v>0</v>
          </cell>
          <cell r="T292">
            <v>60</v>
          </cell>
          <cell r="U292">
            <v>32.5</v>
          </cell>
          <cell r="V292">
            <v>12</v>
          </cell>
          <cell r="W292">
            <v>4</v>
          </cell>
          <cell r="X292">
            <v>2.5</v>
          </cell>
          <cell r="Y292">
            <v>3</v>
          </cell>
          <cell r="Z292">
            <v>0.9</v>
          </cell>
          <cell r="AA292">
            <v>0.4</v>
          </cell>
          <cell r="AB292">
            <v>0.9</v>
          </cell>
        </row>
        <row r="293">
          <cell r="C293">
            <v>255.09</v>
          </cell>
          <cell r="D293">
            <v>0</v>
          </cell>
          <cell r="E293">
            <v>0</v>
          </cell>
          <cell r="F293">
            <v>124.21</v>
          </cell>
          <cell r="G293">
            <v>0</v>
          </cell>
          <cell r="H293">
            <v>119.92</v>
          </cell>
          <cell r="I293">
            <v>69.08</v>
          </cell>
          <cell r="J293">
            <v>69.08</v>
          </cell>
          <cell r="K293">
            <v>2.6</v>
          </cell>
          <cell r="L293">
            <v>3.6</v>
          </cell>
          <cell r="M293">
            <v>3.6</v>
          </cell>
          <cell r="N293">
            <v>0.6</v>
          </cell>
          <cell r="O293">
            <v>32.68</v>
          </cell>
          <cell r="P293">
            <v>4.68</v>
          </cell>
          <cell r="Q293">
            <v>4.68</v>
          </cell>
          <cell r="R293">
            <v>4.68</v>
          </cell>
          <cell r="S293">
            <v>0</v>
          </cell>
          <cell r="T293">
            <v>60</v>
          </cell>
          <cell r="U293">
            <v>32.5</v>
          </cell>
          <cell r="V293">
            <v>12</v>
          </cell>
          <cell r="W293">
            <v>4</v>
          </cell>
          <cell r="X293">
            <v>2.5</v>
          </cell>
          <cell r="Y293">
            <v>3</v>
          </cell>
          <cell r="Z293">
            <v>0.9</v>
          </cell>
          <cell r="AA293">
            <v>0.4</v>
          </cell>
          <cell r="AB293">
            <v>0.9</v>
          </cell>
        </row>
        <row r="294">
          <cell r="C294">
            <v>282.86</v>
          </cell>
          <cell r="D294">
            <v>0</v>
          </cell>
          <cell r="E294">
            <v>0</v>
          </cell>
          <cell r="F294">
            <v>124.21</v>
          </cell>
          <cell r="G294">
            <v>0</v>
          </cell>
          <cell r="H294">
            <v>119.92</v>
          </cell>
          <cell r="I294">
            <v>69.08</v>
          </cell>
          <cell r="J294">
            <v>69.08</v>
          </cell>
          <cell r="K294">
            <v>2.6</v>
          </cell>
          <cell r="L294">
            <v>3.6</v>
          </cell>
          <cell r="M294">
            <v>3.6</v>
          </cell>
          <cell r="N294">
            <v>0.6</v>
          </cell>
          <cell r="O294">
            <v>32.68</v>
          </cell>
          <cell r="P294">
            <v>4.68</v>
          </cell>
          <cell r="Q294">
            <v>4.68</v>
          </cell>
          <cell r="R294">
            <v>4.68</v>
          </cell>
          <cell r="S294">
            <v>0</v>
          </cell>
          <cell r="T294">
            <v>60</v>
          </cell>
          <cell r="U294">
            <v>32.5</v>
          </cell>
          <cell r="V294">
            <v>12</v>
          </cell>
          <cell r="W294">
            <v>4</v>
          </cell>
          <cell r="X294">
            <v>2.5</v>
          </cell>
          <cell r="Y294">
            <v>3</v>
          </cell>
          <cell r="Z294">
            <v>0.9</v>
          </cell>
          <cell r="AA294">
            <v>0.4</v>
          </cell>
          <cell r="AB294">
            <v>0.9</v>
          </cell>
        </row>
        <row r="295">
          <cell r="C295">
            <v>307.32</v>
          </cell>
          <cell r="D295">
            <v>0</v>
          </cell>
          <cell r="E295">
            <v>0</v>
          </cell>
          <cell r="F295">
            <v>124.21</v>
          </cell>
          <cell r="G295">
            <v>0</v>
          </cell>
          <cell r="H295">
            <v>119.92</v>
          </cell>
          <cell r="I295">
            <v>69.08</v>
          </cell>
          <cell r="J295">
            <v>69.08</v>
          </cell>
          <cell r="K295">
            <v>2.6</v>
          </cell>
          <cell r="L295">
            <v>3.6</v>
          </cell>
          <cell r="M295">
            <v>3.6</v>
          </cell>
          <cell r="N295">
            <v>0.6</v>
          </cell>
          <cell r="O295">
            <v>32.68</v>
          </cell>
          <cell r="P295">
            <v>4.68</v>
          </cell>
          <cell r="Q295">
            <v>4.68</v>
          </cell>
          <cell r="R295">
            <v>4.68</v>
          </cell>
          <cell r="S295">
            <v>0</v>
          </cell>
          <cell r="T295">
            <v>60</v>
          </cell>
          <cell r="U295">
            <v>32.5</v>
          </cell>
          <cell r="V295">
            <v>12</v>
          </cell>
          <cell r="W295">
            <v>5.32</v>
          </cell>
          <cell r="X295">
            <v>2.5</v>
          </cell>
          <cell r="Y295">
            <v>3</v>
          </cell>
          <cell r="Z295">
            <v>0.9</v>
          </cell>
          <cell r="AA295">
            <v>0.4</v>
          </cell>
          <cell r="AB295">
            <v>0.9</v>
          </cell>
        </row>
        <row r="296">
          <cell r="C296">
            <v>322.66000000000003</v>
          </cell>
          <cell r="D296">
            <v>0</v>
          </cell>
          <cell r="E296">
            <v>0</v>
          </cell>
          <cell r="F296">
            <v>124.21</v>
          </cell>
          <cell r="G296">
            <v>24.01</v>
          </cell>
          <cell r="H296">
            <v>119.92</v>
          </cell>
          <cell r="I296">
            <v>69.08</v>
          </cell>
          <cell r="J296">
            <v>69.08</v>
          </cell>
          <cell r="K296">
            <v>2.6</v>
          </cell>
          <cell r="L296">
            <v>3.6</v>
          </cell>
          <cell r="M296">
            <v>3.6</v>
          </cell>
          <cell r="N296">
            <v>0.6</v>
          </cell>
          <cell r="O296">
            <v>32.68</v>
          </cell>
          <cell r="P296">
            <v>4.68</v>
          </cell>
          <cell r="Q296">
            <v>4.68</v>
          </cell>
          <cell r="R296">
            <v>4.68</v>
          </cell>
          <cell r="S296">
            <v>0</v>
          </cell>
          <cell r="T296">
            <v>60</v>
          </cell>
          <cell r="U296">
            <v>32.5</v>
          </cell>
          <cell r="V296">
            <v>12</v>
          </cell>
          <cell r="W296">
            <v>6.16</v>
          </cell>
          <cell r="X296">
            <v>2.5</v>
          </cell>
          <cell r="Y296">
            <v>3</v>
          </cell>
          <cell r="Z296">
            <v>0.9</v>
          </cell>
          <cell r="AA296">
            <v>0.4</v>
          </cell>
          <cell r="AB296">
            <v>0.9</v>
          </cell>
        </row>
        <row r="297">
          <cell r="C297">
            <v>86.82</v>
          </cell>
          <cell r="D297">
            <v>52.95</v>
          </cell>
          <cell r="E297">
            <v>192.08</v>
          </cell>
          <cell r="F297">
            <v>124.21</v>
          </cell>
          <cell r="G297">
            <v>24.01</v>
          </cell>
          <cell r="H297">
            <v>119.92</v>
          </cell>
          <cell r="I297">
            <v>69.08</v>
          </cell>
          <cell r="J297">
            <v>69.08</v>
          </cell>
          <cell r="K297">
            <v>2.6</v>
          </cell>
          <cell r="L297">
            <v>3.6</v>
          </cell>
          <cell r="M297">
            <v>3.6</v>
          </cell>
          <cell r="N297">
            <v>0.6</v>
          </cell>
          <cell r="O297">
            <v>32.68</v>
          </cell>
          <cell r="P297">
            <v>4.68</v>
          </cell>
          <cell r="Q297">
            <v>4.68</v>
          </cell>
          <cell r="R297">
            <v>4.68</v>
          </cell>
          <cell r="S297">
            <v>0</v>
          </cell>
          <cell r="T297">
            <v>60</v>
          </cell>
          <cell r="U297">
            <v>32.5</v>
          </cell>
          <cell r="V297">
            <v>12</v>
          </cell>
          <cell r="W297">
            <v>6.16</v>
          </cell>
          <cell r="X297">
            <v>2.5</v>
          </cell>
          <cell r="Y297">
            <v>3</v>
          </cell>
          <cell r="Z297">
            <v>0.9</v>
          </cell>
          <cell r="AA297">
            <v>0.4</v>
          </cell>
          <cell r="AB297">
            <v>1.1399999999999999</v>
          </cell>
        </row>
        <row r="298">
          <cell r="C298">
            <v>75.45</v>
          </cell>
          <cell r="D298">
            <v>70.31</v>
          </cell>
          <cell r="E298">
            <v>198.23</v>
          </cell>
          <cell r="F298">
            <v>124.21</v>
          </cell>
          <cell r="G298">
            <v>24.01</v>
          </cell>
          <cell r="H298">
            <v>119.92</v>
          </cell>
          <cell r="I298">
            <v>69.08</v>
          </cell>
          <cell r="J298">
            <v>69.08</v>
          </cell>
          <cell r="K298">
            <v>2.6</v>
          </cell>
          <cell r="L298">
            <v>3.6</v>
          </cell>
          <cell r="M298">
            <v>3.6</v>
          </cell>
          <cell r="N298">
            <v>0.6</v>
          </cell>
          <cell r="O298">
            <v>32.68</v>
          </cell>
          <cell r="P298">
            <v>4.68</v>
          </cell>
          <cell r="Q298">
            <v>4.68</v>
          </cell>
          <cell r="R298">
            <v>4.68</v>
          </cell>
          <cell r="S298">
            <v>0</v>
          </cell>
          <cell r="T298">
            <v>60</v>
          </cell>
          <cell r="U298">
            <v>32.5</v>
          </cell>
          <cell r="V298">
            <v>12</v>
          </cell>
          <cell r="W298">
            <v>6.16</v>
          </cell>
          <cell r="X298">
            <v>2.5</v>
          </cell>
          <cell r="Y298">
            <v>3</v>
          </cell>
          <cell r="Z298">
            <v>0.9</v>
          </cell>
          <cell r="AA298">
            <v>0.4</v>
          </cell>
          <cell r="AB298">
            <v>1.74</v>
          </cell>
        </row>
        <row r="299">
          <cell r="C299">
            <v>69.94</v>
          </cell>
          <cell r="D299">
            <v>70.31</v>
          </cell>
          <cell r="E299">
            <v>198.23</v>
          </cell>
          <cell r="F299">
            <v>124.21</v>
          </cell>
          <cell r="G299">
            <v>24.01</v>
          </cell>
          <cell r="H299">
            <v>119.92</v>
          </cell>
          <cell r="I299">
            <v>69.08</v>
          </cell>
          <cell r="J299">
            <v>69.08</v>
          </cell>
          <cell r="K299">
            <v>2.6</v>
          </cell>
          <cell r="L299">
            <v>3.6</v>
          </cell>
          <cell r="M299">
            <v>3.6</v>
          </cell>
          <cell r="N299">
            <v>0.6</v>
          </cell>
          <cell r="O299">
            <v>32.68</v>
          </cell>
          <cell r="P299">
            <v>4.68</v>
          </cell>
          <cell r="Q299">
            <v>4.68</v>
          </cell>
          <cell r="R299">
            <v>4.68</v>
          </cell>
          <cell r="S299">
            <v>0</v>
          </cell>
          <cell r="T299">
            <v>60</v>
          </cell>
          <cell r="U299">
            <v>32.5</v>
          </cell>
          <cell r="V299">
            <v>12</v>
          </cell>
          <cell r="W299">
            <v>6.16</v>
          </cell>
          <cell r="X299">
            <v>2.5</v>
          </cell>
          <cell r="Y299">
            <v>3</v>
          </cell>
          <cell r="Z299">
            <v>0.9</v>
          </cell>
          <cell r="AA299">
            <v>0.4</v>
          </cell>
          <cell r="AB299">
            <v>1.74</v>
          </cell>
        </row>
        <row r="300">
          <cell r="C300">
            <v>48.82</v>
          </cell>
          <cell r="D300">
            <v>70.31</v>
          </cell>
          <cell r="E300">
            <v>198.23</v>
          </cell>
          <cell r="F300">
            <v>124.21</v>
          </cell>
          <cell r="G300">
            <v>24.01</v>
          </cell>
          <cell r="H300">
            <v>119.92</v>
          </cell>
          <cell r="I300">
            <v>69.08</v>
          </cell>
          <cell r="J300">
            <v>69.08</v>
          </cell>
          <cell r="K300">
            <v>2.6</v>
          </cell>
          <cell r="L300">
            <v>3.6</v>
          </cell>
          <cell r="M300">
            <v>3.6</v>
          </cell>
          <cell r="N300">
            <v>0.6</v>
          </cell>
          <cell r="O300">
            <v>32.68</v>
          </cell>
          <cell r="P300">
            <v>4.68</v>
          </cell>
          <cell r="Q300">
            <v>4.68</v>
          </cell>
          <cell r="R300">
            <v>4.68</v>
          </cell>
          <cell r="S300">
            <v>0</v>
          </cell>
          <cell r="T300">
            <v>60</v>
          </cell>
          <cell r="U300">
            <v>32.5</v>
          </cell>
          <cell r="V300">
            <v>12</v>
          </cell>
          <cell r="W300">
            <v>6.16</v>
          </cell>
          <cell r="X300">
            <v>2.5</v>
          </cell>
          <cell r="Y300">
            <v>3</v>
          </cell>
          <cell r="Z300">
            <v>0.9</v>
          </cell>
          <cell r="AA300">
            <v>0.4</v>
          </cell>
          <cell r="AB300">
            <v>1.74</v>
          </cell>
        </row>
        <row r="301">
          <cell r="C301">
            <v>40.03</v>
          </cell>
          <cell r="D301">
            <v>70.31</v>
          </cell>
          <cell r="E301">
            <v>198.23</v>
          </cell>
          <cell r="F301">
            <v>124.21</v>
          </cell>
          <cell r="G301">
            <v>24.01</v>
          </cell>
          <cell r="H301">
            <v>119.92</v>
          </cell>
          <cell r="I301">
            <v>69.08</v>
          </cell>
          <cell r="J301">
            <v>69.08</v>
          </cell>
          <cell r="K301">
            <v>2.6</v>
          </cell>
          <cell r="L301">
            <v>3.6</v>
          </cell>
          <cell r="M301">
            <v>3.6</v>
          </cell>
          <cell r="N301">
            <v>0.6</v>
          </cell>
          <cell r="O301">
            <v>32.68</v>
          </cell>
          <cell r="P301">
            <v>4.68</v>
          </cell>
          <cell r="Q301">
            <v>4.68</v>
          </cell>
          <cell r="R301">
            <v>4.68</v>
          </cell>
          <cell r="S301">
            <v>0</v>
          </cell>
          <cell r="T301">
            <v>60</v>
          </cell>
          <cell r="U301">
            <v>32.5</v>
          </cell>
          <cell r="V301">
            <v>12</v>
          </cell>
          <cell r="W301">
            <v>6.16</v>
          </cell>
          <cell r="X301">
            <v>2.5</v>
          </cell>
          <cell r="Y301">
            <v>3</v>
          </cell>
          <cell r="Z301">
            <v>0.9</v>
          </cell>
          <cell r="AA301">
            <v>0.4</v>
          </cell>
          <cell r="AB301">
            <v>1.74</v>
          </cell>
        </row>
        <row r="302">
          <cell r="C302">
            <v>33.93</v>
          </cell>
          <cell r="D302">
            <v>70.31</v>
          </cell>
          <cell r="E302">
            <v>198.23</v>
          </cell>
          <cell r="F302">
            <v>124.21</v>
          </cell>
          <cell r="G302">
            <v>24.01</v>
          </cell>
          <cell r="H302">
            <v>119.92</v>
          </cell>
          <cell r="I302">
            <v>69.08</v>
          </cell>
          <cell r="J302">
            <v>69.08</v>
          </cell>
          <cell r="K302">
            <v>2.6</v>
          </cell>
          <cell r="L302">
            <v>3.6</v>
          </cell>
          <cell r="M302">
            <v>3.6</v>
          </cell>
          <cell r="N302">
            <v>0.6</v>
          </cell>
          <cell r="O302">
            <v>32.68</v>
          </cell>
          <cell r="P302">
            <v>4.68</v>
          </cell>
          <cell r="Q302">
            <v>4.68</v>
          </cell>
          <cell r="R302">
            <v>4.68</v>
          </cell>
          <cell r="S302">
            <v>0</v>
          </cell>
          <cell r="T302">
            <v>60</v>
          </cell>
          <cell r="U302">
            <v>32.5</v>
          </cell>
          <cell r="V302">
            <v>12</v>
          </cell>
          <cell r="W302">
            <v>6.16</v>
          </cell>
          <cell r="X302">
            <v>2.5</v>
          </cell>
          <cell r="Y302">
            <v>3</v>
          </cell>
          <cell r="Z302">
            <v>0.9</v>
          </cell>
          <cell r="AA302">
            <v>0.4</v>
          </cell>
          <cell r="AB302">
            <v>1.74</v>
          </cell>
        </row>
        <row r="303">
          <cell r="C303">
            <v>14.52</v>
          </cell>
          <cell r="D303">
            <v>70.31</v>
          </cell>
          <cell r="E303">
            <v>198.23</v>
          </cell>
          <cell r="F303">
            <v>124.21</v>
          </cell>
          <cell r="G303">
            <v>24.01</v>
          </cell>
          <cell r="H303">
            <v>119.92</v>
          </cell>
          <cell r="I303">
            <v>69.08</v>
          </cell>
          <cell r="J303">
            <v>69.08</v>
          </cell>
          <cell r="K303">
            <v>2.6</v>
          </cell>
          <cell r="L303">
            <v>3.6</v>
          </cell>
          <cell r="M303">
            <v>3.6</v>
          </cell>
          <cell r="N303">
            <v>0.6</v>
          </cell>
          <cell r="O303">
            <v>32.68</v>
          </cell>
          <cell r="P303">
            <v>4.68</v>
          </cell>
          <cell r="Q303">
            <v>4.68</v>
          </cell>
          <cell r="R303">
            <v>4.68</v>
          </cell>
          <cell r="S303">
            <v>4.68</v>
          </cell>
          <cell r="T303">
            <v>60</v>
          </cell>
          <cell r="U303">
            <v>42.77</v>
          </cell>
          <cell r="V303">
            <v>12</v>
          </cell>
          <cell r="W303">
            <v>6.16</v>
          </cell>
          <cell r="X303">
            <v>2.5</v>
          </cell>
          <cell r="Y303">
            <v>3</v>
          </cell>
          <cell r="Z303">
            <v>0.9</v>
          </cell>
          <cell r="AA303">
            <v>0.4</v>
          </cell>
          <cell r="AB303">
            <v>1.74</v>
          </cell>
        </row>
        <row r="304">
          <cell r="C304">
            <v>52.03</v>
          </cell>
          <cell r="D304">
            <v>70.31</v>
          </cell>
          <cell r="E304">
            <v>198.23</v>
          </cell>
          <cell r="F304">
            <v>124.21</v>
          </cell>
          <cell r="G304">
            <v>24.01</v>
          </cell>
          <cell r="H304">
            <v>119.92</v>
          </cell>
          <cell r="I304">
            <v>69.08</v>
          </cell>
          <cell r="J304">
            <v>69.08</v>
          </cell>
          <cell r="K304">
            <v>2.6</v>
          </cell>
          <cell r="L304">
            <v>3.6</v>
          </cell>
          <cell r="M304">
            <v>3.6</v>
          </cell>
          <cell r="N304">
            <v>0.6</v>
          </cell>
          <cell r="O304">
            <v>32.68</v>
          </cell>
          <cell r="P304">
            <v>4.68</v>
          </cell>
          <cell r="Q304">
            <v>4.68</v>
          </cell>
          <cell r="R304">
            <v>4.68</v>
          </cell>
          <cell r="S304">
            <v>4.68</v>
          </cell>
          <cell r="T304">
            <v>60</v>
          </cell>
          <cell r="U304">
            <v>79.27</v>
          </cell>
          <cell r="V304">
            <v>12</v>
          </cell>
          <cell r="W304">
            <v>6.16</v>
          </cell>
          <cell r="X304">
            <v>2.5</v>
          </cell>
          <cell r="Y304">
            <v>3</v>
          </cell>
          <cell r="Z304">
            <v>1.27</v>
          </cell>
          <cell r="AA304">
            <v>0.4</v>
          </cell>
          <cell r="AB304">
            <v>1.74</v>
          </cell>
        </row>
        <row r="305">
          <cell r="C305">
            <v>489.45</v>
          </cell>
          <cell r="D305">
            <v>70.31</v>
          </cell>
          <cell r="E305">
            <v>198.23</v>
          </cell>
          <cell r="F305">
            <v>124.21</v>
          </cell>
          <cell r="G305">
            <v>24.01</v>
          </cell>
          <cell r="H305">
            <v>119.92</v>
          </cell>
          <cell r="I305">
            <v>69.08</v>
          </cell>
          <cell r="J305">
            <v>69.08</v>
          </cell>
          <cell r="K305">
            <v>2.6</v>
          </cell>
          <cell r="L305">
            <v>3.6</v>
          </cell>
          <cell r="M305">
            <v>3.6</v>
          </cell>
          <cell r="N305">
            <v>0.6</v>
          </cell>
          <cell r="O305">
            <v>32.68</v>
          </cell>
          <cell r="P305">
            <v>4.68</v>
          </cell>
          <cell r="Q305">
            <v>4.68</v>
          </cell>
          <cell r="R305">
            <v>4.68</v>
          </cell>
          <cell r="S305">
            <v>4.68</v>
          </cell>
          <cell r="T305">
            <v>154.4</v>
          </cell>
          <cell r="U305">
            <v>79.27</v>
          </cell>
          <cell r="V305">
            <v>37.04</v>
          </cell>
          <cell r="W305">
            <v>6.16</v>
          </cell>
          <cell r="X305">
            <v>4.82</v>
          </cell>
          <cell r="Y305">
            <v>10.029999999999999</v>
          </cell>
          <cell r="Z305">
            <v>1.44</v>
          </cell>
          <cell r="AA305">
            <v>0.77</v>
          </cell>
          <cell r="AB305">
            <v>1.74</v>
          </cell>
        </row>
        <row r="306">
          <cell r="C306">
            <v>501.55</v>
          </cell>
          <cell r="D306">
            <v>70.31</v>
          </cell>
          <cell r="E306">
            <v>198.23</v>
          </cell>
          <cell r="F306">
            <v>124.21</v>
          </cell>
          <cell r="G306">
            <v>24.01</v>
          </cell>
          <cell r="H306">
            <v>119.92</v>
          </cell>
          <cell r="I306">
            <v>69.08</v>
          </cell>
          <cell r="J306">
            <v>69.08</v>
          </cell>
          <cell r="K306">
            <v>2.6</v>
          </cell>
          <cell r="L306">
            <v>3.6</v>
          </cell>
          <cell r="M306">
            <v>3.6</v>
          </cell>
          <cell r="N306">
            <v>0.6</v>
          </cell>
          <cell r="O306">
            <v>32.68</v>
          </cell>
          <cell r="P306">
            <v>4.68</v>
          </cell>
          <cell r="Q306">
            <v>4.68</v>
          </cell>
          <cell r="R306">
            <v>4.68</v>
          </cell>
          <cell r="S306">
            <v>4.68</v>
          </cell>
          <cell r="T306">
            <v>154.4</v>
          </cell>
          <cell r="U306">
            <v>79.27</v>
          </cell>
          <cell r="V306">
            <v>37.04</v>
          </cell>
          <cell r="W306">
            <v>6.16</v>
          </cell>
          <cell r="X306">
            <v>4.82</v>
          </cell>
          <cell r="Y306">
            <v>10.029999999999999</v>
          </cell>
          <cell r="Z306">
            <v>1.44</v>
          </cell>
          <cell r="AA306">
            <v>0.77</v>
          </cell>
          <cell r="AB306">
            <v>1.74</v>
          </cell>
        </row>
        <row r="307">
          <cell r="C307">
            <v>456.13</v>
          </cell>
          <cell r="D307">
            <v>70.31</v>
          </cell>
          <cell r="E307">
            <v>198.23</v>
          </cell>
          <cell r="F307">
            <v>124.21</v>
          </cell>
          <cell r="G307">
            <v>24.01</v>
          </cell>
          <cell r="H307">
            <v>119.92</v>
          </cell>
          <cell r="I307">
            <v>69.08</v>
          </cell>
          <cell r="J307">
            <v>69.08</v>
          </cell>
          <cell r="K307">
            <v>2.6</v>
          </cell>
          <cell r="L307">
            <v>3.6</v>
          </cell>
          <cell r="M307">
            <v>3.6</v>
          </cell>
          <cell r="N307">
            <v>0.6</v>
          </cell>
          <cell r="O307">
            <v>32.68</v>
          </cell>
          <cell r="P307">
            <v>4.68</v>
          </cell>
          <cell r="Q307">
            <v>4.68</v>
          </cell>
          <cell r="R307">
            <v>4.68</v>
          </cell>
          <cell r="S307">
            <v>4.68</v>
          </cell>
          <cell r="T307">
            <v>127.76</v>
          </cell>
          <cell r="U307">
            <v>79.27</v>
          </cell>
          <cell r="V307">
            <v>37.04</v>
          </cell>
          <cell r="W307">
            <v>6.16</v>
          </cell>
          <cell r="X307">
            <v>3.38</v>
          </cell>
          <cell r="Y307">
            <v>6.59</v>
          </cell>
          <cell r="Z307">
            <v>1.44</v>
          </cell>
          <cell r="AA307">
            <v>0.41</v>
          </cell>
          <cell r="AB307">
            <v>1.74</v>
          </cell>
        </row>
        <row r="308">
          <cell r="C308">
            <v>382.95</v>
          </cell>
          <cell r="D308">
            <v>70.31</v>
          </cell>
          <cell r="E308">
            <v>198.23</v>
          </cell>
          <cell r="F308">
            <v>124.21</v>
          </cell>
          <cell r="G308">
            <v>24.01</v>
          </cell>
          <cell r="H308">
            <v>119.92</v>
          </cell>
          <cell r="I308">
            <v>69.08</v>
          </cell>
          <cell r="J308">
            <v>69.08</v>
          </cell>
          <cell r="K308">
            <v>2.6</v>
          </cell>
          <cell r="L308">
            <v>3.6</v>
          </cell>
          <cell r="M308">
            <v>3.6</v>
          </cell>
          <cell r="N308">
            <v>0.6</v>
          </cell>
          <cell r="O308">
            <v>32.68</v>
          </cell>
          <cell r="P308">
            <v>4.68</v>
          </cell>
          <cell r="Q308">
            <v>4.68</v>
          </cell>
          <cell r="R308">
            <v>4.68</v>
          </cell>
          <cell r="S308">
            <v>4.68</v>
          </cell>
          <cell r="T308">
            <v>60</v>
          </cell>
          <cell r="U308">
            <v>79.27</v>
          </cell>
          <cell r="V308">
            <v>28.18</v>
          </cell>
          <cell r="W308">
            <v>6.16</v>
          </cell>
          <cell r="X308">
            <v>2.5</v>
          </cell>
          <cell r="Y308">
            <v>3</v>
          </cell>
          <cell r="Z308">
            <v>1.44</v>
          </cell>
          <cell r="AA308">
            <v>0.4</v>
          </cell>
          <cell r="AB308">
            <v>1.74</v>
          </cell>
        </row>
        <row r="309">
          <cell r="C309">
            <v>565.52</v>
          </cell>
          <cell r="D309">
            <v>0</v>
          </cell>
          <cell r="E309">
            <v>0</v>
          </cell>
          <cell r="F309">
            <v>124.21</v>
          </cell>
          <cell r="G309">
            <v>0</v>
          </cell>
          <cell r="H309">
            <v>119.92</v>
          </cell>
          <cell r="I309">
            <v>69.08</v>
          </cell>
          <cell r="J309">
            <v>69.08</v>
          </cell>
          <cell r="K309">
            <v>2.6</v>
          </cell>
          <cell r="L309">
            <v>3.6</v>
          </cell>
          <cell r="M309">
            <v>3.6</v>
          </cell>
          <cell r="N309">
            <v>0.6</v>
          </cell>
          <cell r="O309">
            <v>32.68</v>
          </cell>
          <cell r="P309">
            <v>4.68</v>
          </cell>
          <cell r="Q309">
            <v>4.68</v>
          </cell>
          <cell r="R309">
            <v>4.68</v>
          </cell>
          <cell r="S309">
            <v>0</v>
          </cell>
          <cell r="T309">
            <v>60</v>
          </cell>
          <cell r="U309">
            <v>32.5</v>
          </cell>
          <cell r="V309">
            <v>12</v>
          </cell>
          <cell r="W309">
            <v>6.16</v>
          </cell>
          <cell r="X309">
            <v>2.5</v>
          </cell>
          <cell r="Y309">
            <v>3</v>
          </cell>
          <cell r="Z309">
            <v>0.9</v>
          </cell>
          <cell r="AA309">
            <v>0.4</v>
          </cell>
          <cell r="AB309">
            <v>0.9</v>
          </cell>
        </row>
        <row r="310">
          <cell r="C310">
            <v>416.52</v>
          </cell>
          <cell r="D310">
            <v>0</v>
          </cell>
          <cell r="E310">
            <v>0</v>
          </cell>
          <cell r="F310">
            <v>124.21</v>
          </cell>
          <cell r="G310">
            <v>0</v>
          </cell>
          <cell r="H310">
            <v>119.92</v>
          </cell>
          <cell r="I310">
            <v>69.08</v>
          </cell>
          <cell r="J310">
            <v>69.08</v>
          </cell>
          <cell r="K310">
            <v>2.6</v>
          </cell>
          <cell r="L310">
            <v>3.6</v>
          </cell>
          <cell r="M310">
            <v>3.6</v>
          </cell>
          <cell r="N310">
            <v>0.6</v>
          </cell>
          <cell r="O310">
            <v>32.68</v>
          </cell>
          <cell r="P310">
            <v>4.68</v>
          </cell>
          <cell r="Q310">
            <v>4.68</v>
          </cell>
          <cell r="R310">
            <v>4.68</v>
          </cell>
          <cell r="S310">
            <v>0</v>
          </cell>
          <cell r="T310">
            <v>60</v>
          </cell>
          <cell r="U310">
            <v>32.5</v>
          </cell>
          <cell r="V310">
            <v>12</v>
          </cell>
          <cell r="W310">
            <v>4</v>
          </cell>
          <cell r="X310">
            <v>2.5</v>
          </cell>
          <cell r="Y310">
            <v>3</v>
          </cell>
          <cell r="Z310">
            <v>0.9</v>
          </cell>
          <cell r="AA310">
            <v>0.4</v>
          </cell>
          <cell r="AB310">
            <v>0.9</v>
          </cell>
        </row>
        <row r="312">
          <cell r="C312">
            <v>6317.87</v>
          </cell>
          <cell r="D312">
            <v>826.4</v>
          </cell>
          <cell r="E312">
            <v>2372.63</v>
          </cell>
          <cell r="F312">
            <v>2981.12</v>
          </cell>
          <cell r="G312">
            <v>312.10000000000002</v>
          </cell>
          <cell r="H312">
            <v>2878.19</v>
          </cell>
          <cell r="I312">
            <v>1657.88</v>
          </cell>
          <cell r="J312">
            <v>1657.88</v>
          </cell>
          <cell r="K312">
            <v>62.39</v>
          </cell>
          <cell r="L312">
            <v>86.39</v>
          </cell>
          <cell r="M312">
            <v>86.39</v>
          </cell>
          <cell r="N312">
            <v>14.39</v>
          </cell>
          <cell r="O312">
            <v>784.37</v>
          </cell>
          <cell r="P312">
            <v>112.37</v>
          </cell>
          <cell r="Q312">
            <v>110.4</v>
          </cell>
          <cell r="R312">
            <v>112.37</v>
          </cell>
          <cell r="S312">
            <v>28.09</v>
          </cell>
          <cell r="T312">
            <v>1696.55</v>
          </cell>
          <cell r="U312">
            <v>1024.1400000000001</v>
          </cell>
          <cell r="V312">
            <v>379.31</v>
          </cell>
          <cell r="W312">
            <v>127.59</v>
          </cell>
          <cell r="X312">
            <v>65.52</v>
          </cell>
          <cell r="Y312">
            <v>89.66</v>
          </cell>
          <cell r="Z312">
            <v>24.14</v>
          </cell>
          <cell r="AA312">
            <v>10.34</v>
          </cell>
          <cell r="AB312">
            <v>31.03</v>
          </cell>
        </row>
        <row r="314">
          <cell r="C314">
            <v>2E-3</v>
          </cell>
          <cell r="D314">
            <v>2E-3</v>
          </cell>
          <cell r="E314">
            <v>2E-3</v>
          </cell>
          <cell r="F314">
            <v>2.5700000000000001E-2</v>
          </cell>
          <cell r="G314">
            <v>3.32E-2</v>
          </cell>
          <cell r="H314">
            <v>2.75E-2</v>
          </cell>
          <cell r="I314">
            <v>2.7799999999999998E-2</v>
          </cell>
          <cell r="J314">
            <v>2.81E-2</v>
          </cell>
          <cell r="K314">
            <v>3.2000000000000001E-2</v>
          </cell>
          <cell r="L314">
            <v>3.2199999999999999E-2</v>
          </cell>
          <cell r="M314">
            <v>3.2199999999999999E-2</v>
          </cell>
          <cell r="N314">
            <v>3.2199999999999999E-2</v>
          </cell>
          <cell r="O314">
            <v>3.4299999999999997E-2</v>
          </cell>
          <cell r="P314">
            <v>3.7100000000000001E-2</v>
          </cell>
          <cell r="Q314">
            <v>3.7100000000000001E-2</v>
          </cell>
          <cell r="R314">
            <v>3.7100000000000001E-2</v>
          </cell>
          <cell r="S314">
            <v>3.7100000000000001E-2</v>
          </cell>
          <cell r="T314">
            <v>2E-3</v>
          </cell>
          <cell r="U314">
            <v>2E-3</v>
          </cell>
          <cell r="V314">
            <v>2E-3</v>
          </cell>
          <cell r="W314">
            <v>2E-3</v>
          </cell>
          <cell r="X314">
            <v>2E-3</v>
          </cell>
          <cell r="Y314">
            <v>2E-3</v>
          </cell>
          <cell r="Z314">
            <v>2E-3</v>
          </cell>
          <cell r="AA314">
            <v>2E-3</v>
          </cell>
          <cell r="AB314">
            <v>2E-3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ósitos"/>
      <sheetName val="ipcmp"/>
      <sheetName val="ctacte"/>
      <sheetName val="tasas"/>
      <sheetName val="bce"/>
      <sheetName val="mando"/>
      <sheetName val="psbr"/>
      <sheetName val="mando (2)"/>
      <sheetName val="finbalpag"/>
      <sheetName val="tabla rama"/>
      <sheetName val="deuda"/>
      <sheetName val="ramas"/>
      <sheetName val="balpag"/>
      <sheetName val="Hoja5"/>
      <sheetName val="Hoja6"/>
      <sheetName val="Hoja7"/>
      <sheetName val="Hoja8"/>
      <sheetName val="Hoja9"/>
      <sheetName val="Hoja10"/>
      <sheetName val="Hoja11"/>
      <sheetName val="Hoja12"/>
      <sheetName val="Hoja13"/>
      <sheetName val="Hoja14"/>
      <sheetName val="Hoja15"/>
      <sheetName val="Hoja16"/>
      <sheetName val="DatosVAB-petrolero no petrol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A2" t="str">
            <v xml:space="preserve">PRODUCTO INTERNO BRUTO POR CLASE DE ACTIVIDAD ECONOMICA </v>
          </cell>
        </row>
        <row r="3">
          <cell r="C3" t="str">
            <v>Agricultura,</v>
          </cell>
          <cell r="I3" t="str">
            <v>Transporte</v>
          </cell>
          <cell r="J3" t="str">
            <v>Servicios</v>
          </cell>
          <cell r="K3" t="str">
            <v>Servicios</v>
          </cell>
          <cell r="L3" t="str">
            <v xml:space="preserve">Otros </v>
          </cell>
        </row>
        <row r="4">
          <cell r="A4" t="str">
            <v>Período</v>
          </cell>
          <cell r="B4" t="str">
            <v>PIB</v>
          </cell>
          <cell r="C4" t="str">
            <v>caza, silvicul-</v>
          </cell>
          <cell r="D4" t="str">
            <v>Petróleo</v>
          </cell>
          <cell r="E4" t="str">
            <v>Industria</v>
          </cell>
          <cell r="F4" t="str">
            <v>Electricidad,</v>
          </cell>
          <cell r="G4" t="str">
            <v>Construcción</v>
          </cell>
          <cell r="H4" t="str">
            <v>Comercio</v>
          </cell>
          <cell r="I4" t="str">
            <v>y comunica-</v>
          </cell>
          <cell r="J4" t="str">
            <v>financieros</v>
          </cell>
          <cell r="K4" t="str">
            <v>gubernamen-</v>
          </cell>
          <cell r="L4" t="str">
            <v>elementos</v>
          </cell>
        </row>
        <row r="5">
          <cell r="C5" t="str">
            <v>tura y pesca</v>
          </cell>
          <cell r="D5" t="str">
            <v>y minas</v>
          </cell>
          <cell r="E5" t="str">
            <v>manufacturera</v>
          </cell>
          <cell r="F5" t="str">
            <v>gas y agua</v>
          </cell>
          <cell r="H5" t="str">
            <v>y hoteles</v>
          </cell>
          <cell r="I5" t="str">
            <v>ciones</v>
          </cell>
          <cell r="J5" t="str">
            <v>y a empresas</v>
          </cell>
          <cell r="K5" t="str">
            <v>tales, sociales</v>
          </cell>
          <cell r="L5" t="str">
            <v>del PIB (2)</v>
          </cell>
        </row>
        <row r="6">
          <cell r="J6" t="str">
            <v>(1)</v>
          </cell>
          <cell r="K6" t="str">
            <v>y personales</v>
          </cell>
        </row>
        <row r="8">
          <cell r="B8" t="str">
            <v>MILLONES DE SUCRES</v>
          </cell>
        </row>
        <row r="10">
          <cell r="A10">
            <v>1999</v>
          </cell>
          <cell r="B10">
            <v>161350379</v>
          </cell>
          <cell r="C10">
            <v>19606595</v>
          </cell>
          <cell r="D10">
            <v>18451663</v>
          </cell>
          <cell r="E10">
            <v>34290779</v>
          </cell>
          <cell r="F10">
            <v>441270</v>
          </cell>
          <cell r="G10">
            <v>7295722</v>
          </cell>
          <cell r="H10">
            <v>29632235</v>
          </cell>
          <cell r="I10">
            <v>15109294</v>
          </cell>
          <cell r="J10">
            <v>8954198</v>
          </cell>
          <cell r="K10">
            <v>17387258</v>
          </cell>
          <cell r="L10">
            <v>10181365</v>
          </cell>
        </row>
        <row r="11">
          <cell r="A11">
            <v>2000</v>
          </cell>
          <cell r="B11">
            <v>348014956</v>
          </cell>
          <cell r="C11">
            <v>36712135</v>
          </cell>
          <cell r="D11">
            <v>60873272</v>
          </cell>
          <cell r="E11">
            <v>66353528</v>
          </cell>
          <cell r="F11">
            <v>895228</v>
          </cell>
          <cell r="G11">
            <v>14959676</v>
          </cell>
          <cell r="H11">
            <v>59932441</v>
          </cell>
          <cell r="I11">
            <v>31535540</v>
          </cell>
          <cell r="J11">
            <v>18124457</v>
          </cell>
          <cell r="K11">
            <v>35600550</v>
          </cell>
          <cell r="L11">
            <v>23028130</v>
          </cell>
        </row>
        <row r="12">
          <cell r="A12">
            <v>2001</v>
          </cell>
          <cell r="B12">
            <v>427962096</v>
          </cell>
          <cell r="C12">
            <v>47896920</v>
          </cell>
          <cell r="D12">
            <v>52050347</v>
          </cell>
          <cell r="E12">
            <v>86781759</v>
          </cell>
          <cell r="F12">
            <v>1166674</v>
          </cell>
          <cell r="G12">
            <v>19877580</v>
          </cell>
          <cell r="H12">
            <v>79912487</v>
          </cell>
          <cell r="I12">
            <v>40167901</v>
          </cell>
          <cell r="J12">
            <v>23697049</v>
          </cell>
          <cell r="K12">
            <v>46396665</v>
          </cell>
          <cell r="L12">
            <v>30014714</v>
          </cell>
        </row>
        <row r="14">
          <cell r="F14" t="str">
            <v>MILLONES DE SUCRES DE 1975</v>
          </cell>
        </row>
        <row r="16">
          <cell r="A16">
            <v>1999</v>
          </cell>
          <cell r="B16">
            <v>211130</v>
          </cell>
          <cell r="C16">
            <v>38828</v>
          </cell>
          <cell r="D16">
            <v>30893</v>
          </cell>
          <cell r="E16">
            <v>32698</v>
          </cell>
          <cell r="F16">
            <v>3325</v>
          </cell>
          <cell r="G16">
            <v>5371</v>
          </cell>
          <cell r="H16">
            <v>30304</v>
          </cell>
          <cell r="I16">
            <v>19149</v>
          </cell>
          <cell r="J16">
            <v>17822</v>
          </cell>
          <cell r="K16">
            <v>24745</v>
          </cell>
          <cell r="L16">
            <v>7995</v>
          </cell>
        </row>
        <row r="17">
          <cell r="A17">
            <v>2000</v>
          </cell>
          <cell r="B17">
            <v>215069</v>
          </cell>
          <cell r="C17">
            <v>38562</v>
          </cell>
          <cell r="D17">
            <v>33009</v>
          </cell>
          <cell r="E17">
            <v>33553</v>
          </cell>
          <cell r="F17">
            <v>3351</v>
          </cell>
          <cell r="G17">
            <v>5599</v>
          </cell>
          <cell r="H17">
            <v>31001</v>
          </cell>
          <cell r="I17">
            <v>19399</v>
          </cell>
          <cell r="J17">
            <v>18156</v>
          </cell>
          <cell r="K17">
            <v>23876</v>
          </cell>
          <cell r="L17">
            <v>8563</v>
          </cell>
        </row>
        <row r="18">
          <cell r="A18">
            <v>2001</v>
          </cell>
          <cell r="B18">
            <v>222733</v>
          </cell>
          <cell r="C18">
            <v>39432</v>
          </cell>
          <cell r="D18">
            <v>35625</v>
          </cell>
          <cell r="E18">
            <v>34585</v>
          </cell>
          <cell r="F18">
            <v>3424</v>
          </cell>
          <cell r="G18">
            <v>5878</v>
          </cell>
          <cell r="H18">
            <v>31942</v>
          </cell>
          <cell r="I18">
            <v>19929</v>
          </cell>
          <cell r="J18">
            <v>18558</v>
          </cell>
          <cell r="K18">
            <v>24286</v>
          </cell>
          <cell r="L18">
            <v>9074</v>
          </cell>
        </row>
        <row r="20">
          <cell r="F20" t="str">
            <v>TASAS DE VARIACION ANUAL (sucres de 1975)</v>
          </cell>
        </row>
        <row r="22">
          <cell r="A22">
            <v>1999</v>
          </cell>
          <cell r="B22">
            <v>-7.2681594181255971</v>
          </cell>
          <cell r="C22">
            <v>-1.306491789944586</v>
          </cell>
          <cell r="D22">
            <v>0.34104196440172263</v>
          </cell>
          <cell r="E22">
            <v>-7.2107608047901506</v>
          </cell>
          <cell r="F22">
            <v>4.6914357682619645</v>
          </cell>
          <cell r="G22">
            <v>-7.9835531951344851</v>
          </cell>
          <cell r="H22">
            <v>-12.057807829594591</v>
          </cell>
          <cell r="I22">
            <v>-8.8273103842308238</v>
          </cell>
          <cell r="J22">
            <v>1.4458105646630193</v>
          </cell>
          <cell r="K22">
            <v>-15.00360663621063</v>
          </cell>
          <cell r="L22">
            <v>-28.31525150183807</v>
          </cell>
        </row>
        <row r="23">
          <cell r="A23">
            <v>2000</v>
          </cell>
          <cell r="B23">
            <v>1.8656751764315915</v>
          </cell>
          <cell r="C23">
            <v>-0.68507262800041602</v>
          </cell>
          <cell r="D23">
            <v>6.8494480950377135</v>
          </cell>
          <cell r="E23">
            <v>2.614838828062882</v>
          </cell>
          <cell r="F23">
            <v>0.7819548872180393</v>
          </cell>
          <cell r="G23">
            <v>4.2450195494321274</v>
          </cell>
          <cell r="H23">
            <v>2.3000263991552305</v>
          </cell>
          <cell r="I23">
            <v>1.3055512037182027</v>
          </cell>
          <cell r="J23">
            <v>1.8740882055886088</v>
          </cell>
          <cell r="K23">
            <v>-3.5118205698120852</v>
          </cell>
          <cell r="L23">
            <v>7.104440275171986</v>
          </cell>
        </row>
        <row r="24">
          <cell r="A24">
            <v>2001</v>
          </cell>
          <cell r="B24">
            <v>3.6</v>
          </cell>
          <cell r="C24">
            <v>2.2999999999999998</v>
          </cell>
          <cell r="D24">
            <v>7.9</v>
          </cell>
          <cell r="E24">
            <v>3.1</v>
          </cell>
          <cell r="F24">
            <v>2.2000000000000002</v>
          </cell>
          <cell r="G24">
            <v>5</v>
          </cell>
          <cell r="H24">
            <v>3</v>
          </cell>
          <cell r="I24">
            <v>2.7</v>
          </cell>
          <cell r="J24">
            <v>2.2000000000000002</v>
          </cell>
          <cell r="K24">
            <v>1.7</v>
          </cell>
          <cell r="L24">
            <v>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Menú principal"/>
      <sheetName val="OU_65-2007Kmiles"/>
      <sheetName val="OU_65-2007Cmiles"/>
      <sheetName val="OU_Tvariación 65-2007K"/>
      <sheetName val="OU_65-2007 Defl_Impl"/>
      <sheetName val="OU_65-2007K %PIB"/>
      <sheetName val="OU_65-2007K contrib PIB"/>
      <sheetName val="BOU_65-2007K miles"/>
      <sheetName val="BOU_65-2007C miles"/>
      <sheetName val="Tv65-2007K"/>
      <sheetName val="BOU_65-2007 Defl_Impl"/>
      <sheetName val="VAB (65-2007K)miles"/>
      <sheetName val="VAB (65-2007C)miles"/>
      <sheetName val="VAB_Tv (65-2007K)"/>
      <sheetName val="VAB_defl-Impli 65-2007C"/>
      <sheetName val="VAB_EstrucPorcen (65-2007K)"/>
      <sheetName val="VAB Petrolero y No Petrolero"/>
      <sheetName val="PROD (65-2007K)miles"/>
      <sheetName val="PROD (65-2007C)miles"/>
      <sheetName val="PROD_Tv (65-2007K)"/>
      <sheetName val="CI (65-2007K)miles"/>
      <sheetName val="CI (65-2007C)miles"/>
      <sheetName val="CI_Tv (65-2007K)"/>
      <sheetName val="ETIQUE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CONSUMO INTERMEDIO DE LAS INDUSTRIAS</v>
          </cell>
        </row>
        <row r="6">
          <cell r="E6">
            <v>1966</v>
          </cell>
          <cell r="AW6">
            <v>2010</v>
          </cell>
        </row>
        <row r="8">
          <cell r="D8" t="str">
            <v>AGRICULTURA, GANADERÍA, SILVICULTURA Y PESCA</v>
          </cell>
          <cell r="E8">
            <v>4.993101495279717</v>
          </cell>
        </row>
      </sheetData>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principal"/>
      <sheetName val="OU_65-2007Kmiles"/>
      <sheetName val="OU_65-2007Cmiles"/>
      <sheetName val="OU_Tvariación 65-2007K"/>
      <sheetName val="OU_65-2007 Defl_Impl"/>
      <sheetName val="OU_65-2007K %PIB"/>
      <sheetName val="OU_65-2007K contrib PIB"/>
      <sheetName val="BOU_65-2007K miles"/>
      <sheetName val="BOU_65-2007C miles"/>
      <sheetName val="Tv65-2007K"/>
      <sheetName val="BOU_65-2007 Defl_Impl"/>
      <sheetName val="VAB (65-2007K)miles"/>
      <sheetName val="VAB (65-2007C)miles"/>
      <sheetName val="VAB_Tv (65-2007K)"/>
      <sheetName val="VAB_defl-Impli 65-2007C"/>
      <sheetName val="VAB_EstrucPorcen (65-2007K)"/>
      <sheetName val="VAB Petrolero y No Petrolero"/>
      <sheetName val="PROD (65-2007K)miles"/>
      <sheetName val="PROD (65-2007C)miles"/>
      <sheetName val="PROD_Tv (65-2007K)"/>
      <sheetName val="CI (65-2007K)miles"/>
      <sheetName val="CI (65-2007C)miles"/>
      <sheetName val="CI_Tv (65-2007K)"/>
      <sheetName val="ETIQUE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CONSUMO INTERMEDIO DE LAS INDUSTRIAS</v>
          </cell>
        </row>
        <row r="6">
          <cell r="E6">
            <v>1966</v>
          </cell>
          <cell r="AW6">
            <v>2010</v>
          </cell>
        </row>
        <row r="8">
          <cell r="D8" t="str">
            <v>AGRICULTURA, GANADERÍA, SILVICULTURA Y PESCA</v>
          </cell>
          <cell r="E8">
            <v>4.993101495279717</v>
          </cell>
        </row>
      </sheetData>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_Gener"/>
      <sheetName val="Factor de nodo"/>
      <sheetName val="Embalses"/>
      <sheetName val="Energia Media"/>
      <sheetName val="Energia Sem"/>
      <sheetName val="Energia Sec"/>
      <sheetName val="Hoja2"/>
      <sheetName val="Hoja3"/>
      <sheetName val="Resumen"/>
    </sheetNames>
    <sheetDataSet>
      <sheetData sheetId="0"/>
      <sheetData sheetId="1" refreshError="1"/>
      <sheetData sheetId="2">
        <row r="6">
          <cell r="P6" t="str">
            <v>CENTRO NACIONAL DE CONTROL DE ENERGÌA</v>
          </cell>
        </row>
        <row r="7">
          <cell r="P7" t="str">
            <v>DIRECCION DE PLANEAMIENTO</v>
          </cell>
        </row>
        <row r="8">
          <cell r="P8" t="str">
            <v>PROGRAMA DE OPERACION DEL MEM OCTUBRE/1999-SEPTIEMBRE/2000</v>
          </cell>
        </row>
        <row r="9">
          <cell r="Y9" t="str">
            <v>CUADRO No. 10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Gráfico"/>
      <sheetName val="Hoja3"/>
      <sheetName val="Datos Tasas de variacio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theme/theme1.xml><?xml version="1.0" encoding="utf-8"?>
<a:theme xmlns:a="http://schemas.openxmlformats.org/drawingml/2006/main" name="Tema de Office">
  <a:themeElements>
    <a:clrScheme name="Personalizado-SEMF">
      <a:dk1>
        <a:sysClr val="windowText" lastClr="000000"/>
      </a:dk1>
      <a:lt1>
        <a:sysClr val="window" lastClr="FFFFFF"/>
      </a:lt1>
      <a:dk2>
        <a:srgbClr val="2A4B9B"/>
      </a:dk2>
      <a:lt2>
        <a:srgbClr val="E7E6E6"/>
      </a:lt2>
      <a:accent1>
        <a:srgbClr val="1E4976"/>
      </a:accent1>
      <a:accent2>
        <a:srgbClr val="5FA3BF"/>
      </a:accent2>
      <a:accent3>
        <a:srgbClr val="BBBE64"/>
      </a:accent3>
      <a:accent4>
        <a:srgbClr val="EFCB68"/>
      </a:accent4>
      <a:accent5>
        <a:srgbClr val="E5825E"/>
      </a:accent5>
      <a:accent6>
        <a:srgbClr val="7F7F7F"/>
      </a:accent6>
      <a:hlink>
        <a:srgbClr val="006666"/>
      </a:hlink>
      <a:folHlink>
        <a:srgbClr val="00959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Escala de grises">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Escala de grises">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Escala de grises">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Escala de grises">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1598B"/>
  </sheetPr>
  <dimension ref="B20:F34"/>
  <sheetViews>
    <sheetView showGridLines="0" tabSelected="1" zoomScale="90" zoomScaleNormal="90" workbookViewId="0">
      <pane xSplit="25" ySplit="50" topLeftCell="Z51" activePane="bottomRight" state="frozen"/>
      <selection pane="topRight"/>
      <selection pane="bottomLeft"/>
      <selection pane="bottomRight" activeCell="Z51" sqref="Z51"/>
    </sheetView>
  </sheetViews>
  <sheetFormatPr baseColWidth="10" defaultColWidth="11.42578125" defaultRowHeight="12.75"/>
  <cols>
    <col min="1" max="2" width="11.42578125" style="308"/>
    <col min="3" max="3" width="15.42578125" style="308" customWidth="1"/>
    <col min="4" max="13" width="11.42578125" style="308"/>
    <col min="14" max="14" width="14.5703125" style="308" customWidth="1"/>
    <col min="15" max="16384" width="11.42578125" style="308"/>
  </cols>
  <sheetData>
    <row r="20" spans="6:6" ht="13.5">
      <c r="F20" s="307"/>
    </row>
    <row r="30" spans="6:6" ht="15.75">
      <c r="F30" s="309"/>
    </row>
    <row r="34" spans="2:2" ht="21">
      <c r="B34" s="310"/>
    </row>
  </sheetData>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theme="3"/>
  </sheetPr>
  <dimension ref="A1:L26"/>
  <sheetViews>
    <sheetView showGridLines="0" workbookViewId="0"/>
  </sheetViews>
  <sheetFormatPr baseColWidth="10" defaultColWidth="11.42578125" defaultRowHeight="15"/>
  <sheetData>
    <row r="1" spans="1:12">
      <c r="A1" s="16"/>
    </row>
    <row r="2" spans="1:12">
      <c r="B2" s="141"/>
      <c r="C2" s="141"/>
      <c r="D2" s="141"/>
      <c r="E2" s="141"/>
      <c r="F2" s="141"/>
      <c r="G2" s="141"/>
      <c r="H2" s="141"/>
      <c r="I2" s="141"/>
      <c r="J2" s="141"/>
      <c r="K2" s="141"/>
      <c r="L2" s="141"/>
    </row>
    <row r="11" spans="1:12">
      <c r="B11" s="13"/>
      <c r="C11" s="13"/>
      <c r="D11" s="13"/>
      <c r="E11" s="13"/>
      <c r="F11" s="13"/>
      <c r="G11" s="13"/>
      <c r="H11" s="13"/>
      <c r="I11" s="13"/>
      <c r="J11" s="13"/>
      <c r="K11" s="13"/>
      <c r="L11" s="13"/>
    </row>
    <row r="19" spans="3:11" ht="15" customHeight="1">
      <c r="C19" s="369" t="s">
        <v>332</v>
      </c>
      <c r="D19" s="369"/>
      <c r="E19" s="369"/>
      <c r="F19" s="369"/>
      <c r="G19" s="369"/>
      <c r="H19" s="369"/>
      <c r="I19" s="369"/>
      <c r="J19" s="369"/>
      <c r="K19" s="369"/>
    </row>
    <row r="20" spans="3:11">
      <c r="C20" s="369"/>
      <c r="D20" s="369"/>
      <c r="E20" s="369"/>
      <c r="F20" s="369"/>
      <c r="G20" s="369"/>
      <c r="H20" s="369"/>
      <c r="I20" s="369"/>
      <c r="J20" s="369"/>
      <c r="K20" s="369"/>
    </row>
    <row r="21" spans="3:11">
      <c r="C21" s="306"/>
      <c r="D21" s="306"/>
      <c r="E21" s="306"/>
      <c r="F21" s="306"/>
      <c r="G21" s="306"/>
      <c r="H21" s="306"/>
      <c r="I21" s="306"/>
      <c r="J21" s="306"/>
      <c r="K21" s="306"/>
    </row>
    <row r="22" spans="3:11" ht="15" customHeight="1">
      <c r="C22" s="370" t="s">
        <v>264</v>
      </c>
      <c r="D22" s="370"/>
      <c r="E22" s="370"/>
      <c r="F22" s="370"/>
      <c r="G22" s="370"/>
      <c r="H22" s="370"/>
      <c r="I22" s="370"/>
      <c r="J22" s="370"/>
      <c r="K22" s="370"/>
    </row>
    <row r="23" spans="3:11" ht="15" customHeight="1">
      <c r="C23" s="370"/>
      <c r="D23" s="370"/>
      <c r="E23" s="370"/>
      <c r="F23" s="370"/>
      <c r="G23" s="370"/>
      <c r="H23" s="370"/>
      <c r="I23" s="370"/>
      <c r="J23" s="370"/>
      <c r="K23" s="370"/>
    </row>
    <row r="24" spans="3:11" ht="15" customHeight="1">
      <c r="C24" s="370"/>
      <c r="D24" s="370"/>
      <c r="E24" s="370"/>
      <c r="F24" s="370"/>
      <c r="G24" s="370"/>
      <c r="H24" s="370"/>
      <c r="I24" s="370"/>
      <c r="J24" s="370"/>
      <c r="K24" s="370"/>
    </row>
    <row r="25" spans="3:11" ht="15" customHeight="1">
      <c r="C25" s="370"/>
      <c r="D25" s="370"/>
      <c r="E25" s="370"/>
      <c r="F25" s="370"/>
      <c r="G25" s="370"/>
      <c r="H25" s="370"/>
      <c r="I25" s="370"/>
      <c r="J25" s="370"/>
      <c r="K25" s="370"/>
    </row>
    <row r="26" spans="3:11">
      <c r="C26" s="370"/>
      <c r="D26" s="370"/>
      <c r="E26" s="370"/>
      <c r="F26" s="370"/>
      <c r="G26" s="370"/>
      <c r="H26" s="370"/>
      <c r="I26" s="370"/>
      <c r="J26" s="370"/>
      <c r="K26" s="370"/>
    </row>
  </sheetData>
  <mergeCells count="2">
    <mergeCell ref="C19:K20"/>
    <mergeCell ref="C22:K2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AT323"/>
  <sheetViews>
    <sheetView showGridLines="0" zoomScaleNormal="100" workbookViewId="0">
      <pane xSplit="2" ySplit="12" topLeftCell="C281" activePane="bottomRight" state="frozen"/>
      <selection pane="topRight" activeCell="C1" sqref="C1"/>
      <selection pane="bottomLeft" activeCell="A13" sqref="A13"/>
      <selection pane="bottomRight" activeCell="O299" sqref="O299"/>
    </sheetView>
  </sheetViews>
  <sheetFormatPr baseColWidth="10" defaultColWidth="11.42578125" defaultRowHeight="15"/>
  <cols>
    <col min="1" max="2" width="11.42578125" style="9"/>
    <col min="3" max="9" width="7.5703125" style="9" customWidth="1"/>
    <col min="10" max="10" width="9" style="9" bestFit="1" customWidth="1"/>
    <col min="11" max="11" width="8.5703125" style="9" customWidth="1"/>
    <col min="12" max="12" width="9" style="9" bestFit="1" customWidth="1"/>
    <col min="13" max="13" width="11.42578125" style="9" customWidth="1"/>
    <col min="14" max="14" width="8.5703125" style="9" customWidth="1"/>
    <col min="15" max="15" width="12" style="9" bestFit="1" customWidth="1"/>
    <col min="16" max="16" width="10.85546875" style="9" customWidth="1"/>
    <col min="17" max="18" width="7.5703125" style="9" customWidth="1"/>
    <col min="19" max="19" width="10.5703125" style="9" customWidth="1"/>
    <col min="20" max="21" width="7.5703125" style="9" customWidth="1"/>
    <col min="22" max="22" width="8.5703125" style="9" bestFit="1" customWidth="1"/>
    <col min="23" max="23" width="7" style="9" bestFit="1" customWidth="1"/>
    <col min="24" max="25" width="7.5703125" style="9" customWidth="1"/>
    <col min="26" max="26" width="9.42578125" style="9" customWidth="1"/>
    <col min="27" max="29" width="7.5703125" style="9" customWidth="1"/>
    <col min="30" max="30" width="11.5703125" style="9" bestFit="1" customWidth="1"/>
    <col min="31" max="16384" width="11.42578125" style="9"/>
  </cols>
  <sheetData>
    <row r="1" spans="1:29">
      <c r="A1" s="16"/>
    </row>
    <row r="2" spans="1:29">
      <c r="B2" s="8"/>
    </row>
    <row r="6" spans="1:29">
      <c r="B6" s="8"/>
      <c r="C6" s="8"/>
      <c r="D6" s="8"/>
      <c r="E6" s="8"/>
      <c r="F6" s="8"/>
      <c r="G6" s="8"/>
      <c r="H6" s="8"/>
      <c r="I6" s="8"/>
    </row>
    <row r="7" spans="1:29">
      <c r="B7" s="8"/>
      <c r="C7" s="8"/>
      <c r="D7" s="8"/>
      <c r="E7" s="8"/>
      <c r="F7" s="8"/>
      <c r="G7" s="8"/>
      <c r="H7" s="8"/>
      <c r="I7" s="8"/>
    </row>
    <row r="8" spans="1:29">
      <c r="A8" s="363"/>
      <c r="B8" s="363"/>
      <c r="C8" s="363"/>
      <c r="D8" s="363"/>
      <c r="E8" s="363"/>
      <c r="F8" s="363"/>
      <c r="G8" s="363"/>
      <c r="H8" s="363"/>
      <c r="I8" s="363"/>
      <c r="J8" s="363"/>
      <c r="K8" s="363"/>
      <c r="L8" s="363"/>
      <c r="M8" s="363"/>
      <c r="N8" s="363"/>
      <c r="O8" s="363"/>
      <c r="P8" s="363"/>
      <c r="Q8" s="363"/>
    </row>
    <row r="9" spans="1:29">
      <c r="B9" s="4"/>
      <c r="C9" s="68"/>
      <c r="D9" s="68"/>
      <c r="E9" s="68"/>
      <c r="F9" s="68"/>
      <c r="G9" s="68"/>
      <c r="H9" s="68"/>
      <c r="I9" s="68"/>
    </row>
    <row r="10" spans="1:29" ht="15.75" thickBot="1"/>
    <row r="11" spans="1:29" ht="16.5" thickTop="1" thickBot="1">
      <c r="B11" s="366" t="s">
        <v>7</v>
      </c>
      <c r="C11" s="371" t="s">
        <v>16</v>
      </c>
      <c r="D11" s="371"/>
      <c r="E11" s="371"/>
      <c r="F11" s="371"/>
      <c r="G11" s="371"/>
      <c r="H11" s="371"/>
      <c r="J11" s="371" t="s">
        <v>19</v>
      </c>
      <c r="K11" s="371"/>
      <c r="L11" s="371"/>
      <c r="M11" s="371"/>
      <c r="N11" s="371"/>
      <c r="O11" s="371"/>
      <c r="Q11" s="371" t="s">
        <v>17</v>
      </c>
      <c r="R11" s="371"/>
      <c r="S11" s="371"/>
      <c r="T11" s="371"/>
      <c r="U11" s="371"/>
      <c r="V11" s="371"/>
      <c r="X11" s="371" t="s">
        <v>18</v>
      </c>
      <c r="Y11" s="371"/>
      <c r="Z11" s="371"/>
      <c r="AA11" s="371"/>
      <c r="AB11" s="371"/>
      <c r="AC11" s="371"/>
    </row>
    <row r="12" spans="1:29" ht="16.5" thickTop="1" thickBot="1">
      <c r="B12" s="367"/>
      <c r="C12" s="321" t="s">
        <v>13</v>
      </c>
      <c r="D12" s="321" t="s">
        <v>14</v>
      </c>
      <c r="E12" s="321" t="s">
        <v>260</v>
      </c>
      <c r="F12" s="321" t="s">
        <v>261</v>
      </c>
      <c r="G12" s="321" t="s">
        <v>15</v>
      </c>
      <c r="H12" s="321" t="s">
        <v>0</v>
      </c>
      <c r="J12" s="321" t="s">
        <v>13</v>
      </c>
      <c r="K12" s="321" t="s">
        <v>14</v>
      </c>
      <c r="L12" s="321" t="s">
        <v>260</v>
      </c>
      <c r="M12" s="321" t="s">
        <v>261</v>
      </c>
      <c r="N12" s="321" t="s">
        <v>15</v>
      </c>
      <c r="O12" s="321" t="s">
        <v>0</v>
      </c>
      <c r="Q12" s="321" t="s">
        <v>13</v>
      </c>
      <c r="R12" s="321" t="s">
        <v>14</v>
      </c>
      <c r="S12" s="321" t="s">
        <v>260</v>
      </c>
      <c r="T12" s="321" t="s">
        <v>261</v>
      </c>
      <c r="U12" s="321" t="s">
        <v>15</v>
      </c>
      <c r="V12" s="321" t="s">
        <v>0</v>
      </c>
      <c r="X12" s="321" t="s">
        <v>13</v>
      </c>
      <c r="Y12" s="321" t="s">
        <v>14</v>
      </c>
      <c r="Z12" s="321" t="s">
        <v>260</v>
      </c>
      <c r="AA12" s="321" t="s">
        <v>261</v>
      </c>
      <c r="AB12" s="321" t="s">
        <v>15</v>
      </c>
      <c r="AC12" s="321" t="s">
        <v>0</v>
      </c>
    </row>
    <row r="13" spans="1:29" ht="15.75" thickTop="1">
      <c r="B13" s="322">
        <v>37438</v>
      </c>
      <c r="C13" s="210">
        <v>20</v>
      </c>
      <c r="D13" s="210">
        <v>7</v>
      </c>
      <c r="E13" s="210">
        <v>24</v>
      </c>
      <c r="F13" s="210"/>
      <c r="G13" s="210">
        <v>4</v>
      </c>
      <c r="H13" s="206">
        <v>55</v>
      </c>
      <c r="I13" s="207"/>
      <c r="J13" s="202">
        <v>5235.217361</v>
      </c>
      <c r="K13" s="202">
        <v>229.876451</v>
      </c>
      <c r="L13" s="202">
        <v>173.79790800000001</v>
      </c>
      <c r="M13" s="202">
        <v>0</v>
      </c>
      <c r="N13" s="202">
        <v>116.46977800000001</v>
      </c>
      <c r="O13" s="202">
        <v>5755.3614979999993</v>
      </c>
      <c r="P13" s="207"/>
      <c r="Q13" s="204">
        <v>0.90962441939038052</v>
      </c>
      <c r="R13" s="204">
        <v>3.9941270601313673E-2</v>
      </c>
      <c r="S13" s="204">
        <v>3.0197565880161509E-2</v>
      </c>
      <c r="T13" s="206">
        <v>0</v>
      </c>
      <c r="U13" s="204">
        <v>2.0236744128144427E-2</v>
      </c>
      <c r="V13" s="204">
        <v>1</v>
      </c>
      <c r="W13" s="207"/>
      <c r="X13" s="203"/>
      <c r="Y13" s="203"/>
      <c r="Z13" s="207"/>
      <c r="AA13" s="207"/>
      <c r="AB13" s="207"/>
      <c r="AC13" s="211"/>
    </row>
    <row r="14" spans="1:29">
      <c r="B14" s="322">
        <v>37469</v>
      </c>
      <c r="C14" s="210">
        <v>20</v>
      </c>
      <c r="D14" s="210">
        <v>7</v>
      </c>
      <c r="E14" s="210">
        <v>24</v>
      </c>
      <c r="F14" s="210"/>
      <c r="G14" s="210">
        <v>4</v>
      </c>
      <c r="H14" s="206">
        <v>55</v>
      </c>
      <c r="I14" s="207"/>
      <c r="J14" s="202">
        <v>5293.7560810000004</v>
      </c>
      <c r="K14" s="202">
        <v>242.557255</v>
      </c>
      <c r="L14" s="202">
        <v>182.69129899999999</v>
      </c>
      <c r="M14" s="202">
        <v>0</v>
      </c>
      <c r="N14" s="202">
        <v>119.251914</v>
      </c>
      <c r="O14" s="202">
        <v>5838.2565490000006</v>
      </c>
      <c r="P14" s="207"/>
      <c r="Q14" s="204">
        <v>0.90673577575256359</v>
      </c>
      <c r="R14" s="204">
        <v>4.1546179576768712E-2</v>
      </c>
      <c r="S14" s="204">
        <v>3.1292098500072266E-2</v>
      </c>
      <c r="T14" s="206">
        <v>0</v>
      </c>
      <c r="U14" s="204">
        <v>2.0425946170595385E-2</v>
      </c>
      <c r="V14" s="204">
        <v>1</v>
      </c>
      <c r="W14" s="207"/>
      <c r="X14" s="203"/>
      <c r="Y14" s="203"/>
      <c r="Z14" s="207"/>
      <c r="AA14" s="207"/>
      <c r="AB14" s="207"/>
      <c r="AC14" s="207"/>
    </row>
    <row r="15" spans="1:29">
      <c r="B15" s="322">
        <v>37500</v>
      </c>
      <c r="C15" s="210">
        <v>20</v>
      </c>
      <c r="D15" s="210">
        <v>7</v>
      </c>
      <c r="E15" s="210">
        <v>24</v>
      </c>
      <c r="F15" s="210"/>
      <c r="G15" s="210">
        <v>4</v>
      </c>
      <c r="H15" s="206">
        <v>55</v>
      </c>
      <c r="I15" s="207"/>
      <c r="J15" s="202">
        <v>5364.9291169999997</v>
      </c>
      <c r="K15" s="202">
        <v>254.33682300000001</v>
      </c>
      <c r="L15" s="202">
        <v>185.82903400000001</v>
      </c>
      <c r="M15" s="202">
        <v>0</v>
      </c>
      <c r="N15" s="202">
        <v>122.55357100000001</v>
      </c>
      <c r="O15" s="202">
        <v>5927.648545</v>
      </c>
      <c r="P15" s="204"/>
      <c r="Q15" s="204">
        <v>0.9050686922937331</v>
      </c>
      <c r="R15" s="204">
        <v>4.2906866199841479E-2</v>
      </c>
      <c r="S15" s="204">
        <v>3.1349536429036047E-2</v>
      </c>
      <c r="T15" s="206">
        <v>0</v>
      </c>
      <c r="U15" s="204">
        <v>2.0674905077389335E-2</v>
      </c>
      <c r="V15" s="204">
        <v>1</v>
      </c>
      <c r="W15" s="207"/>
      <c r="X15" s="203"/>
      <c r="Y15" s="203"/>
      <c r="Z15" s="207"/>
      <c r="AA15" s="207"/>
      <c r="AB15" s="207"/>
      <c r="AC15" s="207"/>
    </row>
    <row r="16" spans="1:29">
      <c r="B16" s="322">
        <v>37530</v>
      </c>
      <c r="C16" s="210">
        <v>20</v>
      </c>
      <c r="D16" s="210">
        <v>7</v>
      </c>
      <c r="E16" s="210">
        <v>24</v>
      </c>
      <c r="F16" s="210"/>
      <c r="G16" s="210">
        <v>4</v>
      </c>
      <c r="H16" s="206">
        <v>55</v>
      </c>
      <c r="I16" s="207"/>
      <c r="J16" s="202">
        <v>5376.712313</v>
      </c>
      <c r="K16" s="202">
        <v>258.74363199999999</v>
      </c>
      <c r="L16" s="202">
        <v>192.57164</v>
      </c>
      <c r="M16" s="202">
        <v>0</v>
      </c>
      <c r="N16" s="202">
        <v>128.464629</v>
      </c>
      <c r="O16" s="202">
        <v>5956.4922139999999</v>
      </c>
      <c r="P16" s="204"/>
      <c r="Q16" s="204">
        <v>0.90266420568177719</v>
      </c>
      <c r="R16" s="204">
        <v>4.3438927258539012E-2</v>
      </c>
      <c r="S16" s="204">
        <v>3.2329705652495294E-2</v>
      </c>
      <c r="T16" s="206">
        <v>0</v>
      </c>
      <c r="U16" s="204">
        <v>2.1567161407188569E-2</v>
      </c>
      <c r="V16" s="204">
        <v>1</v>
      </c>
      <c r="W16" s="207"/>
      <c r="X16" s="203"/>
      <c r="Y16" s="203"/>
      <c r="Z16" s="207"/>
      <c r="AA16" s="207"/>
      <c r="AB16" s="207"/>
      <c r="AC16" s="207"/>
    </row>
    <row r="17" spans="2:29">
      <c r="B17" s="322">
        <v>37561</v>
      </c>
      <c r="C17" s="210">
        <v>20</v>
      </c>
      <c r="D17" s="210">
        <v>7</v>
      </c>
      <c r="E17" s="210">
        <v>24</v>
      </c>
      <c r="F17" s="210"/>
      <c r="G17" s="210">
        <v>4</v>
      </c>
      <c r="H17" s="206">
        <v>55</v>
      </c>
      <c r="I17" s="207"/>
      <c r="J17" s="202">
        <v>5361.8175110000002</v>
      </c>
      <c r="K17" s="202">
        <v>266.77430600000002</v>
      </c>
      <c r="L17" s="202">
        <v>196.33734699999999</v>
      </c>
      <c r="M17" s="202">
        <v>0</v>
      </c>
      <c r="N17" s="202">
        <v>130.33213799999999</v>
      </c>
      <c r="O17" s="202">
        <v>5955.2613019999999</v>
      </c>
      <c r="P17" s="204"/>
      <c r="Q17" s="204">
        <v>0.90034966378373704</v>
      </c>
      <c r="R17" s="204">
        <v>4.4796406483525286E-2</v>
      </c>
      <c r="S17" s="204">
        <v>3.2968720773690077E-2</v>
      </c>
      <c r="T17" s="206">
        <v>0</v>
      </c>
      <c r="U17" s="204">
        <v>2.1885208959047619E-2</v>
      </c>
      <c r="V17" s="204">
        <v>1</v>
      </c>
      <c r="W17" s="203"/>
      <c r="X17" s="203"/>
      <c r="Y17" s="203"/>
      <c r="Z17" s="207"/>
      <c r="AA17" s="207"/>
      <c r="AB17" s="207"/>
      <c r="AC17" s="207"/>
    </row>
    <row r="18" spans="2:29">
      <c r="B18" s="322">
        <v>37591</v>
      </c>
      <c r="C18" s="210">
        <v>20</v>
      </c>
      <c r="D18" s="210">
        <v>7</v>
      </c>
      <c r="E18" s="210">
        <v>24</v>
      </c>
      <c r="F18" s="210"/>
      <c r="G18" s="210">
        <v>4</v>
      </c>
      <c r="H18" s="206">
        <v>55</v>
      </c>
      <c r="I18" s="207"/>
      <c r="J18" s="202">
        <v>5442.6908430000003</v>
      </c>
      <c r="K18" s="202">
        <v>264.22030799999999</v>
      </c>
      <c r="L18" s="202">
        <v>197.81383</v>
      </c>
      <c r="M18" s="202">
        <v>0</v>
      </c>
      <c r="N18" s="202">
        <v>137.21399400000001</v>
      </c>
      <c r="O18" s="202">
        <v>6041.938975</v>
      </c>
      <c r="P18" s="204"/>
      <c r="Q18" s="204">
        <v>0.90081857256759201</v>
      </c>
      <c r="R18" s="204">
        <v>4.3731045462934354E-2</v>
      </c>
      <c r="S18" s="204">
        <v>3.2740123794447955E-2</v>
      </c>
      <c r="T18" s="206">
        <v>0</v>
      </c>
      <c r="U18" s="204">
        <v>2.2710258175025679E-2</v>
      </c>
      <c r="V18" s="204">
        <v>1</v>
      </c>
      <c r="W18" s="203"/>
      <c r="X18" s="203"/>
      <c r="Y18" s="203"/>
      <c r="Z18" s="207"/>
      <c r="AA18" s="207"/>
      <c r="AB18" s="207"/>
      <c r="AC18" s="207"/>
    </row>
    <row r="19" spans="2:29">
      <c r="B19" s="322">
        <v>37622</v>
      </c>
      <c r="C19" s="210">
        <v>20</v>
      </c>
      <c r="D19" s="210">
        <v>7</v>
      </c>
      <c r="E19" s="210">
        <v>24</v>
      </c>
      <c r="F19" s="210"/>
      <c r="G19" s="210">
        <v>4</v>
      </c>
      <c r="H19" s="206">
        <v>55</v>
      </c>
      <c r="I19" s="207"/>
      <c r="J19" s="202">
        <v>5406.5832</v>
      </c>
      <c r="K19" s="202">
        <v>253.229983</v>
      </c>
      <c r="L19" s="202">
        <v>202.154853</v>
      </c>
      <c r="M19" s="202">
        <v>0</v>
      </c>
      <c r="N19" s="202">
        <v>140.272685</v>
      </c>
      <c r="O19" s="202">
        <v>6002.2407210000001</v>
      </c>
      <c r="P19" s="204"/>
      <c r="Q19" s="204">
        <v>0.90076080772369271</v>
      </c>
      <c r="R19" s="204">
        <v>4.218924144678602E-2</v>
      </c>
      <c r="S19" s="204">
        <v>3.3679897624352542E-2</v>
      </c>
      <c r="T19" s="206">
        <v>0</v>
      </c>
      <c r="U19" s="204">
        <v>2.3370053205168675E-2</v>
      </c>
      <c r="V19" s="204">
        <v>1</v>
      </c>
      <c r="W19" s="203"/>
      <c r="X19" s="203"/>
      <c r="Y19" s="203"/>
      <c r="Z19" s="207"/>
      <c r="AA19" s="207"/>
      <c r="AB19" s="207"/>
      <c r="AC19" s="207"/>
    </row>
    <row r="20" spans="2:29">
      <c r="B20" s="322">
        <v>37653</v>
      </c>
      <c r="C20" s="210">
        <v>20</v>
      </c>
      <c r="D20" s="210">
        <v>7</v>
      </c>
      <c r="E20" s="210">
        <v>24</v>
      </c>
      <c r="F20" s="210"/>
      <c r="G20" s="210">
        <v>4</v>
      </c>
      <c r="H20" s="206">
        <v>55</v>
      </c>
      <c r="I20" s="207"/>
      <c r="J20" s="202">
        <v>5423.2763500000001</v>
      </c>
      <c r="K20" s="202">
        <v>264.90108900000001</v>
      </c>
      <c r="L20" s="202">
        <v>205.783424</v>
      </c>
      <c r="M20" s="202">
        <v>0</v>
      </c>
      <c r="N20" s="202">
        <v>141.595337</v>
      </c>
      <c r="O20" s="202">
        <v>6035.5562</v>
      </c>
      <c r="P20" s="204"/>
      <c r="Q20" s="204">
        <v>0.89855452758438403</v>
      </c>
      <c r="R20" s="204">
        <v>4.3890087379188022E-2</v>
      </c>
      <c r="S20" s="204">
        <v>3.4095188112074903E-2</v>
      </c>
      <c r="T20" s="206">
        <v>0</v>
      </c>
      <c r="U20" s="204">
        <v>2.3460196924353052E-2</v>
      </c>
      <c r="V20" s="204">
        <v>1</v>
      </c>
      <c r="W20" s="203"/>
      <c r="X20" s="203"/>
      <c r="Y20" s="203"/>
      <c r="Z20" s="207"/>
      <c r="AA20" s="207"/>
      <c r="AB20" s="207"/>
      <c r="AC20" s="207"/>
    </row>
    <row r="21" spans="2:29">
      <c r="B21" s="322">
        <v>37681</v>
      </c>
      <c r="C21" s="210">
        <v>20</v>
      </c>
      <c r="D21" s="210">
        <v>7</v>
      </c>
      <c r="E21" s="210">
        <v>24</v>
      </c>
      <c r="F21" s="210"/>
      <c r="G21" s="210">
        <v>4</v>
      </c>
      <c r="H21" s="206">
        <v>55</v>
      </c>
      <c r="I21" s="207"/>
      <c r="J21" s="202">
        <v>5583.0212030000002</v>
      </c>
      <c r="K21" s="202">
        <v>266.393576</v>
      </c>
      <c r="L21" s="202">
        <v>211.777593</v>
      </c>
      <c r="M21" s="202">
        <v>0</v>
      </c>
      <c r="N21" s="202">
        <v>142.75679</v>
      </c>
      <c r="O21" s="202">
        <v>6203.9491620000008</v>
      </c>
      <c r="P21" s="204"/>
      <c r="Q21" s="204">
        <v>0.89991408008252782</v>
      </c>
      <c r="R21" s="204">
        <v>4.2939355085579271E-2</v>
      </c>
      <c r="S21" s="204">
        <v>3.4135933011373694E-2</v>
      </c>
      <c r="T21" s="206">
        <v>0</v>
      </c>
      <c r="U21" s="204">
        <v>2.3010631820519094E-2</v>
      </c>
      <c r="V21" s="204">
        <v>1</v>
      </c>
      <c r="W21" s="203"/>
      <c r="X21" s="203"/>
      <c r="Y21" s="203"/>
      <c r="Z21" s="207"/>
      <c r="AA21" s="207"/>
      <c r="AB21" s="207"/>
      <c r="AC21" s="207"/>
    </row>
    <row r="22" spans="2:29">
      <c r="B22" s="322">
        <v>37712</v>
      </c>
      <c r="C22" s="210">
        <v>20</v>
      </c>
      <c r="D22" s="210">
        <v>7</v>
      </c>
      <c r="E22" s="210">
        <v>24</v>
      </c>
      <c r="F22" s="210"/>
      <c r="G22" s="210">
        <v>4</v>
      </c>
      <c r="H22" s="206">
        <v>55</v>
      </c>
      <c r="I22" s="207"/>
      <c r="J22" s="202">
        <v>5591.1041509999995</v>
      </c>
      <c r="K22" s="202">
        <v>264.94853999999998</v>
      </c>
      <c r="L22" s="202">
        <v>219.23195100000001</v>
      </c>
      <c r="M22" s="202">
        <v>0</v>
      </c>
      <c r="N22" s="202">
        <v>147.638981</v>
      </c>
      <c r="O22" s="202">
        <v>6222.9236229999997</v>
      </c>
      <c r="P22" s="204"/>
      <c r="Q22" s="204">
        <v>0.89846902994843325</v>
      </c>
      <c r="R22" s="204">
        <v>4.2576215947878103E-2</v>
      </c>
      <c r="S22" s="204">
        <v>3.5229735134417545E-2</v>
      </c>
      <c r="T22" s="206">
        <v>0</v>
      </c>
      <c r="U22" s="204">
        <v>2.3725018969271063E-2</v>
      </c>
      <c r="V22" s="204">
        <v>1</v>
      </c>
      <c r="W22" s="203"/>
      <c r="X22" s="203"/>
      <c r="Y22" s="203"/>
      <c r="Z22" s="207"/>
      <c r="AA22" s="207"/>
      <c r="AB22" s="207"/>
      <c r="AC22" s="207"/>
    </row>
    <row r="23" spans="2:29">
      <c r="B23" s="322">
        <v>37742</v>
      </c>
      <c r="C23" s="210">
        <v>20</v>
      </c>
      <c r="D23" s="210">
        <v>7</v>
      </c>
      <c r="E23" s="210">
        <v>24</v>
      </c>
      <c r="F23" s="210"/>
      <c r="G23" s="210">
        <v>4</v>
      </c>
      <c r="H23" s="206">
        <v>55</v>
      </c>
      <c r="I23" s="207"/>
      <c r="J23" s="202">
        <v>5709.3115109999999</v>
      </c>
      <c r="K23" s="202">
        <v>272.725326</v>
      </c>
      <c r="L23" s="202">
        <v>224.57579100000001</v>
      </c>
      <c r="M23" s="202">
        <v>0</v>
      </c>
      <c r="N23" s="202">
        <v>150.552717</v>
      </c>
      <c r="O23" s="202">
        <v>6357.1653449999994</v>
      </c>
      <c r="P23" s="204"/>
      <c r="Q23" s="204">
        <v>0.89809076863014958</v>
      </c>
      <c r="R23" s="204">
        <v>4.2900461321884971E-2</v>
      </c>
      <c r="S23" s="204">
        <v>3.5326403957171265E-2</v>
      </c>
      <c r="T23" s="206">
        <v>0</v>
      </c>
      <c r="U23" s="204">
        <v>2.3682366090794202E-2</v>
      </c>
      <c r="V23" s="204">
        <v>1</v>
      </c>
      <c r="W23" s="204"/>
      <c r="X23" s="204"/>
      <c r="Y23" s="204"/>
      <c r="Z23" s="207"/>
      <c r="AA23" s="207"/>
      <c r="AB23" s="207"/>
      <c r="AC23" s="207"/>
    </row>
    <row r="24" spans="2:29">
      <c r="B24" s="322">
        <v>37773</v>
      </c>
      <c r="C24" s="210">
        <v>20</v>
      </c>
      <c r="D24" s="210">
        <v>7</v>
      </c>
      <c r="E24" s="210">
        <v>24</v>
      </c>
      <c r="F24" s="210"/>
      <c r="G24" s="210">
        <v>4</v>
      </c>
      <c r="H24" s="206">
        <v>55</v>
      </c>
      <c r="I24" s="207"/>
      <c r="J24" s="202">
        <v>5676.8867829999999</v>
      </c>
      <c r="K24" s="202">
        <v>280.528097</v>
      </c>
      <c r="L24" s="202">
        <v>229.89988299999999</v>
      </c>
      <c r="M24" s="202">
        <v>0</v>
      </c>
      <c r="N24" s="202">
        <v>146.31527800000001</v>
      </c>
      <c r="O24" s="202">
        <v>6333.6300410000003</v>
      </c>
      <c r="P24" s="204"/>
      <c r="Q24" s="204">
        <v>0.8963085539021618</v>
      </c>
      <c r="R24" s="204">
        <v>4.4291835043100837E-2</v>
      </c>
      <c r="S24" s="204">
        <v>3.6298281003432541E-2</v>
      </c>
      <c r="T24" s="206">
        <v>0</v>
      </c>
      <c r="U24" s="204">
        <v>2.3101330051304776E-2</v>
      </c>
      <c r="V24" s="204">
        <v>1</v>
      </c>
      <c r="W24" s="204"/>
      <c r="X24" s="204"/>
      <c r="Y24" s="204"/>
      <c r="Z24" s="207"/>
      <c r="AA24" s="207"/>
      <c r="AB24" s="207"/>
      <c r="AC24" s="207"/>
    </row>
    <row r="25" spans="2:29">
      <c r="B25" s="322">
        <v>37803</v>
      </c>
      <c r="C25" s="210">
        <v>20</v>
      </c>
      <c r="D25" s="210">
        <v>7</v>
      </c>
      <c r="E25" s="210">
        <v>24</v>
      </c>
      <c r="F25" s="210"/>
      <c r="G25" s="210">
        <v>4</v>
      </c>
      <c r="H25" s="206">
        <v>55</v>
      </c>
      <c r="I25" s="207"/>
      <c r="J25" s="202">
        <v>5653.4435869999998</v>
      </c>
      <c r="K25" s="202">
        <v>284.38896799999998</v>
      </c>
      <c r="L25" s="202">
        <v>237.16118299999999</v>
      </c>
      <c r="M25" s="202">
        <v>0</v>
      </c>
      <c r="N25" s="202">
        <v>150.779472</v>
      </c>
      <c r="O25" s="202">
        <v>6325.7732100000003</v>
      </c>
      <c r="P25" s="204"/>
      <c r="Q25" s="204">
        <v>0.89371581928717292</v>
      </c>
      <c r="R25" s="204">
        <v>4.4957186822699884E-2</v>
      </c>
      <c r="S25" s="204">
        <v>3.7491256029395334E-2</v>
      </c>
      <c r="T25" s="206">
        <v>0</v>
      </c>
      <c r="U25" s="204">
        <v>2.3835737860731808E-2</v>
      </c>
      <c r="V25" s="204">
        <v>1</v>
      </c>
      <c r="W25" s="204"/>
      <c r="X25" s="204">
        <v>7.9887079592071197E-2</v>
      </c>
      <c r="Y25" s="204">
        <v>0.23713832697025583</v>
      </c>
      <c r="Z25" s="204">
        <v>0.36458019391119478</v>
      </c>
      <c r="AA25" s="204"/>
      <c r="AB25" s="204">
        <v>0.29458023007479239</v>
      </c>
      <c r="AC25" s="204">
        <v>9.9109623643661715E-2</v>
      </c>
    </row>
    <row r="26" spans="2:29">
      <c r="B26" s="322">
        <v>37834</v>
      </c>
      <c r="C26" s="210">
        <v>20</v>
      </c>
      <c r="D26" s="210">
        <v>7</v>
      </c>
      <c r="E26" s="210">
        <v>24</v>
      </c>
      <c r="F26" s="210"/>
      <c r="G26" s="210">
        <v>4</v>
      </c>
      <c r="H26" s="206">
        <v>55</v>
      </c>
      <c r="I26" s="207"/>
      <c r="J26" s="202">
        <v>5863.4780790000004</v>
      </c>
      <c r="K26" s="202">
        <v>289.11935499999998</v>
      </c>
      <c r="L26" s="202">
        <v>242.70726999999999</v>
      </c>
      <c r="M26" s="202">
        <v>0</v>
      </c>
      <c r="N26" s="202">
        <v>152.87052399999999</v>
      </c>
      <c r="O26" s="202">
        <v>6548.1752280000001</v>
      </c>
      <c r="P26" s="204"/>
      <c r="Q26" s="204">
        <v>0.8954369537833633</v>
      </c>
      <c r="R26" s="204">
        <v>4.4152660082113486E-2</v>
      </c>
      <c r="S26" s="204">
        <v>3.7064870983015787E-2</v>
      </c>
      <c r="T26" s="206">
        <v>0</v>
      </c>
      <c r="U26" s="204">
        <v>2.3345515151507488E-2</v>
      </c>
      <c r="V26" s="204">
        <v>1</v>
      </c>
      <c r="W26" s="204"/>
      <c r="X26" s="204">
        <v>0.10762150527577363</v>
      </c>
      <c r="Y26" s="204">
        <v>0.1919633366563287</v>
      </c>
      <c r="Z26" s="204">
        <v>0.32851028663384785</v>
      </c>
      <c r="AA26" s="204"/>
      <c r="AB26" s="204">
        <v>0.28191254020459566</v>
      </c>
      <c r="AC26" s="204">
        <v>0.12159771894943483</v>
      </c>
    </row>
    <row r="27" spans="2:29">
      <c r="B27" s="322">
        <v>37865</v>
      </c>
      <c r="C27" s="210">
        <v>20</v>
      </c>
      <c r="D27" s="210">
        <v>7</v>
      </c>
      <c r="E27" s="210">
        <v>24</v>
      </c>
      <c r="F27" s="210"/>
      <c r="G27" s="210">
        <v>4</v>
      </c>
      <c r="H27" s="206">
        <v>55</v>
      </c>
      <c r="I27" s="207"/>
      <c r="J27" s="202">
        <v>5949.8423759999996</v>
      </c>
      <c r="K27" s="202">
        <v>306.38385099999999</v>
      </c>
      <c r="L27" s="202">
        <v>249.35368500000001</v>
      </c>
      <c r="M27" s="202">
        <v>0</v>
      </c>
      <c r="N27" s="202">
        <v>162.18014400000001</v>
      </c>
      <c r="O27" s="202">
        <v>6667.7600559999992</v>
      </c>
      <c r="P27" s="204"/>
      <c r="Q27" s="204">
        <v>0.89233000678331553</v>
      </c>
      <c r="R27" s="204">
        <v>4.5950041457220675E-2</v>
      </c>
      <c r="S27" s="204">
        <v>3.7396919341093945E-2</v>
      </c>
      <c r="T27" s="206">
        <v>0</v>
      </c>
      <c r="U27" s="204">
        <v>2.432303241836992E-2</v>
      </c>
      <c r="V27" s="204">
        <v>1</v>
      </c>
      <c r="W27" s="204"/>
      <c r="X27" s="204">
        <v>0.10902534707244671</v>
      </c>
      <c r="Y27" s="204">
        <v>0.20463819350295176</v>
      </c>
      <c r="Z27" s="204">
        <v>0.34184459571586645</v>
      </c>
      <c r="AA27" s="204"/>
      <c r="AB27" s="204">
        <v>0.3233408270086231</v>
      </c>
      <c r="AC27" s="204">
        <v>0.12485752240224945</v>
      </c>
    </row>
    <row r="28" spans="2:29">
      <c r="B28" s="322">
        <v>37895</v>
      </c>
      <c r="C28" s="210">
        <v>20</v>
      </c>
      <c r="D28" s="210">
        <v>7</v>
      </c>
      <c r="E28" s="210">
        <v>24</v>
      </c>
      <c r="F28" s="210"/>
      <c r="G28" s="210">
        <v>4</v>
      </c>
      <c r="H28" s="206">
        <v>55</v>
      </c>
      <c r="I28" s="207"/>
      <c r="J28" s="202">
        <v>6114.2468129999997</v>
      </c>
      <c r="K28" s="202">
        <v>296.87939</v>
      </c>
      <c r="L28" s="202">
        <v>262.37593372999999</v>
      </c>
      <c r="M28" s="202">
        <v>0</v>
      </c>
      <c r="N28" s="202">
        <v>169.69785999999999</v>
      </c>
      <c r="O28" s="202">
        <v>6843.1999967299998</v>
      </c>
      <c r="P28" s="204"/>
      <c r="Q28" s="204">
        <v>0.89347773204373282</v>
      </c>
      <c r="R28" s="204">
        <v>4.3383123413295359E-2</v>
      </c>
      <c r="S28" s="204">
        <v>3.834111729240347E-2</v>
      </c>
      <c r="T28" s="206">
        <v>0</v>
      </c>
      <c r="U28" s="204">
        <v>2.4798027250568382E-2</v>
      </c>
      <c r="V28" s="204">
        <v>1</v>
      </c>
      <c r="W28" s="204"/>
      <c r="X28" s="204">
        <v>0.1371720220583057</v>
      </c>
      <c r="Y28" s="204">
        <v>0.14738819929682379</v>
      </c>
      <c r="Z28" s="204">
        <v>0.36248480684902495</v>
      </c>
      <c r="AA28" s="204"/>
      <c r="AB28" s="204">
        <v>0.32096952539363954</v>
      </c>
      <c r="AC28" s="204">
        <v>0.14886408827092934</v>
      </c>
    </row>
    <row r="29" spans="2:29">
      <c r="B29" s="322">
        <v>37926</v>
      </c>
      <c r="C29" s="210">
        <v>20</v>
      </c>
      <c r="D29" s="210">
        <v>7</v>
      </c>
      <c r="E29" s="210">
        <v>24</v>
      </c>
      <c r="F29" s="210"/>
      <c r="G29" s="210">
        <v>4</v>
      </c>
      <c r="H29" s="206">
        <v>55</v>
      </c>
      <c r="I29" s="207"/>
      <c r="J29" s="202">
        <v>6311.2038839999996</v>
      </c>
      <c r="K29" s="202">
        <v>307.26923699999998</v>
      </c>
      <c r="L29" s="202">
        <v>325.87202298</v>
      </c>
      <c r="M29" s="202">
        <v>0</v>
      </c>
      <c r="N29" s="202">
        <v>173.88012599999999</v>
      </c>
      <c r="O29" s="202">
        <v>7118.2252699799992</v>
      </c>
      <c r="P29" s="204"/>
      <c r="Q29" s="204">
        <v>0.88662604014746682</v>
      </c>
      <c r="R29" s="204">
        <v>4.3166551400931334E-2</v>
      </c>
      <c r="S29" s="204">
        <v>4.5779953657032219E-2</v>
      </c>
      <c r="T29" s="206">
        <v>0</v>
      </c>
      <c r="U29" s="204">
        <v>2.4427454794569682E-2</v>
      </c>
      <c r="V29" s="204">
        <v>1</v>
      </c>
      <c r="W29" s="204"/>
      <c r="X29" s="204">
        <v>0.17706428296977506</v>
      </c>
      <c r="Y29" s="204">
        <v>0.15179471969088332</v>
      </c>
      <c r="Z29" s="204">
        <v>0.65975566013938258</v>
      </c>
      <c r="AA29" s="204"/>
      <c r="AB29" s="204">
        <v>0.33413084959904515</v>
      </c>
      <c r="AC29" s="204">
        <v>0.19528344920640728</v>
      </c>
    </row>
    <row r="30" spans="2:29">
      <c r="B30" s="322">
        <v>37956</v>
      </c>
      <c r="C30" s="210">
        <v>20</v>
      </c>
      <c r="D30" s="210">
        <v>7</v>
      </c>
      <c r="E30" s="210">
        <v>24</v>
      </c>
      <c r="F30" s="210"/>
      <c r="G30" s="210">
        <v>4</v>
      </c>
      <c r="H30" s="206">
        <v>55</v>
      </c>
      <c r="I30" s="207"/>
      <c r="J30" s="202">
        <v>6269.7211744800006</v>
      </c>
      <c r="K30" s="202">
        <v>307.10693987000002</v>
      </c>
      <c r="L30" s="202">
        <v>327.07577538999999</v>
      </c>
      <c r="M30" s="202">
        <v>0</v>
      </c>
      <c r="N30" s="202">
        <v>176.77222716999998</v>
      </c>
      <c r="O30" s="202">
        <v>7080.6761169100009</v>
      </c>
      <c r="P30" s="204"/>
      <c r="Q30" s="204">
        <v>0.88546927877504722</v>
      </c>
      <c r="R30" s="204">
        <v>4.3372544485768848E-2</v>
      </c>
      <c r="S30" s="204">
        <v>4.6192732161393579E-2</v>
      </c>
      <c r="T30" s="206">
        <v>0</v>
      </c>
      <c r="U30" s="204">
        <v>2.4965444577790288E-2</v>
      </c>
      <c r="V30" s="204">
        <v>1</v>
      </c>
      <c r="W30" s="204"/>
      <c r="X30" s="204">
        <v>0.15195247265305678</v>
      </c>
      <c r="Y30" s="204">
        <v>0.16231391218422186</v>
      </c>
      <c r="Z30" s="204">
        <v>0.65345251841087149</v>
      </c>
      <c r="AA30" s="204"/>
      <c r="AB30" s="204">
        <v>0.28829590930790894</v>
      </c>
      <c r="AC30" s="204">
        <v>0.1719211574641899</v>
      </c>
    </row>
    <row r="31" spans="2:29">
      <c r="B31" s="322">
        <v>37987</v>
      </c>
      <c r="C31" s="210">
        <v>20</v>
      </c>
      <c r="D31" s="210">
        <v>7</v>
      </c>
      <c r="E31" s="210">
        <v>24</v>
      </c>
      <c r="F31" s="210"/>
      <c r="G31" s="210">
        <v>4</v>
      </c>
      <c r="H31" s="206">
        <v>55</v>
      </c>
      <c r="I31" s="207"/>
      <c r="J31" s="202">
        <v>6477.4722229999998</v>
      </c>
      <c r="K31" s="202">
        <v>318.26166499999999</v>
      </c>
      <c r="L31" s="202">
        <v>352.85479261</v>
      </c>
      <c r="M31" s="202">
        <v>0</v>
      </c>
      <c r="N31" s="202">
        <v>183.98667499999999</v>
      </c>
      <c r="O31" s="202">
        <v>7332.5753556099999</v>
      </c>
      <c r="P31" s="204"/>
      <c r="Q31" s="204">
        <v>0.88338297376572084</v>
      </c>
      <c r="R31" s="204">
        <v>4.3403804197730426E-2</v>
      </c>
      <c r="S31" s="204">
        <v>4.8121536499456254E-2</v>
      </c>
      <c r="T31" s="206">
        <v>0</v>
      </c>
      <c r="U31" s="204">
        <v>2.5091685537092453E-2</v>
      </c>
      <c r="V31" s="204">
        <v>1</v>
      </c>
      <c r="W31" s="204"/>
      <c r="X31" s="204">
        <v>0.19807131110088161</v>
      </c>
      <c r="Y31" s="204">
        <v>0.25680877607609354</v>
      </c>
      <c r="Z31" s="204">
        <v>0.74546783009953255</v>
      </c>
      <c r="AA31" s="204"/>
      <c r="AB31" s="204">
        <v>0.3116357970905026</v>
      </c>
      <c r="AC31" s="204">
        <v>0.22163966699228954</v>
      </c>
    </row>
    <row r="32" spans="2:29">
      <c r="B32" s="322">
        <v>38018</v>
      </c>
      <c r="C32" s="210">
        <v>20</v>
      </c>
      <c r="D32" s="210">
        <v>7</v>
      </c>
      <c r="E32" s="210">
        <v>24</v>
      </c>
      <c r="F32" s="210"/>
      <c r="G32" s="210">
        <v>4</v>
      </c>
      <c r="H32" s="206">
        <v>55</v>
      </c>
      <c r="I32" s="207"/>
      <c r="J32" s="202">
        <v>6549.8133369000006</v>
      </c>
      <c r="K32" s="202">
        <v>314.92979105000001</v>
      </c>
      <c r="L32" s="202">
        <v>360.83569937999999</v>
      </c>
      <c r="M32" s="202">
        <v>0</v>
      </c>
      <c r="N32" s="202">
        <v>191.19643126999998</v>
      </c>
      <c r="O32" s="202">
        <v>7416.7752586000006</v>
      </c>
      <c r="P32" s="204"/>
      <c r="Q32" s="204">
        <v>0.88310796923572299</v>
      </c>
      <c r="R32" s="204">
        <v>4.2461822027683567E-2</v>
      </c>
      <c r="S32" s="204">
        <v>4.8651292077591113E-2</v>
      </c>
      <c r="T32" s="206">
        <v>0</v>
      </c>
      <c r="U32" s="204">
        <v>2.5778916659002345E-2</v>
      </c>
      <c r="V32" s="204">
        <v>1</v>
      </c>
      <c r="W32" s="204"/>
      <c r="X32" s="204">
        <v>0.20772258579447089</v>
      </c>
      <c r="Y32" s="204">
        <v>0.18885804599315925</v>
      </c>
      <c r="Z32" s="204">
        <v>0.7534731047142067</v>
      </c>
      <c r="AA32" s="204"/>
      <c r="AB32" s="204">
        <v>0.35030174948487169</v>
      </c>
      <c r="AC32" s="204">
        <v>0.22884702135654056</v>
      </c>
    </row>
    <row r="33" spans="2:29">
      <c r="B33" s="322">
        <v>38047</v>
      </c>
      <c r="C33" s="210">
        <v>20</v>
      </c>
      <c r="D33" s="210">
        <v>7</v>
      </c>
      <c r="E33" s="210">
        <v>24</v>
      </c>
      <c r="F33" s="210"/>
      <c r="G33" s="210">
        <v>4</v>
      </c>
      <c r="H33" s="206">
        <v>55</v>
      </c>
      <c r="I33" s="207"/>
      <c r="J33" s="202">
        <v>6622.1095409999998</v>
      </c>
      <c r="K33" s="202">
        <v>320.74184700000001</v>
      </c>
      <c r="L33" s="202">
        <v>369.85966664</v>
      </c>
      <c r="M33" s="202">
        <v>0</v>
      </c>
      <c r="N33" s="202">
        <v>198.130392</v>
      </c>
      <c r="O33" s="202">
        <v>7510.84144664</v>
      </c>
      <c r="P33" s="204"/>
      <c r="Q33" s="204">
        <v>0.88167345670203467</v>
      </c>
      <c r="R33" s="204">
        <v>4.2703850065092898E-2</v>
      </c>
      <c r="S33" s="204">
        <v>4.9243439535720454E-2</v>
      </c>
      <c r="T33" s="206">
        <v>0</v>
      </c>
      <c r="U33" s="204">
        <v>2.6379253697151907E-2</v>
      </c>
      <c r="V33" s="204">
        <v>1</v>
      </c>
      <c r="W33" s="204"/>
      <c r="X33" s="204">
        <v>0.18611577857552319</v>
      </c>
      <c r="Y33" s="204">
        <v>0.20401494591596303</v>
      </c>
      <c r="Z33" s="204">
        <v>0.74645325504289772</v>
      </c>
      <c r="AA33" s="204"/>
      <c r="AB33" s="204">
        <v>0.38788769346803065</v>
      </c>
      <c r="AC33" s="204">
        <v>0.21065489908345558</v>
      </c>
    </row>
    <row r="34" spans="2:29">
      <c r="B34" s="322">
        <v>38078</v>
      </c>
      <c r="C34" s="210">
        <v>20</v>
      </c>
      <c r="D34" s="210">
        <v>7</v>
      </c>
      <c r="E34" s="210">
        <v>24</v>
      </c>
      <c r="F34" s="210"/>
      <c r="G34" s="210">
        <v>4</v>
      </c>
      <c r="H34" s="206">
        <v>55</v>
      </c>
      <c r="I34" s="207"/>
      <c r="J34" s="202">
        <v>6721.1013294799995</v>
      </c>
      <c r="K34" s="202">
        <v>315.12331228000005</v>
      </c>
      <c r="L34" s="202">
        <v>379.8919113799999</v>
      </c>
      <c r="M34" s="202">
        <v>0</v>
      </c>
      <c r="N34" s="202">
        <v>198.16615527000002</v>
      </c>
      <c r="O34" s="202">
        <v>7614.2827084099999</v>
      </c>
      <c r="P34" s="204"/>
      <c r="Q34" s="204">
        <v>0.88269658310119237</v>
      </c>
      <c r="R34" s="204">
        <v>4.1385817200081804E-2</v>
      </c>
      <c r="S34" s="204">
        <v>4.9892015561808341E-2</v>
      </c>
      <c r="T34" s="206">
        <v>0</v>
      </c>
      <c r="U34" s="204">
        <v>2.6025584136917437E-2</v>
      </c>
      <c r="V34" s="204">
        <v>1</v>
      </c>
      <c r="W34" s="204"/>
      <c r="X34" s="204">
        <v>0.20210626523168851</v>
      </c>
      <c r="Y34" s="204">
        <v>0.18937553790634243</v>
      </c>
      <c r="Z34" s="204">
        <v>0.73283095665193376</v>
      </c>
      <c r="AA34" s="204"/>
      <c r="AB34" s="204">
        <v>0.34223464513074653</v>
      </c>
      <c r="AC34" s="204">
        <v>0.22358607781518014</v>
      </c>
    </row>
    <row r="35" spans="2:29" ht="15.75" customHeight="1">
      <c r="B35" s="322">
        <v>38108</v>
      </c>
      <c r="C35" s="210">
        <v>20</v>
      </c>
      <c r="D35" s="210">
        <v>7</v>
      </c>
      <c r="E35" s="210">
        <v>24</v>
      </c>
      <c r="F35" s="210"/>
      <c r="G35" s="210">
        <v>4</v>
      </c>
      <c r="H35" s="206">
        <v>55</v>
      </c>
      <c r="I35" s="207"/>
      <c r="J35" s="202">
        <v>6874.7237080000004</v>
      </c>
      <c r="K35" s="202">
        <v>317.06254300000001</v>
      </c>
      <c r="L35" s="202">
        <v>389.05438046000006</v>
      </c>
      <c r="M35" s="202">
        <v>0</v>
      </c>
      <c r="N35" s="202">
        <v>202.602204</v>
      </c>
      <c r="O35" s="202">
        <v>7783.4428354600004</v>
      </c>
      <c r="P35" s="204"/>
      <c r="Q35" s="204">
        <v>0.88324972037823224</v>
      </c>
      <c r="R35" s="204">
        <v>4.0735513795452913E-2</v>
      </c>
      <c r="S35" s="204">
        <v>4.9984870279709201E-2</v>
      </c>
      <c r="T35" s="206">
        <v>0</v>
      </c>
      <c r="U35" s="204">
        <v>2.6029895546605661E-2</v>
      </c>
      <c r="V35" s="204">
        <v>1</v>
      </c>
      <c r="W35" s="204"/>
      <c r="X35" s="204">
        <v>0.20412482218821437</v>
      </c>
      <c r="Y35" s="204">
        <v>0.16257095609815142</v>
      </c>
      <c r="Z35" s="204">
        <v>0.73239679454140294</v>
      </c>
      <c r="AA35" s="204"/>
      <c r="AB35" s="204">
        <v>0.34572266802730622</v>
      </c>
      <c r="AC35" s="204">
        <v>0.22435746328067241</v>
      </c>
    </row>
    <row r="36" spans="2:29" ht="15" customHeight="1">
      <c r="B36" s="322">
        <v>38139</v>
      </c>
      <c r="C36" s="210">
        <v>20</v>
      </c>
      <c r="D36" s="210">
        <v>7</v>
      </c>
      <c r="E36" s="210">
        <v>24</v>
      </c>
      <c r="F36" s="210"/>
      <c r="G36" s="210">
        <v>4</v>
      </c>
      <c r="H36" s="206">
        <v>55</v>
      </c>
      <c r="I36" s="207"/>
      <c r="J36" s="202">
        <v>6859.9906389999996</v>
      </c>
      <c r="K36" s="202">
        <v>318.04775100000001</v>
      </c>
      <c r="L36" s="202">
        <v>400.01337136000001</v>
      </c>
      <c r="M36" s="202">
        <v>0</v>
      </c>
      <c r="N36" s="202">
        <v>210.777252</v>
      </c>
      <c r="O36" s="202">
        <v>7788.8290133599994</v>
      </c>
      <c r="P36" s="204"/>
      <c r="Q36" s="204">
        <v>0.88074736616161631</v>
      </c>
      <c r="R36" s="204">
        <v>4.083383400180695E-2</v>
      </c>
      <c r="S36" s="204">
        <v>5.1357318368892971E-2</v>
      </c>
      <c r="T36" s="206">
        <v>0</v>
      </c>
      <c r="U36" s="204">
        <v>2.7061481467683862E-2</v>
      </c>
      <c r="V36" s="204">
        <v>1</v>
      </c>
      <c r="W36" s="204"/>
      <c r="X36" s="204">
        <v>0.20840716068936271</v>
      </c>
      <c r="Y36" s="204">
        <v>0.13374651024706452</v>
      </c>
      <c r="Z36" s="204">
        <v>0.73994595447445288</v>
      </c>
      <c r="AA36" s="204"/>
      <c r="AB36" s="204">
        <v>0.4405689882911612</v>
      </c>
      <c r="AC36" s="204">
        <v>0.22975749498154174</v>
      </c>
    </row>
    <row r="37" spans="2:29">
      <c r="B37" s="322">
        <v>38169</v>
      </c>
      <c r="C37" s="210">
        <v>20</v>
      </c>
      <c r="D37" s="210">
        <v>7</v>
      </c>
      <c r="E37" s="210">
        <v>24</v>
      </c>
      <c r="F37" s="210"/>
      <c r="G37" s="210">
        <v>4</v>
      </c>
      <c r="H37" s="206">
        <v>55</v>
      </c>
      <c r="I37" s="207"/>
      <c r="J37" s="202">
        <v>6959.8118210000002</v>
      </c>
      <c r="K37" s="202">
        <v>327.62416400000001</v>
      </c>
      <c r="L37" s="202">
        <v>412.29548686000004</v>
      </c>
      <c r="M37" s="202">
        <v>0</v>
      </c>
      <c r="N37" s="202">
        <v>214.775688</v>
      </c>
      <c r="O37" s="202">
        <v>7914.5071598599998</v>
      </c>
      <c r="P37" s="204"/>
      <c r="Q37" s="204">
        <v>0.87937400022809664</v>
      </c>
      <c r="R37" s="204">
        <v>4.1395396754659752E-2</v>
      </c>
      <c r="S37" s="204">
        <v>5.2093640012234592E-2</v>
      </c>
      <c r="T37" s="206">
        <v>0</v>
      </c>
      <c r="U37" s="204">
        <v>2.7136963005009042E-2</v>
      </c>
      <c r="V37" s="204">
        <v>1</v>
      </c>
      <c r="W37" s="204"/>
      <c r="X37" s="204">
        <v>0.23107478015770289</v>
      </c>
      <c r="Y37" s="204">
        <v>0.1520283866988823</v>
      </c>
      <c r="Z37" s="204">
        <v>0.73846108222524776</v>
      </c>
      <c r="AA37" s="204"/>
      <c r="AB37" s="204">
        <v>0.42443586750323692</v>
      </c>
      <c r="AC37" s="204">
        <v>0.25115253062637066</v>
      </c>
    </row>
    <row r="38" spans="2:29">
      <c r="B38" s="322">
        <v>38200</v>
      </c>
      <c r="C38" s="210">
        <v>20</v>
      </c>
      <c r="D38" s="210">
        <v>7</v>
      </c>
      <c r="E38" s="210">
        <v>24</v>
      </c>
      <c r="F38" s="210"/>
      <c r="G38" s="210">
        <v>4</v>
      </c>
      <c r="H38" s="206">
        <v>55</v>
      </c>
      <c r="I38" s="207"/>
      <c r="J38" s="202">
        <v>7017.8596930000003</v>
      </c>
      <c r="K38" s="202">
        <v>357.38824499999998</v>
      </c>
      <c r="L38" s="202">
        <v>422.87263791999993</v>
      </c>
      <c r="M38" s="202">
        <v>0</v>
      </c>
      <c r="N38" s="202">
        <v>223.83466200000001</v>
      </c>
      <c r="O38" s="202">
        <v>8021.9552379200004</v>
      </c>
      <c r="P38" s="204"/>
      <c r="Q38" s="204">
        <v>0.87483156971836329</v>
      </c>
      <c r="R38" s="204">
        <v>4.4551263925110933E-2</v>
      </c>
      <c r="S38" s="204">
        <v>5.2714410063156358E-2</v>
      </c>
      <c r="T38" s="206">
        <v>0</v>
      </c>
      <c r="U38" s="204">
        <v>2.7902756293369413E-2</v>
      </c>
      <c r="V38" s="204">
        <v>1</v>
      </c>
      <c r="W38" s="204"/>
      <c r="X38" s="204">
        <v>0.19687659754956854</v>
      </c>
      <c r="Y38" s="204">
        <v>0.23612701404926706</v>
      </c>
      <c r="Z38" s="204">
        <v>0.74231549767751059</v>
      </c>
      <c r="AA38" s="204"/>
      <c r="AB38" s="204">
        <v>0.46421073299912297</v>
      </c>
      <c r="AC38" s="204">
        <v>0.2250672834193741</v>
      </c>
    </row>
    <row r="39" spans="2:29">
      <c r="B39" s="322">
        <v>38231</v>
      </c>
      <c r="C39" s="210">
        <v>20</v>
      </c>
      <c r="D39" s="210">
        <v>7</v>
      </c>
      <c r="E39" s="210">
        <v>24</v>
      </c>
      <c r="F39" s="210"/>
      <c r="G39" s="210">
        <v>4</v>
      </c>
      <c r="H39" s="206">
        <v>55</v>
      </c>
      <c r="I39" s="207"/>
      <c r="J39" s="202">
        <v>7125.2708359999997</v>
      </c>
      <c r="K39" s="202">
        <v>368.537554</v>
      </c>
      <c r="L39" s="202">
        <v>448.26958162</v>
      </c>
      <c r="M39" s="202">
        <v>0</v>
      </c>
      <c r="N39" s="202">
        <v>232.414615</v>
      </c>
      <c r="O39" s="202">
        <v>8174.4925866200001</v>
      </c>
      <c r="P39" s="204"/>
      <c r="Q39" s="204">
        <v>0.87164686498861532</v>
      </c>
      <c r="R39" s="204">
        <v>4.5083844666178034E-2</v>
      </c>
      <c r="S39" s="204">
        <v>5.4837603297081351E-2</v>
      </c>
      <c r="T39" s="206">
        <v>0</v>
      </c>
      <c r="U39" s="204">
        <v>2.8431687048125282E-2</v>
      </c>
      <c r="V39" s="204">
        <v>1</v>
      </c>
      <c r="W39" s="204"/>
      <c r="X39" s="204">
        <v>0.1975562352275666</v>
      </c>
      <c r="Y39" s="204">
        <v>0.20286220307349034</v>
      </c>
      <c r="Z39" s="204">
        <v>0.79772591537999515</v>
      </c>
      <c r="AA39" s="204"/>
      <c r="AB39" s="204">
        <v>0.43306454950490103</v>
      </c>
      <c r="AC39" s="204">
        <v>0.22597281815265147</v>
      </c>
    </row>
    <row r="40" spans="2:29">
      <c r="B40" s="322">
        <v>38261</v>
      </c>
      <c r="C40" s="210">
        <v>20</v>
      </c>
      <c r="D40" s="210">
        <v>7</v>
      </c>
      <c r="E40" s="210">
        <v>24</v>
      </c>
      <c r="F40" s="210"/>
      <c r="G40" s="210">
        <v>4</v>
      </c>
      <c r="H40" s="206">
        <v>55</v>
      </c>
      <c r="I40" s="207"/>
      <c r="J40" s="202">
        <v>7250.4986950000002</v>
      </c>
      <c r="K40" s="202">
        <v>362.62699362000001</v>
      </c>
      <c r="L40" s="202">
        <v>460.30616752999998</v>
      </c>
      <c r="M40" s="202">
        <v>0</v>
      </c>
      <c r="N40" s="202">
        <v>236.54877200000001</v>
      </c>
      <c r="O40" s="202">
        <v>8309.9806281499987</v>
      </c>
      <c r="P40" s="204"/>
      <c r="Q40" s="204">
        <v>0.872504885322956</v>
      </c>
      <c r="R40" s="204">
        <v>4.3637525747244672E-2</v>
      </c>
      <c r="S40" s="204">
        <v>5.53919663748332E-2</v>
      </c>
      <c r="T40" s="206">
        <v>0</v>
      </c>
      <c r="U40" s="204">
        <v>2.8465622554966347E-2</v>
      </c>
      <c r="V40" s="204">
        <v>1</v>
      </c>
      <c r="W40" s="204"/>
      <c r="X40" s="204">
        <v>0.18583677053797087</v>
      </c>
      <c r="Y40" s="204">
        <v>0.22146233734851051</v>
      </c>
      <c r="Z40" s="204">
        <v>0.75437648181437877</v>
      </c>
      <c r="AA40" s="204"/>
      <c r="AB40" s="204">
        <v>0.39394080750340654</v>
      </c>
      <c r="AC40" s="204">
        <v>0.21434133623464091</v>
      </c>
    </row>
    <row r="41" spans="2:29">
      <c r="B41" s="322">
        <v>38292</v>
      </c>
      <c r="C41" s="210">
        <v>20</v>
      </c>
      <c r="D41" s="210">
        <v>7</v>
      </c>
      <c r="E41" s="210">
        <v>24</v>
      </c>
      <c r="F41" s="210"/>
      <c r="G41" s="210">
        <v>4</v>
      </c>
      <c r="H41" s="206">
        <v>55</v>
      </c>
      <c r="I41" s="207"/>
      <c r="J41" s="202">
        <v>7336.4327780000003</v>
      </c>
      <c r="K41" s="202">
        <v>378.40641052999996</v>
      </c>
      <c r="L41" s="202">
        <v>466.99368319000001</v>
      </c>
      <c r="M41" s="202">
        <v>0</v>
      </c>
      <c r="N41" s="202">
        <v>242.55073999999999</v>
      </c>
      <c r="O41" s="202">
        <v>8424.3836117200008</v>
      </c>
      <c r="P41" s="204"/>
      <c r="Q41" s="204">
        <v>0.87085692154302619</v>
      </c>
      <c r="R41" s="204">
        <v>4.4917993763194858E-2</v>
      </c>
      <c r="S41" s="204">
        <v>5.543357291331303E-2</v>
      </c>
      <c r="T41" s="206">
        <v>0</v>
      </c>
      <c r="U41" s="204">
        <v>2.8791511780465868E-2</v>
      </c>
      <c r="V41" s="204">
        <v>1</v>
      </c>
      <c r="W41" s="204"/>
      <c r="X41" s="204">
        <v>0.16244585230389008</v>
      </c>
      <c r="Y41" s="204">
        <v>0.23151414122852776</v>
      </c>
      <c r="Z41" s="204">
        <v>0.43305853297710439</v>
      </c>
      <c r="AA41" s="204"/>
      <c r="AB41" s="204">
        <v>0.39493078122108094</v>
      </c>
      <c r="AC41" s="204">
        <v>0.18349494321969839</v>
      </c>
    </row>
    <row r="42" spans="2:29">
      <c r="B42" s="322">
        <v>38322</v>
      </c>
      <c r="C42" s="210">
        <v>20</v>
      </c>
      <c r="D42" s="210">
        <v>7</v>
      </c>
      <c r="E42" s="210">
        <v>24</v>
      </c>
      <c r="F42" s="210"/>
      <c r="G42" s="210">
        <v>4</v>
      </c>
      <c r="H42" s="206">
        <v>55</v>
      </c>
      <c r="I42" s="207"/>
      <c r="J42" s="202">
        <v>7622.3969041799992</v>
      </c>
      <c r="K42" s="202">
        <v>376.82556399999999</v>
      </c>
      <c r="L42" s="202">
        <v>486.31148295999998</v>
      </c>
      <c r="M42" s="202">
        <v>0</v>
      </c>
      <c r="N42" s="202">
        <v>244.978994</v>
      </c>
      <c r="O42" s="202">
        <v>8730.5129451399989</v>
      </c>
      <c r="P42" s="204"/>
      <c r="Q42" s="204">
        <v>0.8730754941979838</v>
      </c>
      <c r="R42" s="204">
        <v>4.3161904273879677E-2</v>
      </c>
      <c r="S42" s="204">
        <v>5.5702509808511796E-2</v>
      </c>
      <c r="T42" s="206">
        <v>0</v>
      </c>
      <c r="U42" s="204">
        <v>2.80600917196248E-2</v>
      </c>
      <c r="V42" s="204">
        <v>1</v>
      </c>
      <c r="W42" s="204"/>
      <c r="X42" s="204">
        <v>0.2157473501701912</v>
      </c>
      <c r="Y42" s="204">
        <v>0.22701741666766706</v>
      </c>
      <c r="Z42" s="204">
        <v>0.48684653389609744</v>
      </c>
      <c r="AA42" s="204"/>
      <c r="AB42" s="204">
        <v>0.38584549124001422</v>
      </c>
      <c r="AC42" s="204">
        <v>0.23300554932739748</v>
      </c>
    </row>
    <row r="43" spans="2:29">
      <c r="B43" s="322">
        <v>38353</v>
      </c>
      <c r="C43" s="210">
        <v>20</v>
      </c>
      <c r="D43" s="210">
        <v>7</v>
      </c>
      <c r="E43" s="210">
        <v>24</v>
      </c>
      <c r="F43" s="210"/>
      <c r="G43" s="210">
        <v>4</v>
      </c>
      <c r="H43" s="206">
        <v>55</v>
      </c>
      <c r="I43" s="207"/>
      <c r="J43" s="202">
        <v>7724.05391504</v>
      </c>
      <c r="K43" s="202">
        <v>376.741018</v>
      </c>
      <c r="L43" s="202">
        <v>491.33148318999997</v>
      </c>
      <c r="M43" s="202">
        <v>0</v>
      </c>
      <c r="N43" s="202">
        <v>248.09238400000001</v>
      </c>
      <c r="O43" s="202">
        <v>8840.218800229999</v>
      </c>
      <c r="P43" s="204"/>
      <c r="Q43" s="204">
        <v>0.87374012901570275</v>
      </c>
      <c r="R43" s="204">
        <v>4.2616707404368563E-2</v>
      </c>
      <c r="S43" s="204">
        <v>5.557910887649261E-2</v>
      </c>
      <c r="T43" s="206">
        <v>0</v>
      </c>
      <c r="U43" s="204">
        <v>2.806405470343622E-2</v>
      </c>
      <c r="V43" s="204">
        <v>1</v>
      </c>
      <c r="W43" s="204"/>
      <c r="X43" s="204">
        <v>0.1924487900717935</v>
      </c>
      <c r="Y43" s="204">
        <v>0.18374614171643944</v>
      </c>
      <c r="Z43" s="204">
        <v>0.39244667631042818</v>
      </c>
      <c r="AA43" s="204"/>
      <c r="AB43" s="204">
        <v>0.34842582485932749</v>
      </c>
      <c r="AC43" s="204">
        <v>0.20560899431691926</v>
      </c>
    </row>
    <row r="44" spans="2:29">
      <c r="B44" s="322">
        <v>38384</v>
      </c>
      <c r="C44" s="210">
        <v>20</v>
      </c>
      <c r="D44" s="210">
        <v>7</v>
      </c>
      <c r="E44" s="210">
        <v>24</v>
      </c>
      <c r="F44" s="210"/>
      <c r="G44" s="210">
        <v>4</v>
      </c>
      <c r="H44" s="206">
        <v>55</v>
      </c>
      <c r="I44" s="207"/>
      <c r="J44" s="202">
        <v>7714.5605239099996</v>
      </c>
      <c r="K44" s="202">
        <v>382.27805000000001</v>
      </c>
      <c r="L44" s="202">
        <v>498.00565866000005</v>
      </c>
      <c r="M44" s="202">
        <v>0</v>
      </c>
      <c r="N44" s="202">
        <v>254.371408</v>
      </c>
      <c r="O44" s="202">
        <v>8849.2156405700007</v>
      </c>
      <c r="P44" s="204"/>
      <c r="Q44" s="204">
        <v>0.87177901830552351</v>
      </c>
      <c r="R44" s="204">
        <v>4.3199088543781551E-2</v>
      </c>
      <c r="S44" s="204">
        <v>5.6276813549084474E-2</v>
      </c>
      <c r="T44" s="206">
        <v>0</v>
      </c>
      <c r="U44" s="204">
        <v>2.8745079601610352E-2</v>
      </c>
      <c r="V44" s="204">
        <v>1</v>
      </c>
      <c r="W44" s="204"/>
      <c r="X44" s="204">
        <v>0.1778290658220909</v>
      </c>
      <c r="Y44" s="204">
        <v>0.21385166111296039</v>
      </c>
      <c r="Z44" s="204">
        <v>0.38014520047681</v>
      </c>
      <c r="AA44" s="204"/>
      <c r="AB44" s="204">
        <v>0.33041922545503399</v>
      </c>
      <c r="AC44" s="204">
        <v>0.19313520121956462</v>
      </c>
    </row>
    <row r="45" spans="2:29">
      <c r="B45" s="322">
        <v>38412</v>
      </c>
      <c r="C45" s="210">
        <v>20</v>
      </c>
      <c r="D45" s="210">
        <v>7</v>
      </c>
      <c r="E45" s="210">
        <v>24</v>
      </c>
      <c r="F45" s="210"/>
      <c r="G45" s="210">
        <v>4</v>
      </c>
      <c r="H45" s="206">
        <v>55</v>
      </c>
      <c r="I45" s="207"/>
      <c r="J45" s="202">
        <v>7874.48201427</v>
      </c>
      <c r="K45" s="202">
        <v>373.84670999999997</v>
      </c>
      <c r="L45" s="202">
        <v>519.36016382000003</v>
      </c>
      <c r="M45" s="202">
        <v>0</v>
      </c>
      <c r="N45" s="202">
        <v>259.32334600000002</v>
      </c>
      <c r="O45" s="202">
        <v>9027.0122340899998</v>
      </c>
      <c r="P45" s="204"/>
      <c r="Q45" s="204">
        <v>0.8723242873796565</v>
      </c>
      <c r="R45" s="204">
        <v>4.1414224364091264E-2</v>
      </c>
      <c r="S45" s="204">
        <v>5.7534004646483783E-2</v>
      </c>
      <c r="T45" s="206">
        <v>0</v>
      </c>
      <c r="U45" s="204">
        <v>2.872748360976848E-2</v>
      </c>
      <c r="V45" s="204">
        <v>1</v>
      </c>
      <c r="W45" s="204"/>
      <c r="X45" s="204">
        <v>0.18911986664009195</v>
      </c>
      <c r="Y45" s="204">
        <v>0.16556886323598419</v>
      </c>
      <c r="Z45" s="204">
        <v>0.40420870579953005</v>
      </c>
      <c r="AA45" s="204"/>
      <c r="AB45" s="204">
        <v>0.30885193019756407</v>
      </c>
      <c r="AC45" s="204">
        <v>0.20186430484806261</v>
      </c>
    </row>
    <row r="46" spans="2:29">
      <c r="B46" s="322">
        <v>38443</v>
      </c>
      <c r="C46" s="210">
        <v>20</v>
      </c>
      <c r="D46" s="210">
        <v>7</v>
      </c>
      <c r="E46" s="210">
        <v>24</v>
      </c>
      <c r="F46" s="210"/>
      <c r="G46" s="210">
        <v>4</v>
      </c>
      <c r="H46" s="206">
        <v>55</v>
      </c>
      <c r="I46" s="207"/>
      <c r="J46" s="202">
        <v>7930.41198996</v>
      </c>
      <c r="K46" s="202">
        <v>374.09560247000002</v>
      </c>
      <c r="L46" s="202">
        <v>526.01004733000002</v>
      </c>
      <c r="M46" s="202">
        <v>0</v>
      </c>
      <c r="N46" s="202">
        <v>260.286722</v>
      </c>
      <c r="O46" s="202">
        <v>9090.8043617600015</v>
      </c>
      <c r="P46" s="204"/>
      <c r="Q46" s="204">
        <v>0.87235536860950036</v>
      </c>
      <c r="R46" s="204">
        <v>4.1150990339602268E-2</v>
      </c>
      <c r="S46" s="204">
        <v>5.7861771785853638E-2</v>
      </c>
      <c r="T46" s="206">
        <v>0</v>
      </c>
      <c r="U46" s="204">
        <v>2.8631869265043547E-2</v>
      </c>
      <c r="V46" s="204">
        <v>1</v>
      </c>
      <c r="W46" s="204"/>
      <c r="X46" s="204">
        <v>0.17992745551621714</v>
      </c>
      <c r="Y46" s="204">
        <v>0.18714036027141234</v>
      </c>
      <c r="Z46" s="204">
        <v>0.38463081622140782</v>
      </c>
      <c r="AA46" s="204"/>
      <c r="AB46" s="204">
        <v>0.31347717598578395</v>
      </c>
      <c r="AC46" s="204">
        <v>0.19391474021829769</v>
      </c>
    </row>
    <row r="47" spans="2:29">
      <c r="B47" s="322">
        <v>38473</v>
      </c>
      <c r="C47" s="210">
        <v>20</v>
      </c>
      <c r="D47" s="210">
        <v>7</v>
      </c>
      <c r="E47" s="210">
        <v>24</v>
      </c>
      <c r="F47" s="210"/>
      <c r="G47" s="210">
        <v>4</v>
      </c>
      <c r="H47" s="206">
        <v>55</v>
      </c>
      <c r="I47" s="207"/>
      <c r="J47" s="202">
        <v>8001.5053933400004</v>
      </c>
      <c r="K47" s="202">
        <v>374.62404299999997</v>
      </c>
      <c r="L47" s="202">
        <v>549.20072400000004</v>
      </c>
      <c r="M47" s="202">
        <v>0</v>
      </c>
      <c r="N47" s="202">
        <v>264.38674800000001</v>
      </c>
      <c r="O47" s="202">
        <v>9189.7169083400022</v>
      </c>
      <c r="P47" s="204"/>
      <c r="Q47" s="204">
        <v>0.87070205460609384</v>
      </c>
      <c r="R47" s="204">
        <v>4.0765569466020772E-2</v>
      </c>
      <c r="S47" s="204">
        <v>5.976252908308638E-2</v>
      </c>
      <c r="T47" s="206">
        <v>0</v>
      </c>
      <c r="U47" s="204">
        <v>2.8769846844798823E-2</v>
      </c>
      <c r="V47" s="204">
        <v>1</v>
      </c>
      <c r="W47" s="204"/>
      <c r="X47" s="204">
        <v>0.16390210475350209</v>
      </c>
      <c r="Y47" s="204">
        <v>0.18154620049205872</v>
      </c>
      <c r="Z47" s="204">
        <v>0.41162971446472407</v>
      </c>
      <c r="AA47" s="204"/>
      <c r="AB47" s="204">
        <v>0.30495494511007393</v>
      </c>
      <c r="AC47" s="204">
        <v>0.18067506919601994</v>
      </c>
    </row>
    <row r="48" spans="2:29">
      <c r="B48" s="322">
        <v>38504</v>
      </c>
      <c r="C48" s="210">
        <v>20</v>
      </c>
      <c r="D48" s="210">
        <v>7</v>
      </c>
      <c r="E48" s="210">
        <v>24</v>
      </c>
      <c r="F48" s="210"/>
      <c r="G48" s="210">
        <v>4</v>
      </c>
      <c r="H48" s="206">
        <v>55</v>
      </c>
      <c r="I48" s="207"/>
      <c r="J48" s="202">
        <v>8100.7804709600005</v>
      </c>
      <c r="K48" s="202">
        <v>385.96404000000001</v>
      </c>
      <c r="L48" s="202">
        <v>561.80601567000008</v>
      </c>
      <c r="M48" s="202">
        <v>0</v>
      </c>
      <c r="N48" s="202">
        <v>268.97621400000003</v>
      </c>
      <c r="O48" s="202">
        <v>9317.5267406300009</v>
      </c>
      <c r="P48" s="204"/>
      <c r="Q48" s="204">
        <v>0.86941317116222938</v>
      </c>
      <c r="R48" s="204">
        <v>4.1423443231664199E-2</v>
      </c>
      <c r="S48" s="204">
        <v>6.0295616133859767E-2</v>
      </c>
      <c r="T48" s="206">
        <v>0</v>
      </c>
      <c r="U48" s="204">
        <v>2.8867769472246591E-2</v>
      </c>
      <c r="V48" s="204">
        <v>1</v>
      </c>
      <c r="W48" s="204"/>
      <c r="X48" s="204">
        <v>0.18087340016266751</v>
      </c>
      <c r="Y48" s="204">
        <v>0.21354117042632392</v>
      </c>
      <c r="Z48" s="204">
        <v>0.40446809005389861</v>
      </c>
      <c r="AA48" s="204"/>
      <c r="AB48" s="204">
        <v>0.27611595391707655</v>
      </c>
      <c r="AC48" s="204">
        <v>0.19626797874852064</v>
      </c>
    </row>
    <row r="49" spans="2:29">
      <c r="B49" s="322">
        <v>38534</v>
      </c>
      <c r="C49" s="210">
        <v>20</v>
      </c>
      <c r="D49" s="210">
        <v>7</v>
      </c>
      <c r="E49" s="210">
        <v>24</v>
      </c>
      <c r="F49" s="210"/>
      <c r="G49" s="210">
        <v>4</v>
      </c>
      <c r="H49" s="206">
        <v>55</v>
      </c>
      <c r="I49" s="207"/>
      <c r="J49" s="202">
        <v>8203.4593448100004</v>
      </c>
      <c r="K49" s="202">
        <v>398.57555600000001</v>
      </c>
      <c r="L49" s="202">
        <v>567.86614287999998</v>
      </c>
      <c r="M49" s="202">
        <v>0</v>
      </c>
      <c r="N49" s="202">
        <v>270.641637</v>
      </c>
      <c r="O49" s="202">
        <v>9440.5426806900014</v>
      </c>
      <c r="P49" s="204"/>
      <c r="Q49" s="204">
        <v>0.86896056956446244</v>
      </c>
      <c r="R49" s="204">
        <v>4.2219559773323166E-2</v>
      </c>
      <c r="S49" s="204">
        <v>6.0151853774416189E-2</v>
      </c>
      <c r="T49" s="206">
        <v>0</v>
      </c>
      <c r="U49" s="204">
        <v>2.8668016887798131E-2</v>
      </c>
      <c r="V49" s="204">
        <v>1</v>
      </c>
      <c r="W49" s="204"/>
      <c r="X49" s="204">
        <v>0.17868982032783043</v>
      </c>
      <c r="Y49" s="204">
        <v>0.21656336679732813</v>
      </c>
      <c r="Z49" s="204">
        <v>0.37732805955459292</v>
      </c>
      <c r="AA49" s="204"/>
      <c r="AB49" s="204">
        <v>0.26011300217555355</v>
      </c>
      <c r="AC49" s="204">
        <v>0.19281497761093647</v>
      </c>
    </row>
    <row r="50" spans="2:29">
      <c r="B50" s="322">
        <v>38565</v>
      </c>
      <c r="C50" s="210">
        <v>20</v>
      </c>
      <c r="D50" s="210">
        <v>7</v>
      </c>
      <c r="E50" s="210">
        <v>24</v>
      </c>
      <c r="F50" s="210"/>
      <c r="G50" s="210">
        <v>4</v>
      </c>
      <c r="H50" s="206">
        <v>55</v>
      </c>
      <c r="I50" s="207"/>
      <c r="J50" s="202">
        <v>8224.9039425999999</v>
      </c>
      <c r="K50" s="202">
        <v>415.91278499999999</v>
      </c>
      <c r="L50" s="202">
        <v>577.19882462999999</v>
      </c>
      <c r="M50" s="202">
        <v>0</v>
      </c>
      <c r="N50" s="202">
        <v>269.89892700000001</v>
      </c>
      <c r="O50" s="202">
        <v>9487.9144792300012</v>
      </c>
      <c r="P50" s="204"/>
      <c r="Q50" s="204">
        <v>0.86688217527731115</v>
      </c>
      <c r="R50" s="204">
        <v>4.3836059643083305E-2</v>
      </c>
      <c r="S50" s="204">
        <v>6.0835163079678498E-2</v>
      </c>
      <c r="T50" s="206">
        <v>0</v>
      </c>
      <c r="U50" s="204">
        <v>2.8446601999926949E-2</v>
      </c>
      <c r="V50" s="204">
        <v>1</v>
      </c>
      <c r="W50" s="204"/>
      <c r="X50" s="204">
        <v>0.17199606466968431</v>
      </c>
      <c r="Y50" s="204">
        <v>0.16375619740934688</v>
      </c>
      <c r="Z50" s="204">
        <v>0.364947203652358</v>
      </c>
      <c r="AA50" s="204"/>
      <c r="AB50" s="204">
        <v>0.20579594147040559</v>
      </c>
      <c r="AC50" s="204">
        <v>0.1827433833562635</v>
      </c>
    </row>
    <row r="51" spans="2:29">
      <c r="B51" s="322">
        <v>38596</v>
      </c>
      <c r="C51" s="210">
        <v>20</v>
      </c>
      <c r="D51" s="210">
        <v>7</v>
      </c>
      <c r="E51" s="210">
        <v>24</v>
      </c>
      <c r="F51" s="210"/>
      <c r="G51" s="210">
        <v>4</v>
      </c>
      <c r="H51" s="206">
        <v>55</v>
      </c>
      <c r="I51" s="207"/>
      <c r="J51" s="202">
        <v>8632.8903535999998</v>
      </c>
      <c r="K51" s="202">
        <v>441.06600900000001</v>
      </c>
      <c r="L51" s="202">
        <v>597.98238172000003</v>
      </c>
      <c r="M51" s="202">
        <v>0</v>
      </c>
      <c r="N51" s="202">
        <v>276.00152700000001</v>
      </c>
      <c r="O51" s="202">
        <v>9947.9402713199997</v>
      </c>
      <c r="P51" s="204"/>
      <c r="Q51" s="204">
        <v>0.86780681408881188</v>
      </c>
      <c r="R51" s="204">
        <v>4.4337420307156171E-2</v>
      </c>
      <c r="S51" s="204">
        <v>6.0111175319778359E-2</v>
      </c>
      <c r="T51" s="206">
        <v>0</v>
      </c>
      <c r="U51" s="204">
        <v>2.7744590284253603E-2</v>
      </c>
      <c r="V51" s="204">
        <v>1</v>
      </c>
      <c r="W51" s="204"/>
      <c r="X51" s="204">
        <v>0.21158767888272312</v>
      </c>
      <c r="Y51" s="204">
        <v>0.1968007173564732</v>
      </c>
      <c r="Z51" s="204">
        <v>0.33397938704418317</v>
      </c>
      <c r="AA51" s="204"/>
      <c r="AB51" s="204">
        <v>0.18753946261081733</v>
      </c>
      <c r="AC51" s="204">
        <v>0.21694896238609074</v>
      </c>
    </row>
    <row r="52" spans="2:29">
      <c r="B52" s="322">
        <v>38626</v>
      </c>
      <c r="C52" s="210">
        <v>20</v>
      </c>
      <c r="D52" s="210">
        <v>7</v>
      </c>
      <c r="E52" s="210">
        <v>24</v>
      </c>
      <c r="F52" s="210"/>
      <c r="G52" s="210">
        <v>4</v>
      </c>
      <c r="H52" s="206">
        <v>55</v>
      </c>
      <c r="I52" s="207"/>
      <c r="J52" s="202">
        <v>8639.2863182700003</v>
      </c>
      <c r="K52" s="202">
        <v>453.90883300000002</v>
      </c>
      <c r="L52" s="202">
        <v>613.11855050999998</v>
      </c>
      <c r="M52" s="202">
        <v>0</v>
      </c>
      <c r="N52" s="202">
        <v>275.17449299999998</v>
      </c>
      <c r="O52" s="202">
        <v>9981.4881947800004</v>
      </c>
      <c r="P52" s="204"/>
      <c r="Q52" s="204">
        <v>0.86553088574387849</v>
      </c>
      <c r="R52" s="204">
        <v>4.547506585614957E-2</v>
      </c>
      <c r="S52" s="204">
        <v>6.1425564860222083E-2</v>
      </c>
      <c r="T52" s="206">
        <v>0</v>
      </c>
      <c r="U52" s="204">
        <v>2.7568483539749861E-2</v>
      </c>
      <c r="V52" s="204">
        <v>1</v>
      </c>
      <c r="W52" s="204"/>
      <c r="X52" s="204">
        <v>0.19154373811938186</v>
      </c>
      <c r="Y52" s="204">
        <v>0.25172378500772896</v>
      </c>
      <c r="Z52" s="204">
        <v>0.33197987287459196</v>
      </c>
      <c r="AA52" s="204"/>
      <c r="AB52" s="204">
        <v>0.16328861347883028</v>
      </c>
      <c r="AC52" s="204">
        <v>0.20114458040585337</v>
      </c>
    </row>
    <row r="53" spans="2:29">
      <c r="B53" s="322">
        <v>38657</v>
      </c>
      <c r="C53" s="210">
        <v>20</v>
      </c>
      <c r="D53" s="210">
        <v>7</v>
      </c>
      <c r="E53" s="210">
        <v>24</v>
      </c>
      <c r="F53" s="210"/>
      <c r="G53" s="210">
        <v>4</v>
      </c>
      <c r="H53" s="206">
        <v>55</v>
      </c>
      <c r="I53" s="207"/>
      <c r="J53" s="202">
        <v>8743.5405836300015</v>
      </c>
      <c r="K53" s="202">
        <v>464.21247899999997</v>
      </c>
      <c r="L53" s="202">
        <v>611.31289120000008</v>
      </c>
      <c r="M53" s="202">
        <v>0</v>
      </c>
      <c r="N53" s="202">
        <v>281.51346000000001</v>
      </c>
      <c r="O53" s="202">
        <v>10100.579413830001</v>
      </c>
      <c r="P53" s="204"/>
      <c r="Q53" s="204">
        <v>0.86564742728106236</v>
      </c>
      <c r="R53" s="204">
        <v>4.5958995022046659E-2</v>
      </c>
      <c r="S53" s="204">
        <v>6.0522556791442389E-2</v>
      </c>
      <c r="T53" s="206">
        <v>0</v>
      </c>
      <c r="U53" s="204">
        <v>2.7871020905448629E-2</v>
      </c>
      <c r="V53" s="204">
        <v>1</v>
      </c>
      <c r="W53" s="204"/>
      <c r="X53" s="204">
        <v>0.19179727371721333</v>
      </c>
      <c r="Y53" s="204">
        <v>0.22675638171620593</v>
      </c>
      <c r="Z53" s="204">
        <v>0.30903888683068681</v>
      </c>
      <c r="AA53" s="204"/>
      <c r="AB53" s="204">
        <v>0.16063739900360652</v>
      </c>
      <c r="AC53" s="204">
        <v>0.19896954832138425</v>
      </c>
    </row>
    <row r="54" spans="2:29">
      <c r="B54" s="322">
        <v>38687</v>
      </c>
      <c r="C54" s="210">
        <v>20</v>
      </c>
      <c r="D54" s="210">
        <v>7</v>
      </c>
      <c r="E54" s="210">
        <v>24</v>
      </c>
      <c r="F54" s="210"/>
      <c r="G54" s="210">
        <v>4</v>
      </c>
      <c r="H54" s="206">
        <v>55</v>
      </c>
      <c r="I54" s="207"/>
      <c r="J54" s="202">
        <v>9141.63345157</v>
      </c>
      <c r="K54" s="202">
        <v>481.05393900000001</v>
      </c>
      <c r="L54" s="202">
        <v>614.06703533999996</v>
      </c>
      <c r="M54" s="202">
        <v>0</v>
      </c>
      <c r="N54" s="202">
        <v>295.36884300000003</v>
      </c>
      <c r="O54" s="202">
        <v>10532.12326891</v>
      </c>
      <c r="P54" s="204"/>
      <c r="Q54" s="204">
        <v>0.86797630621694144</v>
      </c>
      <c r="R54" s="204">
        <v>4.5674924867242436E-2</v>
      </c>
      <c r="S54" s="204">
        <v>5.8304201314532428E-2</v>
      </c>
      <c r="T54" s="206">
        <v>0</v>
      </c>
      <c r="U54" s="204">
        <v>2.8044567601283744E-2</v>
      </c>
      <c r="V54" s="204">
        <v>1</v>
      </c>
      <c r="W54" s="204"/>
      <c r="X54" s="204">
        <v>0.19931218047132604</v>
      </c>
      <c r="Y54" s="204">
        <v>0.27659581768714614</v>
      </c>
      <c r="Z54" s="204">
        <v>0.26270313750849295</v>
      </c>
      <c r="AA54" s="204"/>
      <c r="AB54" s="204">
        <v>0.20569048871186091</v>
      </c>
      <c r="AC54" s="204">
        <v>0.20635790074315175</v>
      </c>
    </row>
    <row r="55" spans="2:29">
      <c r="B55" s="322">
        <v>38718</v>
      </c>
      <c r="C55" s="210">
        <v>20</v>
      </c>
      <c r="D55" s="210">
        <v>7</v>
      </c>
      <c r="E55" s="210">
        <v>24</v>
      </c>
      <c r="F55" s="210"/>
      <c r="G55" s="210">
        <v>4</v>
      </c>
      <c r="H55" s="206">
        <v>55</v>
      </c>
      <c r="I55" s="207"/>
      <c r="J55" s="202">
        <v>9260.0298119700019</v>
      </c>
      <c r="K55" s="202">
        <v>484.003063</v>
      </c>
      <c r="L55" s="202">
        <v>628.97291828999994</v>
      </c>
      <c r="M55" s="202">
        <v>0</v>
      </c>
      <c r="N55" s="202">
        <v>302.57801999999998</v>
      </c>
      <c r="O55" s="202">
        <v>10675.583813260002</v>
      </c>
      <c r="P55" s="204"/>
      <c r="Q55" s="204">
        <v>0.8674026614327397</v>
      </c>
      <c r="R55" s="204">
        <v>4.5337385895357421E-2</v>
      </c>
      <c r="S55" s="204">
        <v>5.8916957544631984E-2</v>
      </c>
      <c r="T55" s="206">
        <v>0</v>
      </c>
      <c r="U55" s="204">
        <v>2.8342995127270867E-2</v>
      </c>
      <c r="V55" s="204">
        <v>1</v>
      </c>
      <c r="W55" s="204"/>
      <c r="X55" s="204">
        <v>0.19885618534319205</v>
      </c>
      <c r="Y55" s="204">
        <v>0.28471029135457715</v>
      </c>
      <c r="Z55" s="204">
        <v>0.28013966091965958</v>
      </c>
      <c r="AA55" s="204"/>
      <c r="AB55" s="204">
        <v>0.2196183337897224</v>
      </c>
      <c r="AC55" s="204">
        <v>0.20761533786723141</v>
      </c>
    </row>
    <row r="56" spans="2:29">
      <c r="B56" s="322">
        <v>38749</v>
      </c>
      <c r="C56" s="210">
        <v>20</v>
      </c>
      <c r="D56" s="210">
        <v>7</v>
      </c>
      <c r="E56" s="210">
        <v>24</v>
      </c>
      <c r="F56" s="210"/>
      <c r="G56" s="210">
        <v>4</v>
      </c>
      <c r="H56" s="206">
        <v>55</v>
      </c>
      <c r="I56" s="207"/>
      <c r="J56" s="202">
        <v>9432.0632237600003</v>
      </c>
      <c r="K56" s="202">
        <v>471.55225200000001</v>
      </c>
      <c r="L56" s="202">
        <v>635.71312210000008</v>
      </c>
      <c r="M56" s="202">
        <v>0</v>
      </c>
      <c r="N56" s="202">
        <v>309.743559</v>
      </c>
      <c r="O56" s="202">
        <v>10849.07215686</v>
      </c>
      <c r="P56" s="204"/>
      <c r="Q56" s="204">
        <v>0.8693889290611817</v>
      </c>
      <c r="R56" s="204">
        <v>4.3464753960718361E-2</v>
      </c>
      <c r="S56" s="204">
        <v>5.859608203435452E-2</v>
      </c>
      <c r="T56" s="206">
        <v>0</v>
      </c>
      <c r="U56" s="204">
        <v>2.8550234943745433E-2</v>
      </c>
      <c r="V56" s="204">
        <v>1</v>
      </c>
      <c r="W56" s="204"/>
      <c r="X56" s="204">
        <v>0.22263130796976527</v>
      </c>
      <c r="Y56" s="204">
        <v>0.23353211621750192</v>
      </c>
      <c r="Z56" s="204">
        <v>0.27651786891444963</v>
      </c>
      <c r="AA56" s="204"/>
      <c r="AB56" s="204">
        <v>0.21768229155691898</v>
      </c>
      <c r="AC56" s="204">
        <v>0.22599251702280632</v>
      </c>
    </row>
    <row r="57" spans="2:29">
      <c r="B57" s="322">
        <v>38777</v>
      </c>
      <c r="C57" s="210">
        <v>20</v>
      </c>
      <c r="D57" s="210">
        <v>7</v>
      </c>
      <c r="E57" s="210">
        <v>24</v>
      </c>
      <c r="F57" s="210"/>
      <c r="G57" s="210">
        <v>4</v>
      </c>
      <c r="H57" s="206">
        <v>55</v>
      </c>
      <c r="I57" s="207"/>
      <c r="J57" s="202">
        <v>9651.2571026199985</v>
      </c>
      <c r="K57" s="202">
        <v>488.92733299999998</v>
      </c>
      <c r="L57" s="202">
        <v>648.11206334999997</v>
      </c>
      <c r="M57" s="202">
        <v>0</v>
      </c>
      <c r="N57" s="202">
        <v>315.44252399999999</v>
      </c>
      <c r="O57" s="202">
        <v>11103.739022969999</v>
      </c>
      <c r="P57" s="204"/>
      <c r="Q57" s="204">
        <v>0.86918983620334644</v>
      </c>
      <c r="R57" s="204">
        <v>4.4032675118585683E-2</v>
      </c>
      <c r="S57" s="204">
        <v>5.8368812704375377E-2</v>
      </c>
      <c r="T57" s="206">
        <v>0</v>
      </c>
      <c r="U57" s="204">
        <v>2.8408675973692531E-2</v>
      </c>
      <c r="V57" s="204">
        <v>1</v>
      </c>
      <c r="W57" s="204"/>
      <c r="X57" s="204">
        <v>0.22563707493777452</v>
      </c>
      <c r="Y57" s="204">
        <v>0.30782836901252919</v>
      </c>
      <c r="Z57" s="204">
        <v>0.24790484234101329</v>
      </c>
      <c r="AA57" s="204"/>
      <c r="AB57" s="204">
        <v>0.21640619275365958</v>
      </c>
      <c r="AC57" s="204">
        <v>0.23005693744795863</v>
      </c>
    </row>
    <row r="58" spans="2:29">
      <c r="B58" s="322">
        <v>38808</v>
      </c>
      <c r="C58" s="210">
        <v>20</v>
      </c>
      <c r="D58" s="210">
        <v>7</v>
      </c>
      <c r="E58" s="210">
        <v>24</v>
      </c>
      <c r="F58" s="210"/>
      <c r="G58" s="210">
        <v>4</v>
      </c>
      <c r="H58" s="206">
        <v>55</v>
      </c>
      <c r="I58" s="207"/>
      <c r="J58" s="202">
        <v>9913.4244862300002</v>
      </c>
      <c r="K58" s="202">
        <v>474.58738899999997</v>
      </c>
      <c r="L58" s="202">
        <v>660.69518253000001</v>
      </c>
      <c r="M58" s="202">
        <v>0</v>
      </c>
      <c r="N58" s="202">
        <v>323.723344</v>
      </c>
      <c r="O58" s="202">
        <v>11372.430401760001</v>
      </c>
      <c r="P58" s="204"/>
      <c r="Q58" s="204">
        <v>0.87170676240813005</v>
      </c>
      <c r="R58" s="204">
        <v>4.1731395333626548E-2</v>
      </c>
      <c r="S58" s="204">
        <v>5.8096216832221777E-2</v>
      </c>
      <c r="T58" s="206">
        <v>0</v>
      </c>
      <c r="U58" s="204">
        <v>2.8465625426021556E-2</v>
      </c>
      <c r="V58" s="204">
        <v>1</v>
      </c>
      <c r="W58" s="204"/>
      <c r="X58" s="204">
        <v>0.25005163650772722</v>
      </c>
      <c r="Y58" s="204">
        <v>0.26862594980131771</v>
      </c>
      <c r="Z58" s="204">
        <v>0.25605049919417855</v>
      </c>
      <c r="AA58" s="204"/>
      <c r="AB58" s="204">
        <v>0.24371824084057581</v>
      </c>
      <c r="AC58" s="204">
        <v>0.25098175576162896</v>
      </c>
    </row>
    <row r="59" spans="2:29">
      <c r="B59" s="322">
        <v>38838</v>
      </c>
      <c r="C59" s="210">
        <v>20</v>
      </c>
      <c r="D59" s="210">
        <v>7</v>
      </c>
      <c r="E59" s="210">
        <v>24</v>
      </c>
      <c r="F59" s="210"/>
      <c r="G59" s="210">
        <v>4</v>
      </c>
      <c r="H59" s="206">
        <v>55</v>
      </c>
      <c r="I59" s="207"/>
      <c r="J59" s="202">
        <v>9984.0198995400006</v>
      </c>
      <c r="K59" s="202">
        <v>499.50405000000001</v>
      </c>
      <c r="L59" s="202">
        <v>681.37765252999998</v>
      </c>
      <c r="M59" s="202">
        <v>0</v>
      </c>
      <c r="N59" s="202">
        <v>326.27264600000001</v>
      </c>
      <c r="O59" s="202">
        <v>11491.17424807</v>
      </c>
      <c r="P59" s="204"/>
      <c r="Q59" s="204">
        <v>0.8688424423828458</v>
      </c>
      <c r="R59" s="204">
        <v>4.3468494969858648E-2</v>
      </c>
      <c r="S59" s="204">
        <v>5.9295737565239759E-2</v>
      </c>
      <c r="T59" s="206">
        <v>0</v>
      </c>
      <c r="U59" s="204">
        <v>2.8393325082055835E-2</v>
      </c>
      <c r="V59" s="204">
        <v>1</v>
      </c>
      <c r="W59" s="204"/>
      <c r="X59" s="204">
        <v>0.24776768979623931</v>
      </c>
      <c r="Y59" s="204">
        <v>0.33334755025320151</v>
      </c>
      <c r="Z59" s="204">
        <v>0.24067143897282972</v>
      </c>
      <c r="AA59" s="204"/>
      <c r="AB59" s="204">
        <v>0.23407337345062396</v>
      </c>
      <c r="AC59" s="204">
        <v>0.25043832826246715</v>
      </c>
    </row>
    <row r="60" spans="2:29">
      <c r="B60" s="322">
        <v>38869</v>
      </c>
      <c r="C60" s="210">
        <v>20</v>
      </c>
      <c r="D60" s="210">
        <v>7</v>
      </c>
      <c r="E60" s="210">
        <v>24</v>
      </c>
      <c r="F60" s="210"/>
      <c r="G60" s="210">
        <v>4</v>
      </c>
      <c r="H60" s="206">
        <v>55</v>
      </c>
      <c r="I60" s="207"/>
      <c r="J60" s="202">
        <v>10154.383958799999</v>
      </c>
      <c r="K60" s="202">
        <v>512.51685019000001</v>
      </c>
      <c r="L60" s="202">
        <v>702.84860818000004</v>
      </c>
      <c r="M60" s="202">
        <v>0</v>
      </c>
      <c r="N60" s="202">
        <v>331.19645700000001</v>
      </c>
      <c r="O60" s="202">
        <v>11700.94587417</v>
      </c>
      <c r="P60" s="204"/>
      <c r="Q60" s="204">
        <v>0.86782590638385415</v>
      </c>
      <c r="R60" s="204">
        <v>4.3801317919210964E-2</v>
      </c>
      <c r="S60" s="204">
        <v>6.0067674505831878E-2</v>
      </c>
      <c r="T60" s="206">
        <v>0</v>
      </c>
      <c r="U60" s="204">
        <v>2.8305101191102914E-2</v>
      </c>
      <c r="V60" s="204">
        <v>1</v>
      </c>
      <c r="W60" s="204"/>
      <c r="X60" s="204">
        <v>0.25350686828285718</v>
      </c>
      <c r="Y60" s="204">
        <v>0.3278875674272661</v>
      </c>
      <c r="Z60" s="204">
        <v>0.25105212222014939</v>
      </c>
      <c r="AA60" s="204"/>
      <c r="AB60" s="204">
        <v>0.23132247299755648</v>
      </c>
      <c r="AC60" s="204">
        <v>0.25579954851611686</v>
      </c>
    </row>
    <row r="61" spans="2:29">
      <c r="B61" s="322">
        <v>38899</v>
      </c>
      <c r="C61" s="210">
        <v>20</v>
      </c>
      <c r="D61" s="210">
        <v>7</v>
      </c>
      <c r="E61" s="210">
        <v>24</v>
      </c>
      <c r="F61" s="210"/>
      <c r="G61" s="210">
        <v>4</v>
      </c>
      <c r="H61" s="206">
        <v>55</v>
      </c>
      <c r="I61" s="207"/>
      <c r="J61" s="202">
        <v>10278.5975999</v>
      </c>
      <c r="K61" s="202">
        <v>515.47001999999998</v>
      </c>
      <c r="L61" s="202">
        <v>711.34780532999991</v>
      </c>
      <c r="M61" s="202">
        <v>0</v>
      </c>
      <c r="N61" s="202">
        <v>333.083595</v>
      </c>
      <c r="O61" s="202">
        <v>11838.499020230001</v>
      </c>
      <c r="P61" s="204"/>
      <c r="Q61" s="204">
        <v>0.8682348651071059</v>
      </c>
      <c r="R61" s="204">
        <v>4.3541839140177188E-2</v>
      </c>
      <c r="S61" s="204">
        <v>6.0087668556159553E-2</v>
      </c>
      <c r="T61" s="206">
        <v>0</v>
      </c>
      <c r="U61" s="204">
        <v>2.8135627196557284E-2</v>
      </c>
      <c r="V61" s="204">
        <v>1</v>
      </c>
      <c r="W61" s="204"/>
      <c r="X61" s="204">
        <v>0.25295892474957604</v>
      </c>
      <c r="Y61" s="204">
        <v>0.29328056435051408</v>
      </c>
      <c r="Z61" s="204">
        <v>0.25266810541356777</v>
      </c>
      <c r="AA61" s="204"/>
      <c r="AB61" s="204">
        <v>0.23071822463148939</v>
      </c>
      <c r="AC61" s="204">
        <v>0.25400619653411027</v>
      </c>
    </row>
    <row r="62" spans="2:29">
      <c r="B62" s="322">
        <v>38930</v>
      </c>
      <c r="C62" s="210">
        <v>20</v>
      </c>
      <c r="D62" s="210">
        <v>7</v>
      </c>
      <c r="E62" s="210">
        <v>24</v>
      </c>
      <c r="F62" s="210"/>
      <c r="G62" s="210">
        <v>4</v>
      </c>
      <c r="H62" s="206">
        <v>55</v>
      </c>
      <c r="I62" s="207"/>
      <c r="J62" s="202">
        <v>10328.9036755</v>
      </c>
      <c r="K62" s="202">
        <v>561.45892100000003</v>
      </c>
      <c r="L62" s="202">
        <v>726.80816747000006</v>
      </c>
      <c r="M62" s="202">
        <v>0</v>
      </c>
      <c r="N62" s="202">
        <v>337.26713599999999</v>
      </c>
      <c r="O62" s="202">
        <v>11954.43789997</v>
      </c>
      <c r="P62" s="204"/>
      <c r="Q62" s="204">
        <v>0.86402252970220539</v>
      </c>
      <c r="R62" s="204">
        <v>4.696656803925587E-2</v>
      </c>
      <c r="S62" s="204">
        <v>6.0798188384233773E-2</v>
      </c>
      <c r="T62" s="206">
        <v>0</v>
      </c>
      <c r="U62" s="204">
        <v>2.8212713874304903E-2</v>
      </c>
      <c r="V62" s="204">
        <v>1</v>
      </c>
      <c r="W62" s="204"/>
      <c r="X62" s="204">
        <v>0.25580842616319943</v>
      </c>
      <c r="Y62" s="204">
        <v>0.34994388547108524</v>
      </c>
      <c r="Z62" s="204">
        <v>0.25919897348353693</v>
      </c>
      <c r="AA62" s="204"/>
      <c r="AB62" s="204">
        <v>0.24960532355136023</v>
      </c>
      <c r="AC62" s="204">
        <v>0.25996476107994715</v>
      </c>
    </row>
    <row r="63" spans="2:29">
      <c r="B63" s="322">
        <v>38961</v>
      </c>
      <c r="C63" s="210">
        <v>20</v>
      </c>
      <c r="D63" s="210">
        <v>7</v>
      </c>
      <c r="E63" s="210">
        <v>24</v>
      </c>
      <c r="F63" s="210"/>
      <c r="G63" s="210">
        <v>4</v>
      </c>
      <c r="H63" s="206">
        <v>55</v>
      </c>
      <c r="I63" s="207"/>
      <c r="J63" s="202">
        <v>10496.288651700001</v>
      </c>
      <c r="K63" s="202">
        <v>596.43312800000001</v>
      </c>
      <c r="L63" s="202">
        <v>738.53065847000005</v>
      </c>
      <c r="M63" s="202">
        <v>0</v>
      </c>
      <c r="N63" s="202">
        <v>343.58959399999998</v>
      </c>
      <c r="O63" s="202">
        <v>12174.84203217</v>
      </c>
      <c r="P63" s="204"/>
      <c r="Q63" s="204">
        <v>0.8621293503410804</v>
      </c>
      <c r="R63" s="204">
        <v>4.8988982889800498E-2</v>
      </c>
      <c r="S63" s="204">
        <v>6.0660389393025003E-2</v>
      </c>
      <c r="T63" s="206">
        <v>0</v>
      </c>
      <c r="U63" s="204">
        <v>2.8221277376094204E-2</v>
      </c>
      <c r="V63" s="204">
        <v>1</v>
      </c>
      <c r="W63" s="204"/>
      <c r="X63" s="204">
        <v>0.21584871598918731</v>
      </c>
      <c r="Y63" s="204">
        <v>0.3522536668655416</v>
      </c>
      <c r="Z63" s="204">
        <v>0.23503748780312805</v>
      </c>
      <c r="AA63" s="204"/>
      <c r="AB63" s="204">
        <v>0.24488294588312165</v>
      </c>
      <c r="AC63" s="204">
        <v>0.22385556206747426</v>
      </c>
    </row>
    <row r="64" spans="2:29">
      <c r="B64" s="322">
        <v>38991</v>
      </c>
      <c r="C64" s="210">
        <v>20</v>
      </c>
      <c r="D64" s="210">
        <v>7</v>
      </c>
      <c r="E64" s="210">
        <v>24</v>
      </c>
      <c r="F64" s="210"/>
      <c r="G64" s="210">
        <v>4</v>
      </c>
      <c r="H64" s="206">
        <v>55</v>
      </c>
      <c r="I64" s="207"/>
      <c r="J64" s="202">
        <v>10761.5851005</v>
      </c>
      <c r="K64" s="202">
        <v>615.72205099999996</v>
      </c>
      <c r="L64" s="202">
        <v>753.10048766000011</v>
      </c>
      <c r="M64" s="202">
        <v>0</v>
      </c>
      <c r="N64" s="202">
        <v>341.056308</v>
      </c>
      <c r="O64" s="202">
        <v>12471.46394716</v>
      </c>
      <c r="P64" s="204"/>
      <c r="Q64" s="204">
        <v>0.86289670130912155</v>
      </c>
      <c r="R64" s="204">
        <v>4.9370471149877485E-2</v>
      </c>
      <c r="S64" s="204">
        <v>6.0385893015510506E-2</v>
      </c>
      <c r="T64" s="206">
        <v>0</v>
      </c>
      <c r="U64" s="204">
        <v>2.7346934525490512E-2</v>
      </c>
      <c r="V64" s="204">
        <v>1</v>
      </c>
      <c r="W64" s="204"/>
      <c r="X64" s="204">
        <v>0.24565672487805523</v>
      </c>
      <c r="Y64" s="204">
        <v>0.35648836558331509</v>
      </c>
      <c r="Z64" s="204">
        <v>0.22831137148527203</v>
      </c>
      <c r="AA64" s="204"/>
      <c r="AB64" s="204">
        <v>0.23941832065081714</v>
      </c>
      <c r="AC64" s="204">
        <v>0.2494593695639673</v>
      </c>
    </row>
    <row r="65" spans="2:29">
      <c r="B65" s="322">
        <v>39022</v>
      </c>
      <c r="C65" s="210">
        <v>20</v>
      </c>
      <c r="D65" s="210">
        <v>7</v>
      </c>
      <c r="E65" s="210">
        <v>24</v>
      </c>
      <c r="F65" s="210"/>
      <c r="G65" s="210">
        <v>4</v>
      </c>
      <c r="H65" s="206">
        <v>55</v>
      </c>
      <c r="I65" s="207"/>
      <c r="J65" s="202">
        <v>10828.1161297</v>
      </c>
      <c r="K65" s="202">
        <v>612.26740500000005</v>
      </c>
      <c r="L65" s="202">
        <v>766.47519030000001</v>
      </c>
      <c r="M65" s="202">
        <v>0</v>
      </c>
      <c r="N65" s="202">
        <v>349.59463499999998</v>
      </c>
      <c r="O65" s="202">
        <v>12556.45336</v>
      </c>
      <c r="P65" s="204"/>
      <c r="Q65" s="204">
        <v>0.86235466490834001</v>
      </c>
      <c r="R65" s="204">
        <v>4.8761173831971295E-2</v>
      </c>
      <c r="S65" s="204">
        <v>6.1042331646107437E-2</v>
      </c>
      <c r="T65" s="206">
        <v>0</v>
      </c>
      <c r="U65" s="204">
        <v>2.7841829613581268E-2</v>
      </c>
      <c r="V65" s="204">
        <v>1</v>
      </c>
      <c r="W65" s="204"/>
      <c r="X65" s="204">
        <v>0.23841320642724773</v>
      </c>
      <c r="Y65" s="204">
        <v>0.31893784139310077</v>
      </c>
      <c r="Z65" s="204">
        <v>0.25381813688799881</v>
      </c>
      <c r="AA65" s="204"/>
      <c r="AB65" s="204">
        <v>0.24183985731978841</v>
      </c>
      <c r="AC65" s="204">
        <v>0.2431418877621363</v>
      </c>
    </row>
    <row r="66" spans="2:29">
      <c r="B66" s="322">
        <v>39052</v>
      </c>
      <c r="C66" s="210">
        <v>20</v>
      </c>
      <c r="D66" s="210">
        <v>7</v>
      </c>
      <c r="E66" s="210">
        <v>24</v>
      </c>
      <c r="F66" s="210"/>
      <c r="G66" s="210">
        <v>4</v>
      </c>
      <c r="H66" s="206">
        <v>55</v>
      </c>
      <c r="I66" s="207"/>
      <c r="J66" s="202">
        <v>11056.356109299999</v>
      </c>
      <c r="K66" s="202">
        <v>630.911968</v>
      </c>
      <c r="L66" s="202">
        <v>787.62894738</v>
      </c>
      <c r="M66" s="202">
        <v>0</v>
      </c>
      <c r="N66" s="202">
        <v>351.490523</v>
      </c>
      <c r="O66" s="202">
        <v>12826.38754768</v>
      </c>
      <c r="P66" s="204"/>
      <c r="Q66" s="204">
        <v>0.86200078301078942</v>
      </c>
      <c r="R66" s="204">
        <v>4.9188593877636071E-2</v>
      </c>
      <c r="S66" s="204">
        <v>6.1406919481585762E-2</v>
      </c>
      <c r="T66" s="206">
        <v>0</v>
      </c>
      <c r="U66" s="204">
        <v>2.7403703629988677E-2</v>
      </c>
      <c r="V66" s="204">
        <v>1</v>
      </c>
      <c r="W66" s="204"/>
      <c r="X66" s="204">
        <v>0.20945082384605573</v>
      </c>
      <c r="Y66" s="204">
        <v>0.31152022018886316</v>
      </c>
      <c r="Z66" s="204">
        <v>0.28264326539512319</v>
      </c>
      <c r="AA66" s="204"/>
      <c r="AB66" s="204">
        <v>0.19000541638035928</v>
      </c>
      <c r="AC66" s="204">
        <v>0.21783492465783127</v>
      </c>
    </row>
    <row r="67" spans="2:29">
      <c r="B67" s="322">
        <v>39083</v>
      </c>
      <c r="C67" s="210">
        <v>20</v>
      </c>
      <c r="D67" s="210">
        <v>7</v>
      </c>
      <c r="E67" s="210">
        <v>24</v>
      </c>
      <c r="F67" s="210"/>
      <c r="G67" s="210">
        <v>4</v>
      </c>
      <c r="H67" s="206">
        <v>55</v>
      </c>
      <c r="I67" s="207"/>
      <c r="J67" s="202">
        <v>10912.6224905</v>
      </c>
      <c r="K67" s="202">
        <v>630.98406999999997</v>
      </c>
      <c r="L67" s="202">
        <v>801.72288953999998</v>
      </c>
      <c r="M67" s="202">
        <v>0</v>
      </c>
      <c r="N67" s="202">
        <v>354.212739</v>
      </c>
      <c r="O67" s="202">
        <v>12699.542189040001</v>
      </c>
      <c r="P67" s="204"/>
      <c r="Q67" s="204">
        <v>0.85929258929647445</v>
      </c>
      <c r="R67" s="204">
        <v>4.9685576110338359E-2</v>
      </c>
      <c r="S67" s="204">
        <v>6.3130062297198822E-2</v>
      </c>
      <c r="T67" s="206">
        <v>0</v>
      </c>
      <c r="U67" s="204">
        <v>2.789177229598826E-2</v>
      </c>
      <c r="V67" s="204">
        <v>1</v>
      </c>
      <c r="W67" s="204"/>
      <c r="X67" s="204">
        <v>0.17846515746566705</v>
      </c>
      <c r="Y67" s="204">
        <v>0.30367784469992087</v>
      </c>
      <c r="Z67" s="204">
        <v>0.27465406892185196</v>
      </c>
      <c r="AA67" s="204"/>
      <c r="AB67" s="204">
        <v>0.17064927254134332</v>
      </c>
      <c r="AC67" s="204">
        <v>0.18958760581000433</v>
      </c>
    </row>
    <row r="68" spans="2:29">
      <c r="B68" s="322">
        <v>39114</v>
      </c>
      <c r="C68" s="210">
        <v>20</v>
      </c>
      <c r="D68" s="210">
        <v>7</v>
      </c>
      <c r="E68" s="210">
        <v>24</v>
      </c>
      <c r="F68" s="210"/>
      <c r="G68" s="210">
        <v>4</v>
      </c>
      <c r="H68" s="206">
        <v>55</v>
      </c>
      <c r="I68" s="207"/>
      <c r="J68" s="202">
        <v>10970.877832799999</v>
      </c>
      <c r="K68" s="202">
        <v>641.64023699999996</v>
      </c>
      <c r="L68" s="202">
        <v>812.94271803999993</v>
      </c>
      <c r="M68" s="202">
        <v>0</v>
      </c>
      <c r="N68" s="202">
        <v>356.25174800000002</v>
      </c>
      <c r="O68" s="202">
        <v>12781.712535839999</v>
      </c>
      <c r="P68" s="204"/>
      <c r="Q68" s="204">
        <v>0.85832612821150467</v>
      </c>
      <c r="R68" s="204">
        <v>5.0199864470495396E-2</v>
      </c>
      <c r="S68" s="204">
        <v>6.3602018568365046E-2</v>
      </c>
      <c r="T68" s="206">
        <v>0</v>
      </c>
      <c r="U68" s="204">
        <v>2.7871988749634917E-2</v>
      </c>
      <c r="V68" s="204">
        <v>1</v>
      </c>
      <c r="W68" s="204"/>
      <c r="X68" s="204">
        <v>0.16314718980716991</v>
      </c>
      <c r="Y68" s="204">
        <v>0.36069806533338311</v>
      </c>
      <c r="Z68" s="204">
        <v>0.27878863874092086</v>
      </c>
      <c r="AA68" s="204"/>
      <c r="AB68" s="204">
        <v>0.15015062508531463</v>
      </c>
      <c r="AC68" s="204">
        <v>0.17813877085866436</v>
      </c>
    </row>
    <row r="69" spans="2:29">
      <c r="B69" s="322">
        <v>39142</v>
      </c>
      <c r="C69" s="210">
        <v>20</v>
      </c>
      <c r="D69" s="210">
        <v>7</v>
      </c>
      <c r="E69" s="210">
        <v>24</v>
      </c>
      <c r="F69" s="210"/>
      <c r="G69" s="210">
        <v>4</v>
      </c>
      <c r="H69" s="206">
        <v>55</v>
      </c>
      <c r="I69" s="207"/>
      <c r="J69" s="202">
        <v>11005.094716700001</v>
      </c>
      <c r="K69" s="202">
        <v>621.14126999999996</v>
      </c>
      <c r="L69" s="202">
        <v>825.65755139999999</v>
      </c>
      <c r="M69" s="202">
        <v>0</v>
      </c>
      <c r="N69" s="202">
        <v>355.34340300000002</v>
      </c>
      <c r="O69" s="202">
        <v>12807.236941100002</v>
      </c>
      <c r="P69" s="204"/>
      <c r="Q69" s="204">
        <v>0.85928719577157942</v>
      </c>
      <c r="R69" s="204">
        <v>4.8499240925783227E-2</v>
      </c>
      <c r="S69" s="204">
        <v>6.4468046870466117E-2</v>
      </c>
      <c r="T69" s="206">
        <v>0</v>
      </c>
      <c r="U69" s="204">
        <v>2.7745516432171193E-2</v>
      </c>
      <c r="V69" s="204">
        <v>1</v>
      </c>
      <c r="W69" s="204"/>
      <c r="X69" s="204">
        <v>0.14027577958859694</v>
      </c>
      <c r="Y69" s="204">
        <v>0.27041633403628929</v>
      </c>
      <c r="Z69" s="204">
        <v>0.27394257581365244</v>
      </c>
      <c r="AA69" s="204"/>
      <c r="AB69" s="204">
        <v>0.12649175670430535</v>
      </c>
      <c r="AC69" s="204">
        <v>0.15341660269626511</v>
      </c>
    </row>
    <row r="70" spans="2:29">
      <c r="B70" s="322">
        <v>39173</v>
      </c>
      <c r="C70" s="210">
        <v>21</v>
      </c>
      <c r="D70" s="210">
        <v>6</v>
      </c>
      <c r="E70" s="210">
        <v>24</v>
      </c>
      <c r="F70" s="210"/>
      <c r="G70" s="210">
        <v>4</v>
      </c>
      <c r="H70" s="206">
        <v>55</v>
      </c>
      <c r="I70" s="207"/>
      <c r="J70" s="202">
        <v>11274.692030799999</v>
      </c>
      <c r="K70" s="202">
        <v>558.01448500000004</v>
      </c>
      <c r="L70" s="202">
        <v>836.28001524000001</v>
      </c>
      <c r="M70" s="202">
        <v>0</v>
      </c>
      <c r="N70" s="202">
        <v>361.41029600000002</v>
      </c>
      <c r="O70" s="202">
        <v>13030.396827039998</v>
      </c>
      <c r="P70" s="204"/>
      <c r="Q70" s="204">
        <v>0.86526083437484791</v>
      </c>
      <c r="R70" s="204">
        <v>4.282405919074065E-2</v>
      </c>
      <c r="S70" s="204">
        <v>6.4179167092179065E-2</v>
      </c>
      <c r="T70" s="206">
        <v>0</v>
      </c>
      <c r="U70" s="204">
        <v>2.7735939342232483E-2</v>
      </c>
      <c r="V70" s="204">
        <v>1</v>
      </c>
      <c r="W70" s="204"/>
      <c r="X70" s="204">
        <v>0.13731557106838643</v>
      </c>
      <c r="Y70" s="204">
        <v>0.17578869125829222</v>
      </c>
      <c r="Z70" s="204">
        <v>0.26575770090775142</v>
      </c>
      <c r="AA70" s="204"/>
      <c r="AB70" s="204">
        <v>0.11641715896768945</v>
      </c>
      <c r="AC70" s="204">
        <v>0.1457882235114325</v>
      </c>
    </row>
    <row r="71" spans="2:29">
      <c r="B71" s="322">
        <v>39203</v>
      </c>
      <c r="C71" s="210">
        <v>21</v>
      </c>
      <c r="D71" s="210">
        <v>6</v>
      </c>
      <c r="E71" s="210">
        <v>24</v>
      </c>
      <c r="F71" s="210"/>
      <c r="G71" s="210">
        <v>4</v>
      </c>
      <c r="H71" s="206">
        <v>55</v>
      </c>
      <c r="I71" s="207"/>
      <c r="J71" s="202">
        <v>11365.1766561</v>
      </c>
      <c r="K71" s="202">
        <v>571.62077999999997</v>
      </c>
      <c r="L71" s="202">
        <v>853.92911418000006</v>
      </c>
      <c r="M71" s="202">
        <v>0</v>
      </c>
      <c r="N71" s="202">
        <v>366.52211799999998</v>
      </c>
      <c r="O71" s="202">
        <v>13157.248668280001</v>
      </c>
      <c r="P71" s="204"/>
      <c r="Q71" s="204">
        <v>0.86379583928512382</v>
      </c>
      <c r="R71" s="204">
        <v>4.3445312497443725E-2</v>
      </c>
      <c r="S71" s="204">
        <v>6.490179943461015E-2</v>
      </c>
      <c r="T71" s="206">
        <v>0</v>
      </c>
      <c r="U71" s="204">
        <v>2.785704878282232E-2</v>
      </c>
      <c r="V71" s="204">
        <v>1</v>
      </c>
      <c r="W71" s="204"/>
      <c r="X71" s="204">
        <v>0.13833673915490041</v>
      </c>
      <c r="Y71" s="204">
        <v>0.14437666721621167</v>
      </c>
      <c r="Z71" s="204">
        <v>0.25323909730427041</v>
      </c>
      <c r="AA71" s="204"/>
      <c r="AB71" s="204">
        <v>0.12336146622601007</v>
      </c>
      <c r="AC71" s="204">
        <v>0.14498730801944171</v>
      </c>
    </row>
    <row r="72" spans="2:29">
      <c r="B72" s="322">
        <v>39234</v>
      </c>
      <c r="C72" s="210">
        <v>21</v>
      </c>
      <c r="D72" s="210">
        <v>6</v>
      </c>
      <c r="E72" s="210">
        <v>24</v>
      </c>
      <c r="F72" s="210"/>
      <c r="G72" s="210">
        <v>4</v>
      </c>
      <c r="H72" s="206">
        <v>55</v>
      </c>
      <c r="I72" s="207"/>
      <c r="J72" s="202">
        <v>11504.3172581</v>
      </c>
      <c r="K72" s="202">
        <v>585.78689999999995</v>
      </c>
      <c r="L72" s="202">
        <v>936.01598772</v>
      </c>
      <c r="M72" s="202">
        <v>0</v>
      </c>
      <c r="N72" s="202">
        <v>376.49376899999999</v>
      </c>
      <c r="O72" s="202">
        <v>13402.61391482</v>
      </c>
      <c r="P72" s="204"/>
      <c r="Q72" s="204">
        <v>0.85836369914222854</v>
      </c>
      <c r="R72" s="204">
        <v>4.3706914466308956E-2</v>
      </c>
      <c r="S72" s="204">
        <v>6.9838316142569482E-2</v>
      </c>
      <c r="T72" s="206">
        <v>0</v>
      </c>
      <c r="U72" s="204">
        <v>2.8091070248893041E-2</v>
      </c>
      <c r="V72" s="204">
        <v>1</v>
      </c>
      <c r="W72" s="204"/>
      <c r="X72" s="204">
        <v>0.13294093514458072</v>
      </c>
      <c r="Y72" s="204">
        <v>0.14296125050881203</v>
      </c>
      <c r="Z72" s="204">
        <v>0.33174623500184208</v>
      </c>
      <c r="AA72" s="204"/>
      <c r="AB72" s="204">
        <v>0.13676870945512554</v>
      </c>
      <c r="AC72" s="204">
        <v>0.14542995574455708</v>
      </c>
    </row>
    <row r="73" spans="2:29">
      <c r="B73" s="322">
        <v>39264</v>
      </c>
      <c r="C73" s="210">
        <v>21</v>
      </c>
      <c r="D73" s="210">
        <v>6</v>
      </c>
      <c r="E73" s="210">
        <v>24</v>
      </c>
      <c r="F73" s="210"/>
      <c r="G73" s="210">
        <v>4</v>
      </c>
      <c r="H73" s="206">
        <v>55</v>
      </c>
      <c r="I73" s="207"/>
      <c r="J73" s="202">
        <v>11644.2621819</v>
      </c>
      <c r="K73" s="202">
        <v>596.66767000000004</v>
      </c>
      <c r="L73" s="202">
        <v>955.28174054999999</v>
      </c>
      <c r="M73" s="202">
        <v>0</v>
      </c>
      <c r="N73" s="202">
        <v>375.92729600000001</v>
      </c>
      <c r="O73" s="202">
        <v>13572.138888449999</v>
      </c>
      <c r="P73" s="204"/>
      <c r="Q73" s="204">
        <v>0.85795336148596013</v>
      </c>
      <c r="R73" s="204">
        <v>4.3962685240995364E-2</v>
      </c>
      <c r="S73" s="204">
        <v>7.0385496965622157E-2</v>
      </c>
      <c r="T73" s="206">
        <v>0</v>
      </c>
      <c r="U73" s="204">
        <v>2.7698456307422348E-2</v>
      </c>
      <c r="V73" s="204">
        <v>1</v>
      </c>
      <c r="W73" s="204"/>
      <c r="X73" s="204">
        <v>0.13286487468030517</v>
      </c>
      <c r="Y73" s="204">
        <v>0.15752157613356466</v>
      </c>
      <c r="Z73" s="204">
        <v>0.342917955734519</v>
      </c>
      <c r="AA73" s="204"/>
      <c r="AB73" s="204">
        <v>0.12862747263190788</v>
      </c>
      <c r="AC73" s="204">
        <v>0.14644085075798041</v>
      </c>
    </row>
    <row r="74" spans="2:29">
      <c r="B74" s="322">
        <v>39295</v>
      </c>
      <c r="C74" s="210">
        <v>21</v>
      </c>
      <c r="D74" s="210">
        <v>6</v>
      </c>
      <c r="E74" s="210">
        <v>24</v>
      </c>
      <c r="F74" s="210"/>
      <c r="G74" s="210">
        <v>4</v>
      </c>
      <c r="H74" s="206">
        <v>55</v>
      </c>
      <c r="I74" s="207"/>
      <c r="J74" s="202">
        <v>11887.5640707</v>
      </c>
      <c r="K74" s="202">
        <v>607.46827499999995</v>
      </c>
      <c r="L74" s="202">
        <v>980.51910939000004</v>
      </c>
      <c r="M74" s="202">
        <v>0</v>
      </c>
      <c r="N74" s="202">
        <v>389.69432399999999</v>
      </c>
      <c r="O74" s="202">
        <v>13865.245779089999</v>
      </c>
      <c r="P74" s="204"/>
      <c r="Q74" s="204">
        <v>0.85736410735880964</v>
      </c>
      <c r="R74" s="204">
        <v>4.3812297645391553E-2</v>
      </c>
      <c r="S74" s="204">
        <v>7.0717758993404101E-2</v>
      </c>
      <c r="T74" s="206">
        <v>0</v>
      </c>
      <c r="U74" s="204">
        <v>2.8105836002394784E-2</v>
      </c>
      <c r="V74" s="204">
        <v>1</v>
      </c>
      <c r="W74" s="204"/>
      <c r="X74" s="204">
        <v>0.15090279125142003</v>
      </c>
      <c r="Y74" s="204">
        <v>8.194607348664773E-2</v>
      </c>
      <c r="Z74" s="204">
        <v>0.34907552401779007</v>
      </c>
      <c r="AA74" s="204"/>
      <c r="AB74" s="204">
        <v>0.15544706970797173</v>
      </c>
      <c r="AC74" s="204">
        <v>0.15984088044196487</v>
      </c>
    </row>
    <row r="75" spans="2:29">
      <c r="B75" s="322">
        <v>39326</v>
      </c>
      <c r="C75" s="210">
        <v>21</v>
      </c>
      <c r="D75" s="210">
        <v>6</v>
      </c>
      <c r="E75" s="210">
        <v>24</v>
      </c>
      <c r="F75" s="210"/>
      <c r="G75" s="210">
        <v>4</v>
      </c>
      <c r="H75" s="206">
        <v>55</v>
      </c>
      <c r="I75" s="207"/>
      <c r="J75" s="202">
        <v>11992.3968989</v>
      </c>
      <c r="K75" s="202">
        <v>625.76412000000005</v>
      </c>
      <c r="L75" s="202">
        <v>996.70981423000001</v>
      </c>
      <c r="M75" s="202">
        <v>0</v>
      </c>
      <c r="N75" s="202">
        <v>396.00160199999999</v>
      </c>
      <c r="O75" s="202">
        <v>14010.872435130001</v>
      </c>
      <c r="P75" s="204"/>
      <c r="Q75" s="204">
        <v>0.85593505717966578</v>
      </c>
      <c r="R75" s="204">
        <v>4.4662751937630772E-2</v>
      </c>
      <c r="S75" s="204">
        <v>7.1138311967705245E-2</v>
      </c>
      <c r="T75" s="206">
        <v>0</v>
      </c>
      <c r="U75" s="204">
        <v>2.8263878914998177E-2</v>
      </c>
      <c r="V75" s="204">
        <v>1</v>
      </c>
      <c r="W75" s="204"/>
      <c r="X75" s="204">
        <v>0.14253688106773699</v>
      </c>
      <c r="Y75" s="204">
        <v>4.9177335434660963E-2</v>
      </c>
      <c r="Z75" s="204">
        <v>0.34958488560903467</v>
      </c>
      <c r="AA75" s="204"/>
      <c r="AB75" s="204">
        <v>0.15254247775618035</v>
      </c>
      <c r="AC75" s="204">
        <v>0.15080527518210052</v>
      </c>
    </row>
    <row r="76" spans="2:29">
      <c r="B76" s="322">
        <v>39356</v>
      </c>
      <c r="C76" s="210">
        <v>21</v>
      </c>
      <c r="D76" s="210">
        <v>6</v>
      </c>
      <c r="E76" s="210">
        <v>24</v>
      </c>
      <c r="F76" s="210"/>
      <c r="G76" s="210">
        <v>4</v>
      </c>
      <c r="H76" s="206">
        <v>55</v>
      </c>
      <c r="I76" s="207"/>
      <c r="J76" s="202">
        <v>12079.7660244</v>
      </c>
      <c r="K76" s="202">
        <v>642.69919000000004</v>
      </c>
      <c r="L76" s="202">
        <v>1023.52065509</v>
      </c>
      <c r="M76" s="202">
        <v>0</v>
      </c>
      <c r="N76" s="202">
        <v>400.41828500000003</v>
      </c>
      <c r="O76" s="202">
        <v>14146.404154489999</v>
      </c>
      <c r="P76" s="204"/>
      <c r="Q76" s="204">
        <v>0.85391071062860457</v>
      </c>
      <c r="R76" s="204">
        <v>4.543198278383772E-2</v>
      </c>
      <c r="S76" s="204">
        <v>7.2352001534265478E-2</v>
      </c>
      <c r="T76" s="206">
        <v>0</v>
      </c>
      <c r="U76" s="204">
        <v>2.8305305053292235E-2</v>
      </c>
      <c r="V76" s="204">
        <v>1</v>
      </c>
      <c r="W76" s="204"/>
      <c r="X76" s="204">
        <v>0.12248947637265384</v>
      </c>
      <c r="Y76" s="204">
        <v>4.3813826313652715E-2</v>
      </c>
      <c r="Z76" s="204">
        <v>0.35907580975048536</v>
      </c>
      <c r="AA76" s="204"/>
      <c r="AB76" s="204">
        <v>0.17405330324516388</v>
      </c>
      <c r="AC76" s="204">
        <v>0.13430181207487002</v>
      </c>
    </row>
    <row r="77" spans="2:29">
      <c r="B77" s="322">
        <v>39387</v>
      </c>
      <c r="C77" s="210">
        <v>21</v>
      </c>
      <c r="D77" s="210">
        <v>6</v>
      </c>
      <c r="E77" s="210">
        <v>24</v>
      </c>
      <c r="F77" s="210"/>
      <c r="G77" s="210">
        <v>4</v>
      </c>
      <c r="H77" s="206">
        <v>55</v>
      </c>
      <c r="I77" s="207"/>
      <c r="J77" s="202">
        <v>12500.3583765</v>
      </c>
      <c r="K77" s="202">
        <v>669.29798300000004</v>
      </c>
      <c r="L77" s="202">
        <v>1058.60453063</v>
      </c>
      <c r="M77" s="202">
        <v>0</v>
      </c>
      <c r="N77" s="202">
        <v>398.48943200000002</v>
      </c>
      <c r="O77" s="202">
        <v>14626.750322130001</v>
      </c>
      <c r="P77" s="204"/>
      <c r="Q77" s="204">
        <v>0.85462307766252021</v>
      </c>
      <c r="R77" s="204">
        <v>4.5758488267032535E-2</v>
      </c>
      <c r="S77" s="204">
        <v>7.237455397241252E-2</v>
      </c>
      <c r="T77" s="206">
        <v>0</v>
      </c>
      <c r="U77" s="204">
        <v>2.724388009803469E-2</v>
      </c>
      <c r="V77" s="204">
        <v>1</v>
      </c>
      <c r="W77" s="204"/>
      <c r="X77" s="204">
        <v>0.15443519692343122</v>
      </c>
      <c r="Y77" s="204">
        <v>9.3146519860876742E-2</v>
      </c>
      <c r="Z77" s="204">
        <v>0.38113345875638838</v>
      </c>
      <c r="AA77" s="204"/>
      <c r="AB77" s="204">
        <v>0.13986140548180903</v>
      </c>
      <c r="AC77" s="204">
        <v>0.16487911855151438</v>
      </c>
    </row>
    <row r="78" spans="2:29">
      <c r="B78" s="322">
        <v>39417</v>
      </c>
      <c r="C78" s="210">
        <v>21</v>
      </c>
      <c r="D78" s="210">
        <v>6</v>
      </c>
      <c r="E78" s="210">
        <v>24</v>
      </c>
      <c r="F78" s="210"/>
      <c r="G78" s="210">
        <v>4</v>
      </c>
      <c r="H78" s="206">
        <v>55</v>
      </c>
      <c r="I78" s="207"/>
      <c r="J78" s="202">
        <v>12930.2467875</v>
      </c>
      <c r="K78" s="202">
        <v>674.50500899999997</v>
      </c>
      <c r="L78" s="202">
        <v>1087.8990244399999</v>
      </c>
      <c r="M78" s="202">
        <v>0</v>
      </c>
      <c r="N78" s="202">
        <v>395.98412100000002</v>
      </c>
      <c r="O78" s="202">
        <v>15088.634941939999</v>
      </c>
      <c r="P78" s="204"/>
      <c r="Q78" s="204">
        <v>0.85695272218160723</v>
      </c>
      <c r="R78" s="204">
        <v>4.4702851622790765E-2</v>
      </c>
      <c r="S78" s="204">
        <v>7.2100559701136546E-2</v>
      </c>
      <c r="T78" s="206">
        <v>0</v>
      </c>
      <c r="U78" s="204">
        <v>2.6243866494465466E-2</v>
      </c>
      <c r="V78" s="204">
        <v>1</v>
      </c>
      <c r="W78" s="204"/>
      <c r="X78" s="204">
        <v>0.169485376526882</v>
      </c>
      <c r="Y78" s="204">
        <v>6.9095283036380684E-2</v>
      </c>
      <c r="Z78" s="204">
        <v>0.3812329118410771</v>
      </c>
      <c r="AA78" s="204"/>
      <c r="AB78" s="204">
        <v>0.12658548407007841</v>
      </c>
      <c r="AC78" s="204">
        <v>0.17637447690165797</v>
      </c>
    </row>
    <row r="79" spans="2:29">
      <c r="B79" s="322">
        <v>39448</v>
      </c>
      <c r="C79" s="210">
        <v>21</v>
      </c>
      <c r="D79" s="210">
        <v>6</v>
      </c>
      <c r="E79" s="210">
        <v>24</v>
      </c>
      <c r="F79" s="210"/>
      <c r="G79" s="210">
        <v>4</v>
      </c>
      <c r="H79" s="206">
        <v>55</v>
      </c>
      <c r="I79" s="207"/>
      <c r="J79" s="202">
        <v>13124.826663399999</v>
      </c>
      <c r="K79" s="202">
        <v>693.33716400000003</v>
      </c>
      <c r="L79" s="202">
        <v>1105.70271015</v>
      </c>
      <c r="M79" s="202">
        <v>0</v>
      </c>
      <c r="N79" s="202">
        <v>392.48185100000001</v>
      </c>
      <c r="O79" s="202">
        <v>15316.348388550001</v>
      </c>
      <c r="P79" s="204"/>
      <c r="Q79" s="204">
        <v>0.85691617417188604</v>
      </c>
      <c r="R79" s="204">
        <v>4.5267784879998954E-2</v>
      </c>
      <c r="S79" s="204">
        <v>7.2191013295087161E-2</v>
      </c>
      <c r="T79" s="206">
        <v>0</v>
      </c>
      <c r="U79" s="204">
        <v>2.5625027653027699E-2</v>
      </c>
      <c r="V79" s="204">
        <v>1</v>
      </c>
      <c r="W79" s="204"/>
      <c r="X79" s="204">
        <v>0.20271975639456397</v>
      </c>
      <c r="Y79" s="204">
        <v>9.881880853188596E-2</v>
      </c>
      <c r="Z79" s="204">
        <v>0.37915821610683076</v>
      </c>
      <c r="AA79" s="204"/>
      <c r="AB79" s="204">
        <v>0.1080399087509949</v>
      </c>
      <c r="AC79" s="204">
        <v>0.20605516014336045</v>
      </c>
    </row>
    <row r="80" spans="2:29">
      <c r="B80" s="322">
        <v>39479</v>
      </c>
      <c r="C80" s="210">
        <v>21</v>
      </c>
      <c r="D80" s="210">
        <v>6</v>
      </c>
      <c r="E80" s="210">
        <v>24</v>
      </c>
      <c r="F80" s="210"/>
      <c r="G80" s="210">
        <v>4</v>
      </c>
      <c r="H80" s="206">
        <v>55</v>
      </c>
      <c r="I80" s="207"/>
      <c r="J80" s="202">
        <v>13367.6295608</v>
      </c>
      <c r="K80" s="202">
        <v>670.16137900000001</v>
      </c>
      <c r="L80" s="202">
        <v>1124.7891197599999</v>
      </c>
      <c r="M80" s="202">
        <v>0</v>
      </c>
      <c r="N80" s="202">
        <v>393.164512</v>
      </c>
      <c r="O80" s="202">
        <v>15555.744571559999</v>
      </c>
      <c r="P80" s="204"/>
      <c r="Q80" s="204">
        <v>0.85933717279207256</v>
      </c>
      <c r="R80" s="204">
        <v>4.3081279453844441E-2</v>
      </c>
      <c r="S80" s="204">
        <v>7.2306993380208295E-2</v>
      </c>
      <c r="T80" s="206">
        <v>0</v>
      </c>
      <c r="U80" s="204">
        <v>2.5274554373874738E-2</v>
      </c>
      <c r="V80" s="204">
        <v>1</v>
      </c>
      <c r="W80" s="204"/>
      <c r="X80" s="204">
        <v>0.21846489994030849</v>
      </c>
      <c r="Y80" s="204">
        <v>4.4450363857091002E-2</v>
      </c>
      <c r="Z80" s="204">
        <v>0.38360193750410843</v>
      </c>
      <c r="AA80" s="204"/>
      <c r="AB80" s="204">
        <v>0.10361426773967719</v>
      </c>
      <c r="AC80" s="204">
        <v>0.21703132721390794</v>
      </c>
    </row>
    <row r="81" spans="2:29">
      <c r="B81" s="322">
        <v>39508</v>
      </c>
      <c r="C81" s="210">
        <v>22</v>
      </c>
      <c r="D81" s="210">
        <v>5</v>
      </c>
      <c r="E81" s="210">
        <v>24</v>
      </c>
      <c r="F81" s="210"/>
      <c r="G81" s="210">
        <v>4</v>
      </c>
      <c r="H81" s="206">
        <v>55</v>
      </c>
      <c r="I81" s="207"/>
      <c r="J81" s="202">
        <v>13671.1647374</v>
      </c>
      <c r="K81" s="202">
        <v>653.53668900000002</v>
      </c>
      <c r="L81" s="202">
        <v>1149.46526894</v>
      </c>
      <c r="M81" s="202">
        <v>0</v>
      </c>
      <c r="N81" s="202">
        <v>395.70699100000002</v>
      </c>
      <c r="O81" s="202">
        <v>15869.873686340001</v>
      </c>
      <c r="P81" s="204"/>
      <c r="Q81" s="204">
        <v>0.86145390994305515</v>
      </c>
      <c r="R81" s="204">
        <v>4.1180963498312649E-2</v>
      </c>
      <c r="S81" s="204">
        <v>7.2430650152521536E-2</v>
      </c>
      <c r="T81" s="206">
        <v>0</v>
      </c>
      <c r="U81" s="204">
        <v>2.4934476406110587E-2</v>
      </c>
      <c r="V81" s="204">
        <v>1</v>
      </c>
      <c r="W81" s="204"/>
      <c r="X81" s="204">
        <v>0.24225779871338071</v>
      </c>
      <c r="Y81" s="204">
        <v>5.2154671673965591E-2</v>
      </c>
      <c r="Z81" s="204">
        <v>0.39218162177642024</v>
      </c>
      <c r="AA81" s="204"/>
      <c r="AB81" s="204">
        <v>0.11359036824443303</v>
      </c>
      <c r="AC81" s="204">
        <v>0.23913329310021747</v>
      </c>
    </row>
    <row r="82" spans="2:29">
      <c r="B82" s="322">
        <v>39539</v>
      </c>
      <c r="C82" s="210">
        <v>22</v>
      </c>
      <c r="D82" s="210">
        <v>5</v>
      </c>
      <c r="E82" s="210">
        <v>24</v>
      </c>
      <c r="F82" s="210"/>
      <c r="G82" s="210">
        <v>4</v>
      </c>
      <c r="H82" s="206">
        <v>55</v>
      </c>
      <c r="I82" s="207"/>
      <c r="J82" s="202">
        <v>14226.602929299999</v>
      </c>
      <c r="K82" s="202">
        <v>655.111808</v>
      </c>
      <c r="L82" s="202">
        <v>1187.1959705100001</v>
      </c>
      <c r="M82" s="202">
        <v>0</v>
      </c>
      <c r="N82" s="202">
        <v>407.926964</v>
      </c>
      <c r="O82" s="202">
        <v>16476.837671809997</v>
      </c>
      <c r="P82" s="204"/>
      <c r="Q82" s="204">
        <v>0.8634304235235688</v>
      </c>
      <c r="R82" s="204">
        <v>3.9759559513098931E-2</v>
      </c>
      <c r="S82" s="204">
        <v>7.2052416498656041E-2</v>
      </c>
      <c r="T82" s="206">
        <v>0</v>
      </c>
      <c r="U82" s="204">
        <v>2.4757600464676351E-2</v>
      </c>
      <c r="V82" s="204">
        <v>1</v>
      </c>
      <c r="W82" s="204"/>
      <c r="X82" s="204">
        <v>0.26181743061682061</v>
      </c>
      <c r="Y82" s="204">
        <v>0.17400502246818905</v>
      </c>
      <c r="Z82" s="204">
        <v>0.419615378671093</v>
      </c>
      <c r="AA82" s="204"/>
      <c r="AB82" s="204">
        <v>0.1287087515625176</v>
      </c>
      <c r="AC82" s="204">
        <v>0.26449239347938547</v>
      </c>
    </row>
    <row r="83" spans="2:29">
      <c r="B83" s="322">
        <v>39569</v>
      </c>
      <c r="C83" s="210">
        <v>22</v>
      </c>
      <c r="D83" s="210">
        <v>5</v>
      </c>
      <c r="E83" s="210">
        <v>24</v>
      </c>
      <c r="F83" s="210"/>
      <c r="G83" s="210">
        <v>4</v>
      </c>
      <c r="H83" s="206">
        <v>55</v>
      </c>
      <c r="I83" s="207"/>
      <c r="J83" s="202">
        <v>14415.324630499999</v>
      </c>
      <c r="K83" s="202">
        <v>653.99572599999999</v>
      </c>
      <c r="L83" s="202">
        <v>1206.4554257899999</v>
      </c>
      <c r="M83" s="202">
        <v>0</v>
      </c>
      <c r="N83" s="202">
        <v>396.45570400000003</v>
      </c>
      <c r="O83" s="202">
        <v>16672.231486289998</v>
      </c>
      <c r="P83" s="204"/>
      <c r="Q83" s="204">
        <v>0.86463078696778461</v>
      </c>
      <c r="R83" s="204">
        <v>3.9226646207365663E-2</v>
      </c>
      <c r="S83" s="204">
        <v>7.2363164270007829E-2</v>
      </c>
      <c r="T83" s="206">
        <v>0</v>
      </c>
      <c r="U83" s="204">
        <v>2.3779402554841903E-2</v>
      </c>
      <c r="V83" s="204">
        <v>1</v>
      </c>
      <c r="W83" s="204"/>
      <c r="X83" s="204">
        <v>0.26837664443718978</v>
      </c>
      <c r="Y83" s="204">
        <v>0.14410768271930219</v>
      </c>
      <c r="Z83" s="204">
        <v>0.41282854250556755</v>
      </c>
      <c r="AA83" s="204"/>
      <c r="AB83" s="204">
        <v>8.1669248675464878E-2</v>
      </c>
      <c r="AC83" s="204">
        <v>0.26715181164615776</v>
      </c>
    </row>
    <row r="84" spans="2:29">
      <c r="B84" s="322">
        <v>39600</v>
      </c>
      <c r="C84" s="210">
        <v>22</v>
      </c>
      <c r="D84" s="210">
        <v>5</v>
      </c>
      <c r="E84" s="210">
        <v>24</v>
      </c>
      <c r="F84" s="210"/>
      <c r="G84" s="210">
        <v>4</v>
      </c>
      <c r="H84" s="206">
        <v>55</v>
      </c>
      <c r="I84" s="207"/>
      <c r="J84" s="202">
        <v>14506.968875299999</v>
      </c>
      <c r="K84" s="202">
        <v>656.42348700000002</v>
      </c>
      <c r="L84" s="202">
        <v>1219.61605044</v>
      </c>
      <c r="M84" s="202">
        <v>0</v>
      </c>
      <c r="N84" s="202">
        <v>396.87144999999998</v>
      </c>
      <c r="O84" s="202">
        <v>16779.879862739999</v>
      </c>
      <c r="P84" s="204"/>
      <c r="Q84" s="204">
        <v>0.86454545526949589</v>
      </c>
      <c r="R84" s="204">
        <v>3.9119677397547951E-2</v>
      </c>
      <c r="S84" s="204">
        <v>7.2683240906162724E-2</v>
      </c>
      <c r="T84" s="206">
        <v>0</v>
      </c>
      <c r="U84" s="204">
        <v>2.3651626426793412E-2</v>
      </c>
      <c r="V84" s="204">
        <v>1</v>
      </c>
      <c r="W84" s="204"/>
      <c r="X84" s="204">
        <v>0.26100215682820127</v>
      </c>
      <c r="Y84" s="204">
        <v>0.12058410148810106</v>
      </c>
      <c r="Z84" s="204">
        <v>0.30298634472132124</v>
      </c>
      <c r="AA84" s="204"/>
      <c r="AB84" s="204">
        <v>5.4124882475810709E-2</v>
      </c>
      <c r="AC84" s="204">
        <v>0.25198561783426232</v>
      </c>
    </row>
    <row r="85" spans="2:29">
      <c r="B85" s="322">
        <v>39630</v>
      </c>
      <c r="C85" s="210">
        <v>22</v>
      </c>
      <c r="D85" s="210">
        <v>5</v>
      </c>
      <c r="E85" s="210">
        <v>24</v>
      </c>
      <c r="F85" s="210"/>
      <c r="G85" s="210">
        <v>4</v>
      </c>
      <c r="H85" s="206">
        <v>55</v>
      </c>
      <c r="I85" s="207"/>
      <c r="J85" s="202">
        <v>14864.3799832</v>
      </c>
      <c r="K85" s="202">
        <v>673.95573400000001</v>
      </c>
      <c r="L85" s="202">
        <v>1258.6978946199999</v>
      </c>
      <c r="M85" s="202">
        <v>0</v>
      </c>
      <c r="N85" s="202">
        <v>395.15583600000002</v>
      </c>
      <c r="O85" s="202">
        <v>17192.189447820001</v>
      </c>
      <c r="P85" s="204"/>
      <c r="Q85" s="204">
        <v>0.86460075537876468</v>
      </c>
      <c r="R85" s="204">
        <v>3.9201274278969668E-2</v>
      </c>
      <c r="S85" s="204">
        <v>7.3213356474477714E-2</v>
      </c>
      <c r="T85" s="206">
        <v>0</v>
      </c>
      <c r="U85" s="204">
        <v>2.2984613867787877E-2</v>
      </c>
      <c r="V85" s="204">
        <v>1</v>
      </c>
      <c r="W85" s="204"/>
      <c r="X85" s="204">
        <v>0.27654116259125416</v>
      </c>
      <c r="Y85" s="204">
        <v>0.12953285033861461</v>
      </c>
      <c r="Z85" s="204">
        <v>0.31761954739688547</v>
      </c>
      <c r="AA85" s="204"/>
      <c r="AB85" s="204">
        <v>5.1149624420994355E-2</v>
      </c>
      <c r="AC85" s="204">
        <v>0.26672660728889941</v>
      </c>
    </row>
    <row r="86" spans="2:29">
      <c r="B86" s="322">
        <v>39661</v>
      </c>
      <c r="C86" s="210">
        <v>22</v>
      </c>
      <c r="D86" s="210">
        <v>5</v>
      </c>
      <c r="E86" s="210">
        <v>24</v>
      </c>
      <c r="F86" s="210"/>
      <c r="G86" s="210">
        <v>4</v>
      </c>
      <c r="H86" s="206">
        <v>55</v>
      </c>
      <c r="I86" s="207"/>
      <c r="J86" s="202">
        <v>15296.0690524</v>
      </c>
      <c r="K86" s="202">
        <v>718.61140799999998</v>
      </c>
      <c r="L86" s="202">
        <v>1288.69788419</v>
      </c>
      <c r="M86" s="202">
        <v>0</v>
      </c>
      <c r="N86" s="202">
        <v>397.33328599999999</v>
      </c>
      <c r="O86" s="202">
        <v>17700.711630590002</v>
      </c>
      <c r="P86" s="204"/>
      <c r="Q86" s="204">
        <v>0.86414994897525199</v>
      </c>
      <c r="R86" s="204">
        <v>4.0597882333618197E-2</v>
      </c>
      <c r="S86" s="204">
        <v>7.2804862939120432E-2</v>
      </c>
      <c r="T86" s="206">
        <v>0</v>
      </c>
      <c r="U86" s="204">
        <v>2.2447305752009251E-2</v>
      </c>
      <c r="V86" s="204">
        <v>1</v>
      </c>
      <c r="W86" s="204"/>
      <c r="X86" s="204">
        <v>0.28672863182299468</v>
      </c>
      <c r="Y86" s="204">
        <v>0.18296121390042974</v>
      </c>
      <c r="Z86" s="204">
        <v>0.31430165087932238</v>
      </c>
      <c r="AA86" s="204"/>
      <c r="AB86" s="204">
        <v>1.9602446146995911E-2</v>
      </c>
      <c r="AC86" s="204">
        <v>0.2766244401728688</v>
      </c>
    </row>
    <row r="87" spans="2:29">
      <c r="B87" s="322">
        <v>39692</v>
      </c>
      <c r="C87" s="210">
        <v>22</v>
      </c>
      <c r="D87" s="210">
        <v>5</v>
      </c>
      <c r="E87" s="210">
        <v>24</v>
      </c>
      <c r="F87" s="210"/>
      <c r="G87" s="210">
        <v>4</v>
      </c>
      <c r="H87" s="206">
        <v>55</v>
      </c>
      <c r="I87" s="207"/>
      <c r="J87" s="202">
        <v>15248.337793030003</v>
      </c>
      <c r="K87" s="202">
        <v>739.07751460999987</v>
      </c>
      <c r="L87" s="202">
        <v>1291.4265005899999</v>
      </c>
      <c r="M87" s="202">
        <v>0</v>
      </c>
      <c r="N87" s="202">
        <v>397.81357916000002</v>
      </c>
      <c r="O87" s="202">
        <v>17676.655387390005</v>
      </c>
      <c r="P87" s="204"/>
      <c r="Q87" s="204">
        <v>0.8626257320096713</v>
      </c>
      <c r="R87" s="204">
        <v>4.1810936425068036E-2</v>
      </c>
      <c r="S87" s="204">
        <v>7.305830612680636E-2</v>
      </c>
      <c r="T87" s="206">
        <v>0</v>
      </c>
      <c r="U87" s="204">
        <v>2.250502543845417E-2</v>
      </c>
      <c r="V87" s="204">
        <v>1</v>
      </c>
      <c r="W87" s="204"/>
      <c r="X87" s="204">
        <v>0.27150042827790766</v>
      </c>
      <c r="Y87" s="204">
        <v>0.18108004436240255</v>
      </c>
      <c r="Z87" s="204">
        <v>0.29568955994246027</v>
      </c>
      <c r="AA87" s="204"/>
      <c r="AB87" s="204">
        <v>4.5756813882789071E-3</v>
      </c>
      <c r="AC87" s="204">
        <v>0.26163845037006017</v>
      </c>
    </row>
    <row r="88" spans="2:29">
      <c r="B88" s="322">
        <v>39722</v>
      </c>
      <c r="C88" s="210">
        <v>22</v>
      </c>
      <c r="D88" s="210">
        <v>5</v>
      </c>
      <c r="E88" s="210">
        <v>24</v>
      </c>
      <c r="F88" s="210"/>
      <c r="G88" s="210">
        <v>4</v>
      </c>
      <c r="H88" s="206">
        <v>55</v>
      </c>
      <c r="I88" s="207"/>
      <c r="J88" s="202">
        <v>15553.229571600001</v>
      </c>
      <c r="K88" s="202">
        <v>745.37568399999998</v>
      </c>
      <c r="L88" s="202">
        <v>1316.8786806100002</v>
      </c>
      <c r="M88" s="202">
        <v>0</v>
      </c>
      <c r="N88" s="202">
        <v>400.51909999999998</v>
      </c>
      <c r="O88" s="202">
        <v>18016.003036210004</v>
      </c>
      <c r="P88" s="204"/>
      <c r="Q88" s="204">
        <v>0.86330078543725131</v>
      </c>
      <c r="R88" s="204">
        <v>4.1372977263707401E-2</v>
      </c>
      <c r="S88" s="204">
        <v>7.3094941090053767E-2</v>
      </c>
      <c r="T88" s="206">
        <v>0</v>
      </c>
      <c r="U88" s="204">
        <v>2.2231296208987346E-2</v>
      </c>
      <c r="V88" s="204">
        <v>1</v>
      </c>
      <c r="W88" s="204"/>
      <c r="X88" s="204">
        <v>0.28754394250550286</v>
      </c>
      <c r="Y88" s="204">
        <v>0.15975824397724847</v>
      </c>
      <c r="Z88" s="204">
        <v>0.28661661497608448</v>
      </c>
      <c r="AA88" s="204"/>
      <c r="AB88" s="204">
        <v>2.5177421655442345E-4</v>
      </c>
      <c r="AC88" s="204">
        <v>0.2735393983842751</v>
      </c>
    </row>
    <row r="89" spans="2:29">
      <c r="B89" s="322">
        <v>39753</v>
      </c>
      <c r="C89" s="210">
        <v>22</v>
      </c>
      <c r="D89" s="210">
        <v>5</v>
      </c>
      <c r="E89" s="210">
        <v>24</v>
      </c>
      <c r="F89" s="210"/>
      <c r="G89" s="210">
        <v>4</v>
      </c>
      <c r="H89" s="206">
        <v>55</v>
      </c>
      <c r="I89" s="207"/>
      <c r="J89" s="202">
        <v>15835.6556315</v>
      </c>
      <c r="K89" s="202">
        <v>768.97140899999999</v>
      </c>
      <c r="L89" s="202">
        <v>1330.22966965</v>
      </c>
      <c r="M89" s="202">
        <v>0</v>
      </c>
      <c r="N89" s="202">
        <v>400.614239</v>
      </c>
      <c r="O89" s="202">
        <v>18335.47094915</v>
      </c>
      <c r="P89" s="204"/>
      <c r="Q89" s="204">
        <v>0.86366233381281721</v>
      </c>
      <c r="R89" s="204">
        <v>4.1939005064696645E-2</v>
      </c>
      <c r="S89" s="204">
        <v>7.2549522907764036E-2</v>
      </c>
      <c r="T89" s="206">
        <v>0</v>
      </c>
      <c r="U89" s="204">
        <v>2.1849138214722091E-2</v>
      </c>
      <c r="V89" s="204">
        <v>1</v>
      </c>
      <c r="W89" s="204"/>
      <c r="X89" s="204">
        <v>0.26681613074951338</v>
      </c>
      <c r="Y89" s="204">
        <v>0.14892234629668666</v>
      </c>
      <c r="Z89" s="204">
        <v>0.25658792415931719</v>
      </c>
      <c r="AA89" s="204"/>
      <c r="AB89" s="204">
        <v>5.3321539528303763E-3</v>
      </c>
      <c r="AC89" s="204">
        <v>0.25355738939556338</v>
      </c>
    </row>
    <row r="90" spans="2:29">
      <c r="B90" s="322">
        <v>39783</v>
      </c>
      <c r="C90" s="210">
        <v>22</v>
      </c>
      <c r="D90" s="210">
        <v>5</v>
      </c>
      <c r="E90" s="210">
        <v>24</v>
      </c>
      <c r="F90" s="210"/>
      <c r="G90" s="210">
        <v>4</v>
      </c>
      <c r="H90" s="206">
        <v>55</v>
      </c>
      <c r="I90" s="207"/>
      <c r="J90" s="202">
        <v>15500.026017</v>
      </c>
      <c r="K90" s="202">
        <v>771.26528599999995</v>
      </c>
      <c r="L90" s="202">
        <v>1349.1776056399999</v>
      </c>
      <c r="M90" s="202">
        <v>0</v>
      </c>
      <c r="N90" s="202">
        <v>396.66912400000001</v>
      </c>
      <c r="O90" s="202">
        <v>18017.138032639999</v>
      </c>
      <c r="P90" s="204"/>
      <c r="Q90" s="204">
        <v>0.86029345997794004</v>
      </c>
      <c r="R90" s="204">
        <v>4.2807314047479089E-2</v>
      </c>
      <c r="S90" s="204">
        <v>7.4883014338671228E-2</v>
      </c>
      <c r="T90" s="206">
        <v>0</v>
      </c>
      <c r="U90" s="204">
        <v>2.2016211635909704E-2</v>
      </c>
      <c r="V90" s="204">
        <v>1</v>
      </c>
      <c r="W90" s="204"/>
      <c r="X90" s="204">
        <v>0.19874170011853698</v>
      </c>
      <c r="Y90" s="204">
        <v>0.14345375602688804</v>
      </c>
      <c r="Z90" s="204">
        <v>0.24016804439593464</v>
      </c>
      <c r="AA90" s="204"/>
      <c r="AB90" s="204">
        <v>1.7298749209189168E-3</v>
      </c>
      <c r="AC90" s="204">
        <v>0.19408668192773382</v>
      </c>
    </row>
    <row r="91" spans="2:29">
      <c r="B91" s="322">
        <v>39814</v>
      </c>
      <c r="C91" s="210">
        <v>22</v>
      </c>
      <c r="D91" s="210">
        <v>5</v>
      </c>
      <c r="E91" s="210">
        <v>24</v>
      </c>
      <c r="F91" s="210"/>
      <c r="G91" s="210">
        <v>4</v>
      </c>
      <c r="H91" s="206">
        <v>55</v>
      </c>
      <c r="I91" s="207"/>
      <c r="J91" s="202">
        <v>15162.825480799998</v>
      </c>
      <c r="K91" s="202">
        <v>779.41972199999998</v>
      </c>
      <c r="L91" s="202">
        <v>1356.80029358</v>
      </c>
      <c r="M91" s="202">
        <v>0</v>
      </c>
      <c r="N91" s="202">
        <v>388.173227</v>
      </c>
      <c r="O91" s="202">
        <v>17687.21872338</v>
      </c>
      <c r="P91" s="204"/>
      <c r="Q91" s="204">
        <v>0.85727585088077696</v>
      </c>
      <c r="R91" s="204">
        <v>4.4066833468266974E-2</v>
      </c>
      <c r="S91" s="204">
        <v>7.6710777132331279E-2</v>
      </c>
      <c r="T91" s="206">
        <v>0</v>
      </c>
      <c r="U91" s="204">
        <v>2.1946538518624749E-2</v>
      </c>
      <c r="V91" s="204">
        <v>1</v>
      </c>
      <c r="W91" s="204"/>
      <c r="X91" s="204">
        <v>0.15527815106946741</v>
      </c>
      <c r="Y91" s="204">
        <v>0.12415684961032891</v>
      </c>
      <c r="Z91" s="204">
        <v>0.22709321513369174</v>
      </c>
      <c r="AA91" s="204"/>
      <c r="AB91" s="204">
        <v>-1.0977893599467325E-2</v>
      </c>
      <c r="AC91" s="204">
        <v>0.15479344519235294</v>
      </c>
    </row>
    <row r="92" spans="2:29">
      <c r="B92" s="322">
        <v>39845</v>
      </c>
      <c r="C92" s="210">
        <v>22</v>
      </c>
      <c r="D92" s="210">
        <v>5</v>
      </c>
      <c r="E92" s="210">
        <v>24</v>
      </c>
      <c r="F92" s="210"/>
      <c r="G92" s="210">
        <v>4</v>
      </c>
      <c r="H92" s="206">
        <v>55</v>
      </c>
      <c r="I92" s="207"/>
      <c r="J92" s="202">
        <v>15178.283878100001</v>
      </c>
      <c r="K92" s="202">
        <v>760.48160299999995</v>
      </c>
      <c r="L92" s="202">
        <v>1367.3288097</v>
      </c>
      <c r="M92" s="202">
        <v>0</v>
      </c>
      <c r="N92" s="202">
        <v>380.005315</v>
      </c>
      <c r="O92" s="202">
        <v>17686.099605799998</v>
      </c>
      <c r="P92" s="204"/>
      <c r="Q92" s="204">
        <v>0.85820413864017919</v>
      </c>
      <c r="R92" s="204">
        <v>4.2998830717350861E-2</v>
      </c>
      <c r="S92" s="204">
        <v>7.7310930062363586E-2</v>
      </c>
      <c r="T92" s="206">
        <v>0</v>
      </c>
      <c r="U92" s="204">
        <v>2.148610058010646E-2</v>
      </c>
      <c r="V92" s="204">
        <v>1</v>
      </c>
      <c r="W92" s="204"/>
      <c r="X92" s="204">
        <v>0.13545066528546434</v>
      </c>
      <c r="Y92" s="204">
        <v>0.13477384228672462</v>
      </c>
      <c r="Z92" s="204">
        <v>0.21563125538745576</v>
      </c>
      <c r="AA92" s="204"/>
      <c r="AB92" s="204">
        <v>-3.3469951123157315E-2</v>
      </c>
      <c r="AC92" s="204">
        <v>0.13694973097815266</v>
      </c>
    </row>
    <row r="93" spans="2:29">
      <c r="B93" s="322">
        <v>39873</v>
      </c>
      <c r="C93" s="210">
        <v>22</v>
      </c>
      <c r="D93" s="210">
        <v>5</v>
      </c>
      <c r="E93" s="210">
        <v>24</v>
      </c>
      <c r="F93" s="210"/>
      <c r="G93" s="210">
        <v>4</v>
      </c>
      <c r="H93" s="206">
        <v>55</v>
      </c>
      <c r="I93" s="207"/>
      <c r="J93" s="202">
        <v>14983.374828799999</v>
      </c>
      <c r="K93" s="202">
        <v>758.297596</v>
      </c>
      <c r="L93" s="202">
        <v>1380.3135334900001</v>
      </c>
      <c r="M93" s="202">
        <v>0</v>
      </c>
      <c r="N93" s="202">
        <v>369.38825300000002</v>
      </c>
      <c r="O93" s="202">
        <v>17491.37421129</v>
      </c>
      <c r="P93" s="204"/>
      <c r="Q93" s="204">
        <v>0.85661507482521382</v>
      </c>
      <c r="R93" s="204">
        <v>4.335265982192231E-2</v>
      </c>
      <c r="S93" s="204">
        <v>7.8913955920002068E-2</v>
      </c>
      <c r="T93" s="206">
        <v>0</v>
      </c>
      <c r="U93" s="204">
        <v>2.1118309432861731E-2</v>
      </c>
      <c r="V93" s="204">
        <v>1</v>
      </c>
      <c r="W93" s="204"/>
      <c r="X93" s="204">
        <v>9.5983781675178292E-2</v>
      </c>
      <c r="Y93" s="204">
        <v>0.16029843276327527</v>
      </c>
      <c r="Z93" s="204">
        <v>0.2008310044572994</v>
      </c>
      <c r="AA93" s="204"/>
      <c r="AB93" s="204">
        <v>-6.6510672286808292E-2</v>
      </c>
      <c r="AC93" s="204">
        <v>0.10217475935840037</v>
      </c>
    </row>
    <row r="94" spans="2:29">
      <c r="B94" s="322">
        <v>39904</v>
      </c>
      <c r="C94" s="210">
        <v>22</v>
      </c>
      <c r="D94" s="210">
        <v>5</v>
      </c>
      <c r="E94" s="210">
        <v>24</v>
      </c>
      <c r="F94" s="210"/>
      <c r="G94" s="210">
        <v>4</v>
      </c>
      <c r="H94" s="206">
        <v>55</v>
      </c>
      <c r="I94" s="207"/>
      <c r="J94" s="202">
        <v>15147.514012399999</v>
      </c>
      <c r="K94" s="202">
        <v>725.16301299999998</v>
      </c>
      <c r="L94" s="202">
        <v>1384.29893006</v>
      </c>
      <c r="M94" s="202">
        <v>0</v>
      </c>
      <c r="N94" s="202">
        <v>370.098297</v>
      </c>
      <c r="O94" s="202">
        <v>17627.074252459999</v>
      </c>
      <c r="P94" s="204"/>
      <c r="Q94" s="204">
        <v>0.85933228597400624</v>
      </c>
      <c r="R94" s="204">
        <v>4.113915914881891E-2</v>
      </c>
      <c r="S94" s="204">
        <v>7.8532540921634225E-2</v>
      </c>
      <c r="T94" s="206">
        <v>0</v>
      </c>
      <c r="U94" s="204">
        <v>2.0996013955540571E-2</v>
      </c>
      <c r="V94" s="204">
        <v>1</v>
      </c>
      <c r="W94" s="204"/>
      <c r="X94" s="204">
        <v>6.4731621995533617E-2</v>
      </c>
      <c r="Y94" s="204">
        <v>0.10693015168488618</v>
      </c>
      <c r="Z94" s="204">
        <v>0.16602394587418257</v>
      </c>
      <c r="AA94" s="204"/>
      <c r="AB94" s="204">
        <v>-9.2733921359510862E-2</v>
      </c>
      <c r="AC94" s="204">
        <v>6.9809304646966774E-2</v>
      </c>
    </row>
    <row r="95" spans="2:29">
      <c r="B95" s="322">
        <v>39934</v>
      </c>
      <c r="C95" s="210">
        <v>22</v>
      </c>
      <c r="D95" s="210">
        <v>5</v>
      </c>
      <c r="E95" s="210">
        <v>24</v>
      </c>
      <c r="F95" s="210"/>
      <c r="G95" s="210">
        <v>4</v>
      </c>
      <c r="H95" s="206">
        <v>55</v>
      </c>
      <c r="I95" s="207"/>
      <c r="J95" s="202">
        <v>15207.01156974</v>
      </c>
      <c r="K95" s="202">
        <v>748.81924586000002</v>
      </c>
      <c r="L95" s="202">
        <v>1400.0644886299999</v>
      </c>
      <c r="M95" s="202">
        <v>0</v>
      </c>
      <c r="N95" s="202">
        <v>374.83844830000004</v>
      </c>
      <c r="O95" s="202">
        <v>17730.733752530003</v>
      </c>
      <c r="P95" s="204"/>
      <c r="Q95" s="204">
        <v>0.8576639738651598</v>
      </c>
      <c r="R95" s="204">
        <v>4.2232840237260393E-2</v>
      </c>
      <c r="S95" s="204">
        <v>7.896258035177052E-2</v>
      </c>
      <c r="T95" s="206">
        <v>0</v>
      </c>
      <c r="U95" s="204">
        <v>2.1140605545809082E-2</v>
      </c>
      <c r="V95" s="204">
        <v>1</v>
      </c>
      <c r="W95" s="204"/>
      <c r="X95" s="204">
        <v>5.4919813430003961E-2</v>
      </c>
      <c r="Y95" s="204">
        <v>0.1449910390698792</v>
      </c>
      <c r="Z95" s="204">
        <v>0.16047759303931408</v>
      </c>
      <c r="AA95" s="204"/>
      <c r="AB95" s="204">
        <v>-5.4526282462062814E-2</v>
      </c>
      <c r="AC95" s="204">
        <v>6.3488937705215909E-2</v>
      </c>
    </row>
    <row r="96" spans="2:29">
      <c r="B96" s="322">
        <v>39965</v>
      </c>
      <c r="C96" s="210">
        <v>22</v>
      </c>
      <c r="D96" s="210">
        <v>5</v>
      </c>
      <c r="E96" s="210">
        <v>24</v>
      </c>
      <c r="F96" s="210"/>
      <c r="G96" s="210">
        <v>4</v>
      </c>
      <c r="H96" s="206">
        <v>55</v>
      </c>
      <c r="I96" s="207"/>
      <c r="J96" s="202">
        <v>15092.143269</v>
      </c>
      <c r="K96" s="202">
        <v>740.12583099999995</v>
      </c>
      <c r="L96" s="202">
        <v>1415.6837970900001</v>
      </c>
      <c r="M96" s="202">
        <v>0</v>
      </c>
      <c r="N96" s="202">
        <v>373.81836600000003</v>
      </c>
      <c r="O96" s="202">
        <v>17621.771263089999</v>
      </c>
      <c r="P96" s="204"/>
      <c r="Q96" s="204">
        <v>0.85644871015954693</v>
      </c>
      <c r="R96" s="204">
        <v>4.2000649080620171E-2</v>
      </c>
      <c r="S96" s="204">
        <v>8.0337201973291208E-2</v>
      </c>
      <c r="T96" s="206">
        <v>0</v>
      </c>
      <c r="U96" s="204">
        <v>2.1213438786541743E-2</v>
      </c>
      <c r="V96" s="204">
        <v>1</v>
      </c>
      <c r="W96" s="204"/>
      <c r="X96" s="204">
        <v>4.033746806311389E-2</v>
      </c>
      <c r="Y96" s="204">
        <v>0.12751271954411325</v>
      </c>
      <c r="Z96" s="204">
        <v>0.16076186155410532</v>
      </c>
      <c r="AA96" s="204"/>
      <c r="AB96" s="204">
        <v>-5.8087030447768306E-2</v>
      </c>
      <c r="AC96" s="204">
        <v>5.0172671511161004E-2</v>
      </c>
    </row>
    <row r="97" spans="2:29">
      <c r="B97" s="322">
        <v>39995</v>
      </c>
      <c r="C97" s="210">
        <v>22</v>
      </c>
      <c r="D97" s="210">
        <v>5</v>
      </c>
      <c r="E97" s="210">
        <v>24</v>
      </c>
      <c r="F97" s="210"/>
      <c r="G97" s="210">
        <v>4</v>
      </c>
      <c r="H97" s="206">
        <v>55</v>
      </c>
      <c r="I97" s="207"/>
      <c r="J97" s="202">
        <v>15242.997989</v>
      </c>
      <c r="K97" s="202">
        <v>726.91153499999996</v>
      </c>
      <c r="L97" s="202">
        <v>1452.81346351</v>
      </c>
      <c r="M97" s="202">
        <v>0</v>
      </c>
      <c r="N97" s="202">
        <v>373.58812799999998</v>
      </c>
      <c r="O97" s="202">
        <v>17796.311115509998</v>
      </c>
      <c r="P97" s="204"/>
      <c r="Q97" s="204">
        <v>0.8547398717986836</v>
      </c>
      <c r="R97" s="204">
        <v>4.0761028288743173E-2</v>
      </c>
      <c r="S97" s="204">
        <v>8.1635652134887174E-2</v>
      </c>
      <c r="T97" s="206">
        <v>0</v>
      </c>
      <c r="U97" s="204">
        <v>2.0948678787641752E-2</v>
      </c>
      <c r="V97" s="204">
        <v>1</v>
      </c>
      <c r="W97" s="204"/>
      <c r="X97" s="204">
        <v>2.5471496707425434E-2</v>
      </c>
      <c r="Y97" s="204">
        <v>7.8574598194604883E-2</v>
      </c>
      <c r="Z97" s="204">
        <v>0.15421934820078764</v>
      </c>
      <c r="AA97" s="204"/>
      <c r="AB97" s="204">
        <v>-5.458025931825039E-2</v>
      </c>
      <c r="AC97" s="204">
        <v>3.5139309598906321E-2</v>
      </c>
    </row>
    <row r="98" spans="2:29">
      <c r="B98" s="322">
        <v>40026</v>
      </c>
      <c r="C98" s="210">
        <v>22</v>
      </c>
      <c r="D98" s="210">
        <v>5</v>
      </c>
      <c r="E98" s="210">
        <v>24</v>
      </c>
      <c r="F98" s="210"/>
      <c r="G98" s="210">
        <v>4</v>
      </c>
      <c r="H98" s="206">
        <v>55</v>
      </c>
      <c r="I98" s="207"/>
      <c r="J98" s="202">
        <v>15568.154777</v>
      </c>
      <c r="K98" s="202">
        <v>753.35031200000003</v>
      </c>
      <c r="L98" s="202">
        <v>1536.9590629500001</v>
      </c>
      <c r="M98" s="202">
        <v>0</v>
      </c>
      <c r="N98" s="202">
        <v>373.54469699999999</v>
      </c>
      <c r="O98" s="202">
        <v>18232.008848950001</v>
      </c>
      <c r="P98" s="204"/>
      <c r="Q98" s="204">
        <v>0.85211228436149256</v>
      </c>
      <c r="R98" s="204">
        <v>4.1234113128882026E-2</v>
      </c>
      <c r="S98" s="204">
        <v>8.4300039325535703E-2</v>
      </c>
      <c r="T98" s="206">
        <v>0</v>
      </c>
      <c r="U98" s="204">
        <v>2.0445713036078172E-2</v>
      </c>
      <c r="V98" s="204">
        <v>1</v>
      </c>
      <c r="W98" s="204"/>
      <c r="X98" s="204">
        <v>1.7787950856387402E-2</v>
      </c>
      <c r="Y98" s="204">
        <v>4.8341709598910265E-2</v>
      </c>
      <c r="Z98" s="204">
        <v>0.19264498049210554</v>
      </c>
      <c r="AA98" s="204"/>
      <c r="AB98" s="204">
        <v>-5.987061703156682E-2</v>
      </c>
      <c r="AC98" s="204">
        <v>3.0015585217592289E-2</v>
      </c>
    </row>
    <row r="99" spans="2:29">
      <c r="B99" s="322">
        <v>40057</v>
      </c>
      <c r="C99" s="210">
        <v>22</v>
      </c>
      <c r="D99" s="210">
        <v>5</v>
      </c>
      <c r="E99" s="210">
        <v>24</v>
      </c>
      <c r="F99" s="210"/>
      <c r="G99" s="210">
        <v>4</v>
      </c>
      <c r="H99" s="206">
        <v>55</v>
      </c>
      <c r="I99" s="207"/>
      <c r="J99" s="202">
        <v>15437.56236691</v>
      </c>
      <c r="K99" s="202">
        <v>774.34999704000006</v>
      </c>
      <c r="L99" s="202">
        <v>1556.8633546400004</v>
      </c>
      <c r="M99" s="202">
        <v>0</v>
      </c>
      <c r="N99" s="202">
        <v>371.27326614999998</v>
      </c>
      <c r="O99" s="202">
        <v>18140.048984740002</v>
      </c>
      <c r="P99" s="204"/>
      <c r="Q99" s="204">
        <v>0.84922301700865332</v>
      </c>
      <c r="R99" s="204">
        <v>4.2597129331538093E-2</v>
      </c>
      <c r="S99" s="204">
        <v>8.5824649974742859E-2</v>
      </c>
      <c r="T99" s="206">
        <v>0</v>
      </c>
      <c r="U99" s="204">
        <v>2.0423807575371062E-2</v>
      </c>
      <c r="V99" s="204">
        <v>1</v>
      </c>
      <c r="W99" s="204"/>
      <c r="X99" s="204">
        <v>1.2409521381831601E-2</v>
      </c>
      <c r="Y99" s="204">
        <v>4.7725010885513175E-2</v>
      </c>
      <c r="Z99" s="204">
        <v>0.20553771657057762</v>
      </c>
      <c r="AA99" s="204"/>
      <c r="AB99" s="204">
        <v>-6.6715452665142783E-2</v>
      </c>
      <c r="AC99" s="204">
        <v>2.6215004320363056E-2</v>
      </c>
    </row>
    <row r="100" spans="2:29">
      <c r="B100" s="322">
        <v>40087</v>
      </c>
      <c r="C100" s="210">
        <v>22</v>
      </c>
      <c r="D100" s="210">
        <v>5</v>
      </c>
      <c r="E100" s="210">
        <v>24</v>
      </c>
      <c r="F100" s="210"/>
      <c r="G100" s="210">
        <v>4</v>
      </c>
      <c r="H100" s="206">
        <v>55</v>
      </c>
      <c r="I100" s="207"/>
      <c r="J100" s="202">
        <v>15565.49648</v>
      </c>
      <c r="K100" s="202">
        <v>774.63320899999997</v>
      </c>
      <c r="L100" s="202">
        <v>1603.9497438800001</v>
      </c>
      <c r="M100" s="202">
        <v>0</v>
      </c>
      <c r="N100" s="202">
        <v>379.240296</v>
      </c>
      <c r="O100" s="202">
        <v>18323.31972888</v>
      </c>
      <c r="P100" s="204"/>
      <c r="Q100" s="204">
        <v>0.84768330008845627</v>
      </c>
      <c r="R100" s="204">
        <v>4.218584584224138E-2</v>
      </c>
      <c r="S100" s="204">
        <v>8.7535979703064454E-2</v>
      </c>
      <c r="T100" s="206">
        <v>0</v>
      </c>
      <c r="U100" s="204">
        <v>2.0653094236529165E-2</v>
      </c>
      <c r="V100" s="204">
        <v>1</v>
      </c>
      <c r="W100" s="204"/>
      <c r="X100" s="204">
        <v>7.8870490167504137E-4</v>
      </c>
      <c r="Y100" s="204">
        <v>3.9252051855235948E-2</v>
      </c>
      <c r="Z100" s="204">
        <v>0.21799355361803241</v>
      </c>
      <c r="AA100" s="204"/>
      <c r="AB100" s="204">
        <v>-5.3128063056168795E-2</v>
      </c>
      <c r="AC100" s="204">
        <v>1.7057984062964771E-2</v>
      </c>
    </row>
    <row r="101" spans="2:29">
      <c r="B101" s="322">
        <v>40118</v>
      </c>
      <c r="C101" s="210">
        <v>22</v>
      </c>
      <c r="D101" s="210">
        <v>5</v>
      </c>
      <c r="E101" s="210">
        <v>24</v>
      </c>
      <c r="F101" s="210"/>
      <c r="G101" s="210">
        <v>4</v>
      </c>
      <c r="H101" s="206">
        <v>55</v>
      </c>
      <c r="I101" s="207"/>
      <c r="J101" s="202">
        <v>15788.992013999999</v>
      </c>
      <c r="K101" s="202">
        <v>773.85701100000006</v>
      </c>
      <c r="L101" s="202">
        <v>1616.9982512099998</v>
      </c>
      <c r="M101" s="202">
        <v>0</v>
      </c>
      <c r="N101" s="202">
        <v>378.14551399999999</v>
      </c>
      <c r="O101" s="202">
        <v>18557.992790209999</v>
      </c>
      <c r="P101" s="204"/>
      <c r="Q101" s="204">
        <v>0.84896076629791906</v>
      </c>
      <c r="R101" s="204">
        <v>4.1609637935153952E-2</v>
      </c>
      <c r="S101" s="204">
        <v>8.7132173694076651E-2</v>
      </c>
      <c r="T101" s="206">
        <v>0</v>
      </c>
      <c r="U101" s="204">
        <v>2.0332564932131487E-2</v>
      </c>
      <c r="V101" s="204">
        <v>1</v>
      </c>
      <c r="W101" s="204"/>
      <c r="X101" s="204">
        <v>-2.9467436389042367E-3</v>
      </c>
      <c r="Y101" s="204">
        <v>6.3534247734300386E-3</v>
      </c>
      <c r="Z101" s="204">
        <v>0.21557824795431912</v>
      </c>
      <c r="AA101" s="204"/>
      <c r="AB101" s="204">
        <v>-5.6085687458552913E-2</v>
      </c>
      <c r="AC101" s="204">
        <v>1.2136139926654854E-2</v>
      </c>
    </row>
    <row r="102" spans="2:29">
      <c r="B102" s="322">
        <v>40148</v>
      </c>
      <c r="C102" s="210">
        <v>22</v>
      </c>
      <c r="D102" s="210">
        <v>5</v>
      </c>
      <c r="E102" s="210">
        <v>24</v>
      </c>
      <c r="F102" s="210"/>
      <c r="G102" s="210">
        <v>4</v>
      </c>
      <c r="H102" s="206">
        <v>55</v>
      </c>
      <c r="I102" s="207"/>
      <c r="J102" s="202">
        <v>16551.683776170001</v>
      </c>
      <c r="K102" s="202">
        <v>770.12046381000005</v>
      </c>
      <c r="L102" s="202">
        <v>1685.8735185800001</v>
      </c>
      <c r="M102" s="202">
        <v>0</v>
      </c>
      <c r="N102" s="202">
        <v>385.58615039999995</v>
      </c>
      <c r="O102" s="202">
        <v>19393.263908959998</v>
      </c>
      <c r="P102" s="204"/>
      <c r="Q102" s="204">
        <v>0.8517117950353984</v>
      </c>
      <c r="R102" s="204">
        <v>3.9628637877281041E-2</v>
      </c>
      <c r="S102" s="204">
        <v>8.6930881077790081E-2</v>
      </c>
      <c r="T102" s="206">
        <v>0</v>
      </c>
      <c r="U102" s="204">
        <v>1.9841381501668916E-2</v>
      </c>
      <c r="V102" s="204">
        <v>1</v>
      </c>
      <c r="W102" s="204"/>
      <c r="X102" s="204">
        <v>6.7848773803125928E-2</v>
      </c>
      <c r="Y102" s="204">
        <v>-1.484342950189399E-3</v>
      </c>
      <c r="Z102" s="204">
        <v>0.24955640497774501</v>
      </c>
      <c r="AA102" s="204"/>
      <c r="AB102" s="204">
        <v>-2.7940096492108268E-2</v>
      </c>
      <c r="AC102" s="204">
        <v>7.6378716410286485E-2</v>
      </c>
    </row>
    <row r="103" spans="2:29">
      <c r="B103" s="322">
        <v>40179</v>
      </c>
      <c r="C103" s="210">
        <v>22</v>
      </c>
      <c r="D103" s="210">
        <v>5</v>
      </c>
      <c r="E103" s="210">
        <v>24</v>
      </c>
      <c r="F103" s="210"/>
      <c r="G103" s="210">
        <v>4</v>
      </c>
      <c r="H103" s="206">
        <v>55</v>
      </c>
      <c r="I103" s="207"/>
      <c r="J103" s="202">
        <v>16792.823827709999</v>
      </c>
      <c r="K103" s="202">
        <v>796.71876467000004</v>
      </c>
      <c r="L103" s="202">
        <v>1695.6192387099998</v>
      </c>
      <c r="M103" s="202">
        <v>0</v>
      </c>
      <c r="N103" s="202">
        <v>383.56777862000001</v>
      </c>
      <c r="O103" s="202">
        <v>19668.729609709997</v>
      </c>
      <c r="P103" s="204"/>
      <c r="Q103" s="204">
        <v>0.8520588808574181</v>
      </c>
      <c r="R103" s="204">
        <v>4.0425083115720288E-2</v>
      </c>
      <c r="S103" s="204">
        <v>8.620888447583884E-2</v>
      </c>
      <c r="T103" s="206">
        <v>0</v>
      </c>
      <c r="U103" s="204">
        <v>1.9462023512962154E-2</v>
      </c>
      <c r="V103" s="204">
        <v>1</v>
      </c>
      <c r="W103" s="204"/>
      <c r="X103" s="204">
        <v>0.10749964437525139</v>
      </c>
      <c r="Y103" s="204">
        <v>2.2194771548262215E-2</v>
      </c>
      <c r="Z103" s="204">
        <v>0.24971909774282652</v>
      </c>
      <c r="AA103" s="204"/>
      <c r="AB103" s="204">
        <v>-1.1864415316824473E-2</v>
      </c>
      <c r="AC103" s="204">
        <v>0.112030665607743</v>
      </c>
    </row>
    <row r="104" spans="2:29">
      <c r="B104" s="322">
        <v>40210</v>
      </c>
      <c r="C104" s="210">
        <v>22</v>
      </c>
      <c r="D104" s="210">
        <v>5</v>
      </c>
      <c r="E104" s="210">
        <v>24</v>
      </c>
      <c r="F104" s="210"/>
      <c r="G104" s="210">
        <v>4</v>
      </c>
      <c r="H104" s="206">
        <v>55</v>
      </c>
      <c r="I104" s="207"/>
      <c r="J104" s="202">
        <v>16972.239277159999</v>
      </c>
      <c r="K104" s="202">
        <v>785.14645814999994</v>
      </c>
      <c r="L104" s="202">
        <v>1717.6548713999998</v>
      </c>
      <c r="M104" s="202">
        <v>0</v>
      </c>
      <c r="N104" s="202">
        <v>384.22858002999999</v>
      </c>
      <c r="O104" s="202">
        <v>19859.269186739999</v>
      </c>
      <c r="P104" s="204"/>
      <c r="Q104" s="204">
        <v>0.85286840544793296</v>
      </c>
      <c r="R104" s="204">
        <v>3.9454228571159565E-2</v>
      </c>
      <c r="S104" s="204">
        <v>8.6491343425007555E-2</v>
      </c>
      <c r="T104" s="206">
        <v>0</v>
      </c>
      <c r="U104" s="204">
        <v>1.9307789091725775E-2</v>
      </c>
      <c r="V104" s="204">
        <v>1</v>
      </c>
      <c r="W104" s="204"/>
      <c r="X104" s="204">
        <v>0.11819224185472033</v>
      </c>
      <c r="Y104" s="204">
        <v>3.2433204238867086E-2</v>
      </c>
      <c r="Z104" s="204">
        <v>0.25621200929486987</v>
      </c>
      <c r="AA104" s="204"/>
      <c r="AB104" s="204">
        <v>1.1113699896539542E-2</v>
      </c>
      <c r="AC104" s="204">
        <v>0.12287443977909795</v>
      </c>
    </row>
    <row r="105" spans="2:29">
      <c r="B105" s="322">
        <v>40238</v>
      </c>
      <c r="C105" s="210">
        <v>22</v>
      </c>
      <c r="D105" s="210">
        <v>5</v>
      </c>
      <c r="E105" s="210">
        <v>24</v>
      </c>
      <c r="F105" s="210"/>
      <c r="G105" s="210">
        <v>4</v>
      </c>
      <c r="H105" s="206">
        <v>55</v>
      </c>
      <c r="I105" s="207"/>
      <c r="J105" s="202">
        <v>17288.779329060002</v>
      </c>
      <c r="K105" s="202">
        <v>783.40375107</v>
      </c>
      <c r="L105" s="202">
        <v>1774.8369670600002</v>
      </c>
      <c r="M105" s="202">
        <v>0</v>
      </c>
      <c r="N105" s="202">
        <v>387.17538428999995</v>
      </c>
      <c r="O105" s="202">
        <v>20234.195431480002</v>
      </c>
      <c r="P105" s="204"/>
      <c r="Q105" s="204">
        <v>0.85266792901109068</v>
      </c>
      <c r="R105" s="204">
        <v>3.8636808376725083E-2</v>
      </c>
      <c r="S105" s="204">
        <v>8.7714728913744724E-2</v>
      </c>
      <c r="T105" s="206">
        <v>0</v>
      </c>
      <c r="U105" s="204">
        <v>1.9095161480355182E-2</v>
      </c>
      <c r="V105" s="204">
        <v>1</v>
      </c>
      <c r="W105" s="204"/>
      <c r="X105" s="204">
        <v>0.15386416789285118</v>
      </c>
      <c r="Y105" s="204">
        <v>3.3108577954663598E-2</v>
      </c>
      <c r="Z105" s="204">
        <v>0.28582160791576294</v>
      </c>
      <c r="AA105" s="204"/>
      <c r="AB105" s="204">
        <v>4.8152942454290582E-2</v>
      </c>
      <c r="AC105" s="204">
        <v>0.15680993311661107</v>
      </c>
    </row>
    <row r="106" spans="2:29">
      <c r="B106" s="322">
        <v>40269</v>
      </c>
      <c r="C106" s="210">
        <v>22</v>
      </c>
      <c r="D106" s="210">
        <v>5</v>
      </c>
      <c r="E106" s="210">
        <v>24</v>
      </c>
      <c r="F106" s="210"/>
      <c r="G106" s="210">
        <v>4</v>
      </c>
      <c r="H106" s="206">
        <v>55</v>
      </c>
      <c r="I106" s="207"/>
      <c r="J106" s="202">
        <v>17589.077536080003</v>
      </c>
      <c r="K106" s="202">
        <v>779.91979134999985</v>
      </c>
      <c r="L106" s="202">
        <v>1828.5662616899997</v>
      </c>
      <c r="M106" s="202">
        <v>0</v>
      </c>
      <c r="N106" s="202">
        <v>397.15854113</v>
      </c>
      <c r="O106" s="202">
        <v>20594.722130250004</v>
      </c>
      <c r="P106" s="204"/>
      <c r="Q106" s="204">
        <v>0.85228461621842722</v>
      </c>
      <c r="R106" s="204">
        <v>3.7791273515531507E-2</v>
      </c>
      <c r="S106" s="204">
        <v>8.8788100666051681E-2</v>
      </c>
      <c r="T106" s="206">
        <v>0</v>
      </c>
      <c r="U106" s="204">
        <v>1.924444952331995E-2</v>
      </c>
      <c r="V106" s="204">
        <v>1</v>
      </c>
      <c r="W106" s="204"/>
      <c r="X106" s="204">
        <v>0.16118575772112176</v>
      </c>
      <c r="Y106" s="204">
        <v>7.5509612829632644E-2</v>
      </c>
      <c r="Z106" s="204">
        <v>0.32093308893242001</v>
      </c>
      <c r="AA106" s="204"/>
      <c r="AB106" s="204">
        <v>7.3116370297699573E-2</v>
      </c>
      <c r="AC106" s="204">
        <v>0.16835737089924874</v>
      </c>
    </row>
    <row r="107" spans="2:29">
      <c r="B107" s="322">
        <v>40299</v>
      </c>
      <c r="C107" s="210">
        <v>22</v>
      </c>
      <c r="D107" s="210">
        <v>5</v>
      </c>
      <c r="E107" s="210">
        <v>24</v>
      </c>
      <c r="F107" s="210"/>
      <c r="G107" s="210">
        <v>4</v>
      </c>
      <c r="H107" s="206">
        <v>55</v>
      </c>
      <c r="I107" s="207"/>
      <c r="J107" s="202">
        <v>17679.793311769998</v>
      </c>
      <c r="K107" s="202">
        <v>817.44243662999997</v>
      </c>
      <c r="L107" s="202">
        <v>1865.2417484099999</v>
      </c>
      <c r="M107" s="202">
        <v>0</v>
      </c>
      <c r="N107" s="202">
        <v>402.20785189999998</v>
      </c>
      <c r="O107" s="202">
        <v>20764.685348710002</v>
      </c>
      <c r="P107" s="204"/>
      <c r="Q107" s="204">
        <v>0.84966455817369446</v>
      </c>
      <c r="R107" s="204">
        <v>3.928506711044364E-2</v>
      </c>
      <c r="S107" s="204">
        <v>8.9827595125388085E-2</v>
      </c>
      <c r="T107" s="206">
        <v>0</v>
      </c>
      <c r="U107" s="204">
        <v>1.9329510857522065E-2</v>
      </c>
      <c r="V107" s="204">
        <v>1</v>
      </c>
      <c r="W107" s="204"/>
      <c r="X107" s="204">
        <v>0.16260800030891787</v>
      </c>
      <c r="Y107" s="204">
        <v>9.1641863038907312E-2</v>
      </c>
      <c r="Z107" s="204">
        <v>0.3322541665457055</v>
      </c>
      <c r="AA107" s="204"/>
      <c r="AB107" s="204">
        <v>7.3016532119712041E-2</v>
      </c>
      <c r="AC107" s="204">
        <v>0.17111257991492224</v>
      </c>
    </row>
    <row r="108" spans="2:29">
      <c r="B108" s="322">
        <v>40330</v>
      </c>
      <c r="C108" s="210">
        <v>22</v>
      </c>
      <c r="D108" s="210">
        <v>5</v>
      </c>
      <c r="E108" s="210">
        <v>24</v>
      </c>
      <c r="F108" s="210"/>
      <c r="G108" s="210">
        <v>4</v>
      </c>
      <c r="H108" s="206">
        <v>55</v>
      </c>
      <c r="I108" s="207"/>
      <c r="J108" s="202">
        <v>17734.434669080001</v>
      </c>
      <c r="K108" s="202">
        <v>820.66140301000007</v>
      </c>
      <c r="L108" s="202">
        <v>1911.2700141100001</v>
      </c>
      <c r="M108" s="202">
        <v>0</v>
      </c>
      <c r="N108" s="202">
        <v>406.86808887000001</v>
      </c>
      <c r="O108" s="202">
        <v>20873.23417507</v>
      </c>
      <c r="P108" s="204"/>
      <c r="Q108" s="204">
        <v>0.84784341911622429</v>
      </c>
      <c r="R108" s="204">
        <v>3.923397519278303E-2</v>
      </c>
      <c r="S108" s="204">
        <v>9.156559055868449E-2</v>
      </c>
      <c r="T108" s="206">
        <v>0</v>
      </c>
      <c r="U108" s="204">
        <v>1.9451447877177803E-2</v>
      </c>
      <c r="V108" s="204">
        <v>1</v>
      </c>
      <c r="W108" s="204"/>
      <c r="X108" s="204">
        <v>0.17507728047529181</v>
      </c>
      <c r="Y108" s="204">
        <v>0.10881335123945979</v>
      </c>
      <c r="Z108" s="204">
        <v>0.35006843903892881</v>
      </c>
      <c r="AA108" s="204"/>
      <c r="AB108" s="204">
        <v>8.8411180070269602E-2</v>
      </c>
      <c r="AC108" s="204">
        <v>0.1845139664700115</v>
      </c>
    </row>
    <row r="109" spans="2:29">
      <c r="B109" s="322">
        <v>40360</v>
      </c>
      <c r="C109" s="210">
        <v>22</v>
      </c>
      <c r="D109" s="210">
        <v>5</v>
      </c>
      <c r="E109" s="210">
        <v>24</v>
      </c>
      <c r="F109" s="210"/>
      <c r="G109" s="210">
        <v>4</v>
      </c>
      <c r="H109" s="206">
        <v>55</v>
      </c>
      <c r="I109" s="207"/>
      <c r="J109" s="202">
        <v>18065.518696350002</v>
      </c>
      <c r="K109" s="202">
        <v>820.66743451000002</v>
      </c>
      <c r="L109" s="202">
        <v>1944.3292847</v>
      </c>
      <c r="M109" s="202">
        <v>0</v>
      </c>
      <c r="N109" s="202">
        <v>423.07735603000003</v>
      </c>
      <c r="O109" s="202">
        <v>21253.592771590003</v>
      </c>
      <c r="P109" s="204"/>
      <c r="Q109" s="204">
        <v>0.84822227977142495</v>
      </c>
      <c r="R109" s="204">
        <v>3.8532433744893367E-2</v>
      </c>
      <c r="S109" s="204">
        <v>9.148238161874514E-2</v>
      </c>
      <c r="T109" s="206">
        <v>0</v>
      </c>
      <c r="U109" s="204">
        <v>1.9864563286740231E-2</v>
      </c>
      <c r="V109" s="204">
        <v>1</v>
      </c>
      <c r="W109" s="204"/>
      <c r="X109" s="204">
        <v>0.18516834479587629</v>
      </c>
      <c r="Y109" s="204">
        <v>0.12897841758694906</v>
      </c>
      <c r="Z109" s="204">
        <v>0.33831997949860471</v>
      </c>
      <c r="AA109" s="204"/>
      <c r="AB109" s="204">
        <v>0.13247002332472424</v>
      </c>
      <c r="AC109" s="204">
        <v>0.19426956708274701</v>
      </c>
    </row>
    <row r="110" spans="2:29">
      <c r="B110" s="322">
        <v>40391</v>
      </c>
      <c r="C110" s="210">
        <v>22</v>
      </c>
      <c r="D110" s="210">
        <v>5</v>
      </c>
      <c r="E110" s="210">
        <v>24</v>
      </c>
      <c r="F110" s="210"/>
      <c r="G110" s="210">
        <v>4</v>
      </c>
      <c r="H110" s="206">
        <v>55</v>
      </c>
      <c r="I110" s="207"/>
      <c r="J110" s="202">
        <v>18101.542971059996</v>
      </c>
      <c r="K110" s="202">
        <v>857.24428561999991</v>
      </c>
      <c r="L110" s="202">
        <v>1989.9059181200003</v>
      </c>
      <c r="M110" s="202">
        <v>0</v>
      </c>
      <c r="N110" s="202">
        <v>427.85224244</v>
      </c>
      <c r="O110" s="202">
        <v>21376.545417239995</v>
      </c>
      <c r="P110" s="204"/>
      <c r="Q110" s="204">
        <v>0.84500180482392295</v>
      </c>
      <c r="R110" s="204">
        <v>4.0017194649207097E-2</v>
      </c>
      <c r="S110" s="204">
        <v>9.3088283409683156E-2</v>
      </c>
      <c r="T110" s="206">
        <v>0</v>
      </c>
      <c r="U110" s="204">
        <v>1.9972657449023625E-2</v>
      </c>
      <c r="V110" s="204">
        <v>1</v>
      </c>
      <c r="W110" s="204"/>
      <c r="X110" s="204">
        <v>0.16272886738014458</v>
      </c>
      <c r="Y110" s="204">
        <v>0.13790924615691913</v>
      </c>
      <c r="Z110" s="204">
        <v>0.29470326574647054</v>
      </c>
      <c r="AA110" s="204"/>
      <c r="AB110" s="204">
        <v>0.14538432984366523</v>
      </c>
      <c r="AC110" s="204">
        <v>0.17247340072847162</v>
      </c>
    </row>
    <row r="111" spans="2:29">
      <c r="B111" s="322">
        <v>40422</v>
      </c>
      <c r="C111" s="210">
        <v>22</v>
      </c>
      <c r="D111" s="210">
        <v>5</v>
      </c>
      <c r="E111" s="210">
        <v>24</v>
      </c>
      <c r="F111" s="210"/>
      <c r="G111" s="210">
        <v>4</v>
      </c>
      <c r="H111" s="206">
        <v>55</v>
      </c>
      <c r="I111" s="207"/>
      <c r="J111" s="202">
        <v>18175.847980270002</v>
      </c>
      <c r="K111" s="202">
        <v>902.21866336000005</v>
      </c>
      <c r="L111" s="202">
        <v>2009.9728458699999</v>
      </c>
      <c r="M111" s="202">
        <v>0</v>
      </c>
      <c r="N111" s="202">
        <v>428.84305544</v>
      </c>
      <c r="O111" s="202">
        <v>21516.882544939996</v>
      </c>
      <c r="P111" s="204"/>
      <c r="Q111" s="204">
        <v>0.84289607051775584</v>
      </c>
      <c r="R111" s="204">
        <v>4.1839949746467313E-2</v>
      </c>
      <c r="S111" s="204">
        <v>9.3413757391294303E-2</v>
      </c>
      <c r="T111" s="206">
        <v>0</v>
      </c>
      <c r="U111" s="204">
        <v>1.9887387190494901E-2</v>
      </c>
      <c r="V111" s="204">
        <v>1</v>
      </c>
      <c r="W111" s="204"/>
      <c r="X111" s="204">
        <v>0.17737810855614367</v>
      </c>
      <c r="Y111" s="204">
        <v>0.16513032454159715</v>
      </c>
      <c r="Z111" s="204">
        <v>0.29103998747197291</v>
      </c>
      <c r="AA111" s="204"/>
      <c r="AB111" s="204">
        <v>0.1550604219015892</v>
      </c>
      <c r="AC111" s="204">
        <v>0.18615349732741593</v>
      </c>
    </row>
    <row r="112" spans="2:29">
      <c r="B112" s="322">
        <v>40452</v>
      </c>
      <c r="C112" s="210">
        <v>22</v>
      </c>
      <c r="D112" s="210">
        <v>5</v>
      </c>
      <c r="E112" s="210">
        <v>24</v>
      </c>
      <c r="F112" s="210"/>
      <c r="G112" s="210">
        <v>4</v>
      </c>
      <c r="H112" s="206">
        <v>55</v>
      </c>
      <c r="I112" s="207"/>
      <c r="J112" s="202">
        <v>18505.808587900003</v>
      </c>
      <c r="K112" s="202">
        <v>933.59791199000017</v>
      </c>
      <c r="L112" s="202">
        <v>2052.4488572800001</v>
      </c>
      <c r="M112" s="202">
        <v>0</v>
      </c>
      <c r="N112" s="202">
        <v>430.78940145000007</v>
      </c>
      <c r="O112" s="202">
        <v>21922.644758620005</v>
      </c>
      <c r="P112" s="204"/>
      <c r="Q112" s="204">
        <v>0.84233109342969958</v>
      </c>
      <c r="R112" s="204">
        <v>4.2494687346134492E-2</v>
      </c>
      <c r="S112" s="204">
        <v>9.3622319746479277E-2</v>
      </c>
      <c r="T112" s="206">
        <v>0</v>
      </c>
      <c r="U112" s="204">
        <v>1.9608292490313806E-2</v>
      </c>
      <c r="V112" s="204">
        <v>1</v>
      </c>
      <c r="W112" s="204"/>
      <c r="X112" s="204">
        <v>0.18889934617106441</v>
      </c>
      <c r="Y112" s="204">
        <v>0.20521286867524458</v>
      </c>
      <c r="Z112" s="204">
        <v>0.27962167462620613</v>
      </c>
      <c r="AA112" s="204"/>
      <c r="AB112" s="204">
        <v>0.13592728935640341</v>
      </c>
      <c r="AC112" s="204">
        <v>0.19643411144908351</v>
      </c>
    </row>
    <row r="113" spans="2:29">
      <c r="B113" s="322">
        <v>40483</v>
      </c>
      <c r="C113" s="210">
        <v>22</v>
      </c>
      <c r="D113" s="210">
        <v>5</v>
      </c>
      <c r="E113" s="210">
        <v>24</v>
      </c>
      <c r="F113" s="210"/>
      <c r="G113" s="210">
        <v>4</v>
      </c>
      <c r="H113" s="206">
        <v>55</v>
      </c>
      <c r="I113" s="207"/>
      <c r="J113" s="202">
        <v>18949.853195669999</v>
      </c>
      <c r="K113" s="202">
        <v>965.89155742999992</v>
      </c>
      <c r="L113" s="202">
        <v>2108.8415534800001</v>
      </c>
      <c r="M113" s="202">
        <v>0</v>
      </c>
      <c r="N113" s="202">
        <v>438.13192787999998</v>
      </c>
      <c r="O113" s="202">
        <v>22462.718234460001</v>
      </c>
      <c r="P113" s="204"/>
      <c r="Q113" s="204">
        <v>0.84179934280504443</v>
      </c>
      <c r="R113" s="204">
        <v>4.290729167502487E-2</v>
      </c>
      <c r="S113" s="204">
        <v>9.3881850427382008E-2</v>
      </c>
      <c r="T113" s="206">
        <v>0</v>
      </c>
      <c r="U113" s="204">
        <v>1.9462903756719628E-2</v>
      </c>
      <c r="V113" s="204">
        <v>1</v>
      </c>
      <c r="W113" s="204"/>
      <c r="X113" s="204">
        <v>0.20019398191266946</v>
      </c>
      <c r="Y113" s="204">
        <v>0.24815249290285202</v>
      </c>
      <c r="Z113" s="204">
        <v>0.30417058392113527</v>
      </c>
      <c r="AA113" s="204"/>
      <c r="AB113" s="204">
        <v>0.15863314956580443</v>
      </c>
      <c r="AC113" s="204">
        <v>0.21040666888877557</v>
      </c>
    </row>
    <row r="114" spans="2:29">
      <c r="B114" s="322">
        <v>40513</v>
      </c>
      <c r="C114" s="210">
        <v>22</v>
      </c>
      <c r="D114" s="210">
        <v>5</v>
      </c>
      <c r="E114" s="210">
        <v>24</v>
      </c>
      <c r="F114" s="210"/>
      <c r="G114" s="210">
        <v>4</v>
      </c>
      <c r="H114" s="206">
        <v>55</v>
      </c>
      <c r="I114" s="207"/>
      <c r="J114" s="202">
        <v>19670.757205760001</v>
      </c>
      <c r="K114" s="202">
        <v>953.56450924000001</v>
      </c>
      <c r="L114" s="202">
        <v>2174.3446547100002</v>
      </c>
      <c r="M114" s="202">
        <v>0</v>
      </c>
      <c r="N114" s="202">
        <v>456.32883401999999</v>
      </c>
      <c r="O114" s="202">
        <v>23254.995203729999</v>
      </c>
      <c r="P114" s="204"/>
      <c r="Q114" s="204">
        <v>0.84401560283187604</v>
      </c>
      <c r="R114" s="204">
        <v>4.0914709875510637E-2</v>
      </c>
      <c r="S114" s="204">
        <v>9.3500111939874536E-2</v>
      </c>
      <c r="T114" s="206">
        <v>0</v>
      </c>
      <c r="U114" s="204">
        <v>1.9579757500243967E-2</v>
      </c>
      <c r="V114" s="204">
        <v>1</v>
      </c>
      <c r="W114" s="204"/>
      <c r="X114" s="204">
        <v>0.18844447923060437</v>
      </c>
      <c r="Y114" s="204">
        <v>0.23820175420667478</v>
      </c>
      <c r="Z114" s="204">
        <v>0.28974364372330608</v>
      </c>
      <c r="AA114" s="204"/>
      <c r="AB114" s="204">
        <v>0.18346790606097474</v>
      </c>
      <c r="AC114" s="204">
        <v>0.19912745543496779</v>
      </c>
    </row>
    <row r="115" spans="2:29">
      <c r="B115" s="322">
        <v>40544</v>
      </c>
      <c r="C115" s="210">
        <v>22</v>
      </c>
      <c r="D115" s="210">
        <v>5</v>
      </c>
      <c r="E115" s="210">
        <v>24</v>
      </c>
      <c r="F115" s="210"/>
      <c r="G115" s="210">
        <v>4</v>
      </c>
      <c r="H115" s="206">
        <v>55</v>
      </c>
      <c r="I115" s="207"/>
      <c r="J115" s="202">
        <v>19458.127644790002</v>
      </c>
      <c r="K115" s="202">
        <v>1006.86872537</v>
      </c>
      <c r="L115" s="202">
        <v>2196.0803660799997</v>
      </c>
      <c r="M115" s="202">
        <v>0</v>
      </c>
      <c r="N115" s="202">
        <v>453.69207405000003</v>
      </c>
      <c r="O115" s="202">
        <v>23114.768810290003</v>
      </c>
      <c r="P115" s="204"/>
      <c r="Q115" s="204">
        <v>0.83990620507231661</v>
      </c>
      <c r="R115" s="204">
        <v>4.34612880318909E-2</v>
      </c>
      <c r="S115" s="204">
        <v>9.5007671679691236E-2</v>
      </c>
      <c r="T115" s="206">
        <v>0</v>
      </c>
      <c r="U115" s="204">
        <v>1.9583528032243849E-2</v>
      </c>
      <c r="V115" s="204">
        <v>1</v>
      </c>
      <c r="W115" s="204"/>
      <c r="X115" s="204">
        <v>0.158716833120226</v>
      </c>
      <c r="Y115" s="204">
        <v>0.26376931235834999</v>
      </c>
      <c r="Z115" s="204">
        <v>0.29514947456643803</v>
      </c>
      <c r="AA115" s="204"/>
      <c r="AB115" s="204">
        <v>0.18282113185391435</v>
      </c>
      <c r="AC115" s="204">
        <v>0.17520395414245638</v>
      </c>
    </row>
    <row r="116" spans="2:29">
      <c r="B116" s="322">
        <v>40575</v>
      </c>
      <c r="C116" s="210">
        <v>22</v>
      </c>
      <c r="D116" s="210">
        <v>5</v>
      </c>
      <c r="E116" s="210">
        <v>24</v>
      </c>
      <c r="F116" s="210"/>
      <c r="G116" s="210">
        <v>4</v>
      </c>
      <c r="H116" s="206">
        <v>55</v>
      </c>
      <c r="I116" s="207"/>
      <c r="J116" s="202">
        <v>19859.877513240001</v>
      </c>
      <c r="K116" s="202">
        <v>1024.80538056</v>
      </c>
      <c r="L116" s="202">
        <v>2247.9391390400001</v>
      </c>
      <c r="M116" s="202">
        <v>0</v>
      </c>
      <c r="N116" s="202">
        <v>457.39546972000005</v>
      </c>
      <c r="O116" s="202">
        <v>23590.017502559997</v>
      </c>
      <c r="P116" s="204"/>
      <c r="Q116" s="204">
        <v>0.83996356984545995</v>
      </c>
      <c r="R116" s="204">
        <v>4.3343630154724928E-2</v>
      </c>
      <c r="S116" s="204">
        <v>9.5291965713719923E-2</v>
      </c>
      <c r="T116" s="206">
        <v>0</v>
      </c>
      <c r="U116" s="204">
        <v>1.9345312241780963E-2</v>
      </c>
      <c r="V116" s="204">
        <v>1</v>
      </c>
      <c r="W116" s="204"/>
      <c r="X116" s="204">
        <v>0.17013890677148158</v>
      </c>
      <c r="Y116" s="204">
        <v>0.30524104123795714</v>
      </c>
      <c r="Z116" s="204">
        <v>0.30872573790553415</v>
      </c>
      <c r="AA116" s="204"/>
      <c r="AB116" s="204">
        <v>0.19042542250315497</v>
      </c>
      <c r="AC116" s="204">
        <v>0.18785929536173529</v>
      </c>
    </row>
    <row r="117" spans="2:29">
      <c r="B117" s="322">
        <v>40603</v>
      </c>
      <c r="C117" s="210">
        <v>22</v>
      </c>
      <c r="D117" s="210">
        <v>5</v>
      </c>
      <c r="E117" s="210">
        <v>24</v>
      </c>
      <c r="F117" s="210"/>
      <c r="G117" s="210">
        <v>4</v>
      </c>
      <c r="H117" s="206">
        <v>55</v>
      </c>
      <c r="I117" s="207"/>
      <c r="J117" s="202">
        <v>20416.116013660001</v>
      </c>
      <c r="K117" s="202">
        <v>1008.37949886</v>
      </c>
      <c r="L117" s="202">
        <v>2309.7013441199997</v>
      </c>
      <c r="M117" s="202">
        <v>0</v>
      </c>
      <c r="N117" s="202">
        <v>463.14873170000004</v>
      </c>
      <c r="O117" s="202">
        <v>24197.345588340002</v>
      </c>
      <c r="P117" s="204"/>
      <c r="Q117" s="204">
        <v>0.84182941199006822</v>
      </c>
      <c r="R117" s="204">
        <v>4.1579089774969095E-2</v>
      </c>
      <c r="S117" s="204">
        <v>9.5452674165755508E-2</v>
      </c>
      <c r="T117" s="206">
        <v>0</v>
      </c>
      <c r="U117" s="204">
        <v>1.9097277082971511E-2</v>
      </c>
      <c r="V117" s="204">
        <v>1</v>
      </c>
      <c r="W117" s="204"/>
      <c r="X117" s="204">
        <v>0.18088822958966144</v>
      </c>
      <c r="Y117" s="204">
        <v>0.2871772664896235</v>
      </c>
      <c r="Z117" s="204">
        <v>0.30135972316713522</v>
      </c>
      <c r="AA117" s="204"/>
      <c r="AB117" s="204">
        <v>0.19622463227955356</v>
      </c>
      <c r="AC117" s="204">
        <v>0.19586398531538363</v>
      </c>
    </row>
    <row r="118" spans="2:29">
      <c r="B118" s="322">
        <v>40634</v>
      </c>
      <c r="C118" s="210">
        <v>22</v>
      </c>
      <c r="D118" s="210">
        <v>5</v>
      </c>
      <c r="E118" s="210">
        <v>24</v>
      </c>
      <c r="F118" s="210"/>
      <c r="G118" s="210">
        <v>4</v>
      </c>
      <c r="H118" s="206">
        <v>55</v>
      </c>
      <c r="I118" s="207"/>
      <c r="J118" s="202">
        <v>20790.338127299998</v>
      </c>
      <c r="K118" s="202">
        <v>983.08124574999999</v>
      </c>
      <c r="L118" s="202">
        <v>2387.4869200899998</v>
      </c>
      <c r="M118" s="202">
        <v>0</v>
      </c>
      <c r="N118" s="202">
        <v>475.10518835000005</v>
      </c>
      <c r="O118" s="202">
        <v>24636.011481489997</v>
      </c>
      <c r="P118" s="204"/>
      <c r="Q118" s="204">
        <v>0.84195809515872277</v>
      </c>
      <c r="R118" s="204">
        <v>3.9812397854706166E-2</v>
      </c>
      <c r="S118" s="204">
        <v>9.6910448425623297E-2</v>
      </c>
      <c r="T118" s="206">
        <v>0</v>
      </c>
      <c r="U118" s="204">
        <v>1.9240603829233725E-2</v>
      </c>
      <c r="V118" s="204">
        <v>1</v>
      </c>
      <c r="W118" s="204"/>
      <c r="X118" s="204">
        <v>0.18200275623626849</v>
      </c>
      <c r="Y118" s="204">
        <v>0.26049018970058246</v>
      </c>
      <c r="Z118" s="204">
        <v>0.30566059874878904</v>
      </c>
      <c r="AA118" s="204"/>
      <c r="AB118" s="204">
        <v>0.19626078542394021</v>
      </c>
      <c r="AC118" s="204">
        <v>0.19622937011148367</v>
      </c>
    </row>
    <row r="119" spans="2:29">
      <c r="B119" s="322">
        <v>40664</v>
      </c>
      <c r="C119" s="210">
        <v>22</v>
      </c>
      <c r="D119" s="210">
        <v>5</v>
      </c>
      <c r="E119" s="210">
        <v>24</v>
      </c>
      <c r="F119" s="210"/>
      <c r="G119" s="210">
        <v>4</v>
      </c>
      <c r="H119" s="206">
        <v>55</v>
      </c>
      <c r="I119" s="207"/>
      <c r="J119" s="202">
        <v>20810.558009959997</v>
      </c>
      <c r="K119" s="202">
        <v>993.20922352000014</v>
      </c>
      <c r="L119" s="202">
        <v>2440.5872427300001</v>
      </c>
      <c r="M119" s="202">
        <v>0</v>
      </c>
      <c r="N119" s="202">
        <v>478.4361811</v>
      </c>
      <c r="O119" s="202">
        <v>24722.790657310008</v>
      </c>
      <c r="P119" s="204"/>
      <c r="Q119" s="204">
        <v>0.83976107236513009</v>
      </c>
      <c r="R119" s="204">
        <v>4.0078619815331729E-2</v>
      </c>
      <c r="S119" s="204">
        <v>9.8718113038277489E-2</v>
      </c>
      <c r="T119" s="206">
        <v>0</v>
      </c>
      <c r="U119" s="204">
        <v>1.93061656639156E-2</v>
      </c>
      <c r="V119" s="204">
        <v>1</v>
      </c>
      <c r="W119" s="204"/>
      <c r="X119" s="204">
        <v>0.17708152142851974</v>
      </c>
      <c r="Y119" s="204">
        <v>0.21502038432775628</v>
      </c>
      <c r="Z119" s="204">
        <v>0.30845626032681595</v>
      </c>
      <c r="AA119" s="204"/>
      <c r="AB119" s="204">
        <v>0.18952471673514837</v>
      </c>
      <c r="AC119" s="204">
        <v>0.19061715803200951</v>
      </c>
    </row>
    <row r="120" spans="2:29">
      <c r="B120" s="322">
        <v>40695</v>
      </c>
      <c r="C120" s="210">
        <v>22</v>
      </c>
      <c r="D120" s="210">
        <v>5</v>
      </c>
      <c r="E120" s="210">
        <v>24</v>
      </c>
      <c r="F120" s="210"/>
      <c r="G120" s="210">
        <v>4</v>
      </c>
      <c r="H120" s="206">
        <v>55</v>
      </c>
      <c r="I120" s="207"/>
      <c r="J120" s="202">
        <v>20980.211157819998</v>
      </c>
      <c r="K120" s="202">
        <v>1008.3499016099998</v>
      </c>
      <c r="L120" s="202">
        <v>2504.6205780699997</v>
      </c>
      <c r="M120" s="202">
        <v>0</v>
      </c>
      <c r="N120" s="202">
        <v>488.99208626000001</v>
      </c>
      <c r="O120" s="202">
        <v>24982.173723759999</v>
      </c>
      <c r="P120" s="204"/>
      <c r="Q120" s="204">
        <v>0.83781146927678385</v>
      </c>
      <c r="R120" s="204">
        <v>4.0266854621150351E-2</v>
      </c>
      <c r="S120" s="204">
        <v>0.10025631099058085</v>
      </c>
      <c r="T120" s="206">
        <v>0</v>
      </c>
      <c r="U120" s="204">
        <v>1.9527123686813246E-2</v>
      </c>
      <c r="V120" s="204">
        <v>1</v>
      </c>
      <c r="W120" s="204"/>
      <c r="X120" s="204">
        <v>0.18302114216242882</v>
      </c>
      <c r="Y120" s="204">
        <v>0.22870394283391526</v>
      </c>
      <c r="Z120" s="204">
        <v>0.31044831948368046</v>
      </c>
      <c r="AA120" s="204"/>
      <c r="AB120" s="204">
        <v>0.20184428230310236</v>
      </c>
      <c r="AC120" s="204">
        <v>0.19685207928139481</v>
      </c>
    </row>
    <row r="121" spans="2:29">
      <c r="B121" s="322">
        <v>40725</v>
      </c>
      <c r="C121" s="210">
        <v>22</v>
      </c>
      <c r="D121" s="210">
        <v>5</v>
      </c>
      <c r="E121" s="210">
        <v>24</v>
      </c>
      <c r="F121" s="210"/>
      <c r="G121" s="210">
        <v>4</v>
      </c>
      <c r="H121" s="206">
        <v>55</v>
      </c>
      <c r="I121" s="207"/>
      <c r="J121" s="202">
        <v>21289.568270870001</v>
      </c>
      <c r="K121" s="202">
        <v>1025.8989327199999</v>
      </c>
      <c r="L121" s="202">
        <v>2553.5390145499996</v>
      </c>
      <c r="M121" s="202">
        <v>0</v>
      </c>
      <c r="N121" s="202">
        <v>492.07676089</v>
      </c>
      <c r="O121" s="202">
        <v>25361.082979029998</v>
      </c>
      <c r="P121" s="204"/>
      <c r="Q121" s="204">
        <v>0.83747011333753651</v>
      </c>
      <c r="R121" s="204">
        <v>4.0355900341738887E-2</v>
      </c>
      <c r="S121" s="204">
        <v>0.1006873017473825</v>
      </c>
      <c r="T121" s="206">
        <v>0</v>
      </c>
      <c r="U121" s="204">
        <v>1.9356878235862678E-2</v>
      </c>
      <c r="V121" s="204">
        <v>1</v>
      </c>
      <c r="W121" s="204"/>
      <c r="X121" s="204">
        <v>0.17846426823999217</v>
      </c>
      <c r="Y121" s="204">
        <v>0.2500787646490914</v>
      </c>
      <c r="Z121" s="204">
        <v>0.31332641782639081</v>
      </c>
      <c r="AA121" s="204"/>
      <c r="AB121" s="204">
        <v>0.16308933549992988</v>
      </c>
      <c r="AC121" s="204">
        <v>0.19326098187646368</v>
      </c>
    </row>
    <row r="122" spans="2:29">
      <c r="B122" s="322">
        <v>40756</v>
      </c>
      <c r="C122" s="210">
        <v>22</v>
      </c>
      <c r="D122" s="210">
        <v>5</v>
      </c>
      <c r="E122" s="210">
        <v>24</v>
      </c>
      <c r="F122" s="210"/>
      <c r="G122" s="210">
        <v>4</v>
      </c>
      <c r="H122" s="206">
        <v>55</v>
      </c>
      <c r="I122" s="207"/>
      <c r="J122" s="202">
        <v>21546.741424400003</v>
      </c>
      <c r="K122" s="202">
        <v>1072.5529013400001</v>
      </c>
      <c r="L122" s="202">
        <v>2600.2417328299998</v>
      </c>
      <c r="M122" s="202">
        <v>0</v>
      </c>
      <c r="N122" s="202">
        <v>498.59244024999998</v>
      </c>
      <c r="O122" s="202">
        <v>25718.128498820002</v>
      </c>
      <c r="P122" s="204"/>
      <c r="Q122" s="204">
        <v>0.83580517020765266</v>
      </c>
      <c r="R122" s="204">
        <v>4.160467899085827E-2</v>
      </c>
      <c r="S122" s="204">
        <v>0.10110540247706221</v>
      </c>
      <c r="T122" s="206">
        <v>0</v>
      </c>
      <c r="U122" s="204">
        <v>1.9340564365593133E-2</v>
      </c>
      <c r="V122" s="204">
        <v>1</v>
      </c>
      <c r="W122" s="204"/>
      <c r="X122" s="204">
        <v>0.19032623124161563</v>
      </c>
      <c r="Y122" s="204">
        <v>0.25116366400072154</v>
      </c>
      <c r="Z122" s="204">
        <v>0.30671591513563889</v>
      </c>
      <c r="AA122" s="204"/>
      <c r="AB122" s="204">
        <v>0.16533791527321551</v>
      </c>
      <c r="AC122" s="204">
        <v>0.2031003137709313</v>
      </c>
    </row>
    <row r="123" spans="2:29">
      <c r="B123" s="322">
        <v>40787</v>
      </c>
      <c r="C123" s="210">
        <v>22</v>
      </c>
      <c r="D123" s="210">
        <v>5</v>
      </c>
      <c r="E123" s="210">
        <v>24</v>
      </c>
      <c r="F123" s="210"/>
      <c r="G123" s="210">
        <v>4</v>
      </c>
      <c r="H123" s="206">
        <v>55</v>
      </c>
      <c r="I123" s="207"/>
      <c r="J123" s="202">
        <v>21842.389960629996</v>
      </c>
      <c r="K123" s="202">
        <v>1094.9732471399998</v>
      </c>
      <c r="L123" s="202">
        <v>2636.0320708299996</v>
      </c>
      <c r="M123" s="202">
        <v>0</v>
      </c>
      <c r="N123" s="202">
        <v>498.26151851999998</v>
      </c>
      <c r="O123" s="202">
        <v>26071.656797119998</v>
      </c>
      <c r="P123" s="204"/>
      <c r="Q123" s="204">
        <v>0.83575822482808737</v>
      </c>
      <c r="R123" s="204">
        <v>4.1897104616915169E-2</v>
      </c>
      <c r="S123" s="204">
        <v>0.10110719435065547</v>
      </c>
      <c r="T123" s="206">
        <v>0</v>
      </c>
      <c r="U123" s="204">
        <v>1.9065045673528087E-2</v>
      </c>
      <c r="V123" s="204">
        <v>1</v>
      </c>
      <c r="W123" s="204"/>
      <c r="X123" s="204">
        <v>0.20172604790379234</v>
      </c>
      <c r="Y123" s="204">
        <v>0.21364508584000275</v>
      </c>
      <c r="Z123" s="204">
        <v>0.31147645912052857</v>
      </c>
      <c r="AA123" s="204"/>
      <c r="AB123" s="204">
        <v>0.1618738188701121</v>
      </c>
      <c r="AC123" s="204">
        <v>0.21168374380753985</v>
      </c>
    </row>
    <row r="124" spans="2:29">
      <c r="B124" s="322">
        <v>40817</v>
      </c>
      <c r="C124" s="210">
        <v>22</v>
      </c>
      <c r="D124" s="210">
        <v>5</v>
      </c>
      <c r="E124" s="210">
        <v>24</v>
      </c>
      <c r="F124" s="210"/>
      <c r="G124" s="210">
        <v>4</v>
      </c>
      <c r="H124" s="206">
        <v>55</v>
      </c>
      <c r="I124" s="207"/>
      <c r="J124" s="202">
        <v>21940.598945450001</v>
      </c>
      <c r="K124" s="202">
        <v>1137.2613287199997</v>
      </c>
      <c r="L124" s="202">
        <v>2670.9725459299998</v>
      </c>
      <c r="M124" s="202">
        <v>0</v>
      </c>
      <c r="N124" s="202">
        <v>497.57736227999999</v>
      </c>
      <c r="O124" s="202">
        <v>26246.410182380001</v>
      </c>
      <c r="P124" s="204"/>
      <c r="Q124" s="204">
        <v>0.83391973651582307</v>
      </c>
      <c r="R124" s="204">
        <v>4.3225103833935727E-2</v>
      </c>
      <c r="S124" s="204">
        <v>0.10176525198570216</v>
      </c>
      <c r="T124" s="206">
        <v>0</v>
      </c>
      <c r="U124" s="204">
        <v>1.8911953309953974E-2</v>
      </c>
      <c r="V124" s="204">
        <v>1</v>
      </c>
      <c r="W124" s="204"/>
      <c r="X124" s="204">
        <v>0.18560606748066277</v>
      </c>
      <c r="Y124" s="204">
        <v>0.21814896339676149</v>
      </c>
      <c r="Z124" s="204">
        <v>0.30135887988443999</v>
      </c>
      <c r="AA124" s="204"/>
      <c r="AB124" s="204">
        <v>0.15503622095900549</v>
      </c>
      <c r="AC124" s="204">
        <v>0.19722827566504675</v>
      </c>
    </row>
    <row r="125" spans="2:29">
      <c r="B125" s="322">
        <v>40848</v>
      </c>
      <c r="C125" s="210">
        <v>22</v>
      </c>
      <c r="D125" s="210">
        <v>5</v>
      </c>
      <c r="E125" s="210">
        <v>24</v>
      </c>
      <c r="F125" s="210"/>
      <c r="G125" s="210">
        <v>4</v>
      </c>
      <c r="H125" s="206">
        <v>55</v>
      </c>
      <c r="I125" s="207"/>
      <c r="J125" s="202">
        <v>21794.32972265</v>
      </c>
      <c r="K125" s="202">
        <v>1154.2503123199999</v>
      </c>
      <c r="L125" s="202">
        <v>2703.4085330500002</v>
      </c>
      <c r="M125" s="202">
        <v>0</v>
      </c>
      <c r="N125" s="202">
        <v>498.96550599</v>
      </c>
      <c r="O125" s="202">
        <v>26150.954074009995</v>
      </c>
      <c r="P125" s="204"/>
      <c r="Q125" s="204">
        <v>0.83134885944158488</v>
      </c>
      <c r="R125" s="204">
        <v>4.4029098066735502E-2</v>
      </c>
      <c r="S125" s="204">
        <v>0.10337705176641224</v>
      </c>
      <c r="T125" s="206">
        <v>0</v>
      </c>
      <c r="U125" s="204">
        <v>1.9033134286959942E-2</v>
      </c>
      <c r="V125" s="204">
        <v>1</v>
      </c>
      <c r="W125" s="204"/>
      <c r="X125" s="204">
        <v>0.1501054650718856</v>
      </c>
      <c r="Y125" s="204">
        <v>0.19501025083103163</v>
      </c>
      <c r="Z125" s="204">
        <v>0.28194009103663986</v>
      </c>
      <c r="AA125" s="204"/>
      <c r="AB125" s="204">
        <v>0.13884762611197266</v>
      </c>
      <c r="AC125" s="204">
        <v>0.16419365639782102</v>
      </c>
    </row>
    <row r="126" spans="2:29">
      <c r="B126" s="322">
        <v>40878</v>
      </c>
      <c r="C126" s="210">
        <v>22</v>
      </c>
      <c r="D126" s="210">
        <v>5</v>
      </c>
      <c r="E126" s="210">
        <v>24</v>
      </c>
      <c r="F126" s="210"/>
      <c r="G126" s="210">
        <v>4</v>
      </c>
      <c r="H126" s="206">
        <v>55</v>
      </c>
      <c r="I126" s="207"/>
      <c r="J126" s="202">
        <v>22726.443019669998</v>
      </c>
      <c r="K126" s="202">
        <v>1159.5452207499998</v>
      </c>
      <c r="L126" s="202">
        <v>2800.7524397400007</v>
      </c>
      <c r="M126" s="202">
        <v>0</v>
      </c>
      <c r="N126" s="202">
        <v>510.58694034999996</v>
      </c>
      <c r="O126" s="202">
        <v>27197.327620509997</v>
      </c>
      <c r="P126" s="204"/>
      <c r="Q126" s="204">
        <v>0.83356426999681621</v>
      </c>
      <c r="R126" s="204">
        <v>4.2529993128542193E-2</v>
      </c>
      <c r="S126" s="204">
        <v>0.10297895730122773</v>
      </c>
      <c r="T126" s="206">
        <v>0</v>
      </c>
      <c r="U126" s="204">
        <v>1.8727393012377164E-2</v>
      </c>
      <c r="V126" s="204">
        <v>1</v>
      </c>
      <c r="W126" s="204"/>
      <c r="X126" s="204">
        <v>0.15534154491090102</v>
      </c>
      <c r="Y126" s="204">
        <v>0.21601130234405264</v>
      </c>
      <c r="Z126" s="204">
        <v>0.28809038331301107</v>
      </c>
      <c r="AA126" s="204"/>
      <c r="AB126" s="204">
        <v>0.1189013322958723</v>
      </c>
      <c r="AC126" s="204">
        <v>0.16952626230375079</v>
      </c>
    </row>
    <row r="127" spans="2:29">
      <c r="B127" s="322">
        <v>40909</v>
      </c>
      <c r="C127" s="210">
        <v>22</v>
      </c>
      <c r="D127" s="210">
        <v>5</v>
      </c>
      <c r="E127" s="210">
        <v>24</v>
      </c>
      <c r="F127" s="210"/>
      <c r="G127" s="210">
        <v>4</v>
      </c>
      <c r="H127" s="206">
        <v>55</v>
      </c>
      <c r="I127" s="207"/>
      <c r="J127" s="202">
        <v>23093.161284289999</v>
      </c>
      <c r="K127" s="202">
        <v>1181.74964699</v>
      </c>
      <c r="L127" s="202">
        <v>2836.9755969799999</v>
      </c>
      <c r="M127" s="202">
        <v>0</v>
      </c>
      <c r="N127" s="202">
        <v>511.67080125000001</v>
      </c>
      <c r="O127" s="202">
        <v>27623.557329509993</v>
      </c>
      <c r="P127" s="204"/>
      <c r="Q127" s="204">
        <v>0.83397493537729295</v>
      </c>
      <c r="R127" s="204">
        <v>4.2677118708345986E-2</v>
      </c>
      <c r="S127" s="204">
        <v>0.10270131262019917</v>
      </c>
      <c r="T127" s="206">
        <v>0</v>
      </c>
      <c r="U127" s="204">
        <v>1.8478224707035213E-2</v>
      </c>
      <c r="V127" s="204">
        <v>1</v>
      </c>
      <c r="W127" s="204"/>
      <c r="X127" s="204">
        <v>0.18681312538687633</v>
      </c>
      <c r="Y127" s="204">
        <v>0.17368790708613524</v>
      </c>
      <c r="Z127" s="204">
        <v>0.29183596411091139</v>
      </c>
      <c r="AA127" s="204"/>
      <c r="AB127" s="204">
        <v>0.12779312338969873</v>
      </c>
      <c r="AC127" s="204">
        <v>0.19506093944633407</v>
      </c>
    </row>
    <row r="128" spans="2:29">
      <c r="B128" s="322">
        <v>40940</v>
      </c>
      <c r="C128" s="210">
        <v>22</v>
      </c>
      <c r="D128" s="210">
        <v>5</v>
      </c>
      <c r="E128" s="210">
        <v>24</v>
      </c>
      <c r="F128" s="210"/>
      <c r="G128" s="210">
        <v>4</v>
      </c>
      <c r="H128" s="206">
        <v>55</v>
      </c>
      <c r="I128" s="207"/>
      <c r="J128" s="202">
        <v>23514.24475166</v>
      </c>
      <c r="K128" s="202">
        <v>1204.1444471899997</v>
      </c>
      <c r="L128" s="202">
        <v>2894.4221967500007</v>
      </c>
      <c r="M128" s="202">
        <v>0</v>
      </c>
      <c r="N128" s="202">
        <v>517.24473918000001</v>
      </c>
      <c r="O128" s="202">
        <v>28130.056134780003</v>
      </c>
      <c r="P128" s="204"/>
      <c r="Q128" s="204">
        <v>0.83387643722841787</v>
      </c>
      <c r="R128" s="204">
        <v>4.2702102157046493E-2</v>
      </c>
      <c r="S128" s="204">
        <v>0.1028942915322283</v>
      </c>
      <c r="T128" s="206">
        <v>0</v>
      </c>
      <c r="U128" s="204">
        <v>1.8342847275675801E-2</v>
      </c>
      <c r="V128" s="204">
        <v>1</v>
      </c>
      <c r="W128" s="204"/>
      <c r="X128" s="204">
        <v>0.18400754163683741</v>
      </c>
      <c r="Y128" s="204">
        <v>0.17499817041553856</v>
      </c>
      <c r="Z128" s="204">
        <v>0.28758921737804966</v>
      </c>
      <c r="AA128" s="204"/>
      <c r="AB128" s="204">
        <v>0.1308479716614539</v>
      </c>
      <c r="AC128" s="204">
        <v>0.19245592470320627</v>
      </c>
    </row>
    <row r="129" spans="2:29">
      <c r="B129" s="322">
        <v>40969</v>
      </c>
      <c r="C129" s="210">
        <v>22</v>
      </c>
      <c r="D129" s="210">
        <v>5</v>
      </c>
      <c r="E129" s="210">
        <v>24</v>
      </c>
      <c r="F129" s="210"/>
      <c r="G129" s="210">
        <v>4</v>
      </c>
      <c r="H129" s="206">
        <v>55</v>
      </c>
      <c r="I129" s="207"/>
      <c r="J129" s="202">
        <v>24238.064375959999</v>
      </c>
      <c r="K129" s="202">
        <v>1172.4672700800002</v>
      </c>
      <c r="L129" s="202">
        <v>2966.3359022499999</v>
      </c>
      <c r="M129" s="202">
        <v>0</v>
      </c>
      <c r="N129" s="202">
        <v>518.74785128999997</v>
      </c>
      <c r="O129" s="202">
        <v>28895.615399580001</v>
      </c>
      <c r="P129" s="204"/>
      <c r="Q129" s="204">
        <v>0.8368048522087197</v>
      </c>
      <c r="R129" s="204">
        <v>4.0478739780556265E-2</v>
      </c>
      <c r="S129" s="204">
        <v>0.10265695543183052</v>
      </c>
      <c r="T129" s="206">
        <v>0</v>
      </c>
      <c r="U129" s="204">
        <v>1.7909463078366227E-2</v>
      </c>
      <c r="V129" s="204">
        <v>1</v>
      </c>
      <c r="W129" s="204"/>
      <c r="X129" s="204">
        <v>0.18720251980067171</v>
      </c>
      <c r="Y129" s="204">
        <v>0.16272422377240492</v>
      </c>
      <c r="Z129" s="204">
        <v>0.28429414036652401</v>
      </c>
      <c r="AA129" s="204"/>
      <c r="AB129" s="204">
        <v>0.12004592862841679</v>
      </c>
      <c r="AC129" s="204">
        <v>0.19416467786053193</v>
      </c>
    </row>
    <row r="130" spans="2:29">
      <c r="B130" s="322">
        <v>41000</v>
      </c>
      <c r="C130" s="210">
        <v>22</v>
      </c>
      <c r="D130" s="210">
        <v>5</v>
      </c>
      <c r="E130" s="210">
        <v>24</v>
      </c>
      <c r="F130" s="210"/>
      <c r="G130" s="210">
        <v>4</v>
      </c>
      <c r="H130" s="206">
        <v>55</v>
      </c>
      <c r="I130" s="207"/>
      <c r="J130" s="202">
        <v>24510.031591970001</v>
      </c>
      <c r="K130" s="202">
        <v>1152.3830802100001</v>
      </c>
      <c r="L130" s="202">
        <v>3031.8389085600002</v>
      </c>
      <c r="M130" s="202">
        <v>0</v>
      </c>
      <c r="N130" s="202">
        <v>528.90603597000006</v>
      </c>
      <c r="O130" s="202">
        <v>29223.15961671</v>
      </c>
      <c r="P130" s="204"/>
      <c r="Q130" s="204">
        <v>0.8366246225249544</v>
      </c>
      <c r="R130" s="204">
        <v>3.9335406642262302E-2</v>
      </c>
      <c r="S130" s="204">
        <v>0.10374781332085577</v>
      </c>
      <c r="T130" s="206">
        <v>0</v>
      </c>
      <c r="U130" s="204">
        <v>1.8053661458337006E-2</v>
      </c>
      <c r="V130" s="204">
        <v>1</v>
      </c>
      <c r="W130" s="204"/>
      <c r="X130" s="204">
        <v>0.17891452471307501</v>
      </c>
      <c r="Y130" s="204">
        <v>0.17221550628894211</v>
      </c>
      <c r="Z130" s="204">
        <v>0.26988712819658534</v>
      </c>
      <c r="AA130" s="204"/>
      <c r="AB130" s="204">
        <v>0.11323986548504306</v>
      </c>
      <c r="AC130" s="204">
        <v>0.18619686626897813</v>
      </c>
    </row>
    <row r="131" spans="2:29">
      <c r="B131" s="322">
        <v>41030</v>
      </c>
      <c r="C131" s="210">
        <v>22</v>
      </c>
      <c r="D131" s="210">
        <v>5</v>
      </c>
      <c r="E131" s="210">
        <v>24</v>
      </c>
      <c r="F131" s="210"/>
      <c r="G131" s="210">
        <v>4</v>
      </c>
      <c r="H131" s="206">
        <v>55</v>
      </c>
      <c r="I131" s="207"/>
      <c r="J131" s="202">
        <v>24497.375521540002</v>
      </c>
      <c r="K131" s="202">
        <v>1166.3195937799999</v>
      </c>
      <c r="L131" s="202">
        <v>3102.67900031</v>
      </c>
      <c r="M131" s="202">
        <v>0</v>
      </c>
      <c r="N131" s="202">
        <v>529.46905026000002</v>
      </c>
      <c r="O131" s="202">
        <v>29295.843165890001</v>
      </c>
      <c r="P131" s="204"/>
      <c r="Q131" s="204">
        <v>0.83404869878579424</v>
      </c>
      <c r="R131" s="204">
        <v>3.9709043064847994E-2</v>
      </c>
      <c r="S131" s="204">
        <v>0.10590850663491191</v>
      </c>
      <c r="T131" s="206">
        <v>0</v>
      </c>
      <c r="U131" s="204">
        <v>1.8026542150542273E-2</v>
      </c>
      <c r="V131" s="204">
        <v>1</v>
      </c>
      <c r="W131" s="204"/>
      <c r="X131" s="204">
        <v>0.1771609156186722</v>
      </c>
      <c r="Y131" s="204">
        <v>0.17429396159500521</v>
      </c>
      <c r="Z131" s="204">
        <v>0.27128379022394422</v>
      </c>
      <c r="AA131" s="204"/>
      <c r="AB131" s="204">
        <v>0.10666599052493786</v>
      </c>
      <c r="AC131" s="204">
        <v>0.18497315177596407</v>
      </c>
    </row>
    <row r="132" spans="2:29">
      <c r="B132" s="322">
        <v>41061</v>
      </c>
      <c r="C132" s="210">
        <v>22</v>
      </c>
      <c r="D132" s="210">
        <v>5</v>
      </c>
      <c r="E132" s="210">
        <v>24</v>
      </c>
      <c r="F132" s="210"/>
      <c r="G132" s="210">
        <v>4</v>
      </c>
      <c r="H132" s="206">
        <v>55</v>
      </c>
      <c r="I132" s="207"/>
      <c r="J132" s="202">
        <v>24605.787610299998</v>
      </c>
      <c r="K132" s="202">
        <v>1162.96220253</v>
      </c>
      <c r="L132" s="202">
        <v>3150.8969420400003</v>
      </c>
      <c r="M132" s="202">
        <v>0</v>
      </c>
      <c r="N132" s="202">
        <v>532.22133742999995</v>
      </c>
      <c r="O132" s="202">
        <v>29451.868092299996</v>
      </c>
      <c r="P132" s="204"/>
      <c r="Q132" s="204">
        <v>0.83327088558472662</v>
      </c>
      <c r="R132" s="204">
        <v>3.9383520647723026E-2</v>
      </c>
      <c r="S132" s="204">
        <v>0.1069846208792366</v>
      </c>
      <c r="T132" s="206">
        <v>0</v>
      </c>
      <c r="U132" s="204">
        <v>1.8023586653318133E-2</v>
      </c>
      <c r="V132" s="204">
        <v>1</v>
      </c>
      <c r="W132" s="204"/>
      <c r="X132" s="204">
        <v>0.17280934044024776</v>
      </c>
      <c r="Y132" s="204">
        <v>0.15333199385762386</v>
      </c>
      <c r="Z132" s="204">
        <v>0.25803363975712656</v>
      </c>
      <c r="AA132" s="204"/>
      <c r="AB132" s="204">
        <v>8.840480732650291E-2</v>
      </c>
      <c r="AC132" s="204">
        <v>0.17891535052007779</v>
      </c>
    </row>
    <row r="133" spans="2:29">
      <c r="B133" s="322">
        <v>41091</v>
      </c>
      <c r="C133" s="210">
        <v>22</v>
      </c>
      <c r="D133" s="210">
        <v>5</v>
      </c>
      <c r="E133" s="210">
        <v>24</v>
      </c>
      <c r="F133" s="210"/>
      <c r="G133" s="210">
        <v>4</v>
      </c>
      <c r="H133" s="206">
        <v>55</v>
      </c>
      <c r="I133" s="207"/>
      <c r="J133" s="202">
        <v>24475.343685430002</v>
      </c>
      <c r="K133" s="202">
        <v>1195.9522032</v>
      </c>
      <c r="L133" s="202">
        <v>3124.56337334</v>
      </c>
      <c r="M133" s="202">
        <v>0</v>
      </c>
      <c r="N133" s="202">
        <v>530.79821416000004</v>
      </c>
      <c r="O133" s="202">
        <v>29326.65747613</v>
      </c>
      <c r="P133" s="204"/>
      <c r="Q133" s="204">
        <v>0.83233620876336223</v>
      </c>
      <c r="R133" s="204">
        <v>4.0670902744718275E-2</v>
      </c>
      <c r="S133" s="204">
        <v>0.10654345371214542</v>
      </c>
      <c r="T133" s="206">
        <v>0</v>
      </c>
      <c r="U133" s="204">
        <v>1.8050924181926793E-2</v>
      </c>
      <c r="V133" s="204">
        <v>1</v>
      </c>
      <c r="W133" s="204"/>
      <c r="X133" s="204">
        <v>0.14964020754328877</v>
      </c>
      <c r="Y133" s="204">
        <v>0.16576025674296413</v>
      </c>
      <c r="Z133" s="204">
        <v>0.22362076926818752</v>
      </c>
      <c r="AA133" s="204"/>
      <c r="AB133" s="204">
        <v>7.8689863752082312E-2</v>
      </c>
      <c r="AC133" s="204">
        <v>0.15636455668628058</v>
      </c>
    </row>
    <row r="134" spans="2:29">
      <c r="B134" s="322">
        <v>41122</v>
      </c>
      <c r="C134" s="210">
        <v>22</v>
      </c>
      <c r="D134" s="210">
        <v>5</v>
      </c>
      <c r="E134" s="210">
        <v>24</v>
      </c>
      <c r="F134" s="210"/>
      <c r="G134" s="210">
        <v>4</v>
      </c>
      <c r="H134" s="206">
        <v>55</v>
      </c>
      <c r="I134" s="207"/>
      <c r="J134" s="202">
        <v>24783.728067650001</v>
      </c>
      <c r="K134" s="202">
        <v>1229.1399861099999</v>
      </c>
      <c r="L134" s="202">
        <v>3195.0123740899999</v>
      </c>
      <c r="M134" s="202">
        <v>0</v>
      </c>
      <c r="N134" s="202">
        <v>535.86467569000001</v>
      </c>
      <c r="O134" s="202">
        <v>29743.745103540004</v>
      </c>
      <c r="P134" s="204"/>
      <c r="Q134" s="204">
        <v>0.83100870053313647</v>
      </c>
      <c r="R134" s="204">
        <v>4.1213574480904971E-2</v>
      </c>
      <c r="S134" s="204">
        <v>0.10741795839656183</v>
      </c>
      <c r="T134" s="206">
        <v>0</v>
      </c>
      <c r="U134" s="204">
        <v>1.7967765244649159E-2</v>
      </c>
      <c r="V134" s="204">
        <v>1</v>
      </c>
      <c r="W134" s="204"/>
      <c r="X134" s="204">
        <v>0.15023091331965222</v>
      </c>
      <c r="Y134" s="204">
        <v>0.14599474261303746</v>
      </c>
      <c r="Z134" s="204">
        <v>0.22873667234494977</v>
      </c>
      <c r="AA134" s="204"/>
      <c r="AB134" s="204">
        <v>7.4754914898652158E-2</v>
      </c>
      <c r="AC134" s="204">
        <v>0.15652836499765943</v>
      </c>
    </row>
    <row r="135" spans="2:29">
      <c r="B135" s="322">
        <v>41153</v>
      </c>
      <c r="C135" s="210">
        <v>22</v>
      </c>
      <c r="D135" s="210">
        <v>5</v>
      </c>
      <c r="E135" s="210">
        <v>24</v>
      </c>
      <c r="F135" s="210"/>
      <c r="G135" s="210">
        <v>4</v>
      </c>
      <c r="H135" s="206">
        <v>55</v>
      </c>
      <c r="I135" s="207"/>
      <c r="J135" s="202">
        <v>24694.452537169997</v>
      </c>
      <c r="K135" s="202">
        <v>1248.0419158499999</v>
      </c>
      <c r="L135" s="202">
        <v>3224.8002061500001</v>
      </c>
      <c r="M135" s="202">
        <v>0</v>
      </c>
      <c r="N135" s="202">
        <v>536.50554691000002</v>
      </c>
      <c r="O135" s="202">
        <v>29703.80020608001</v>
      </c>
      <c r="P135" s="204"/>
      <c r="Q135" s="204">
        <v>0.82907722430996822</v>
      </c>
      <c r="R135" s="204">
        <v>4.1901035297622048E-2</v>
      </c>
      <c r="S135" s="204">
        <v>0.10856524026477671</v>
      </c>
      <c r="T135" s="206">
        <v>0</v>
      </c>
      <c r="U135" s="204">
        <v>1.8012326006803591E-2</v>
      </c>
      <c r="V135" s="204">
        <v>1</v>
      </c>
      <c r="W135" s="204"/>
      <c r="X135" s="204">
        <v>0.13057465697117965</v>
      </c>
      <c r="Y135" s="204">
        <v>0.1397921539268705</v>
      </c>
      <c r="Z135" s="204">
        <v>0.22335393481560217</v>
      </c>
      <c r="AA135" s="204"/>
      <c r="AB135" s="204">
        <v>7.6754930831498536E-2</v>
      </c>
      <c r="AC135" s="204">
        <v>0.13931387012432728</v>
      </c>
    </row>
    <row r="136" spans="2:29">
      <c r="B136" s="322">
        <v>41183</v>
      </c>
      <c r="C136" s="210">
        <v>22</v>
      </c>
      <c r="D136" s="210">
        <v>5</v>
      </c>
      <c r="E136" s="210">
        <v>24</v>
      </c>
      <c r="F136" s="210"/>
      <c r="G136" s="210">
        <v>4</v>
      </c>
      <c r="H136" s="206">
        <v>55</v>
      </c>
      <c r="I136" s="207"/>
      <c r="J136" s="202">
        <v>25183.801225379997</v>
      </c>
      <c r="K136" s="202">
        <v>1256.1815416500001</v>
      </c>
      <c r="L136" s="202">
        <v>3269.9728518999996</v>
      </c>
      <c r="M136" s="202">
        <v>0</v>
      </c>
      <c r="N136" s="202">
        <v>544.38640077000002</v>
      </c>
      <c r="O136" s="202">
        <v>30254.342019699994</v>
      </c>
      <c r="P136" s="204"/>
      <c r="Q136" s="204">
        <v>0.83014414290042049</v>
      </c>
      <c r="R136" s="204">
        <v>4.1408036058092471E-2</v>
      </c>
      <c r="S136" s="204">
        <v>0.10808276212950756</v>
      </c>
      <c r="T136" s="206">
        <v>0</v>
      </c>
      <c r="U136" s="204">
        <v>1.7944835969337967E-2</v>
      </c>
      <c r="V136" s="204">
        <v>1</v>
      </c>
      <c r="W136" s="204"/>
      <c r="X136" s="204">
        <v>0.14781739951554806</v>
      </c>
      <c r="Y136" s="204">
        <v>0.10456718251718478</v>
      </c>
      <c r="Z136" s="204">
        <v>0.22426299621939205</v>
      </c>
      <c r="AA136" s="204"/>
      <c r="AB136" s="204">
        <v>9.4073890893089596E-2</v>
      </c>
      <c r="AC136" s="204">
        <v>0.15270400064122436</v>
      </c>
    </row>
    <row r="137" spans="2:29">
      <c r="B137" s="322">
        <v>41214</v>
      </c>
      <c r="C137" s="210">
        <v>22</v>
      </c>
      <c r="D137" s="210">
        <v>5</v>
      </c>
      <c r="E137" s="210">
        <v>24</v>
      </c>
      <c r="F137" s="210"/>
      <c r="G137" s="210">
        <v>4</v>
      </c>
      <c r="H137" s="206">
        <v>55</v>
      </c>
      <c r="I137" s="207"/>
      <c r="J137" s="202">
        <v>25583.886841250001</v>
      </c>
      <c r="K137" s="202">
        <v>1275.2429538199999</v>
      </c>
      <c r="L137" s="202">
        <v>3321.5177077800004</v>
      </c>
      <c r="M137" s="202">
        <v>0</v>
      </c>
      <c r="N137" s="202">
        <v>545.6569271699999</v>
      </c>
      <c r="O137" s="202">
        <v>30726.304430019998</v>
      </c>
      <c r="P137" s="204"/>
      <c r="Q137" s="204">
        <v>0.8304018009818831</v>
      </c>
      <c r="R137" s="204">
        <v>4.1391835889227402E-2</v>
      </c>
      <c r="S137" s="204">
        <v>0.10810013665473009</v>
      </c>
      <c r="T137" s="206">
        <v>0</v>
      </c>
      <c r="U137" s="204">
        <v>1.7710932582363999E-2</v>
      </c>
      <c r="V137" s="204">
        <v>1</v>
      </c>
      <c r="W137" s="204"/>
      <c r="X137" s="204">
        <v>0.17387812182457996</v>
      </c>
      <c r="Y137" s="204">
        <v>0.10482357267619813</v>
      </c>
      <c r="Z137" s="204">
        <v>0.22864068348287936</v>
      </c>
      <c r="AA137" s="204"/>
      <c r="AB137" s="204">
        <v>9.3576450915898945E-2</v>
      </c>
      <c r="AC137" s="204">
        <v>0.17495921345971821</v>
      </c>
    </row>
    <row r="138" spans="2:29">
      <c r="B138" s="322">
        <v>41244</v>
      </c>
      <c r="C138" s="210">
        <v>22</v>
      </c>
      <c r="D138" s="210">
        <v>5</v>
      </c>
      <c r="E138" s="210">
        <v>24</v>
      </c>
      <c r="F138" s="210"/>
      <c r="G138" s="210">
        <v>4</v>
      </c>
      <c r="H138" s="206">
        <v>55</v>
      </c>
      <c r="I138" s="207"/>
      <c r="J138" s="202">
        <v>26612.008473629998</v>
      </c>
      <c r="K138" s="202">
        <v>1338.7888174100001</v>
      </c>
      <c r="L138" s="202">
        <v>3410.7998648600001</v>
      </c>
      <c r="M138" s="202">
        <v>0</v>
      </c>
      <c r="N138" s="202">
        <v>558.02998799</v>
      </c>
      <c r="O138" s="202">
        <v>31919.62714389</v>
      </c>
      <c r="P138" s="204"/>
      <c r="Q138" s="204">
        <v>0.831483433862791</v>
      </c>
      <c r="R138" s="204">
        <v>4.1830015356421883E-2</v>
      </c>
      <c r="S138" s="204">
        <v>0.10685588053658983</v>
      </c>
      <c r="T138" s="206">
        <v>0</v>
      </c>
      <c r="U138" s="204">
        <v>1.7435463056916973E-2</v>
      </c>
      <c r="V138" s="204">
        <v>1</v>
      </c>
      <c r="W138" s="204"/>
      <c r="X138" s="204">
        <v>0.17097112163997674</v>
      </c>
      <c r="Y138" s="204">
        <v>0.15458094557456303</v>
      </c>
      <c r="Z138" s="204">
        <v>0.21781554715940232</v>
      </c>
      <c r="AA138" s="204"/>
      <c r="AB138" s="204">
        <v>9.2918646934993188E-2</v>
      </c>
      <c r="AC138" s="204">
        <v>0.1736310121814626</v>
      </c>
    </row>
    <row r="139" spans="2:29">
      <c r="B139" s="322">
        <v>41275</v>
      </c>
      <c r="C139" s="210">
        <v>22</v>
      </c>
      <c r="D139" s="210">
        <v>5</v>
      </c>
      <c r="E139" s="210">
        <v>24</v>
      </c>
      <c r="F139" s="210"/>
      <c r="G139" s="210">
        <v>4</v>
      </c>
      <c r="H139" s="206">
        <v>55</v>
      </c>
      <c r="I139" s="207"/>
      <c r="J139" s="202">
        <v>25997.507861589995</v>
      </c>
      <c r="K139" s="202">
        <v>1328.1784593499999</v>
      </c>
      <c r="L139" s="202">
        <v>3452.7899385299997</v>
      </c>
      <c r="M139" s="202">
        <v>0</v>
      </c>
      <c r="N139" s="202">
        <v>553.63353046000009</v>
      </c>
      <c r="O139" s="202">
        <v>31332.10978993</v>
      </c>
      <c r="P139" s="204"/>
      <c r="Q139" s="204">
        <v>0.82748998099461024</v>
      </c>
      <c r="R139" s="204">
        <v>4.2275374006474652E-2</v>
      </c>
      <c r="S139" s="204">
        <v>0.11019972678761999</v>
      </c>
      <c r="T139" s="206">
        <v>0</v>
      </c>
      <c r="U139" s="204">
        <v>1.7621927533876536E-2</v>
      </c>
      <c r="V139" s="204">
        <v>1</v>
      </c>
      <c r="W139" s="204"/>
      <c r="X139" s="204">
        <v>0.12576652202553951</v>
      </c>
      <c r="Y139" s="204">
        <v>0.12390848834434975</v>
      </c>
      <c r="Z139" s="204">
        <v>0.21706719726653367</v>
      </c>
      <c r="AA139" s="204"/>
      <c r="AB139" s="204">
        <v>8.2011185917754359E-2</v>
      </c>
      <c r="AC139" s="204">
        <v>0.13425325406797595</v>
      </c>
    </row>
    <row r="140" spans="2:29">
      <c r="B140" s="322">
        <v>41306</v>
      </c>
      <c r="C140" s="210">
        <v>22</v>
      </c>
      <c r="D140" s="210">
        <v>5</v>
      </c>
      <c r="E140" s="210">
        <v>24</v>
      </c>
      <c r="F140" s="210"/>
      <c r="G140" s="210">
        <v>4</v>
      </c>
      <c r="H140" s="206">
        <v>55</v>
      </c>
      <c r="I140" s="207"/>
      <c r="J140" s="202">
        <v>26306.373625210003</v>
      </c>
      <c r="K140" s="202">
        <v>1333.3079271500001</v>
      </c>
      <c r="L140" s="202">
        <v>3499.6824173600003</v>
      </c>
      <c r="M140" s="202">
        <v>0</v>
      </c>
      <c r="N140" s="202">
        <v>556.45168331999992</v>
      </c>
      <c r="O140" s="202">
        <v>31695.815653040001</v>
      </c>
      <c r="P140" s="204"/>
      <c r="Q140" s="204">
        <v>0.82767690161978402</v>
      </c>
      <c r="R140" s="204">
        <v>4.1949840360780595E-2</v>
      </c>
      <c r="S140" s="204">
        <v>0.11041465080657546</v>
      </c>
      <c r="T140" s="206">
        <v>0</v>
      </c>
      <c r="U140" s="204">
        <v>1.7507628064327475E-2</v>
      </c>
      <c r="V140" s="204">
        <v>1</v>
      </c>
      <c r="W140" s="204"/>
      <c r="X140" s="204">
        <v>0.11874201799965922</v>
      </c>
      <c r="Y140" s="204">
        <v>0.10726576887134853</v>
      </c>
      <c r="Z140" s="204">
        <v>0.20911262402893938</v>
      </c>
      <c r="AA140" s="204"/>
      <c r="AB140" s="204">
        <v>7.5799599628902037E-2</v>
      </c>
      <c r="AC140" s="204">
        <v>0.12675977257831672</v>
      </c>
    </row>
    <row r="141" spans="2:29">
      <c r="B141" s="322">
        <v>41334</v>
      </c>
      <c r="C141" s="210">
        <v>22</v>
      </c>
      <c r="D141" s="210">
        <v>5</v>
      </c>
      <c r="E141" s="210">
        <v>24</v>
      </c>
      <c r="F141" s="210"/>
      <c r="G141" s="210">
        <v>4</v>
      </c>
      <c r="H141" s="206">
        <v>55</v>
      </c>
      <c r="I141" s="207"/>
      <c r="J141" s="202">
        <v>26629.77136509</v>
      </c>
      <c r="K141" s="202">
        <v>1334.6551046200002</v>
      </c>
      <c r="L141" s="202">
        <v>3545.8482194600001</v>
      </c>
      <c r="M141" s="202">
        <v>0</v>
      </c>
      <c r="N141" s="202">
        <v>566.60409548999996</v>
      </c>
      <c r="O141" s="202">
        <v>32076.878784659995</v>
      </c>
      <c r="P141" s="204"/>
      <c r="Q141" s="204">
        <v>0.82791019169938618</v>
      </c>
      <c r="R141" s="204">
        <v>4.1493956082817259E-2</v>
      </c>
      <c r="S141" s="204">
        <v>0.11054218346068377</v>
      </c>
      <c r="T141" s="206">
        <v>0</v>
      </c>
      <c r="U141" s="204">
        <v>1.7615521323241293E-2</v>
      </c>
      <c r="V141" s="204">
        <v>1</v>
      </c>
      <c r="W141" s="204"/>
      <c r="X141" s="204">
        <v>9.8675659575447217E-2</v>
      </c>
      <c r="Y141" s="204">
        <v>0.13833037277785465</v>
      </c>
      <c r="Z141" s="204">
        <v>0.19536301225037711</v>
      </c>
      <c r="AA141" s="204"/>
      <c r="AB141" s="204">
        <v>9.2253382989429422E-2</v>
      </c>
      <c r="AC141" s="204">
        <v>0.11009502102959989</v>
      </c>
    </row>
    <row r="142" spans="2:29">
      <c r="B142" s="322">
        <v>41365</v>
      </c>
      <c r="C142" s="210">
        <v>22</v>
      </c>
      <c r="D142" s="210">
        <v>5</v>
      </c>
      <c r="E142" s="210">
        <v>24</v>
      </c>
      <c r="F142" s="210"/>
      <c r="G142" s="210">
        <v>4</v>
      </c>
      <c r="H142" s="206">
        <v>55</v>
      </c>
      <c r="I142" s="207"/>
      <c r="J142" s="202">
        <v>27210.09530167</v>
      </c>
      <c r="K142" s="202">
        <v>1330.1832814899999</v>
      </c>
      <c r="L142" s="202">
        <v>3608.4695327899999</v>
      </c>
      <c r="M142" s="202">
        <v>0</v>
      </c>
      <c r="N142" s="202">
        <v>574.81236183999988</v>
      </c>
      <c r="O142" s="202">
        <v>32723.560477790001</v>
      </c>
      <c r="P142" s="204"/>
      <c r="Q142" s="204">
        <v>0.82927285882338275</v>
      </c>
      <c r="R142" s="204">
        <v>4.0539545355160134E-2</v>
      </c>
      <c r="S142" s="204">
        <v>0.11027129933611977</v>
      </c>
      <c r="T142" s="206">
        <v>0</v>
      </c>
      <c r="U142" s="204">
        <v>1.751836167074438E-2</v>
      </c>
      <c r="V142" s="204">
        <v>1</v>
      </c>
      <c r="W142" s="204"/>
      <c r="X142" s="204">
        <v>0.11016157607012622</v>
      </c>
      <c r="Y142" s="204">
        <v>0.15428914597357601</v>
      </c>
      <c r="Z142" s="204">
        <v>0.19019170926329854</v>
      </c>
      <c r="AA142" s="204"/>
      <c r="AB142" s="204">
        <v>8.6794860992291056E-2</v>
      </c>
      <c r="AC142" s="204">
        <v>0.11978173842223572</v>
      </c>
    </row>
    <row r="143" spans="2:29">
      <c r="B143" s="322">
        <v>41395</v>
      </c>
      <c r="C143" s="210">
        <v>22</v>
      </c>
      <c r="D143" s="210">
        <v>5</v>
      </c>
      <c r="E143" s="210">
        <v>24</v>
      </c>
      <c r="F143" s="210"/>
      <c r="G143" s="210">
        <v>4</v>
      </c>
      <c r="H143" s="206">
        <v>55</v>
      </c>
      <c r="I143" s="207"/>
      <c r="J143" s="202">
        <v>27248.102426459998</v>
      </c>
      <c r="K143" s="202">
        <v>1345.8821313100002</v>
      </c>
      <c r="L143" s="202">
        <v>3651.1256478900004</v>
      </c>
      <c r="M143" s="202">
        <v>0</v>
      </c>
      <c r="N143" s="202">
        <v>588.54619563999995</v>
      </c>
      <c r="O143" s="202">
        <v>32833.656401300002</v>
      </c>
      <c r="P143" s="204"/>
      <c r="Q143" s="204">
        <v>0.82758099561544918</v>
      </c>
      <c r="R143" s="204">
        <v>4.0877212540457925E-2</v>
      </c>
      <c r="S143" s="204">
        <v>0.1112007022082816</v>
      </c>
      <c r="T143" s="206">
        <v>0</v>
      </c>
      <c r="U143" s="204">
        <v>1.7875360233542505E-2</v>
      </c>
      <c r="V143" s="204">
        <v>1</v>
      </c>
      <c r="W143" s="204"/>
      <c r="X143" s="204">
        <v>0.112286595864171</v>
      </c>
      <c r="Y143" s="204">
        <v>0.15395654714849183</v>
      </c>
      <c r="Z143" s="204">
        <v>0.17676551377864191</v>
      </c>
      <c r="AA143" s="204"/>
      <c r="AB143" s="204">
        <v>0.11157809007153419</v>
      </c>
      <c r="AC143" s="204">
        <v>0.12076161165175758</v>
      </c>
    </row>
    <row r="144" spans="2:29">
      <c r="B144" s="322">
        <v>41426</v>
      </c>
      <c r="C144" s="210">
        <v>22</v>
      </c>
      <c r="D144" s="210">
        <v>5</v>
      </c>
      <c r="E144" s="210">
        <v>26</v>
      </c>
      <c r="F144" s="210"/>
      <c r="G144" s="210">
        <v>4</v>
      </c>
      <c r="H144" s="206">
        <v>57</v>
      </c>
      <c r="I144" s="207"/>
      <c r="J144" s="202">
        <v>27352.635070970002</v>
      </c>
      <c r="K144" s="202">
        <v>1368.6560481200002</v>
      </c>
      <c r="L144" s="202">
        <v>4076.3917644399994</v>
      </c>
      <c r="M144" s="202">
        <v>0</v>
      </c>
      <c r="N144" s="202">
        <v>598.93192529999999</v>
      </c>
      <c r="O144" s="202">
        <v>33396.614808829996</v>
      </c>
      <c r="P144" s="204"/>
      <c r="Q144" s="204">
        <v>0.81674760084735654</v>
      </c>
      <c r="R144" s="204">
        <v>4.0867965400292687E-2</v>
      </c>
      <c r="S144" s="204">
        <v>0.12206002877160502</v>
      </c>
      <c r="T144" s="206">
        <v>0</v>
      </c>
      <c r="U144" s="204">
        <v>1.7884061692426755E-2</v>
      </c>
      <c r="V144" s="204">
        <v>1</v>
      </c>
      <c r="W144" s="204"/>
      <c r="X144" s="204">
        <v>0.11163420184608008</v>
      </c>
      <c r="Y144" s="204">
        <v>0.1768706198211063</v>
      </c>
      <c r="Z144" s="204">
        <v>0.29372424405629771</v>
      </c>
      <c r="AA144" s="204"/>
      <c r="AB144" s="204">
        <v>0.12534369289313596</v>
      </c>
      <c r="AC144" s="204">
        <v>0.133938760834031</v>
      </c>
    </row>
    <row r="145" spans="2:29">
      <c r="B145" s="322">
        <v>41456</v>
      </c>
      <c r="C145" s="210">
        <v>22</v>
      </c>
      <c r="D145" s="210">
        <v>5</v>
      </c>
      <c r="E145" s="210">
        <v>26</v>
      </c>
      <c r="F145" s="210"/>
      <c r="G145" s="210">
        <v>4</v>
      </c>
      <c r="H145" s="206">
        <v>57</v>
      </c>
      <c r="I145" s="207"/>
      <c r="J145" s="202">
        <v>27555.65863175</v>
      </c>
      <c r="K145" s="202">
        <v>1386.7847442899999</v>
      </c>
      <c r="L145" s="202">
        <v>4144.4163526099992</v>
      </c>
      <c r="M145" s="202">
        <v>0</v>
      </c>
      <c r="N145" s="202">
        <v>601.56004767999991</v>
      </c>
      <c r="O145" s="202">
        <v>33688.419776330004</v>
      </c>
      <c r="P145" s="204"/>
      <c r="Q145" s="204">
        <v>0.81567566629769606</v>
      </c>
      <c r="R145" s="204">
        <v>4.105024617364364E-2</v>
      </c>
      <c r="S145" s="204">
        <v>0.1230219873810148</v>
      </c>
      <c r="T145" s="206">
        <v>0</v>
      </c>
      <c r="U145" s="204">
        <v>1.7806792400312729E-2</v>
      </c>
      <c r="V145" s="204">
        <v>1</v>
      </c>
      <c r="W145" s="204"/>
      <c r="X145" s="204">
        <v>0.12585379743425995</v>
      </c>
      <c r="Y145" s="204">
        <v>0.15956535769522451</v>
      </c>
      <c r="Z145" s="204">
        <v>0.32639855794629891</v>
      </c>
      <c r="AA145" s="204"/>
      <c r="AB145" s="204">
        <v>0.13331211679372745</v>
      </c>
      <c r="AC145" s="204">
        <v>0.1487302909903796</v>
      </c>
    </row>
    <row r="146" spans="2:29">
      <c r="B146" s="322">
        <v>41487</v>
      </c>
      <c r="C146" s="210">
        <v>22</v>
      </c>
      <c r="D146" s="210">
        <v>5</v>
      </c>
      <c r="E146" s="210">
        <v>27</v>
      </c>
      <c r="F146" s="210"/>
      <c r="G146" s="210">
        <v>4</v>
      </c>
      <c r="H146" s="206">
        <v>58</v>
      </c>
      <c r="I146" s="207"/>
      <c r="J146" s="202">
        <v>27757.441200220001</v>
      </c>
      <c r="K146" s="202">
        <v>1444.6106428700002</v>
      </c>
      <c r="L146" s="202">
        <v>4294.4237456200008</v>
      </c>
      <c r="M146" s="202">
        <v>0</v>
      </c>
      <c r="N146" s="202">
        <v>611.17175105999991</v>
      </c>
      <c r="O146" s="202">
        <v>34107.647339770003</v>
      </c>
      <c r="P146" s="204"/>
      <c r="Q146" s="204">
        <v>0.81155289939574571</v>
      </c>
      <c r="R146" s="204">
        <v>4.2236528477625261E-2</v>
      </c>
      <c r="S146" s="204">
        <v>0.12590794383559378</v>
      </c>
      <c r="T146" s="206">
        <v>0</v>
      </c>
      <c r="U146" s="204">
        <v>1.7869017645530907E-2</v>
      </c>
      <c r="V146" s="204">
        <v>1</v>
      </c>
      <c r="W146" s="204"/>
      <c r="X146" s="204">
        <v>0.11998651391158388</v>
      </c>
      <c r="Y146" s="204">
        <v>0.1753019665741451</v>
      </c>
      <c r="Z146" s="204">
        <v>0.34410238296592954</v>
      </c>
      <c r="AA146" s="204"/>
      <c r="AB146" s="204">
        <v>0.14053375560356085</v>
      </c>
      <c r="AC146" s="204">
        <v>0.14671663642352217</v>
      </c>
    </row>
    <row r="147" spans="2:29">
      <c r="B147" s="322">
        <v>41518</v>
      </c>
      <c r="C147" s="210">
        <v>22</v>
      </c>
      <c r="D147" s="210">
        <v>5</v>
      </c>
      <c r="E147" s="210">
        <v>27</v>
      </c>
      <c r="F147" s="210"/>
      <c r="G147" s="210">
        <v>4</v>
      </c>
      <c r="H147" s="206">
        <v>58</v>
      </c>
      <c r="I147" s="207"/>
      <c r="J147" s="202">
        <v>27843.010773720001</v>
      </c>
      <c r="K147" s="202">
        <v>1474.3381539700001</v>
      </c>
      <c r="L147" s="202">
        <v>4302.9155385699996</v>
      </c>
      <c r="M147" s="202">
        <v>0</v>
      </c>
      <c r="N147" s="202">
        <v>613.88065009999991</v>
      </c>
      <c r="O147" s="202">
        <v>34234.14511636</v>
      </c>
      <c r="P147" s="204"/>
      <c r="Q147" s="204">
        <v>0.81101958632887583</v>
      </c>
      <c r="R147" s="204">
        <v>4.2944964876794917E-2</v>
      </c>
      <c r="S147" s="204">
        <v>0.12569075476967873</v>
      </c>
      <c r="T147" s="206">
        <v>0</v>
      </c>
      <c r="U147" s="204">
        <v>1.7881300084447903E-2</v>
      </c>
      <c r="V147" s="204">
        <v>1</v>
      </c>
      <c r="W147" s="204"/>
      <c r="X147" s="204">
        <v>0.12750062921260574</v>
      </c>
      <c r="Y147" s="204">
        <v>0.18132102395445382</v>
      </c>
      <c r="Z147" s="204">
        <v>0.33432003953731182</v>
      </c>
      <c r="AA147" s="204"/>
      <c r="AB147" s="204">
        <v>0.14422050924849006</v>
      </c>
      <c r="AC147" s="204">
        <v>0.15251735060326332</v>
      </c>
    </row>
    <row r="148" spans="2:29">
      <c r="B148" s="322">
        <v>41548</v>
      </c>
      <c r="C148" s="210">
        <v>22</v>
      </c>
      <c r="D148" s="210">
        <v>5</v>
      </c>
      <c r="E148" s="210">
        <v>27</v>
      </c>
      <c r="F148" s="210"/>
      <c r="G148" s="210">
        <v>4</v>
      </c>
      <c r="H148" s="206">
        <v>58</v>
      </c>
      <c r="I148" s="207"/>
      <c r="J148" s="202">
        <v>28118.354148269998</v>
      </c>
      <c r="K148" s="202">
        <v>1472.98413749</v>
      </c>
      <c r="L148" s="202">
        <v>4378.3180970999992</v>
      </c>
      <c r="M148" s="202">
        <v>0</v>
      </c>
      <c r="N148" s="202">
        <v>616.89549581999995</v>
      </c>
      <c r="O148" s="202">
        <v>34586.551878679995</v>
      </c>
      <c r="P148" s="204"/>
      <c r="Q148" s="204">
        <v>0.81068850807590798</v>
      </c>
      <c r="R148" s="204">
        <v>4.2468037302059371E-2</v>
      </c>
      <c r="S148" s="204">
        <v>0.12659018778333039</v>
      </c>
      <c r="T148" s="206">
        <v>0</v>
      </c>
      <c r="U148" s="204">
        <v>1.778589481119516E-2</v>
      </c>
      <c r="V148" s="204">
        <v>1</v>
      </c>
      <c r="W148" s="204"/>
      <c r="X148" s="204">
        <v>0.11652541634312885</v>
      </c>
      <c r="Y148" s="204">
        <v>0.1725885858466194</v>
      </c>
      <c r="Z148" s="204">
        <v>0.33894631405150721</v>
      </c>
      <c r="AA148" s="204"/>
      <c r="AB148" s="204">
        <v>0.13319417044114323</v>
      </c>
      <c r="AC148" s="204">
        <v>0.14319299544373165</v>
      </c>
    </row>
    <row r="149" spans="2:29">
      <c r="B149" s="322">
        <v>41579</v>
      </c>
      <c r="C149" s="210">
        <v>22</v>
      </c>
      <c r="D149" s="210">
        <v>5</v>
      </c>
      <c r="E149" s="210">
        <v>27</v>
      </c>
      <c r="F149" s="210"/>
      <c r="G149" s="210">
        <v>4</v>
      </c>
      <c r="H149" s="206">
        <v>58</v>
      </c>
      <c r="I149" s="207"/>
      <c r="J149" s="202">
        <v>28773.771784050004</v>
      </c>
      <c r="K149" s="202">
        <v>1505.1133930000003</v>
      </c>
      <c r="L149" s="202">
        <v>4445.8693796199996</v>
      </c>
      <c r="M149" s="202">
        <v>0</v>
      </c>
      <c r="N149" s="202">
        <v>624.31513448999999</v>
      </c>
      <c r="O149" s="202">
        <v>35349.06969116001</v>
      </c>
      <c r="P149" s="204"/>
      <c r="Q149" s="204">
        <v>0.81172922486598265</v>
      </c>
      <c r="R149" s="204">
        <v>4.2460353720902934E-2</v>
      </c>
      <c r="S149" s="204">
        <v>0.12577047765225371</v>
      </c>
      <c r="T149" s="206">
        <v>0</v>
      </c>
      <c r="U149" s="204">
        <v>1.7612388253964915E-2</v>
      </c>
      <c r="V149" s="204">
        <v>1</v>
      </c>
      <c r="W149" s="204"/>
      <c r="X149" s="204">
        <v>0.12468335881070325</v>
      </c>
      <c r="Y149" s="204">
        <v>0.18025619235254098</v>
      </c>
      <c r="Z149" s="204">
        <v>0.33850539745924801</v>
      </c>
      <c r="AA149" s="204"/>
      <c r="AB149" s="204">
        <v>0.14415322779452966</v>
      </c>
      <c r="AC149" s="204">
        <v>0.1504497643596705</v>
      </c>
    </row>
    <row r="150" spans="2:29">
      <c r="B150" s="322">
        <v>41609</v>
      </c>
      <c r="C150" s="210">
        <v>22</v>
      </c>
      <c r="D150" s="210">
        <v>5</v>
      </c>
      <c r="E150" s="210">
        <v>27</v>
      </c>
      <c r="F150" s="210"/>
      <c r="G150" s="210">
        <v>4</v>
      </c>
      <c r="H150" s="206">
        <v>58</v>
      </c>
      <c r="I150" s="207"/>
      <c r="J150" s="202">
        <v>29984.298893319999</v>
      </c>
      <c r="K150" s="202">
        <v>1513.2150458399999</v>
      </c>
      <c r="L150" s="202">
        <v>4567.5495462999997</v>
      </c>
      <c r="M150" s="202">
        <v>0</v>
      </c>
      <c r="N150" s="202">
        <v>638.48512352</v>
      </c>
      <c r="O150" s="202">
        <v>36703.548608979996</v>
      </c>
      <c r="P150" s="204"/>
      <c r="Q150" s="204">
        <v>0.81465149414339944</v>
      </c>
      <c r="R150" s="204">
        <v>4.1112947227472545E-2</v>
      </c>
      <c r="S150" s="204">
        <v>0.12444435809082749</v>
      </c>
      <c r="T150" s="206">
        <v>0</v>
      </c>
      <c r="U150" s="204">
        <v>1.7347174323284913E-2</v>
      </c>
      <c r="V150" s="204">
        <v>1</v>
      </c>
      <c r="W150" s="204"/>
      <c r="X150" s="204">
        <v>0.12672062775839055</v>
      </c>
      <c r="Y150" s="204">
        <v>0.1302865890136744</v>
      </c>
      <c r="Z150" s="204">
        <v>0.33914322952732956</v>
      </c>
      <c r="AA150" s="204"/>
      <c r="AB150" s="204">
        <v>0.14417708234605087</v>
      </c>
      <c r="AC150" s="204">
        <v>0.1498739770212425</v>
      </c>
    </row>
    <row r="151" spans="2:29">
      <c r="B151" s="322">
        <v>41640</v>
      </c>
      <c r="C151" s="210">
        <v>22</v>
      </c>
      <c r="D151" s="210">
        <v>5</v>
      </c>
      <c r="E151" s="210">
        <v>27</v>
      </c>
      <c r="F151" s="210"/>
      <c r="G151" s="210">
        <v>4</v>
      </c>
      <c r="H151" s="206">
        <v>58</v>
      </c>
      <c r="I151" s="207"/>
      <c r="J151" s="202">
        <v>29475.834500459998</v>
      </c>
      <c r="K151" s="202">
        <v>1533.4240585700002</v>
      </c>
      <c r="L151" s="202">
        <v>4617.8028617700002</v>
      </c>
      <c r="M151" s="202">
        <v>0</v>
      </c>
      <c r="N151" s="202">
        <v>639.09885199999997</v>
      </c>
      <c r="O151" s="202">
        <v>36266.1602728</v>
      </c>
      <c r="P151" s="204"/>
      <c r="Q151" s="204">
        <v>0.81049111339672242</v>
      </c>
      <c r="R151" s="204">
        <v>4.2164253993227055E-2</v>
      </c>
      <c r="S151" s="204">
        <v>0.1273309009565427</v>
      </c>
      <c r="T151" s="206">
        <v>0</v>
      </c>
      <c r="U151" s="204">
        <v>1.7573173038407563E-2</v>
      </c>
      <c r="V151" s="204">
        <v>1</v>
      </c>
      <c r="W151" s="204"/>
      <c r="X151" s="204">
        <v>0.13379461821450422</v>
      </c>
      <c r="Y151" s="204">
        <v>0.15453164277370224</v>
      </c>
      <c r="Z151" s="204">
        <v>0.33741204764283927</v>
      </c>
      <c r="AA151" s="204"/>
      <c r="AB151" s="204">
        <v>0.15437164990528829</v>
      </c>
      <c r="AC151" s="204">
        <v>0.15747584557666072</v>
      </c>
    </row>
    <row r="152" spans="2:29">
      <c r="B152" s="322">
        <v>41671</v>
      </c>
      <c r="C152" s="210">
        <v>22</v>
      </c>
      <c r="D152" s="210">
        <v>5</v>
      </c>
      <c r="E152" s="210">
        <v>27</v>
      </c>
      <c r="F152" s="210"/>
      <c r="G152" s="210">
        <v>4</v>
      </c>
      <c r="H152" s="206">
        <v>58</v>
      </c>
      <c r="I152" s="207"/>
      <c r="J152" s="202">
        <v>29585.174938599997</v>
      </c>
      <c r="K152" s="202">
        <v>1527.5777973100001</v>
      </c>
      <c r="L152" s="202">
        <v>4669.6017647899998</v>
      </c>
      <c r="M152" s="202">
        <v>0</v>
      </c>
      <c r="N152" s="202">
        <v>643.81798078999998</v>
      </c>
      <c r="O152" s="202">
        <v>36426.172481490001</v>
      </c>
      <c r="P152" s="204"/>
      <c r="Q152" s="204">
        <v>0.80994233388907844</v>
      </c>
      <c r="R152" s="204">
        <v>4.1819929370644007E-2</v>
      </c>
      <c r="S152" s="204">
        <v>0.12819358847440979</v>
      </c>
      <c r="T152" s="206">
        <v>0</v>
      </c>
      <c r="U152" s="204">
        <v>1.7625565474701982E-2</v>
      </c>
      <c r="V152" s="204">
        <v>1</v>
      </c>
      <c r="W152" s="204"/>
      <c r="X152" s="204">
        <v>0.12463904603893572</v>
      </c>
      <c r="Y152" s="204">
        <v>0.1457051789793673</v>
      </c>
      <c r="Z152" s="204">
        <v>0.33429300373847437</v>
      </c>
      <c r="AA152" s="204"/>
      <c r="AB152" s="204">
        <v>0.15700607993265447</v>
      </c>
      <c r="AC152" s="204">
        <v>0.14924231262041365</v>
      </c>
    </row>
    <row r="153" spans="2:29">
      <c r="B153" s="322">
        <v>41699</v>
      </c>
      <c r="C153" s="210">
        <v>22</v>
      </c>
      <c r="D153" s="210">
        <v>5</v>
      </c>
      <c r="E153" s="210">
        <v>27</v>
      </c>
      <c r="F153" s="210"/>
      <c r="G153" s="210">
        <v>4</v>
      </c>
      <c r="H153" s="206">
        <v>58</v>
      </c>
      <c r="I153" s="207"/>
      <c r="J153" s="202">
        <v>29882.388426669997</v>
      </c>
      <c r="K153" s="202">
        <v>1523.8357618699999</v>
      </c>
      <c r="L153" s="202">
        <v>4730.4248975400005</v>
      </c>
      <c r="M153" s="202">
        <v>0</v>
      </c>
      <c r="N153" s="202">
        <v>651.59021939000002</v>
      </c>
      <c r="O153" s="202">
        <v>36788.239305469993</v>
      </c>
      <c r="P153" s="204"/>
      <c r="Q153" s="204">
        <v>0.81003339923945183</v>
      </c>
      <c r="R153" s="204">
        <v>4.1307202237172345E-2</v>
      </c>
      <c r="S153" s="204">
        <v>0.12858524862418844</v>
      </c>
      <c r="T153" s="206">
        <v>0</v>
      </c>
      <c r="U153" s="204">
        <v>1.7662906752547003E-2</v>
      </c>
      <c r="V153" s="204">
        <v>1</v>
      </c>
      <c r="W153" s="204"/>
      <c r="X153" s="204">
        <v>0.12214213246471872</v>
      </c>
      <c r="Y153" s="204">
        <v>0.14174497710692302</v>
      </c>
      <c r="Z153" s="204">
        <v>0.33407427638298648</v>
      </c>
      <c r="AA153" s="204"/>
      <c r="AB153" s="204">
        <v>0.14999207484814225</v>
      </c>
      <c r="AC153" s="204">
        <v>0.14687714950193631</v>
      </c>
    </row>
    <row r="154" spans="2:29">
      <c r="B154" s="322">
        <v>41730</v>
      </c>
      <c r="C154" s="210">
        <v>22</v>
      </c>
      <c r="D154" s="210">
        <v>5</v>
      </c>
      <c r="E154" s="210">
        <v>27</v>
      </c>
      <c r="F154" s="210"/>
      <c r="G154" s="210">
        <v>4</v>
      </c>
      <c r="H154" s="206">
        <v>58</v>
      </c>
      <c r="I154" s="207"/>
      <c r="J154" s="202">
        <v>29819.556516350003</v>
      </c>
      <c r="K154" s="202">
        <v>1471.8265853900002</v>
      </c>
      <c r="L154" s="202">
        <v>4833.9805702900012</v>
      </c>
      <c r="M154" s="202">
        <v>0</v>
      </c>
      <c r="N154" s="202">
        <v>657.69163772000002</v>
      </c>
      <c r="O154" s="202">
        <v>36783.055309750009</v>
      </c>
      <c r="P154" s="204"/>
      <c r="Q154" s="204">
        <v>0.80840224590205312</v>
      </c>
      <c r="R154" s="204">
        <v>3.9900925976388883E-2</v>
      </c>
      <c r="S154" s="204">
        <v>0.13141867986721234</v>
      </c>
      <c r="T154" s="206">
        <v>0</v>
      </c>
      <c r="U154" s="204">
        <v>1.7829889480493407E-2</v>
      </c>
      <c r="V154" s="204">
        <v>1</v>
      </c>
      <c r="W154" s="204"/>
      <c r="X154" s="204">
        <v>9.5900480529366172E-2</v>
      </c>
      <c r="Y154" s="204">
        <v>0.10648405063499156</v>
      </c>
      <c r="Z154" s="204">
        <v>0.33962072462129389</v>
      </c>
      <c r="AA154" s="204"/>
      <c r="AB154" s="204">
        <v>0.14418492256272963</v>
      </c>
      <c r="AC154" s="204">
        <v>0.12405419131317474</v>
      </c>
    </row>
    <row r="155" spans="2:29">
      <c r="B155" s="322">
        <v>41760</v>
      </c>
      <c r="C155" s="210">
        <v>22</v>
      </c>
      <c r="D155" s="210">
        <v>5</v>
      </c>
      <c r="E155" s="210">
        <v>27</v>
      </c>
      <c r="F155" s="210"/>
      <c r="G155" s="210">
        <v>4</v>
      </c>
      <c r="H155" s="206">
        <v>58</v>
      </c>
      <c r="I155" s="207"/>
      <c r="J155" s="202">
        <v>29898.546969999999</v>
      </c>
      <c r="K155" s="202">
        <v>1465.03714287</v>
      </c>
      <c r="L155" s="202">
        <v>4894.4828469299991</v>
      </c>
      <c r="M155" s="202">
        <v>0</v>
      </c>
      <c r="N155" s="202">
        <v>657.21747282000001</v>
      </c>
      <c r="O155" s="202">
        <v>36915.284432619992</v>
      </c>
      <c r="P155" s="204"/>
      <c r="Q155" s="204">
        <v>0.80762603291883106</v>
      </c>
      <c r="R155" s="204">
        <v>3.9573900931107249E-2</v>
      </c>
      <c r="S155" s="204">
        <v>0.13258689245273744</v>
      </c>
      <c r="T155" s="206">
        <v>0</v>
      </c>
      <c r="U155" s="204">
        <v>1.7752900864083574E-2</v>
      </c>
      <c r="V155" s="204">
        <v>1</v>
      </c>
      <c r="W155" s="204"/>
      <c r="X155" s="204">
        <v>9.7270793468767103E-2</v>
      </c>
      <c r="Y155" s="204">
        <v>8.8533021419952673E-2</v>
      </c>
      <c r="Z155" s="204">
        <v>0.34054078630751583</v>
      </c>
      <c r="AA155" s="204"/>
      <c r="AB155" s="204">
        <v>0.11667950228669</v>
      </c>
      <c r="AC155" s="204">
        <v>0.12431232091343869</v>
      </c>
    </row>
    <row r="156" spans="2:29">
      <c r="B156" s="322">
        <v>41791</v>
      </c>
      <c r="C156" s="210">
        <v>22</v>
      </c>
      <c r="D156" s="210">
        <v>5</v>
      </c>
      <c r="E156" s="210">
        <v>27</v>
      </c>
      <c r="F156" s="210"/>
      <c r="G156" s="210">
        <v>4</v>
      </c>
      <c r="H156" s="206">
        <v>58</v>
      </c>
      <c r="I156" s="207"/>
      <c r="J156" s="202">
        <v>30427.939876760003</v>
      </c>
      <c r="K156" s="202">
        <v>1464.5592285099999</v>
      </c>
      <c r="L156" s="202">
        <v>4917.3809338800011</v>
      </c>
      <c r="M156" s="202">
        <v>0</v>
      </c>
      <c r="N156" s="202">
        <v>666.99671760000001</v>
      </c>
      <c r="O156" s="202">
        <v>37476.876756750004</v>
      </c>
      <c r="P156" s="204"/>
      <c r="Q156" s="204">
        <v>0.80961371810803728</v>
      </c>
      <c r="R156" s="204">
        <v>3.8968370753520658E-2</v>
      </c>
      <c r="S156" s="204">
        <v>0.13121106558044024</v>
      </c>
      <c r="T156" s="206">
        <v>0</v>
      </c>
      <c r="U156" s="204">
        <v>1.7747165752566661E-2</v>
      </c>
      <c r="V156" s="204">
        <v>1</v>
      </c>
      <c r="W156" s="204"/>
      <c r="X156" s="204">
        <v>0.11243175649478454</v>
      </c>
      <c r="Y156" s="204">
        <v>7.0071060235866733E-2</v>
      </c>
      <c r="Z156" s="204">
        <v>0.20630724867425343</v>
      </c>
      <c r="AA156" s="204"/>
      <c r="AB156" s="204">
        <v>0.11364362029275177</v>
      </c>
      <c r="AC156" s="204">
        <v>0.12217591427383812</v>
      </c>
    </row>
    <row r="157" spans="2:29">
      <c r="B157" s="322">
        <v>41821</v>
      </c>
      <c r="C157" s="210">
        <v>22</v>
      </c>
      <c r="D157" s="210">
        <v>5</v>
      </c>
      <c r="E157" s="210">
        <v>27</v>
      </c>
      <c r="F157" s="210"/>
      <c r="G157" s="210">
        <v>4</v>
      </c>
      <c r="H157" s="206">
        <v>58</v>
      </c>
      <c r="I157" s="207"/>
      <c r="J157" s="202">
        <v>30579.524723799997</v>
      </c>
      <c r="K157" s="202">
        <v>1435.60822145</v>
      </c>
      <c r="L157" s="202">
        <v>4978.7473385699986</v>
      </c>
      <c r="M157" s="202">
        <v>0</v>
      </c>
      <c r="N157" s="202">
        <v>670.98677100999998</v>
      </c>
      <c r="O157" s="202">
        <v>37664.867054829992</v>
      </c>
      <c r="P157" s="204"/>
      <c r="Q157" s="204">
        <v>0.80958821081889365</v>
      </c>
      <c r="R157" s="204">
        <v>3.8007506720208147E-2</v>
      </c>
      <c r="S157" s="204">
        <v>0.13218544834692425</v>
      </c>
      <c r="T157" s="206">
        <v>0</v>
      </c>
      <c r="U157" s="204">
        <v>1.7764271496422016E-2</v>
      </c>
      <c r="V157" s="204">
        <v>1</v>
      </c>
      <c r="W157" s="204"/>
      <c r="X157" s="204">
        <v>0.10973666543269833</v>
      </c>
      <c r="Y157" s="204">
        <v>3.5206240450097015E-2</v>
      </c>
      <c r="Z157" s="204">
        <v>0.2013144710797623</v>
      </c>
      <c r="AA157" s="204"/>
      <c r="AB157" s="204">
        <v>0.11541112744729953</v>
      </c>
      <c r="AC157" s="204">
        <v>0.11803602854930895</v>
      </c>
    </row>
    <row r="158" spans="2:29">
      <c r="B158" s="322">
        <v>41852</v>
      </c>
      <c r="C158" s="210">
        <v>22</v>
      </c>
      <c r="D158" s="210">
        <v>5</v>
      </c>
      <c r="E158" s="210">
        <v>27</v>
      </c>
      <c r="F158" s="210"/>
      <c r="G158" s="210">
        <v>4</v>
      </c>
      <c r="H158" s="206">
        <v>58</v>
      </c>
      <c r="I158" s="207"/>
      <c r="J158" s="202">
        <v>30936.945000829997</v>
      </c>
      <c r="K158" s="202">
        <v>1504.1564176699999</v>
      </c>
      <c r="L158" s="202">
        <v>5030.9418059400004</v>
      </c>
      <c r="M158" s="202">
        <v>0</v>
      </c>
      <c r="N158" s="202">
        <v>680.85265328999992</v>
      </c>
      <c r="O158" s="202">
        <v>38152.895877729999</v>
      </c>
      <c r="P158" s="204"/>
      <c r="Q158" s="204">
        <v>0.80859743371857329</v>
      </c>
      <c r="R158" s="204">
        <v>3.9314063467050603E-2</v>
      </c>
      <c r="S158" s="204">
        <v>0.13186264607705916</v>
      </c>
      <c r="T158" s="206">
        <v>0</v>
      </c>
      <c r="U158" s="204">
        <v>1.779541283652944E-2</v>
      </c>
      <c r="V158" s="204">
        <v>1</v>
      </c>
      <c r="W158" s="204"/>
      <c r="X158" s="204">
        <v>0.11454599787046638</v>
      </c>
      <c r="Y158" s="204">
        <v>4.1219255232469054E-2</v>
      </c>
      <c r="Z158" s="204">
        <v>0.17150567897990832</v>
      </c>
      <c r="AA158" s="204"/>
      <c r="AB158" s="204">
        <v>0.11401198126246403</v>
      </c>
      <c r="AC158" s="204">
        <v>0.11860239135412831</v>
      </c>
    </row>
    <row r="159" spans="2:29">
      <c r="B159" s="322">
        <v>41883</v>
      </c>
      <c r="C159" s="210">
        <v>22</v>
      </c>
      <c r="D159" s="210">
        <v>5</v>
      </c>
      <c r="E159" s="210">
        <v>27</v>
      </c>
      <c r="F159" s="210"/>
      <c r="G159" s="210">
        <v>4</v>
      </c>
      <c r="H159" s="206">
        <v>58</v>
      </c>
      <c r="I159" s="207"/>
      <c r="J159" s="202">
        <v>31133.94502635</v>
      </c>
      <c r="K159" s="202">
        <v>1516.3191867799999</v>
      </c>
      <c r="L159" s="202">
        <v>5075.4197837400006</v>
      </c>
      <c r="M159" s="202">
        <v>0</v>
      </c>
      <c r="N159" s="202">
        <v>685.00244601999998</v>
      </c>
      <c r="O159" s="202">
        <v>38410.686442890001</v>
      </c>
      <c r="P159" s="204"/>
      <c r="Q159" s="204">
        <v>0.80826219885595341</v>
      </c>
      <c r="R159" s="204">
        <v>3.9364862982735067E-2</v>
      </c>
      <c r="S159" s="204">
        <v>0.13213561781266955</v>
      </c>
      <c r="T159" s="206">
        <v>0</v>
      </c>
      <c r="U159" s="204">
        <v>1.7783213234726408E-2</v>
      </c>
      <c r="V159" s="204">
        <v>1</v>
      </c>
      <c r="W159" s="204"/>
      <c r="X159" s="204">
        <v>0.11819606289619333</v>
      </c>
      <c r="Y159" s="204">
        <v>2.8474493925939592E-2</v>
      </c>
      <c r="Z159" s="204">
        <v>0.17953042262752139</v>
      </c>
      <c r="AA159" s="204"/>
      <c r="AB159" s="204">
        <v>0.11585606405481985</v>
      </c>
      <c r="AC159" s="204">
        <v>0.12199928791369441</v>
      </c>
    </row>
    <row r="160" spans="2:29">
      <c r="B160" s="322">
        <v>41913</v>
      </c>
      <c r="C160" s="210">
        <v>22</v>
      </c>
      <c r="D160" s="210">
        <v>5</v>
      </c>
      <c r="E160" s="210">
        <v>27</v>
      </c>
      <c r="F160" s="210"/>
      <c r="G160" s="210">
        <v>4</v>
      </c>
      <c r="H160" s="206">
        <v>58</v>
      </c>
      <c r="I160" s="207"/>
      <c r="J160" s="202">
        <v>32072.047844770001</v>
      </c>
      <c r="K160" s="202">
        <v>1503.69141294</v>
      </c>
      <c r="L160" s="202">
        <v>5151.8305637600006</v>
      </c>
      <c r="M160" s="202">
        <v>0</v>
      </c>
      <c r="N160" s="202">
        <v>681.98386464000009</v>
      </c>
      <c r="O160" s="202">
        <v>39409.553686110004</v>
      </c>
      <c r="P160" s="204"/>
      <c r="Q160" s="204">
        <v>0.8115025787268334</v>
      </c>
      <c r="R160" s="204">
        <v>3.8047132665686392E-2</v>
      </c>
      <c r="S160" s="204">
        <v>0.13072542269302015</v>
      </c>
      <c r="T160" s="206">
        <v>0</v>
      </c>
      <c r="U160" s="204">
        <v>1.7255887977097168E-2</v>
      </c>
      <c r="V160" s="204">
        <v>1</v>
      </c>
      <c r="W160" s="204"/>
      <c r="X160" s="204">
        <v>0.14060900135377441</v>
      </c>
      <c r="Y160" s="204">
        <v>2.0846983119808593E-2</v>
      </c>
      <c r="Z160" s="204">
        <v>0.17666885993787007</v>
      </c>
      <c r="AA160" s="204"/>
      <c r="AB160" s="204">
        <v>0.10550955431030062</v>
      </c>
      <c r="AC160" s="204">
        <v>0.139447315371239</v>
      </c>
    </row>
    <row r="161" spans="2:29">
      <c r="B161" s="322">
        <v>41944</v>
      </c>
      <c r="C161" s="210">
        <v>22</v>
      </c>
      <c r="D161" s="210">
        <v>5</v>
      </c>
      <c r="E161" s="210">
        <v>27</v>
      </c>
      <c r="F161" s="210"/>
      <c r="G161" s="210">
        <v>4</v>
      </c>
      <c r="H161" s="206">
        <v>58</v>
      </c>
      <c r="I161" s="207"/>
      <c r="J161" s="202">
        <v>32375.135485289997</v>
      </c>
      <c r="K161" s="202">
        <v>1526.0781524900001</v>
      </c>
      <c r="L161" s="202">
        <v>5185.3237797799993</v>
      </c>
      <c r="M161" s="202">
        <v>0</v>
      </c>
      <c r="N161" s="202">
        <v>684.85264861999997</v>
      </c>
      <c r="O161" s="202">
        <v>39771.39006618</v>
      </c>
      <c r="P161" s="204"/>
      <c r="Q161" s="204">
        <v>0.8117284842448923</v>
      </c>
      <c r="R161" s="204">
        <v>3.82627311667251E-2</v>
      </c>
      <c r="S161" s="204">
        <v>0.13037823850641297</v>
      </c>
      <c r="T161" s="206">
        <v>0</v>
      </c>
      <c r="U161" s="204">
        <v>1.7171029373699402E-2</v>
      </c>
      <c r="V161" s="204">
        <v>1</v>
      </c>
      <c r="W161" s="204"/>
      <c r="X161" s="204">
        <v>0.12516133540880858</v>
      </c>
      <c r="Y161" s="204">
        <v>1.392902327990897E-2</v>
      </c>
      <c r="Z161" s="204">
        <v>0.16632391485671638</v>
      </c>
      <c r="AA161" s="204"/>
      <c r="AB161" s="204">
        <v>9.6966276781761396E-2</v>
      </c>
      <c r="AC161" s="204">
        <v>0.125104293087688</v>
      </c>
    </row>
    <row r="162" spans="2:29">
      <c r="B162" s="322">
        <v>41974</v>
      </c>
      <c r="C162" s="210">
        <v>22</v>
      </c>
      <c r="D162" s="210">
        <v>5</v>
      </c>
      <c r="E162" s="210">
        <v>27</v>
      </c>
      <c r="F162" s="210"/>
      <c r="G162" s="210">
        <v>4</v>
      </c>
      <c r="H162" s="206">
        <v>58</v>
      </c>
      <c r="I162" s="207"/>
      <c r="J162" s="202">
        <v>33586.9918081</v>
      </c>
      <c r="K162" s="202">
        <v>1535.3371568900002</v>
      </c>
      <c r="L162" s="202">
        <v>5326.4460801399991</v>
      </c>
      <c r="M162" s="202">
        <v>0</v>
      </c>
      <c r="N162" s="202">
        <v>702.40507683999999</v>
      </c>
      <c r="O162" s="202">
        <v>41151.180121969992</v>
      </c>
      <c r="P162" s="204"/>
      <c r="Q162" s="204">
        <v>0.81392850879672962</v>
      </c>
      <c r="R162" s="204">
        <v>3.7206508095384588E-2</v>
      </c>
      <c r="S162" s="204">
        <v>0.12943604689714086</v>
      </c>
      <c r="T162" s="206">
        <v>0</v>
      </c>
      <c r="U162" s="204">
        <v>1.7021694590277591E-2</v>
      </c>
      <c r="V162" s="204">
        <v>1</v>
      </c>
      <c r="W162" s="204"/>
      <c r="X162" s="204">
        <v>0.12015264814421323</v>
      </c>
      <c r="Y162" s="204">
        <v>1.4619277749594373E-2</v>
      </c>
      <c r="Z162" s="204">
        <v>0.16614960081927355</v>
      </c>
      <c r="AA162" s="204"/>
      <c r="AB162" s="204">
        <v>0.10011189135873066</v>
      </c>
      <c r="AC162" s="204">
        <v>0.12117715266097795</v>
      </c>
    </row>
    <row r="163" spans="2:29">
      <c r="B163" s="322">
        <v>42005</v>
      </c>
      <c r="C163" s="210">
        <v>22</v>
      </c>
      <c r="D163" s="210">
        <v>5</v>
      </c>
      <c r="E163" s="210">
        <v>27</v>
      </c>
      <c r="F163" s="210">
        <v>5</v>
      </c>
      <c r="G163" s="210">
        <v>4</v>
      </c>
      <c r="H163" s="206">
        <v>58</v>
      </c>
      <c r="I163" s="207"/>
      <c r="J163" s="202">
        <v>32784.497770110007</v>
      </c>
      <c r="K163" s="202">
        <v>1585.7718831300001</v>
      </c>
      <c r="L163" s="202">
        <v>5330.5769310599999</v>
      </c>
      <c r="M163" s="202">
        <v>112.59943956999999</v>
      </c>
      <c r="N163" s="202">
        <v>704.65468525000006</v>
      </c>
      <c r="O163" s="202">
        <v>40518.100709120015</v>
      </c>
      <c r="P163" s="204"/>
      <c r="Q163" s="204">
        <v>0.80684022685864487</v>
      </c>
      <c r="R163" s="204">
        <v>3.9026510483780287E-2</v>
      </c>
      <c r="S163" s="204">
        <v>0.13156038505674988</v>
      </c>
      <c r="T163" s="204">
        <v>2.7711193870916576E-3</v>
      </c>
      <c r="U163" s="204">
        <v>1.7341847054996362E-2</v>
      </c>
      <c r="V163" s="204">
        <v>1</v>
      </c>
      <c r="W163" s="204"/>
      <c r="X163" s="204">
        <v>0.1122500287345003</v>
      </c>
      <c r="Y163" s="204">
        <v>3.413786569177546E-2</v>
      </c>
      <c r="Z163" s="204">
        <v>0.15435350763691846</v>
      </c>
      <c r="AA163" s="204"/>
      <c r="AB163" s="204">
        <v>0.10257542013234611</v>
      </c>
      <c r="AC163" s="204">
        <v>0.117242641744707</v>
      </c>
    </row>
    <row r="164" spans="2:29">
      <c r="B164" s="322">
        <v>42036</v>
      </c>
      <c r="C164" s="210">
        <v>22</v>
      </c>
      <c r="D164" s="210">
        <v>5</v>
      </c>
      <c r="E164" s="210">
        <v>27</v>
      </c>
      <c r="F164" s="210">
        <v>5</v>
      </c>
      <c r="G164" s="210">
        <v>4</v>
      </c>
      <c r="H164" s="206">
        <v>58</v>
      </c>
      <c r="I164" s="207"/>
      <c r="J164" s="202">
        <v>32854.705804010002</v>
      </c>
      <c r="K164" s="202">
        <v>1572.4885606500002</v>
      </c>
      <c r="L164" s="202">
        <v>5406.0015068199991</v>
      </c>
      <c r="M164" s="202">
        <v>114.46036943999999</v>
      </c>
      <c r="N164" s="202">
        <v>708.13617203999991</v>
      </c>
      <c r="O164" s="202">
        <v>40655.792412960007</v>
      </c>
      <c r="P164" s="204"/>
      <c r="Q164" s="204">
        <v>0.80582620975983621</v>
      </c>
      <c r="R164" s="204">
        <v>3.8568371431426142E-2</v>
      </c>
      <c r="S164" s="204">
        <v>0.13297001942327674</v>
      </c>
      <c r="T164" s="204">
        <v>2.8073654417653695E-3</v>
      </c>
      <c r="U164" s="204">
        <v>1.7368430900366941E-2</v>
      </c>
      <c r="V164" s="204">
        <v>1</v>
      </c>
      <c r="W164" s="204"/>
      <c r="X164" s="204">
        <v>0.11051247363571348</v>
      </c>
      <c r="Y164" s="204">
        <v>2.9399984353717379E-2</v>
      </c>
      <c r="Z164" s="204">
        <v>0.15770075889182733</v>
      </c>
      <c r="AA164" s="204"/>
      <c r="AB164" s="204">
        <v>9.9901203708349318E-2</v>
      </c>
      <c r="AC164" s="204">
        <v>0.11611486036912866</v>
      </c>
    </row>
    <row r="165" spans="2:29">
      <c r="B165" s="322">
        <v>42064</v>
      </c>
      <c r="C165" s="210">
        <v>22</v>
      </c>
      <c r="D165" s="210">
        <v>5</v>
      </c>
      <c r="E165" s="210">
        <v>27</v>
      </c>
      <c r="F165" s="210">
        <v>5</v>
      </c>
      <c r="G165" s="210">
        <v>4</v>
      </c>
      <c r="H165" s="206">
        <v>58</v>
      </c>
      <c r="I165" s="207"/>
      <c r="J165" s="202">
        <v>33095.199786900004</v>
      </c>
      <c r="K165" s="202">
        <v>1572.0436828600002</v>
      </c>
      <c r="L165" s="202">
        <v>5430.199495840001</v>
      </c>
      <c r="M165" s="202">
        <v>115.12379224999999</v>
      </c>
      <c r="N165" s="202">
        <v>707.88098517000003</v>
      </c>
      <c r="O165" s="202">
        <v>40920.447743020006</v>
      </c>
      <c r="P165" s="204"/>
      <c r="Q165" s="204">
        <v>0.80645826196357862</v>
      </c>
      <c r="R165" s="204">
        <v>3.8307296054212805E-2</v>
      </c>
      <c r="S165" s="204">
        <v>0.13270137047232713</v>
      </c>
      <c r="T165" s="204">
        <v>2.805317206314033E-3</v>
      </c>
      <c r="U165" s="204">
        <v>1.7249524784655711E-2</v>
      </c>
      <c r="V165" s="204">
        <v>1</v>
      </c>
      <c r="W165" s="204"/>
      <c r="X165" s="204">
        <v>0.10751521312006562</v>
      </c>
      <c r="Y165" s="204">
        <v>3.1635903419697353E-2</v>
      </c>
      <c r="Z165" s="204">
        <v>0.14793060104683398</v>
      </c>
      <c r="AA165" s="204"/>
      <c r="AB165" s="204">
        <v>8.6389826158989713E-2</v>
      </c>
      <c r="AC165" s="204">
        <v>0.11232416977714932</v>
      </c>
    </row>
    <row r="166" spans="2:29">
      <c r="B166" s="322">
        <v>42095</v>
      </c>
      <c r="C166" s="210">
        <v>22</v>
      </c>
      <c r="D166" s="210">
        <v>5</v>
      </c>
      <c r="E166" s="210">
        <v>27</v>
      </c>
      <c r="F166" s="210">
        <v>5</v>
      </c>
      <c r="G166" s="210">
        <v>4</v>
      </c>
      <c r="H166" s="206">
        <v>58</v>
      </c>
      <c r="I166" s="207"/>
      <c r="J166" s="202">
        <v>32426.638363540002</v>
      </c>
      <c r="K166" s="202">
        <v>1544.9687262</v>
      </c>
      <c r="L166" s="202">
        <v>5457.9813365300015</v>
      </c>
      <c r="M166" s="202">
        <v>115.44529196000001</v>
      </c>
      <c r="N166" s="202">
        <v>695.46299170000009</v>
      </c>
      <c r="O166" s="202">
        <v>40240.496709929997</v>
      </c>
      <c r="P166" s="204"/>
      <c r="Q166" s="204">
        <v>0.80348007233441521</v>
      </c>
      <c r="R166" s="204">
        <v>3.8281846239027396E-2</v>
      </c>
      <c r="S166" s="204">
        <v>0.1356340448745792</v>
      </c>
      <c r="T166" s="204">
        <v>2.8605491107269419E-3</v>
      </c>
      <c r="U166" s="204">
        <v>1.7232457111722079E-2</v>
      </c>
      <c r="V166" s="204">
        <v>1</v>
      </c>
      <c r="W166" s="204"/>
      <c r="X166" s="204">
        <v>8.7428592231428404E-2</v>
      </c>
      <c r="Y166" s="204">
        <v>4.9694808842319471E-2</v>
      </c>
      <c r="Z166" s="204">
        <v>0.12908632071778592</v>
      </c>
      <c r="AA166" s="204"/>
      <c r="AB166" s="204">
        <v>5.7430187360965945E-2</v>
      </c>
      <c r="AC166" s="204">
        <v>9.3995492518630819E-2</v>
      </c>
    </row>
    <row r="167" spans="2:29">
      <c r="B167" s="322">
        <v>42125</v>
      </c>
      <c r="C167" s="210">
        <v>22</v>
      </c>
      <c r="D167" s="210">
        <v>5</v>
      </c>
      <c r="E167" s="210">
        <v>27</v>
      </c>
      <c r="F167" s="210">
        <v>5</v>
      </c>
      <c r="G167" s="210">
        <v>4</v>
      </c>
      <c r="H167" s="206">
        <v>58</v>
      </c>
      <c r="I167" s="207"/>
      <c r="J167" s="202">
        <v>32295.087002760003</v>
      </c>
      <c r="K167" s="202">
        <v>1534.3378223500001</v>
      </c>
      <c r="L167" s="202">
        <v>5527.7158037800009</v>
      </c>
      <c r="M167" s="202">
        <v>116.51898309000001</v>
      </c>
      <c r="N167" s="202">
        <v>700.97531777999995</v>
      </c>
      <c r="O167" s="202">
        <v>40174.634929760003</v>
      </c>
      <c r="P167" s="204"/>
      <c r="Q167" s="204">
        <v>0.80152584362235102</v>
      </c>
      <c r="R167" s="204">
        <v>3.8080449120810933E-2</v>
      </c>
      <c r="S167" s="204">
        <v>0.13759218505518409</v>
      </c>
      <c r="T167" s="204">
        <v>2.8918632797381581E-3</v>
      </c>
      <c r="U167" s="204">
        <v>1.7397377901290163E-2</v>
      </c>
      <c r="V167" s="204">
        <v>1</v>
      </c>
      <c r="W167" s="204"/>
      <c r="X167" s="204">
        <v>8.0155735834409381E-2</v>
      </c>
      <c r="Y167" s="204">
        <v>4.7303018778241057E-2</v>
      </c>
      <c r="Z167" s="204">
        <v>0.12937688753924004</v>
      </c>
      <c r="AA167" s="204"/>
      <c r="AB167" s="204">
        <v>6.65804650205708E-2</v>
      </c>
      <c r="AC167" s="204">
        <v>8.8292709841885975E-2</v>
      </c>
    </row>
    <row r="168" spans="2:29">
      <c r="B168" s="322">
        <v>42156</v>
      </c>
      <c r="C168" s="210">
        <v>22</v>
      </c>
      <c r="D168" s="210">
        <v>5</v>
      </c>
      <c r="E168" s="210">
        <v>27</v>
      </c>
      <c r="F168" s="210">
        <v>5</v>
      </c>
      <c r="G168" s="210">
        <v>4</v>
      </c>
      <c r="H168" s="206">
        <v>58</v>
      </c>
      <c r="I168" s="207"/>
      <c r="J168" s="202">
        <v>32123.307076839999</v>
      </c>
      <c r="K168" s="202">
        <v>1527.0115952799999</v>
      </c>
      <c r="L168" s="202">
        <v>5576.2012100800011</v>
      </c>
      <c r="M168" s="202">
        <v>118.67214217000001</v>
      </c>
      <c r="N168" s="202">
        <v>694.88605719000009</v>
      </c>
      <c r="O168" s="202">
        <v>40040.078081559994</v>
      </c>
      <c r="P168" s="204"/>
      <c r="Q168" s="204">
        <v>0.79991253979773613</v>
      </c>
      <c r="R168" s="204">
        <v>3.8024594434166066E-2</v>
      </c>
      <c r="S168" s="204">
        <v>0.13926549290741913</v>
      </c>
      <c r="T168" s="204">
        <v>2.9550922144900415E-3</v>
      </c>
      <c r="U168" s="204">
        <v>1.7303575548659456E-2</v>
      </c>
      <c r="V168" s="204">
        <v>1</v>
      </c>
      <c r="W168" s="204"/>
      <c r="X168" s="204">
        <v>5.5717449388509754E-2</v>
      </c>
      <c r="Y168" s="204">
        <v>4.2642431630120825E-2</v>
      </c>
      <c r="Z168" s="204">
        <v>0.13397788071711703</v>
      </c>
      <c r="AA168" s="204"/>
      <c r="AB168" s="204">
        <v>4.1813308602705046E-2</v>
      </c>
      <c r="AC168" s="204">
        <v>6.8394208552833291E-2</v>
      </c>
    </row>
    <row r="169" spans="2:29">
      <c r="B169" s="322">
        <v>42186</v>
      </c>
      <c r="C169" s="210">
        <v>22</v>
      </c>
      <c r="D169" s="210">
        <v>5</v>
      </c>
      <c r="E169" s="210">
        <v>27</v>
      </c>
      <c r="F169" s="210">
        <v>5</v>
      </c>
      <c r="G169" s="210">
        <v>4</v>
      </c>
      <c r="H169" s="206">
        <v>58</v>
      </c>
      <c r="I169" s="207"/>
      <c r="J169" s="202">
        <v>31783.737275750005</v>
      </c>
      <c r="K169" s="202">
        <v>1502.6308419</v>
      </c>
      <c r="L169" s="202">
        <v>5583.6005766500002</v>
      </c>
      <c r="M169" s="202">
        <v>118.44131628</v>
      </c>
      <c r="N169" s="202">
        <v>694.97342365999998</v>
      </c>
      <c r="O169" s="202">
        <v>39683.38343424</v>
      </c>
      <c r="P169" s="204"/>
      <c r="Q169" s="204">
        <v>0.79856227825858306</v>
      </c>
      <c r="R169" s="204">
        <v>3.7753405085084082E-2</v>
      </c>
      <c r="S169" s="204">
        <v>0.14070374281221959</v>
      </c>
      <c r="T169" s="204">
        <v>2.9758227154950052E-3</v>
      </c>
      <c r="U169" s="204">
        <v>1.7461117165429411E-2</v>
      </c>
      <c r="V169" s="204">
        <v>1</v>
      </c>
      <c r="W169" s="204"/>
      <c r="X169" s="204">
        <v>3.9379701379490983E-2</v>
      </c>
      <c r="Y169" s="204">
        <v>4.6685871151048053E-2</v>
      </c>
      <c r="Z169" s="204">
        <v>0.12148703216856305</v>
      </c>
      <c r="AA169" s="204"/>
      <c r="AB169" s="204">
        <v>3.5748324238783713E-2</v>
      </c>
      <c r="AC169" s="204">
        <v>5.3591490883841075E-2</v>
      </c>
    </row>
    <row r="170" spans="2:29">
      <c r="B170" s="322">
        <v>42217</v>
      </c>
      <c r="C170" s="210">
        <v>22</v>
      </c>
      <c r="D170" s="210">
        <v>5</v>
      </c>
      <c r="E170" s="210">
        <v>27</v>
      </c>
      <c r="F170" s="210">
        <v>5</v>
      </c>
      <c r="G170" s="210">
        <v>4</v>
      </c>
      <c r="H170" s="206">
        <v>58</v>
      </c>
      <c r="I170" s="207"/>
      <c r="J170" s="202">
        <v>31547.488978770001</v>
      </c>
      <c r="K170" s="202">
        <v>1564.2050510199999</v>
      </c>
      <c r="L170" s="202">
        <v>5614.7747658399994</v>
      </c>
      <c r="M170" s="202">
        <v>118.47253247999998</v>
      </c>
      <c r="N170" s="202">
        <v>700.58524378999994</v>
      </c>
      <c r="O170" s="202">
        <v>39545.526571900009</v>
      </c>
      <c r="P170" s="204"/>
      <c r="Q170" s="204">
        <v>0.79538001679037496</v>
      </c>
      <c r="R170" s="204">
        <v>3.9436972006904367E-2</v>
      </c>
      <c r="S170" s="204">
        <v>0.14198255156955497</v>
      </c>
      <c r="T170" s="204">
        <v>2.9869472317290767E-3</v>
      </c>
      <c r="U170" s="204">
        <v>1.766326008842637E-2</v>
      </c>
      <c r="V170" s="204">
        <v>1</v>
      </c>
      <c r="W170" s="204"/>
      <c r="X170" s="204">
        <v>1.9735108877868335E-2</v>
      </c>
      <c r="Y170" s="204">
        <v>3.9921801113622202E-2</v>
      </c>
      <c r="Z170" s="204">
        <v>0.11604844230371958</v>
      </c>
      <c r="AA170" s="204"/>
      <c r="AB170" s="204">
        <v>2.8982174637417701E-2</v>
      </c>
      <c r="AC170" s="204">
        <v>3.6501310375836926E-2</v>
      </c>
    </row>
    <row r="171" spans="2:29">
      <c r="B171" s="322">
        <v>42248</v>
      </c>
      <c r="C171" s="210">
        <v>22</v>
      </c>
      <c r="D171" s="210">
        <v>5</v>
      </c>
      <c r="E171" s="210">
        <v>27</v>
      </c>
      <c r="F171" s="210">
        <v>5</v>
      </c>
      <c r="G171" s="210">
        <v>4</v>
      </c>
      <c r="H171" s="206">
        <v>58</v>
      </c>
      <c r="I171" s="207"/>
      <c r="J171" s="202">
        <v>30984.101502260008</v>
      </c>
      <c r="K171" s="202">
        <v>1548.05926322</v>
      </c>
      <c r="L171" s="202">
        <v>5614.4130552099996</v>
      </c>
      <c r="M171" s="202">
        <v>118.74084418000001</v>
      </c>
      <c r="N171" s="202">
        <v>692.17538374000003</v>
      </c>
      <c r="O171" s="202">
        <v>38957.490048610009</v>
      </c>
      <c r="P171" s="204"/>
      <c r="Q171" s="204">
        <v>0.79295313288859492</v>
      </c>
      <c r="R171" s="204">
        <v>3.9618332730351126E-2</v>
      </c>
      <c r="S171" s="204">
        <v>0.14411639579974225</v>
      </c>
      <c r="T171" s="204">
        <v>3.0388463705329546E-3</v>
      </c>
      <c r="U171" s="204">
        <v>1.7714331300036693E-2</v>
      </c>
      <c r="V171" s="204">
        <v>1</v>
      </c>
      <c r="W171" s="204"/>
      <c r="X171" s="204">
        <v>-4.8128665982796193E-3</v>
      </c>
      <c r="Y171" s="204">
        <v>2.0932318681136097E-2</v>
      </c>
      <c r="Z171" s="204">
        <v>0.10619678655877074</v>
      </c>
      <c r="AA171" s="204"/>
      <c r="AB171" s="204">
        <v>1.0471404535379758E-2</v>
      </c>
      <c r="AC171" s="204">
        <v>1.423571553538916E-2</v>
      </c>
    </row>
    <row r="172" spans="2:29">
      <c r="B172" s="322">
        <v>42278</v>
      </c>
      <c r="C172" s="210">
        <v>22</v>
      </c>
      <c r="D172" s="210">
        <v>5</v>
      </c>
      <c r="E172" s="210">
        <v>27</v>
      </c>
      <c r="F172" s="210">
        <v>6</v>
      </c>
      <c r="G172" s="210">
        <v>4</v>
      </c>
      <c r="H172" s="206">
        <v>58</v>
      </c>
      <c r="I172" s="207"/>
      <c r="J172" s="202">
        <v>30945.835642170001</v>
      </c>
      <c r="K172" s="202">
        <v>1570.7146063099999</v>
      </c>
      <c r="L172" s="202">
        <v>5616.6463998600002</v>
      </c>
      <c r="M172" s="202">
        <v>152.03355001999998</v>
      </c>
      <c r="N172" s="202">
        <v>694.66533843000002</v>
      </c>
      <c r="O172" s="202">
        <v>38979.895536790005</v>
      </c>
      <c r="P172" s="204"/>
      <c r="Q172" s="204">
        <v>0.79152573528178938</v>
      </c>
      <c r="R172" s="204">
        <v>4.0175390577696105E-2</v>
      </c>
      <c r="S172" s="204">
        <v>0.14409085305420835</v>
      </c>
      <c r="T172" s="204">
        <v>3.8886804951259912E-3</v>
      </c>
      <c r="U172" s="204">
        <v>1.7767996286592511E-2</v>
      </c>
      <c r="V172" s="204">
        <v>1</v>
      </c>
      <c r="W172" s="204"/>
      <c r="X172" s="204">
        <v>-3.5115069921662356E-2</v>
      </c>
      <c r="Y172" s="204">
        <v>4.4572438728606611E-2</v>
      </c>
      <c r="Z172" s="204">
        <v>9.0223432301849593E-2</v>
      </c>
      <c r="AA172" s="204"/>
      <c r="AB172" s="204">
        <v>1.8594976285390752E-2</v>
      </c>
      <c r="AC172" s="204">
        <v>-1.0902385567270079E-2</v>
      </c>
    </row>
    <row r="173" spans="2:29">
      <c r="B173" s="322">
        <v>42309</v>
      </c>
      <c r="C173" s="210">
        <v>22</v>
      </c>
      <c r="D173" s="210">
        <v>5</v>
      </c>
      <c r="E173" s="210">
        <v>27</v>
      </c>
      <c r="F173" s="210">
        <v>6</v>
      </c>
      <c r="G173" s="210">
        <v>4</v>
      </c>
      <c r="H173" s="206">
        <v>58</v>
      </c>
      <c r="I173" s="207"/>
      <c r="J173" s="202">
        <v>30826.500345069999</v>
      </c>
      <c r="K173" s="202">
        <v>1603.19149836</v>
      </c>
      <c r="L173" s="202">
        <v>5603.0046056299989</v>
      </c>
      <c r="M173" s="202">
        <v>151.31532994999998</v>
      </c>
      <c r="N173" s="202">
        <v>687.27148241000009</v>
      </c>
      <c r="O173" s="202">
        <v>38871.283261419994</v>
      </c>
      <c r="P173" s="204"/>
      <c r="Q173" s="204">
        <v>0.79069552905478546</v>
      </c>
      <c r="R173" s="204">
        <v>4.1121643254409326E-2</v>
      </c>
      <c r="S173" s="204">
        <v>0.14414251693077029</v>
      </c>
      <c r="T173" s="204">
        <v>3.8812175735040604E-3</v>
      </c>
      <c r="U173" s="204">
        <v>1.7628419778612653E-2</v>
      </c>
      <c r="V173" s="204">
        <v>1</v>
      </c>
      <c r="W173" s="204"/>
      <c r="X173" s="204">
        <v>-4.7834089865774865E-2</v>
      </c>
      <c r="Y173" s="204">
        <v>5.05304041894441E-2</v>
      </c>
      <c r="Z173" s="204">
        <v>8.0550577666669954E-2</v>
      </c>
      <c r="AA173" s="204"/>
      <c r="AB173" s="204">
        <v>3.531903972152417E-3</v>
      </c>
      <c r="AC173" s="204">
        <v>-2.2632017720834452E-2</v>
      </c>
    </row>
    <row r="174" spans="2:29">
      <c r="B174" s="322">
        <v>42339</v>
      </c>
      <c r="C174" s="210">
        <v>22</v>
      </c>
      <c r="D174" s="210">
        <v>5</v>
      </c>
      <c r="E174" s="210">
        <v>30</v>
      </c>
      <c r="F174" s="210">
        <v>52</v>
      </c>
      <c r="G174" s="210">
        <v>4</v>
      </c>
      <c r="H174" s="206">
        <v>61</v>
      </c>
      <c r="I174" s="207"/>
      <c r="J174" s="202">
        <v>30864.079062639998</v>
      </c>
      <c r="K174" s="202">
        <v>1589.6815494100001</v>
      </c>
      <c r="L174" s="202">
        <v>5810.9923060499996</v>
      </c>
      <c r="M174" s="202">
        <v>868.86401576000003</v>
      </c>
      <c r="N174" s="202">
        <v>687.23099852999997</v>
      </c>
      <c r="O174" s="202">
        <v>39820.847932390003</v>
      </c>
      <c r="P174" s="204"/>
      <c r="Q174" s="204">
        <v>0.7727993462995344</v>
      </c>
      <c r="R174" s="204">
        <v>3.9803710316940764E-2</v>
      </c>
      <c r="S174" s="204">
        <v>0.14592839197990504</v>
      </c>
      <c r="T174" s="204">
        <v>2.1755307911172854E-2</v>
      </c>
      <c r="U174" s="204">
        <v>1.7207436040546892E-2</v>
      </c>
      <c r="V174" s="204">
        <v>1</v>
      </c>
      <c r="W174" s="204"/>
      <c r="X174" s="204">
        <v>-8.1070456116386413E-2</v>
      </c>
      <c r="Y174" s="204">
        <v>3.53957385035093E-2</v>
      </c>
      <c r="Z174" s="204">
        <v>9.0969892235774674E-2</v>
      </c>
      <c r="AA174" s="204"/>
      <c r="AB174" s="204">
        <v>-2.1603030516615274E-2</v>
      </c>
      <c r="AC174" s="204">
        <v>-3.2327923175883511E-2</v>
      </c>
    </row>
    <row r="175" spans="2:29">
      <c r="B175" s="322">
        <v>42370</v>
      </c>
      <c r="C175" s="210">
        <v>22</v>
      </c>
      <c r="D175" s="210">
        <v>5</v>
      </c>
      <c r="E175" s="210">
        <v>35</v>
      </c>
      <c r="F175" s="210">
        <v>52</v>
      </c>
      <c r="G175" s="210">
        <v>4</v>
      </c>
      <c r="H175" s="206">
        <v>66</v>
      </c>
      <c r="I175" s="207"/>
      <c r="J175" s="202">
        <v>31217.450085020002</v>
      </c>
      <c r="K175" s="202">
        <v>1557.2477784600001</v>
      </c>
      <c r="L175" s="202">
        <v>6003.600246160001</v>
      </c>
      <c r="M175" s="202">
        <v>869.12213883999993</v>
      </c>
      <c r="N175" s="202">
        <v>684.64541413999996</v>
      </c>
      <c r="O175" s="202">
        <v>40332.06566262</v>
      </c>
      <c r="P175" s="204"/>
      <c r="Q175" s="204">
        <v>0.77180950351550459</v>
      </c>
      <c r="R175" s="204">
        <v>3.8500858701479214E-2</v>
      </c>
      <c r="S175" s="204">
        <v>0.1488542713477771</v>
      </c>
      <c r="T175" s="204">
        <v>2.1487876961299994E-2</v>
      </c>
      <c r="U175" s="204">
        <v>1.6926937841893946E-2</v>
      </c>
      <c r="V175" s="204">
        <v>1</v>
      </c>
      <c r="W175" s="204"/>
      <c r="X175" s="204">
        <v>-4.7798434982240345E-2</v>
      </c>
      <c r="Y175" s="204">
        <v>-1.7987520760993081E-2</v>
      </c>
      <c r="Z175" s="204">
        <v>0.12625712447342319</v>
      </c>
      <c r="AA175" s="204">
        <v>6.7187075012011093</v>
      </c>
      <c r="AB175" s="204">
        <v>-2.8395853357451428E-2</v>
      </c>
      <c r="AC175" s="204">
        <v>-4.5914058962329696E-3</v>
      </c>
    </row>
    <row r="176" spans="2:29">
      <c r="B176" s="322">
        <v>42401</v>
      </c>
      <c r="C176" s="210">
        <v>22</v>
      </c>
      <c r="D176" s="210">
        <v>5</v>
      </c>
      <c r="E176" s="210">
        <v>35</v>
      </c>
      <c r="F176" s="210">
        <v>52</v>
      </c>
      <c r="G176" s="210">
        <v>4</v>
      </c>
      <c r="H176" s="206">
        <v>66</v>
      </c>
      <c r="I176" s="207"/>
      <c r="J176" s="202">
        <v>31715.71480903</v>
      </c>
      <c r="K176" s="202">
        <v>1573.1702372900002</v>
      </c>
      <c r="L176" s="202">
        <v>6051.5828185600021</v>
      </c>
      <c r="M176" s="202">
        <v>867.65335717000016</v>
      </c>
      <c r="N176" s="202">
        <v>687.80415771000003</v>
      </c>
      <c r="O176" s="202">
        <v>40895.925379760003</v>
      </c>
      <c r="P176" s="204"/>
      <c r="Q176" s="204">
        <v>0.77332270998724661</v>
      </c>
      <c r="R176" s="204">
        <v>3.835853230796505E-2</v>
      </c>
      <c r="S176" s="204">
        <v>0.14797520198809389</v>
      </c>
      <c r="T176" s="204">
        <v>2.1155949015697378E-2</v>
      </c>
      <c r="U176" s="204">
        <v>1.6770694855326212E-2</v>
      </c>
      <c r="V176" s="204">
        <v>1</v>
      </c>
      <c r="W176" s="204"/>
      <c r="X176" s="204">
        <v>-3.4667514656027909E-2</v>
      </c>
      <c r="Y176" s="204">
        <v>4.3350181175139113E-4</v>
      </c>
      <c r="Z176" s="204">
        <v>0.11941937325129537</v>
      </c>
      <c r="AA176" s="204">
        <v>6.580382287904663</v>
      </c>
      <c r="AB176" s="204">
        <v>-2.8712012085793326E-2</v>
      </c>
      <c r="AC176" s="204">
        <v>5.9064884127912887E-3</v>
      </c>
    </row>
    <row r="177" spans="2:29">
      <c r="B177" s="322">
        <v>42430</v>
      </c>
      <c r="C177" s="210">
        <v>22</v>
      </c>
      <c r="D177" s="210">
        <v>5</v>
      </c>
      <c r="E177" s="210">
        <v>35</v>
      </c>
      <c r="F177" s="210">
        <v>52</v>
      </c>
      <c r="G177" s="210">
        <v>4</v>
      </c>
      <c r="H177" s="206">
        <v>66</v>
      </c>
      <c r="I177" s="207"/>
      <c r="J177" s="202">
        <v>32272.425056240001</v>
      </c>
      <c r="K177" s="202">
        <v>1526.34567399</v>
      </c>
      <c r="L177" s="202">
        <v>6108.092801249999</v>
      </c>
      <c r="M177" s="202">
        <v>858.97876488999975</v>
      </c>
      <c r="N177" s="202">
        <v>699.75679138999999</v>
      </c>
      <c r="O177" s="202">
        <v>41465.599087760005</v>
      </c>
      <c r="P177" s="204"/>
      <c r="Q177" s="204">
        <v>0.77608701173401373</v>
      </c>
      <c r="R177" s="204">
        <v>3.6705548186593301E-2</v>
      </c>
      <c r="S177" s="204">
        <v>0.14730506578049204</v>
      </c>
      <c r="T177" s="204">
        <v>2.0656714257596704E-2</v>
      </c>
      <c r="U177" s="204">
        <v>1.6827745551319877E-2</v>
      </c>
      <c r="V177" s="204">
        <v>1</v>
      </c>
      <c r="W177" s="204"/>
      <c r="X177" s="204">
        <v>-2.4860847976680867E-2</v>
      </c>
      <c r="Y177" s="204">
        <v>-2.9069172420744915E-2</v>
      </c>
      <c r="Z177" s="204">
        <v>0.12483764287653187</v>
      </c>
      <c r="AA177" s="204">
        <v>6.4613487629443496</v>
      </c>
      <c r="AB177" s="204">
        <v>-1.1476779218824507E-2</v>
      </c>
      <c r="AC177" s="204">
        <v>1.3322223357953966E-2</v>
      </c>
    </row>
    <row r="178" spans="2:29">
      <c r="B178" s="322">
        <v>42461</v>
      </c>
      <c r="C178" s="210">
        <v>22</v>
      </c>
      <c r="D178" s="210">
        <v>5</v>
      </c>
      <c r="E178" s="210">
        <v>35</v>
      </c>
      <c r="F178" s="210">
        <v>52</v>
      </c>
      <c r="G178" s="210">
        <v>4</v>
      </c>
      <c r="H178" s="207">
        <v>66</v>
      </c>
      <c r="I178" s="207"/>
      <c r="J178" s="202">
        <v>31942.534500739999</v>
      </c>
      <c r="K178" s="202">
        <v>1496.69750576</v>
      </c>
      <c r="L178" s="202">
        <v>6187.4843329100004</v>
      </c>
      <c r="M178" s="202">
        <v>873.75098445000015</v>
      </c>
      <c r="N178" s="202">
        <v>795.92257205999999</v>
      </c>
      <c r="O178" s="202">
        <v>41296.389895920009</v>
      </c>
      <c r="P178" s="204"/>
      <c r="Q178" s="204">
        <v>0.77132329675411315</v>
      </c>
      <c r="R178" s="204">
        <v>3.6141078734992588E-2</v>
      </c>
      <c r="S178" s="204">
        <v>0.14983111958465187</v>
      </c>
      <c r="T178" s="204">
        <v>2.1098654205179399E-2</v>
      </c>
      <c r="U178" s="204">
        <v>1.9219314679870193E-2</v>
      </c>
      <c r="V178" s="204">
        <v>1</v>
      </c>
      <c r="W178" s="204"/>
      <c r="X178" s="204">
        <v>-1.4929202878591341E-2</v>
      </c>
      <c r="Y178" s="204">
        <v>-3.1244140817482946E-2</v>
      </c>
      <c r="Z178" s="204">
        <v>0.13365802325073384</v>
      </c>
      <c r="AA178" s="204">
        <v>6.5685285178432506</v>
      </c>
      <c r="AB178" s="204">
        <v>0.14444992984376492</v>
      </c>
      <c r="AC178" s="204">
        <v>2.6239566414930859E-2</v>
      </c>
    </row>
    <row r="179" spans="2:29">
      <c r="B179" s="322">
        <v>42491</v>
      </c>
      <c r="C179" s="210">
        <v>22</v>
      </c>
      <c r="D179" s="210">
        <v>5</v>
      </c>
      <c r="E179" s="210">
        <v>35</v>
      </c>
      <c r="F179" s="210">
        <v>52</v>
      </c>
      <c r="G179" s="210">
        <v>4</v>
      </c>
      <c r="H179" s="207">
        <v>66</v>
      </c>
      <c r="I179" s="207"/>
      <c r="J179" s="202">
        <v>31709.997571629996</v>
      </c>
      <c r="K179" s="202">
        <v>1489.9209569100001</v>
      </c>
      <c r="L179" s="202">
        <v>6240.2331392399992</v>
      </c>
      <c r="M179" s="202">
        <v>885.61311699000009</v>
      </c>
      <c r="N179" s="202">
        <v>796.71125636999989</v>
      </c>
      <c r="O179" s="202">
        <v>41122.476041140006</v>
      </c>
      <c r="P179" s="204"/>
      <c r="Q179" s="204">
        <v>0.76892282595795558</v>
      </c>
      <c r="R179" s="204">
        <v>3.6128486924457665E-2</v>
      </c>
      <c r="S179" s="204">
        <v>0.15174750501397596</v>
      </c>
      <c r="T179" s="204">
        <v>2.1474872052044132E-2</v>
      </c>
      <c r="U179" s="204">
        <v>1.9319127014649072E-2</v>
      </c>
      <c r="V179" s="204">
        <v>1</v>
      </c>
      <c r="W179" s="204"/>
      <c r="X179" s="204">
        <v>-1.8116979560389601E-2</v>
      </c>
      <c r="Y179" s="204">
        <v>-2.894855669527252E-2</v>
      </c>
      <c r="Z179" s="204">
        <v>0.12889905356074194</v>
      </c>
      <c r="AA179" s="204">
        <v>6.600590852272946</v>
      </c>
      <c r="AB179" s="204">
        <v>0.13657533462547189</v>
      </c>
      <c r="AC179" s="204">
        <v>2.3593023633871946E-2</v>
      </c>
    </row>
    <row r="180" spans="2:29">
      <c r="B180" s="322">
        <v>42522</v>
      </c>
      <c r="C180" s="210">
        <v>22</v>
      </c>
      <c r="D180" s="210">
        <v>5</v>
      </c>
      <c r="E180" s="210">
        <v>35</v>
      </c>
      <c r="F180" s="210">
        <v>52</v>
      </c>
      <c r="G180" s="210">
        <v>4</v>
      </c>
      <c r="H180" s="207">
        <v>66</v>
      </c>
      <c r="I180" s="207"/>
      <c r="J180" s="202">
        <v>32386.790093879998</v>
      </c>
      <c r="K180" s="202">
        <v>1477.45709683</v>
      </c>
      <c r="L180" s="202">
        <v>6315.67231911</v>
      </c>
      <c r="M180" s="202">
        <v>889.84137696000039</v>
      </c>
      <c r="N180" s="202">
        <v>802.05309793999993</v>
      </c>
      <c r="O180" s="202">
        <v>41871.81398472</v>
      </c>
      <c r="P180" s="204"/>
      <c r="Q180" s="204">
        <v>0.77128807862417714</v>
      </c>
      <c r="R180" s="204">
        <v>3.5185488965113615E-2</v>
      </c>
      <c r="S180" s="204">
        <v>0.15083350153911976</v>
      </c>
      <c r="T180" s="204">
        <v>2.1191480968824471E-2</v>
      </c>
      <c r="U180" s="204">
        <v>1.9100812123446855E-2</v>
      </c>
      <c r="V180" s="204">
        <v>1</v>
      </c>
      <c r="W180" s="204"/>
      <c r="X180" s="204">
        <v>8.2022382194255616E-3</v>
      </c>
      <c r="Y180" s="204">
        <v>-3.2451946405104737E-2</v>
      </c>
      <c r="Z180" s="204">
        <v>0.1326119846058047</v>
      </c>
      <c r="AA180" s="204">
        <v>6.4983173025164263</v>
      </c>
      <c r="AB180" s="204">
        <v>0.1542224651669728</v>
      </c>
      <c r="AC180" s="204">
        <v>4.5747560717260161E-2</v>
      </c>
    </row>
    <row r="181" spans="2:29">
      <c r="B181" s="322">
        <v>42552</v>
      </c>
      <c r="C181" s="210">
        <v>22</v>
      </c>
      <c r="D181" s="210">
        <v>5</v>
      </c>
      <c r="E181" s="210">
        <v>35</v>
      </c>
      <c r="F181" s="210">
        <v>52</v>
      </c>
      <c r="G181" s="210">
        <v>4</v>
      </c>
      <c r="H181" s="207">
        <v>66</v>
      </c>
      <c r="I181" s="207"/>
      <c r="J181" s="202">
        <v>32492.231320179999</v>
      </c>
      <c r="K181" s="202">
        <v>1453.6045171699998</v>
      </c>
      <c r="L181" s="202">
        <v>6417.0286914000008</v>
      </c>
      <c r="M181" s="202">
        <v>897.78604717999985</v>
      </c>
      <c r="N181" s="202">
        <v>804.72479525999995</v>
      </c>
      <c r="O181" s="202">
        <v>42065.375371190006</v>
      </c>
      <c r="P181" s="204"/>
      <c r="Q181" s="204">
        <v>0.7701962343100941</v>
      </c>
      <c r="R181" s="204">
        <v>3.4456258613582778E-2</v>
      </c>
      <c r="S181" s="204">
        <v>0.15254894636682442</v>
      </c>
      <c r="T181" s="204">
        <v>2.1281131047615285E-2</v>
      </c>
      <c r="U181" s="204">
        <v>1.9075206034873813E-2</v>
      </c>
      <c r="V181" s="204">
        <v>1</v>
      </c>
      <c r="W181" s="204"/>
      <c r="X181" s="204">
        <v>2.2291086736692556E-2</v>
      </c>
      <c r="Y181" s="204">
        <v>-3.2626992181265857E-2</v>
      </c>
      <c r="Z181" s="204">
        <v>0.14926356269739371</v>
      </c>
      <c r="AA181" s="204">
        <v>6.5800073435320305</v>
      </c>
      <c r="AB181" s="204">
        <v>0.15792168141050156</v>
      </c>
      <c r="AC181" s="204">
        <v>6.0024920528695347E-2</v>
      </c>
    </row>
    <row r="182" spans="2:29">
      <c r="B182" s="322">
        <v>42583</v>
      </c>
      <c r="C182" s="210">
        <v>22</v>
      </c>
      <c r="D182" s="210">
        <v>5</v>
      </c>
      <c r="E182" s="210">
        <v>35</v>
      </c>
      <c r="F182" s="210">
        <v>52</v>
      </c>
      <c r="G182" s="210">
        <v>4</v>
      </c>
      <c r="H182" s="207">
        <v>66</v>
      </c>
      <c r="I182" s="207"/>
      <c r="J182" s="202">
        <v>33007.076020009998</v>
      </c>
      <c r="K182" s="202">
        <v>1462.8631928499999</v>
      </c>
      <c r="L182" s="202">
        <v>6552.2847269699996</v>
      </c>
      <c r="M182" s="202">
        <v>905.68294220000018</v>
      </c>
      <c r="N182" s="202">
        <v>812.60758075000001</v>
      </c>
      <c r="O182" s="202">
        <v>42740.514462780004</v>
      </c>
      <c r="P182" s="204"/>
      <c r="Q182" s="204">
        <v>0.77008102665973333</v>
      </c>
      <c r="R182" s="204">
        <v>3.4129748079767118E-2</v>
      </c>
      <c r="S182" s="204">
        <v>0.15330383382904686</v>
      </c>
      <c r="T182" s="204">
        <v>2.1130294896002509E-2</v>
      </c>
      <c r="U182" s="204">
        <v>1.8958773557405606E-2</v>
      </c>
      <c r="V182" s="204">
        <v>1</v>
      </c>
      <c r="W182" s="204"/>
      <c r="X182" s="204">
        <v>4.6266346022728833E-2</v>
      </c>
      <c r="Y182" s="204">
        <v>-6.4788090349098493E-2</v>
      </c>
      <c r="Z182" s="204">
        <v>0.16697196240778212</v>
      </c>
      <c r="AA182" s="204">
        <v>6.6446660102660813</v>
      </c>
      <c r="AB182" s="204">
        <v>0.15989822502396112</v>
      </c>
      <c r="AC182" s="204">
        <v>8.07926500882723E-2</v>
      </c>
    </row>
    <row r="183" spans="2:29">
      <c r="B183" s="322">
        <v>42614</v>
      </c>
      <c r="C183" s="210">
        <v>22</v>
      </c>
      <c r="D183" s="210">
        <v>5</v>
      </c>
      <c r="E183" s="210">
        <v>35</v>
      </c>
      <c r="F183" s="210">
        <v>52</v>
      </c>
      <c r="G183" s="210">
        <v>4</v>
      </c>
      <c r="H183" s="207">
        <v>66</v>
      </c>
      <c r="I183" s="207"/>
      <c r="J183" s="202">
        <v>33541.670431160004</v>
      </c>
      <c r="K183" s="202">
        <v>1469.0770613700001</v>
      </c>
      <c r="L183" s="202">
        <v>6677.088115900001</v>
      </c>
      <c r="M183" s="202">
        <v>902.71699958000011</v>
      </c>
      <c r="N183" s="202">
        <v>815.53572687999986</v>
      </c>
      <c r="O183" s="202">
        <v>43406.088334890002</v>
      </c>
      <c r="P183" s="204"/>
      <c r="Q183" s="204">
        <v>0.77055876090393938</v>
      </c>
      <c r="R183" s="204">
        <v>3.3749368636990643E-2</v>
      </c>
      <c r="S183" s="204">
        <v>0.15382837689460555</v>
      </c>
      <c r="T183" s="204">
        <v>2.0738278198484773E-2</v>
      </c>
      <c r="U183" s="204">
        <v>1.8735447313731567E-2</v>
      </c>
      <c r="V183" s="204">
        <v>1</v>
      </c>
      <c r="W183" s="204"/>
      <c r="X183" s="204">
        <v>8.2544556882291564E-2</v>
      </c>
      <c r="Y183" s="204">
        <v>-5.1020140976848039E-2</v>
      </c>
      <c r="Z183" s="204">
        <v>0.18927625207480459</v>
      </c>
      <c r="AA183" s="204">
        <v>6.6024135234508323</v>
      </c>
      <c r="AB183" s="204">
        <v>0.17822122259455764</v>
      </c>
      <c r="AC183" s="204">
        <v>0.11419109087184931</v>
      </c>
    </row>
    <row r="184" spans="2:29">
      <c r="B184" s="322">
        <v>42644</v>
      </c>
      <c r="C184" s="210">
        <v>23</v>
      </c>
      <c r="D184" s="210">
        <v>4</v>
      </c>
      <c r="E184" s="210">
        <v>35</v>
      </c>
      <c r="F184" s="210">
        <v>52</v>
      </c>
      <c r="G184" s="210">
        <v>4</v>
      </c>
      <c r="H184" s="207">
        <v>66</v>
      </c>
      <c r="I184" s="207"/>
      <c r="J184" s="202">
        <v>34042.49941841</v>
      </c>
      <c r="K184" s="202">
        <v>1522.1352624600001</v>
      </c>
      <c r="L184" s="202">
        <v>6811.5892582699998</v>
      </c>
      <c r="M184" s="202">
        <v>924.65808088999984</v>
      </c>
      <c r="N184" s="202">
        <v>822.04752295999992</v>
      </c>
      <c r="O184" s="202">
        <v>44122.929542989994</v>
      </c>
      <c r="P184" s="204"/>
      <c r="Q184" s="204">
        <v>0.76932597892780141</v>
      </c>
      <c r="R184" s="204">
        <v>3.4398713985709442E-2</v>
      </c>
      <c r="S184" s="204">
        <v>0.15437753859097933</v>
      </c>
      <c r="T184" s="204">
        <v>2.0896335328113417E-2</v>
      </c>
      <c r="U184" s="204">
        <v>1.8577440732344276E-2</v>
      </c>
      <c r="V184" s="204">
        <v>1</v>
      </c>
      <c r="W184" s="204"/>
      <c r="X184" s="204">
        <v>0.10006722106480015</v>
      </c>
      <c r="Y184" s="204">
        <v>-3.092817985829055E-2</v>
      </c>
      <c r="Z184" s="204">
        <v>0.21275023801387682</v>
      </c>
      <c r="AA184" s="204">
        <v>5.0819344201879213</v>
      </c>
      <c r="AB184" s="204">
        <v>0.18337201740609932</v>
      </c>
      <c r="AC184" s="204">
        <v>0.13194068212281107</v>
      </c>
    </row>
    <row r="185" spans="2:29">
      <c r="B185" s="322">
        <v>42675</v>
      </c>
      <c r="C185" s="210">
        <v>23</v>
      </c>
      <c r="D185" s="210">
        <v>4</v>
      </c>
      <c r="E185" s="210">
        <v>35</v>
      </c>
      <c r="F185" s="210">
        <v>52</v>
      </c>
      <c r="G185" s="210">
        <v>4</v>
      </c>
      <c r="H185" s="207">
        <v>66</v>
      </c>
      <c r="I185" s="207"/>
      <c r="J185" s="202">
        <v>34219.634887929999</v>
      </c>
      <c r="K185" s="202">
        <v>1561.4141745300001</v>
      </c>
      <c r="L185" s="202">
        <v>6912.1631706200005</v>
      </c>
      <c r="M185" s="202">
        <v>932.92317075000017</v>
      </c>
      <c r="N185" s="202">
        <v>834.68927515999997</v>
      </c>
      <c r="O185" s="202">
        <v>44460.82467899</v>
      </c>
      <c r="P185" s="204"/>
      <c r="Q185" s="204">
        <v>0.76744042832149495</v>
      </c>
      <c r="R185" s="204">
        <v>3.5017684052240435E-2</v>
      </c>
      <c r="S185" s="204">
        <v>0.15546637338659958</v>
      </c>
      <c r="T185" s="204">
        <v>2.0922577347660797E-2</v>
      </c>
      <c r="U185" s="204">
        <v>1.8719495311450354E-2</v>
      </c>
      <c r="V185" s="204">
        <v>1</v>
      </c>
      <c r="W185" s="204"/>
      <c r="X185" s="204">
        <v>0.11007199989870586</v>
      </c>
      <c r="Y185" s="204">
        <v>-2.6058848161767623E-2</v>
      </c>
      <c r="Z185" s="204">
        <v>0.23365295178849865</v>
      </c>
      <c r="AA185" s="204">
        <v>5.1654240258291839</v>
      </c>
      <c r="AB185" s="204">
        <v>0.21449717691335257</v>
      </c>
      <c r="AC185" s="204">
        <v>0.14379616386674998</v>
      </c>
    </row>
    <row r="186" spans="2:29">
      <c r="B186" s="322">
        <v>42705</v>
      </c>
      <c r="C186" s="210">
        <v>23</v>
      </c>
      <c r="D186" s="210">
        <v>4</v>
      </c>
      <c r="E186" s="210">
        <v>35</v>
      </c>
      <c r="F186" s="210">
        <v>52</v>
      </c>
      <c r="G186" s="210">
        <v>4</v>
      </c>
      <c r="H186" s="207">
        <v>66</v>
      </c>
      <c r="I186" s="207"/>
      <c r="J186" s="202">
        <v>35599.11473822</v>
      </c>
      <c r="K186" s="202">
        <v>1584.0170631399999</v>
      </c>
      <c r="L186" s="202">
        <v>7087.5166067400005</v>
      </c>
      <c r="M186" s="202">
        <v>936.05139473999998</v>
      </c>
      <c r="N186" s="202">
        <v>845.55663973000003</v>
      </c>
      <c r="O186" s="202">
        <v>46052.256442570004</v>
      </c>
      <c r="P186" s="204"/>
      <c r="Q186" s="204">
        <v>0.77084236756270186</v>
      </c>
      <c r="R186" s="204">
        <v>3.4299377166804465E-2</v>
      </c>
      <c r="S186" s="204">
        <v>0.15390161425811066</v>
      </c>
      <c r="T186" s="204">
        <v>2.026870832568993E-2</v>
      </c>
      <c r="U186" s="204">
        <v>1.830918793545331E-2</v>
      </c>
      <c r="V186" s="204">
        <v>1</v>
      </c>
      <c r="W186" s="204"/>
      <c r="X186" s="204">
        <v>0.15341574475525555</v>
      </c>
      <c r="Y186" s="204">
        <v>-3.5632836476604535E-3</v>
      </c>
      <c r="Z186" s="204">
        <v>0.21967406485136332</v>
      </c>
      <c r="AA186" s="204">
        <v>7.7327841596974034E-2</v>
      </c>
      <c r="AB186" s="204">
        <v>0.2303819844254138</v>
      </c>
      <c r="AC186" s="204">
        <v>0.15648608288703514</v>
      </c>
    </row>
    <row r="187" spans="2:29">
      <c r="B187" s="322">
        <v>42736</v>
      </c>
      <c r="C187" s="210">
        <v>23</v>
      </c>
      <c r="D187" s="210">
        <v>4</v>
      </c>
      <c r="E187" s="210">
        <v>35</v>
      </c>
      <c r="F187" s="210">
        <v>53</v>
      </c>
      <c r="G187" s="210">
        <v>4</v>
      </c>
      <c r="H187" s="207">
        <v>66</v>
      </c>
      <c r="I187" s="207"/>
      <c r="J187" s="202">
        <v>34979.088525669998</v>
      </c>
      <c r="K187" s="202">
        <v>1595.07164496</v>
      </c>
      <c r="L187" s="202">
        <v>7192.2977570799985</v>
      </c>
      <c r="M187" s="202">
        <v>987.29559490000042</v>
      </c>
      <c r="N187" s="202">
        <v>848.38007403000006</v>
      </c>
      <c r="O187" s="202">
        <v>45602.13359664</v>
      </c>
      <c r="P187" s="204"/>
      <c r="Q187" s="204">
        <v>0.76485830229083307</v>
      </c>
      <c r="R187" s="204">
        <v>3.4878089790734014E-2</v>
      </c>
      <c r="S187" s="204">
        <v>0.1577184484545682</v>
      </c>
      <c r="T187" s="204">
        <v>2.1588362201612518E-2</v>
      </c>
      <c r="U187" s="204">
        <v>1.8550813370787456E-2</v>
      </c>
      <c r="V187" s="204">
        <v>1</v>
      </c>
      <c r="W187" s="204"/>
      <c r="X187" s="204">
        <v>0.12049794042771778</v>
      </c>
      <c r="Y187" s="204">
        <v>2.4288919864380754E-2</v>
      </c>
      <c r="Z187" s="204">
        <v>0.19799744522968665</v>
      </c>
      <c r="AA187" s="204">
        <v>0.13596875603436387</v>
      </c>
      <c r="AB187" s="204">
        <v>0.23915249632639579</v>
      </c>
      <c r="AC187" s="204">
        <v>0.13066694818223334</v>
      </c>
    </row>
    <row r="188" spans="2:29">
      <c r="B188" s="322">
        <v>42767</v>
      </c>
      <c r="C188" s="210">
        <v>23</v>
      </c>
      <c r="D188" s="210">
        <v>4</v>
      </c>
      <c r="E188" s="210">
        <v>35</v>
      </c>
      <c r="F188" s="210">
        <v>53</v>
      </c>
      <c r="G188" s="210">
        <v>4</v>
      </c>
      <c r="H188" s="207">
        <v>66</v>
      </c>
      <c r="I188" s="207"/>
      <c r="J188" s="202">
        <v>35436.882680750001</v>
      </c>
      <c r="K188" s="202">
        <v>1593.7867945300002</v>
      </c>
      <c r="L188" s="202">
        <v>7310.7260398000008</v>
      </c>
      <c r="M188" s="202">
        <v>999.25713346000009</v>
      </c>
      <c r="N188" s="202">
        <v>851.39977704</v>
      </c>
      <c r="O188" s="202">
        <v>46192.052425580005</v>
      </c>
      <c r="P188" s="204"/>
      <c r="Q188" s="204">
        <v>0.76495563812518541</v>
      </c>
      <c r="R188" s="204">
        <v>3.4404160361076852E-2</v>
      </c>
      <c r="S188" s="204">
        <v>0.15826804950003701</v>
      </c>
      <c r="T188" s="204">
        <v>2.1570389953974929E-2</v>
      </c>
      <c r="U188" s="204">
        <v>1.8378678102491879E-2</v>
      </c>
      <c r="V188" s="204">
        <v>1</v>
      </c>
      <c r="W188" s="204"/>
      <c r="X188" s="204">
        <v>0.11732883506256409</v>
      </c>
      <c r="Y188" s="204">
        <v>1.3105102519301859E-2</v>
      </c>
      <c r="Z188" s="204">
        <v>0.20806841102434359</v>
      </c>
      <c r="AA188" s="204">
        <v>0.15167782755920878</v>
      </c>
      <c r="AB188" s="204">
        <v>0.23785203607183925</v>
      </c>
      <c r="AC188" s="204">
        <v>0.12950256038077401</v>
      </c>
    </row>
    <row r="189" spans="2:29">
      <c r="B189" s="322">
        <v>42795</v>
      </c>
      <c r="C189" s="210">
        <v>23</v>
      </c>
      <c r="D189" s="210">
        <v>4</v>
      </c>
      <c r="E189" s="210">
        <v>35</v>
      </c>
      <c r="F189" s="210">
        <v>53</v>
      </c>
      <c r="G189" s="210">
        <v>4</v>
      </c>
      <c r="H189" s="207">
        <v>66</v>
      </c>
      <c r="I189" s="207"/>
      <c r="J189" s="202">
        <v>36110.541606110004</v>
      </c>
      <c r="K189" s="202">
        <v>1562.2171262800002</v>
      </c>
      <c r="L189" s="202">
        <v>7447.7441801200002</v>
      </c>
      <c r="M189" s="202">
        <v>1013.8011131200001</v>
      </c>
      <c r="N189" s="202">
        <v>860.44586060999984</v>
      </c>
      <c r="O189" s="202">
        <v>46994.749886240017</v>
      </c>
      <c r="P189" s="204"/>
      <c r="Q189" s="204">
        <v>0.76619380116806524</v>
      </c>
      <c r="R189" s="204">
        <v>3.3147137234623911E-2</v>
      </c>
      <c r="S189" s="204">
        <v>0.1584803451055431</v>
      </c>
      <c r="T189" s="204">
        <v>2.1510841265210967E-2</v>
      </c>
      <c r="U189" s="204">
        <v>1.8256948118677705E-2</v>
      </c>
      <c r="V189" s="204">
        <v>1</v>
      </c>
      <c r="W189" s="204"/>
      <c r="X189" s="204">
        <v>0.11892866876850605</v>
      </c>
      <c r="Y189" s="204">
        <v>2.350152583472731E-2</v>
      </c>
      <c r="Z189" s="204">
        <v>0.21932400545647357</v>
      </c>
      <c r="AA189" s="204">
        <v>0.18024001821491686</v>
      </c>
      <c r="AB189" s="204">
        <v>0.22963559796369593</v>
      </c>
      <c r="AC189" s="204">
        <v>0.13334308246162863</v>
      </c>
    </row>
    <row r="190" spans="2:29">
      <c r="B190" s="322">
        <v>42826</v>
      </c>
      <c r="C190" s="210">
        <v>23</v>
      </c>
      <c r="D190" s="210">
        <v>4</v>
      </c>
      <c r="E190" s="210">
        <v>35</v>
      </c>
      <c r="F190" s="210">
        <v>53</v>
      </c>
      <c r="G190" s="210">
        <v>4</v>
      </c>
      <c r="H190" s="207">
        <v>66</v>
      </c>
      <c r="I190" s="207"/>
      <c r="J190" s="202">
        <v>35714.993836850008</v>
      </c>
      <c r="K190" s="202">
        <v>1575.2546032499999</v>
      </c>
      <c r="L190" s="202">
        <v>7565.9271267999984</v>
      </c>
      <c r="M190" s="202">
        <v>1032.2684039600001</v>
      </c>
      <c r="N190" s="202">
        <v>872.38589683000009</v>
      </c>
      <c r="O190" s="202">
        <v>46760.829867690009</v>
      </c>
      <c r="P190" s="204"/>
      <c r="Q190" s="204">
        <v>0.76156776265638781</v>
      </c>
      <c r="R190" s="204">
        <v>3.3589901465235321E-2</v>
      </c>
      <c r="S190" s="204">
        <v>0.1618005315176789</v>
      </c>
      <c r="T190" s="204">
        <v>2.201154905572382E-2</v>
      </c>
      <c r="U190" s="204">
        <v>1.8602298481606199E-2</v>
      </c>
      <c r="V190" s="204">
        <v>1</v>
      </c>
      <c r="W190" s="204"/>
      <c r="X190" s="204">
        <v>0.11810144044839688</v>
      </c>
      <c r="Y190" s="204">
        <v>5.2486956908577076E-2</v>
      </c>
      <c r="Z190" s="204">
        <v>0.22277919744512875</v>
      </c>
      <c r="AA190" s="204">
        <v>0.18142173494634961</v>
      </c>
      <c r="AB190" s="204">
        <v>9.6068797963724473E-2</v>
      </c>
      <c r="AC190" s="204">
        <v>0.13232246173435791</v>
      </c>
    </row>
    <row r="191" spans="2:29">
      <c r="B191" s="322">
        <v>42856</v>
      </c>
      <c r="C191" s="210">
        <v>23</v>
      </c>
      <c r="D191" s="210">
        <v>4</v>
      </c>
      <c r="E191" s="210">
        <v>35</v>
      </c>
      <c r="F191" s="210">
        <v>54</v>
      </c>
      <c r="G191" s="210">
        <v>4</v>
      </c>
      <c r="H191" s="207">
        <v>66</v>
      </c>
      <c r="I191" s="207"/>
      <c r="J191" s="202">
        <v>35125.470768240004</v>
      </c>
      <c r="K191" s="202">
        <v>1589.9152072699999</v>
      </c>
      <c r="L191" s="202">
        <v>7677.0401404000004</v>
      </c>
      <c r="M191" s="202">
        <v>1056.03560573</v>
      </c>
      <c r="N191" s="202">
        <v>875.91218884999989</v>
      </c>
      <c r="O191" s="202">
        <v>46324.373910490009</v>
      </c>
      <c r="P191" s="204"/>
      <c r="Q191" s="204">
        <v>0.75601254942265061</v>
      </c>
      <c r="R191" s="204">
        <v>3.4220063757860401E-2</v>
      </c>
      <c r="S191" s="204">
        <v>0.16572355959378782</v>
      </c>
      <c r="T191" s="204">
        <v>2.2729266059856257E-2</v>
      </c>
      <c r="U191" s="204">
        <v>1.8852433646572388E-2</v>
      </c>
      <c r="V191" s="204">
        <v>1</v>
      </c>
      <c r="W191" s="204"/>
      <c r="X191" s="204">
        <v>0.10770966440141683</v>
      </c>
      <c r="Y191" s="204">
        <v>6.7113795464278425E-2</v>
      </c>
      <c r="Z191" s="204">
        <v>0.23024892966338606</v>
      </c>
      <c r="AA191" s="204">
        <v>0.19243446768181083</v>
      </c>
      <c r="AB191" s="204">
        <v>9.9409832416398558E-2</v>
      </c>
      <c r="AC191" s="204">
        <v>0.12649768132020767</v>
      </c>
    </row>
    <row r="192" spans="2:29">
      <c r="B192" s="322">
        <v>42887</v>
      </c>
      <c r="C192" s="210">
        <v>24</v>
      </c>
      <c r="D192" s="210">
        <v>3</v>
      </c>
      <c r="E192" s="210">
        <v>35</v>
      </c>
      <c r="F192" s="210">
        <v>54</v>
      </c>
      <c r="G192" s="210">
        <v>4</v>
      </c>
      <c r="H192" s="207">
        <v>66</v>
      </c>
      <c r="I192" s="207"/>
      <c r="J192" s="202">
        <v>37207.891351389997</v>
      </c>
      <c r="K192" s="202">
        <v>44.572838160000003</v>
      </c>
      <c r="L192" s="202">
        <v>7818.0854475600008</v>
      </c>
      <c r="M192" s="202">
        <v>1067.1111679900002</v>
      </c>
      <c r="N192" s="202">
        <v>883.04246589000002</v>
      </c>
      <c r="O192" s="202">
        <v>47020.703270989994</v>
      </c>
      <c r="P192" s="204"/>
      <c r="Q192" s="204">
        <v>0.7889945157921594</v>
      </c>
      <c r="R192" s="204">
        <v>9.4516844637630075E-4</v>
      </c>
      <c r="S192" s="204">
        <v>0.16626900287949256</v>
      </c>
      <c r="T192" s="204">
        <v>2.2628126150266849E-2</v>
      </c>
      <c r="U192" s="204">
        <v>1.8724943486289964E-2</v>
      </c>
      <c r="V192" s="204">
        <v>1</v>
      </c>
      <c r="W192" s="204"/>
      <c r="X192" s="204">
        <v>0.14886011375425023</v>
      </c>
      <c r="Y192" s="204">
        <v>-0.9698313824099295</v>
      </c>
      <c r="Z192" s="204">
        <v>0.23788649134059558</v>
      </c>
      <c r="AA192" s="204">
        <v>0.19921504620926211</v>
      </c>
      <c r="AB192" s="204">
        <v>0.10097756390195856</v>
      </c>
      <c r="AC192" s="204">
        <v>0.12296790600352159</v>
      </c>
    </row>
    <row r="193" spans="2:29">
      <c r="B193" s="322">
        <v>42917</v>
      </c>
      <c r="C193" s="210">
        <v>24</v>
      </c>
      <c r="D193" s="210">
        <v>3</v>
      </c>
      <c r="E193" s="210">
        <v>35</v>
      </c>
      <c r="F193" s="210">
        <v>54</v>
      </c>
      <c r="G193" s="210">
        <v>4</v>
      </c>
      <c r="H193" s="207">
        <v>66</v>
      </c>
      <c r="I193" s="207"/>
      <c r="J193" s="202">
        <v>37056.339865979993</v>
      </c>
      <c r="K193" s="202">
        <v>44.680956259999995</v>
      </c>
      <c r="L193" s="202">
        <v>7908.7087938599998</v>
      </c>
      <c r="M193" s="202">
        <v>1077.3737601000003</v>
      </c>
      <c r="N193" s="202">
        <v>887.72454063999999</v>
      </c>
      <c r="O193" s="202">
        <v>46974.827916840004</v>
      </c>
      <c r="P193" s="204"/>
      <c r="Q193" s="204">
        <v>0.78651858061515811</v>
      </c>
      <c r="R193" s="204">
        <v>9.483506041136579E-4</v>
      </c>
      <c r="S193" s="204">
        <v>0.16836056978986413</v>
      </c>
      <c r="T193" s="204">
        <v>2.2867193134846271E-2</v>
      </c>
      <c r="U193" s="204">
        <v>1.884189988019884E-2</v>
      </c>
      <c r="V193" s="204">
        <v>1</v>
      </c>
      <c r="W193" s="204"/>
      <c r="X193" s="204">
        <v>0.14046768597776649</v>
      </c>
      <c r="Y193" s="204">
        <v>-0.9692619583028067</v>
      </c>
      <c r="Z193" s="204">
        <v>0.23245651129145251</v>
      </c>
      <c r="AA193" s="204">
        <v>0.20003397634001585</v>
      </c>
      <c r="AB193" s="204">
        <v>0.10314053434029402</v>
      </c>
      <c r="AC193" s="204">
        <v>0.11671006147760221</v>
      </c>
    </row>
    <row r="194" spans="2:29">
      <c r="B194" s="322">
        <v>42948</v>
      </c>
      <c r="C194" s="210">
        <v>24</v>
      </c>
      <c r="D194" s="210">
        <v>2</v>
      </c>
      <c r="E194" s="210">
        <v>35</v>
      </c>
      <c r="F194" s="210">
        <v>54</v>
      </c>
      <c r="G194" s="210">
        <v>4</v>
      </c>
      <c r="H194" s="207">
        <v>65</v>
      </c>
      <c r="I194" s="207"/>
      <c r="J194" s="202">
        <v>36995.580604139999</v>
      </c>
      <c r="K194" s="202">
        <v>42.562428950000005</v>
      </c>
      <c r="L194" s="202">
        <v>8027.1466704600007</v>
      </c>
      <c r="M194" s="202">
        <v>1098.1936522499996</v>
      </c>
      <c r="N194" s="202">
        <v>891.56918504999999</v>
      </c>
      <c r="O194" s="202">
        <v>47055.052540849996</v>
      </c>
      <c r="P194" s="204"/>
      <c r="Q194" s="204">
        <v>0.78385467525443164</v>
      </c>
      <c r="R194" s="204">
        <v>9.0180390138028016E-4</v>
      </c>
      <c r="S194" s="204">
        <v>0.17059053676523639</v>
      </c>
      <c r="T194" s="204">
        <v>2.326829893175324E-2</v>
      </c>
      <c r="U194" s="204">
        <v>1.8890382651165091E-2</v>
      </c>
      <c r="V194" s="204">
        <v>1</v>
      </c>
      <c r="W194" s="204"/>
      <c r="X194" s="204">
        <v>0.12083786463581436</v>
      </c>
      <c r="Y194" s="204">
        <v>-0.97090470991543754</v>
      </c>
      <c r="Z194" s="204">
        <v>0.22509124754900989</v>
      </c>
      <c r="AA194" s="204">
        <v>0.21255861304218704</v>
      </c>
      <c r="AB194" s="204">
        <v>9.7170646903296243E-2</v>
      </c>
      <c r="AC194" s="204">
        <v>0.10094726589749525</v>
      </c>
    </row>
    <row r="195" spans="2:29">
      <c r="B195" s="322">
        <v>42979</v>
      </c>
      <c r="C195" s="210">
        <v>24</v>
      </c>
      <c r="D195" s="210">
        <v>1</v>
      </c>
      <c r="E195" s="210">
        <v>35</v>
      </c>
      <c r="F195" s="210">
        <v>54</v>
      </c>
      <c r="G195" s="210">
        <v>4</v>
      </c>
      <c r="H195" s="207">
        <v>64</v>
      </c>
      <c r="I195" s="207"/>
      <c r="J195" s="202">
        <v>36793.971487979994</v>
      </c>
      <c r="K195" s="202">
        <v>17.42683177</v>
      </c>
      <c r="L195" s="202">
        <v>8119.269270570001</v>
      </c>
      <c r="M195" s="202">
        <v>1108.7916771</v>
      </c>
      <c r="N195" s="202">
        <v>891.04357202999995</v>
      </c>
      <c r="O195" s="202">
        <v>46930.502839449997</v>
      </c>
      <c r="P195" s="204"/>
      <c r="Q195" s="204">
        <v>0.78165750399087808</v>
      </c>
      <c r="R195" s="204">
        <v>3.7021863291537214E-4</v>
      </c>
      <c r="S195" s="204">
        <v>0.17300622791846385</v>
      </c>
      <c r="T195" s="204">
        <v>2.3555362460694985E-2</v>
      </c>
      <c r="U195" s="204">
        <v>1.8929483996790574E-2</v>
      </c>
      <c r="V195" s="204">
        <v>1</v>
      </c>
      <c r="W195" s="204"/>
      <c r="X195" s="204">
        <v>9.6963001991654529E-2</v>
      </c>
      <c r="Y195" s="204">
        <v>-0.98813756457830171</v>
      </c>
      <c r="Z195" s="204">
        <v>0.21598953460502734</v>
      </c>
      <c r="AA195" s="204">
        <v>0.22828270389931582</v>
      </c>
      <c r="AB195" s="204">
        <v>9.2586802345092645E-2</v>
      </c>
      <c r="AC195" s="204">
        <v>8.119631691683793E-2</v>
      </c>
    </row>
    <row r="196" spans="2:29">
      <c r="B196" s="322">
        <v>43009</v>
      </c>
      <c r="C196" s="210">
        <v>24</v>
      </c>
      <c r="D196" s="210"/>
      <c r="E196" s="210">
        <v>35</v>
      </c>
      <c r="F196" s="210">
        <v>54</v>
      </c>
      <c r="G196" s="210">
        <v>4</v>
      </c>
      <c r="H196" s="207">
        <v>63</v>
      </c>
      <c r="I196" s="207"/>
      <c r="J196" s="202">
        <v>37223.098039529999</v>
      </c>
      <c r="K196" s="202">
        <v>0</v>
      </c>
      <c r="L196" s="202">
        <v>8237.6553105200001</v>
      </c>
      <c r="M196" s="202">
        <v>1122.5740432600001</v>
      </c>
      <c r="N196" s="202">
        <v>900.36184154</v>
      </c>
      <c r="O196" s="202">
        <v>47483.689234849997</v>
      </c>
      <c r="P196" s="204"/>
      <c r="Q196" s="204">
        <v>0.7815972349355832</v>
      </c>
      <c r="R196" s="204">
        <v>0</v>
      </c>
      <c r="S196" s="204">
        <v>0.17348389401205344</v>
      </c>
      <c r="T196" s="204">
        <v>2.3571406315796073E-2</v>
      </c>
      <c r="U196" s="204">
        <v>1.8905474365455564E-2</v>
      </c>
      <c r="V196" s="204">
        <v>1</v>
      </c>
      <c r="W196" s="204"/>
      <c r="X196" s="204">
        <v>9.3430232076318953E-2</v>
      </c>
      <c r="Y196" s="204"/>
      <c r="Z196" s="204">
        <v>0.20935878517903928</v>
      </c>
      <c r="AA196" s="204">
        <v>0.21404232165418668</v>
      </c>
      <c r="AB196" s="204">
        <v>9.5267385878140765E-2</v>
      </c>
      <c r="AC196" s="204">
        <v>7.6168099595144367E-2</v>
      </c>
    </row>
    <row r="197" spans="2:29">
      <c r="B197" s="322">
        <v>43040</v>
      </c>
      <c r="C197" s="210">
        <v>24</v>
      </c>
      <c r="D197" s="210"/>
      <c r="E197" s="210">
        <v>35</v>
      </c>
      <c r="F197" s="210">
        <v>54</v>
      </c>
      <c r="G197" s="210">
        <v>4</v>
      </c>
      <c r="H197" s="207">
        <v>63</v>
      </c>
      <c r="I197" s="207"/>
      <c r="J197" s="202">
        <v>37936.294847660007</v>
      </c>
      <c r="K197" s="202">
        <v>0</v>
      </c>
      <c r="L197" s="202">
        <v>8346.8964876099999</v>
      </c>
      <c r="M197" s="202">
        <v>1142.5598542200003</v>
      </c>
      <c r="N197" s="202">
        <v>901.44950574000006</v>
      </c>
      <c r="O197" s="202">
        <v>48327.200695230007</v>
      </c>
      <c r="P197" s="204"/>
      <c r="Q197" s="204">
        <v>0.78270471804069275</v>
      </c>
      <c r="R197" s="204">
        <v>0</v>
      </c>
      <c r="S197" s="204">
        <v>0.17271632471015139</v>
      </c>
      <c r="T197" s="204">
        <v>2.3573387757899137E-2</v>
      </c>
      <c r="U197" s="204">
        <v>1.8598779455175754E-2</v>
      </c>
      <c r="V197" s="204">
        <v>1</v>
      </c>
      <c r="W197" s="204"/>
      <c r="X197" s="204">
        <v>0.10861191160870498</v>
      </c>
      <c r="Y197" s="204"/>
      <c r="Z197" s="204">
        <v>0.20756647109956861</v>
      </c>
      <c r="AA197" s="204">
        <v>0.2247094830986649</v>
      </c>
      <c r="AB197" s="204">
        <v>7.9982135348753536E-2</v>
      </c>
      <c r="AC197" s="204">
        <v>8.6961410278722617E-2</v>
      </c>
    </row>
    <row r="198" spans="2:29">
      <c r="B198" s="322">
        <v>43070</v>
      </c>
      <c r="C198" s="210">
        <v>24</v>
      </c>
      <c r="D198" s="210"/>
      <c r="E198" s="210">
        <v>35</v>
      </c>
      <c r="F198" s="210">
        <v>54</v>
      </c>
      <c r="G198" s="210">
        <v>4</v>
      </c>
      <c r="H198" s="207">
        <v>63</v>
      </c>
      <c r="I198" s="207"/>
      <c r="J198" s="202">
        <v>38974.95729549</v>
      </c>
      <c r="K198" s="202">
        <v>0</v>
      </c>
      <c r="L198" s="202">
        <v>8496.6927314999994</v>
      </c>
      <c r="M198" s="202">
        <v>1159.3813418700001</v>
      </c>
      <c r="N198" s="202">
        <v>915.97306727</v>
      </c>
      <c r="O198" s="202">
        <v>49547.004436130002</v>
      </c>
      <c r="P198" s="204"/>
      <c r="Q198" s="204">
        <v>0.78435555080061259</v>
      </c>
      <c r="R198" s="204">
        <v>0</v>
      </c>
      <c r="S198" s="204">
        <v>0.17148751631297723</v>
      </c>
      <c r="T198" s="204">
        <v>2.3332089477250694E-2</v>
      </c>
      <c r="U198" s="204">
        <v>1.843359453225682E-2</v>
      </c>
      <c r="V198" s="204">
        <v>1</v>
      </c>
      <c r="W198" s="204"/>
      <c r="X198" s="204">
        <v>9.4829396239048069E-2</v>
      </c>
      <c r="Y198" s="204"/>
      <c r="Z198" s="204">
        <v>0.19882508965409929</v>
      </c>
      <c r="AA198" s="204">
        <v>0.23858727029837157</v>
      </c>
      <c r="AB198" s="204">
        <v>8.3278191230909293E-2</v>
      </c>
      <c r="AC198" s="204">
        <v>7.5886574589850264E-2</v>
      </c>
    </row>
    <row r="199" spans="2:29">
      <c r="B199" s="322">
        <v>43101</v>
      </c>
      <c r="C199" s="210">
        <v>24</v>
      </c>
      <c r="D199" s="210"/>
      <c r="E199" s="210">
        <v>35</v>
      </c>
      <c r="F199" s="210">
        <v>54</v>
      </c>
      <c r="G199" s="210">
        <v>4</v>
      </c>
      <c r="H199" s="207">
        <v>63</v>
      </c>
      <c r="I199" s="207"/>
      <c r="J199" s="202">
        <v>38524.402392529999</v>
      </c>
      <c r="K199" s="202">
        <v>0</v>
      </c>
      <c r="L199" s="202">
        <v>8572.8328591099998</v>
      </c>
      <c r="M199" s="202">
        <v>1170.5542572799998</v>
      </c>
      <c r="N199" s="202">
        <v>917.25323397999989</v>
      </c>
      <c r="O199" s="202">
        <v>49185.042742899997</v>
      </c>
      <c r="P199" s="204"/>
      <c r="Q199" s="204">
        <v>0.78098160553930118</v>
      </c>
      <c r="R199" s="204">
        <v>0</v>
      </c>
      <c r="S199" s="204">
        <v>0.1742975583842003</v>
      </c>
      <c r="T199" s="204">
        <v>2.3729929251249358E-2</v>
      </c>
      <c r="U199" s="204">
        <v>1.859491280515543E-2</v>
      </c>
      <c r="V199" s="204">
        <v>1</v>
      </c>
      <c r="W199" s="204"/>
      <c r="X199" s="204">
        <v>0.10135523869520524</v>
      </c>
      <c r="Y199" s="204"/>
      <c r="Z199" s="204">
        <v>0.19194632211535212</v>
      </c>
      <c r="AA199" s="204">
        <v>0.18561681357300186</v>
      </c>
      <c r="AB199" s="204">
        <v>8.1181963200569474E-2</v>
      </c>
      <c r="AC199" s="204">
        <v>7.8568892805576773E-2</v>
      </c>
    </row>
    <row r="200" spans="2:29">
      <c r="B200" s="322">
        <v>43132</v>
      </c>
      <c r="C200" s="210">
        <v>24</v>
      </c>
      <c r="D200" s="210"/>
      <c r="E200" s="210">
        <v>35</v>
      </c>
      <c r="F200" s="210">
        <v>54</v>
      </c>
      <c r="G200" s="210">
        <v>4</v>
      </c>
      <c r="H200" s="207">
        <v>63</v>
      </c>
      <c r="I200" s="207"/>
      <c r="J200" s="202">
        <v>38820.119625920001</v>
      </c>
      <c r="K200" s="202">
        <v>0</v>
      </c>
      <c r="L200" s="202">
        <v>8734.7989506199992</v>
      </c>
      <c r="M200" s="202">
        <v>1188.4371359900003</v>
      </c>
      <c r="N200" s="202">
        <v>921.00499603999992</v>
      </c>
      <c r="O200" s="202">
        <v>49664.360708570006</v>
      </c>
      <c r="P200" s="204"/>
      <c r="Q200" s="204">
        <v>0.77940049235911524</v>
      </c>
      <c r="R200" s="204">
        <v>0</v>
      </c>
      <c r="S200" s="204">
        <v>0.17587660096695326</v>
      </c>
      <c r="T200" s="204">
        <v>2.3860526393380765E-2</v>
      </c>
      <c r="U200" s="204">
        <v>1.8491229658640414E-2</v>
      </c>
      <c r="V200" s="204">
        <v>1</v>
      </c>
      <c r="W200" s="204"/>
      <c r="X200" s="204">
        <v>9.5472194200869609E-2</v>
      </c>
      <c r="Y200" s="204"/>
      <c r="Z200" s="204">
        <v>0.19479226865666499</v>
      </c>
      <c r="AA200" s="204">
        <v>0.18932064250064529</v>
      </c>
      <c r="AB200" s="204">
        <v>8.1753860967630709E-2</v>
      </c>
      <c r="AC200" s="204">
        <v>7.517111928689979E-2</v>
      </c>
    </row>
    <row r="201" spans="2:29">
      <c r="B201" s="322">
        <v>43160</v>
      </c>
      <c r="C201" s="210">
        <v>24</v>
      </c>
      <c r="D201" s="210"/>
      <c r="E201" s="210">
        <v>35</v>
      </c>
      <c r="F201" s="210">
        <v>54</v>
      </c>
      <c r="G201" s="210">
        <v>4</v>
      </c>
      <c r="H201" s="207">
        <v>63</v>
      </c>
      <c r="I201" s="207"/>
      <c r="J201" s="202">
        <v>39344.197042410007</v>
      </c>
      <c r="K201" s="202">
        <v>0</v>
      </c>
      <c r="L201" s="202">
        <v>8882.5766128299983</v>
      </c>
      <c r="M201" s="202">
        <v>1202.9850548699997</v>
      </c>
      <c r="N201" s="202">
        <v>936.00690935</v>
      </c>
      <c r="O201" s="202">
        <v>50365.765619459984</v>
      </c>
      <c r="P201" s="204"/>
      <c r="Q201" s="204">
        <v>0.77894829995511539</v>
      </c>
      <c r="R201" s="204">
        <v>0</v>
      </c>
      <c r="S201" s="204">
        <v>0.17636139356924635</v>
      </c>
      <c r="T201" s="204">
        <v>2.3817061569519796E-2</v>
      </c>
      <c r="U201" s="204">
        <v>1.853134758344439E-2</v>
      </c>
      <c r="V201" s="204">
        <v>1</v>
      </c>
      <c r="W201" s="204"/>
      <c r="X201" s="204">
        <v>8.9548793578683394E-2</v>
      </c>
      <c r="Y201" s="204"/>
      <c r="Z201" s="204">
        <v>0.19265329179000878</v>
      </c>
      <c r="AA201" s="204">
        <v>0.1866085362323</v>
      </c>
      <c r="AB201" s="204">
        <v>8.7816156947320589E-2</v>
      </c>
      <c r="AC201" s="204">
        <v>7.1731751767594609E-2</v>
      </c>
    </row>
    <row r="202" spans="2:29">
      <c r="B202" s="322">
        <v>43191</v>
      </c>
      <c r="C202" s="210">
        <v>24</v>
      </c>
      <c r="D202" s="210"/>
      <c r="E202" s="210">
        <v>35</v>
      </c>
      <c r="F202" s="210">
        <v>54</v>
      </c>
      <c r="G202" s="210">
        <v>4</v>
      </c>
      <c r="H202" s="207">
        <v>63</v>
      </c>
      <c r="I202" s="207"/>
      <c r="J202" s="202">
        <v>39118.971809120005</v>
      </c>
      <c r="K202" s="202">
        <v>0</v>
      </c>
      <c r="L202" s="202">
        <v>9001.8427713000019</v>
      </c>
      <c r="M202" s="202">
        <v>1217.8892558499999</v>
      </c>
      <c r="N202" s="202">
        <v>946.27412263999997</v>
      </c>
      <c r="O202" s="202">
        <v>50284.977958910007</v>
      </c>
      <c r="P202" s="204"/>
      <c r="Q202" s="204">
        <v>0.77573362124419132</v>
      </c>
      <c r="R202" s="204">
        <v>0</v>
      </c>
      <c r="S202" s="204">
        <v>0.17901654006203982</v>
      </c>
      <c r="T202" s="204">
        <v>2.4150881248229991E-2</v>
      </c>
      <c r="U202" s="204">
        <v>1.8764722534810152E-2</v>
      </c>
      <c r="V202" s="204">
        <v>1</v>
      </c>
      <c r="W202" s="204"/>
      <c r="X202" s="204">
        <v>9.5309493481078089E-2</v>
      </c>
      <c r="Y202" s="204"/>
      <c r="Z202" s="204">
        <v>0.18978713651810208</v>
      </c>
      <c r="AA202" s="204">
        <v>0.17981839914688758</v>
      </c>
      <c r="AB202" s="204">
        <v>8.4696722033779315E-2</v>
      </c>
      <c r="AC202" s="204">
        <v>7.5365388107772935E-2</v>
      </c>
    </row>
    <row r="203" spans="2:29">
      <c r="B203" s="322">
        <v>43221</v>
      </c>
      <c r="C203" s="210">
        <v>24</v>
      </c>
      <c r="D203" s="210"/>
      <c r="E203" s="210">
        <v>36</v>
      </c>
      <c r="F203" s="210">
        <v>55</v>
      </c>
      <c r="G203" s="210">
        <v>4</v>
      </c>
      <c r="H203" s="207">
        <v>119</v>
      </c>
      <c r="I203" s="207"/>
      <c r="J203" s="202">
        <v>38781.878073280001</v>
      </c>
      <c r="K203" s="202">
        <v>0</v>
      </c>
      <c r="L203" s="202">
        <v>9177.3007297900022</v>
      </c>
      <c r="M203" s="202">
        <v>1247.7708222899996</v>
      </c>
      <c r="N203" s="202">
        <v>953.64181935999989</v>
      </c>
      <c r="O203" s="202">
        <v>50160.591444719998</v>
      </c>
      <c r="P203" s="204"/>
      <c r="Q203" s="204">
        <v>0.77093325006400082</v>
      </c>
      <c r="R203" s="204">
        <v>0</v>
      </c>
      <c r="S203" s="204">
        <v>0.18295838357296768</v>
      </c>
      <c r="T203" s="204">
        <v>2.4804059606020598E-2</v>
      </c>
      <c r="U203" s="204">
        <v>1.8957157923269501E-2</v>
      </c>
      <c r="V203" s="204">
        <v>1</v>
      </c>
      <c r="W203" s="204"/>
      <c r="X203" s="204">
        <v>0.10409560996819645</v>
      </c>
      <c r="Y203" s="204"/>
      <c r="Z203" s="204">
        <v>0.19542174613559249</v>
      </c>
      <c r="AA203" s="204">
        <v>0.18156131812190157</v>
      </c>
      <c r="AB203" s="204">
        <v>8.874135044524567E-2</v>
      </c>
      <c r="AC203" s="204">
        <v>8.2812075164631516E-2</v>
      </c>
    </row>
    <row r="204" spans="2:29">
      <c r="B204" s="322">
        <v>43252</v>
      </c>
      <c r="C204" s="210">
        <v>24</v>
      </c>
      <c r="D204" s="210"/>
      <c r="E204" s="210">
        <v>36</v>
      </c>
      <c r="F204" s="210">
        <v>55</v>
      </c>
      <c r="G204" s="210">
        <v>4</v>
      </c>
      <c r="H204" s="207">
        <v>119</v>
      </c>
      <c r="I204" s="207"/>
      <c r="J204" s="202">
        <v>39041.12041345999</v>
      </c>
      <c r="K204" s="202">
        <v>0</v>
      </c>
      <c r="L204" s="202">
        <v>9309.3771235600016</v>
      </c>
      <c r="M204" s="202">
        <v>1263.4889878200001</v>
      </c>
      <c r="N204" s="202">
        <v>956.04964211000004</v>
      </c>
      <c r="O204" s="202">
        <v>50570.036166949998</v>
      </c>
      <c r="P204" s="204"/>
      <c r="Q204" s="204">
        <v>0.76980560385701025</v>
      </c>
      <c r="R204" s="204">
        <v>0</v>
      </c>
      <c r="S204" s="204">
        <v>0.18408879702649167</v>
      </c>
      <c r="T204" s="204">
        <v>2.4913242574363358E-2</v>
      </c>
      <c r="U204" s="204">
        <v>1.8851210320491467E-2</v>
      </c>
      <c r="V204" s="204">
        <v>1</v>
      </c>
      <c r="W204" s="204"/>
      <c r="X204" s="204">
        <v>4.9269899354334346E-2</v>
      </c>
      <c r="Y204" s="204"/>
      <c r="Z204" s="204">
        <v>0.19074896098320693</v>
      </c>
      <c r="AA204" s="204">
        <v>0.18402751814498886</v>
      </c>
      <c r="AB204" s="204">
        <v>8.2676857614562893E-2</v>
      </c>
      <c r="AC204" s="204">
        <v>7.5484470649119562E-2</v>
      </c>
    </row>
    <row r="205" spans="2:29">
      <c r="B205" s="322">
        <v>43282</v>
      </c>
      <c r="C205" s="210">
        <v>24</v>
      </c>
      <c r="D205" s="210"/>
      <c r="E205" s="210">
        <v>36</v>
      </c>
      <c r="F205" s="210">
        <v>55</v>
      </c>
      <c r="G205" s="210">
        <v>4</v>
      </c>
      <c r="H205" s="207">
        <v>119</v>
      </c>
      <c r="I205" s="207"/>
      <c r="J205" s="202">
        <v>39154.482414749997</v>
      </c>
      <c r="K205" s="202">
        <v>0</v>
      </c>
      <c r="L205" s="202">
        <v>9438.16262474</v>
      </c>
      <c r="M205" s="202">
        <v>1280.1550673799995</v>
      </c>
      <c r="N205" s="202">
        <v>958.56467058999999</v>
      </c>
      <c r="O205" s="202">
        <v>50831.364777459996</v>
      </c>
      <c r="P205" s="204"/>
      <c r="Q205" s="204">
        <v>0.76806832656688795</v>
      </c>
      <c r="R205" s="204">
        <v>0</v>
      </c>
      <c r="S205" s="204">
        <v>0.1856759633753752</v>
      </c>
      <c r="T205" s="204">
        <v>2.5111979515741886E-2</v>
      </c>
      <c r="U205" s="204">
        <v>1.8803547309026596E-2</v>
      </c>
      <c r="V205" s="204">
        <v>1</v>
      </c>
      <c r="W205" s="204"/>
      <c r="X205" s="204">
        <v>5.6620339633063121E-2</v>
      </c>
      <c r="Y205" s="204"/>
      <c r="Z205" s="204">
        <v>0.19338856325920184</v>
      </c>
      <c r="AA205" s="204">
        <v>0.18821816048422924</v>
      </c>
      <c r="AB205" s="204">
        <v>7.9799675132252501E-2</v>
      </c>
      <c r="AC205" s="204">
        <v>8.2097945466607314E-2</v>
      </c>
    </row>
    <row r="206" spans="2:29">
      <c r="B206" s="322">
        <v>43313</v>
      </c>
      <c r="C206" s="210">
        <v>24</v>
      </c>
      <c r="D206" s="210"/>
      <c r="E206" s="210">
        <v>36</v>
      </c>
      <c r="F206" s="210">
        <v>55</v>
      </c>
      <c r="G206" s="210">
        <v>4</v>
      </c>
      <c r="H206" s="207">
        <v>119</v>
      </c>
      <c r="I206" s="207"/>
      <c r="J206" s="202">
        <v>39312.831703930002</v>
      </c>
      <c r="K206" s="202">
        <v>0</v>
      </c>
      <c r="L206" s="202">
        <v>9548.0149422600025</v>
      </c>
      <c r="M206" s="202">
        <v>1295.4994338100005</v>
      </c>
      <c r="N206" s="202">
        <v>969.28469845000006</v>
      </c>
      <c r="O206" s="202">
        <v>51125.63077845001</v>
      </c>
      <c r="P206" s="204"/>
      <c r="Q206" s="204">
        <v>0.76676786725394841</v>
      </c>
      <c r="R206" s="204">
        <v>0</v>
      </c>
      <c r="S206" s="204">
        <v>0.18675593429127121</v>
      </c>
      <c r="T206" s="204">
        <v>2.5267763598720606E-2</v>
      </c>
      <c r="U206" s="204">
        <v>1.8905185120971474E-2</v>
      </c>
      <c r="V206" s="204">
        <v>1</v>
      </c>
      <c r="W206" s="204"/>
      <c r="X206" s="204">
        <v>6.2635889529212951E-2</v>
      </c>
      <c r="Y206" s="204"/>
      <c r="Z206" s="204">
        <v>0.18946561390198791</v>
      </c>
      <c r="AA206" s="204">
        <v>0.17966392462363734</v>
      </c>
      <c r="AB206" s="204">
        <v>8.7167114681786284E-2</v>
      </c>
      <c r="AC206" s="204">
        <v>8.6506719635818463E-2</v>
      </c>
    </row>
    <row r="207" spans="2:29">
      <c r="B207" s="322">
        <v>43344</v>
      </c>
      <c r="C207" s="210">
        <v>24</v>
      </c>
      <c r="D207" s="210"/>
      <c r="E207" s="210">
        <v>36</v>
      </c>
      <c r="F207" s="210">
        <v>55</v>
      </c>
      <c r="G207" s="210">
        <v>4</v>
      </c>
      <c r="H207" s="207">
        <v>119</v>
      </c>
      <c r="I207" s="207"/>
      <c r="J207" s="202">
        <v>39356.048185460008</v>
      </c>
      <c r="K207" s="202">
        <v>0</v>
      </c>
      <c r="L207" s="202">
        <v>9625.4967447500003</v>
      </c>
      <c r="M207" s="202">
        <v>1307.17738235</v>
      </c>
      <c r="N207" s="202">
        <v>968.73294840999995</v>
      </c>
      <c r="O207" s="202">
        <v>51257.455260969997</v>
      </c>
      <c r="P207" s="204"/>
      <c r="Q207" s="204">
        <v>0.76565033039222563</v>
      </c>
      <c r="R207" s="204">
        <v>0</v>
      </c>
      <c r="S207" s="204">
        <v>0.18778725349791872</v>
      </c>
      <c r="T207" s="204">
        <v>2.5430418978074128E-2</v>
      </c>
      <c r="U207" s="204">
        <v>1.8846168154809162E-2</v>
      </c>
      <c r="V207" s="204">
        <v>1</v>
      </c>
      <c r="W207" s="204"/>
      <c r="X207" s="204">
        <v>6.9633056554305517E-2</v>
      </c>
      <c r="Y207" s="204"/>
      <c r="Z207" s="204">
        <v>0.18551268888687278</v>
      </c>
      <c r="AA207" s="204">
        <v>0.17892062985976764</v>
      </c>
      <c r="AB207" s="204">
        <v>8.7189200190295857E-2</v>
      </c>
      <c r="AC207" s="204">
        <v>9.2199148948447718E-2</v>
      </c>
    </row>
    <row r="208" spans="2:29">
      <c r="B208" s="322">
        <v>43374</v>
      </c>
      <c r="C208" s="210">
        <v>24</v>
      </c>
      <c r="D208" s="210"/>
      <c r="E208" s="210">
        <v>36</v>
      </c>
      <c r="F208" s="210">
        <v>55</v>
      </c>
      <c r="G208" s="210">
        <v>4</v>
      </c>
      <c r="H208" s="207">
        <v>119</v>
      </c>
      <c r="I208" s="207"/>
      <c r="J208" s="202">
        <v>39402.593263670002</v>
      </c>
      <c r="K208" s="202">
        <v>0</v>
      </c>
      <c r="L208" s="202">
        <v>9692.88251064</v>
      </c>
      <c r="M208" s="202">
        <v>1321.8087431099996</v>
      </c>
      <c r="N208" s="202">
        <v>961.7879838099999</v>
      </c>
      <c r="O208" s="202">
        <v>51379.072501230003</v>
      </c>
      <c r="P208" s="204"/>
      <c r="Q208" s="204">
        <v>0.7647202836848328</v>
      </c>
      <c r="R208" s="204">
        <v>0</v>
      </c>
      <c r="S208" s="204">
        <v>0.18865429130523823</v>
      </c>
      <c r="T208" s="204">
        <v>2.5653488090088793E-2</v>
      </c>
      <c r="U208" s="204">
        <v>1.8666253129638335E-2</v>
      </c>
      <c r="V208" s="204">
        <v>1</v>
      </c>
      <c r="W208" s="204"/>
      <c r="X208" s="204">
        <v>5.8552225336683028E-2</v>
      </c>
      <c r="Y208" s="204"/>
      <c r="Z208" s="204">
        <v>0.17665551000435564</v>
      </c>
      <c r="AA208" s="204">
        <v>0.17748023040993721</v>
      </c>
      <c r="AB208" s="204">
        <v>6.8223840056276908E-2</v>
      </c>
      <c r="AC208" s="204">
        <v>8.2036238741134859E-2</v>
      </c>
    </row>
    <row r="209" spans="2:29">
      <c r="B209" s="322">
        <v>43405</v>
      </c>
      <c r="C209" s="210">
        <v>24</v>
      </c>
      <c r="D209" s="210"/>
      <c r="E209" s="210">
        <v>36</v>
      </c>
      <c r="F209" s="210">
        <v>55</v>
      </c>
      <c r="G209" s="210">
        <v>4</v>
      </c>
      <c r="H209" s="207">
        <v>119</v>
      </c>
      <c r="I209" s="207"/>
      <c r="J209" s="202">
        <v>39878.502552409998</v>
      </c>
      <c r="K209" s="202">
        <v>0</v>
      </c>
      <c r="L209" s="202">
        <v>9772.0199480600022</v>
      </c>
      <c r="M209" s="202">
        <v>1334.2837070699995</v>
      </c>
      <c r="N209" s="202">
        <v>964.48874336000006</v>
      </c>
      <c r="O209" s="202">
        <v>51949.294950900003</v>
      </c>
      <c r="P209" s="204"/>
      <c r="Q209" s="204">
        <v>0.76546406085350815</v>
      </c>
      <c r="R209" s="204">
        <v>0</v>
      </c>
      <c r="S209" s="204">
        <v>0.18810688301537201</v>
      </c>
      <c r="T209" s="204">
        <v>2.5611448759947253E-2</v>
      </c>
      <c r="U209" s="204">
        <v>1.8513269628656747E-2</v>
      </c>
      <c r="V209" s="204">
        <v>1</v>
      </c>
      <c r="W209" s="204"/>
      <c r="X209" s="204">
        <v>5.1196557611893123E-2</v>
      </c>
      <c r="Y209" s="204"/>
      <c r="Z209" s="204">
        <v>0.1707369274993924</v>
      </c>
      <c r="AA209" s="204">
        <v>0.16780202117366083</v>
      </c>
      <c r="AB209" s="204">
        <v>6.9930969198603199E-2</v>
      </c>
      <c r="AC209" s="204">
        <v>7.4949390892973922E-2</v>
      </c>
    </row>
    <row r="210" spans="2:29">
      <c r="B210" s="322">
        <v>43435</v>
      </c>
      <c r="C210" s="210">
        <v>24</v>
      </c>
      <c r="D210" s="210"/>
      <c r="E210" s="210">
        <v>36</v>
      </c>
      <c r="F210" s="210">
        <v>55</v>
      </c>
      <c r="G210" s="210">
        <v>4</v>
      </c>
      <c r="H210" s="207">
        <v>119</v>
      </c>
      <c r="I210" s="207"/>
      <c r="J210" s="202">
        <v>40984.00173358</v>
      </c>
      <c r="K210" s="202">
        <v>0</v>
      </c>
      <c r="L210" s="202">
        <v>9959.9252404700001</v>
      </c>
      <c r="M210" s="202">
        <v>1361.57400018</v>
      </c>
      <c r="N210" s="202">
        <v>982.18600174000005</v>
      </c>
      <c r="O210" s="202">
        <v>53287.686975970006</v>
      </c>
      <c r="P210" s="204"/>
      <c r="Q210" s="204">
        <v>0.76690986828372032</v>
      </c>
      <c r="R210" s="204">
        <v>0</v>
      </c>
      <c r="S210" s="204">
        <v>0.18690856754509558</v>
      </c>
      <c r="T210" s="204">
        <v>2.5478345036302766E-2</v>
      </c>
      <c r="U210" s="204">
        <v>1.8379077331713265E-2</v>
      </c>
      <c r="V210" s="204">
        <v>1</v>
      </c>
      <c r="W210" s="204"/>
      <c r="X210" s="204">
        <v>5.1547059381190863E-2</v>
      </c>
      <c r="Y210" s="204"/>
      <c r="Z210" s="204">
        <v>0.172212007096046</v>
      </c>
      <c r="AA210" s="204">
        <v>0.17439702624839337</v>
      </c>
      <c r="AB210" s="204">
        <v>7.2286988379847816E-2</v>
      </c>
      <c r="AC210" s="204">
        <v>7.5497652833120155E-2</v>
      </c>
    </row>
    <row r="211" spans="2:29">
      <c r="B211" s="322">
        <v>43466</v>
      </c>
      <c r="C211" s="210">
        <v>24</v>
      </c>
      <c r="D211" s="210"/>
      <c r="E211" s="210">
        <v>36</v>
      </c>
      <c r="F211" s="210">
        <v>56</v>
      </c>
      <c r="G211" s="210">
        <v>4</v>
      </c>
      <c r="H211" s="207">
        <v>120</v>
      </c>
      <c r="I211" s="207"/>
      <c r="J211" s="202">
        <v>40351.396070979994</v>
      </c>
      <c r="K211" s="202">
        <v>0</v>
      </c>
      <c r="L211" s="202">
        <v>10047.084215400002</v>
      </c>
      <c r="M211" s="202">
        <v>1386.7033332099998</v>
      </c>
      <c r="N211" s="202">
        <v>974.47564620000003</v>
      </c>
      <c r="O211" s="202">
        <v>52759.659265789996</v>
      </c>
      <c r="P211" s="204"/>
      <c r="Q211" s="204">
        <v>0.76265242412128431</v>
      </c>
      <c r="R211" s="204">
        <v>0</v>
      </c>
      <c r="S211" s="204">
        <v>0.19043118085325947</v>
      </c>
      <c r="T211" s="204">
        <v>2.6209072339141659E-2</v>
      </c>
      <c r="U211" s="204">
        <v>1.8417856287160066E-2</v>
      </c>
      <c r="V211" s="204">
        <v>1</v>
      </c>
      <c r="W211" s="204"/>
      <c r="X211" s="204">
        <v>4.7424322377139783E-2</v>
      </c>
      <c r="Y211" s="204"/>
      <c r="Z211" s="204">
        <v>0.17196781746693857</v>
      </c>
      <c r="AA211" s="204">
        <v>0.18465532424978104</v>
      </c>
      <c r="AB211" s="204">
        <v>6.2384530356693002E-2</v>
      </c>
      <c r="AC211" s="204">
        <v>7.2676901829184848E-2</v>
      </c>
    </row>
    <row r="212" spans="2:29">
      <c r="B212" s="322">
        <v>43497</v>
      </c>
      <c r="C212" s="210">
        <v>24</v>
      </c>
      <c r="D212" s="210"/>
      <c r="E212" s="210">
        <v>36</v>
      </c>
      <c r="F212" s="210">
        <v>56</v>
      </c>
      <c r="G212" s="210">
        <v>4</v>
      </c>
      <c r="H212" s="207">
        <v>120</v>
      </c>
      <c r="I212" s="207"/>
      <c r="J212" s="202">
        <v>41043.319667889999</v>
      </c>
      <c r="K212" s="202">
        <v>0</v>
      </c>
      <c r="L212" s="202">
        <v>10164.591672899998</v>
      </c>
      <c r="M212" s="202">
        <v>1396.62331126</v>
      </c>
      <c r="N212" s="202">
        <v>977.18234854999992</v>
      </c>
      <c r="O212" s="202">
        <v>53581.717000600001</v>
      </c>
      <c r="P212" s="204"/>
      <c r="Q212" s="204">
        <v>0.76384787228394113</v>
      </c>
      <c r="R212" s="204">
        <v>0</v>
      </c>
      <c r="S212" s="204">
        <v>0.18970261204556355</v>
      </c>
      <c r="T212" s="204">
        <v>2.5992238281902776E-2</v>
      </c>
      <c r="U212" s="204">
        <v>1.8186118077512584E-2</v>
      </c>
      <c r="V212" s="204">
        <v>1</v>
      </c>
      <c r="W212" s="204"/>
      <c r="X212" s="204">
        <v>5.7269273340558646E-2</v>
      </c>
      <c r="Y212" s="204"/>
      <c r="Z212" s="204">
        <v>0.16368925379541932</v>
      </c>
      <c r="AA212" s="204">
        <v>0.17517643042732334</v>
      </c>
      <c r="AB212" s="204">
        <v>6.0995708765471335E-2</v>
      </c>
      <c r="AC212" s="204">
        <v>7.887660761440185E-2</v>
      </c>
    </row>
    <row r="213" spans="2:29">
      <c r="B213" s="322">
        <v>43525</v>
      </c>
      <c r="C213" s="210">
        <v>24</v>
      </c>
      <c r="D213" s="210"/>
      <c r="E213" s="210">
        <v>36</v>
      </c>
      <c r="F213" s="210">
        <v>56</v>
      </c>
      <c r="G213" s="210">
        <v>4</v>
      </c>
      <c r="H213" s="207">
        <v>120</v>
      </c>
      <c r="I213" s="207"/>
      <c r="J213" s="202">
        <v>41119.517293500001</v>
      </c>
      <c r="K213" s="202">
        <v>0</v>
      </c>
      <c r="L213" s="202">
        <v>10287.42980344</v>
      </c>
      <c r="M213" s="202">
        <v>1405.4531400000003</v>
      </c>
      <c r="N213" s="202">
        <v>971.9888308699999</v>
      </c>
      <c r="O213" s="202">
        <v>53784.38906781</v>
      </c>
      <c r="P213" s="204"/>
      <c r="Q213" s="204">
        <v>0.76238125681798141</v>
      </c>
      <c r="R213" s="204">
        <v>0</v>
      </c>
      <c r="S213" s="204">
        <v>0.19127166788991259</v>
      </c>
      <c r="T213" s="204">
        <v>2.6057969592005778E-2</v>
      </c>
      <c r="U213" s="204">
        <v>1.802127347951259E-2</v>
      </c>
      <c r="V213" s="204">
        <v>1</v>
      </c>
      <c r="W213" s="204"/>
      <c r="X213" s="204">
        <v>4.5122797884941779E-2</v>
      </c>
      <c r="Y213" s="204"/>
      <c r="Z213" s="204">
        <v>0.15815829706223195</v>
      </c>
      <c r="AA213" s="204">
        <v>0.16830473854214278</v>
      </c>
      <c r="AB213" s="204">
        <v>3.8441940076048287E-2</v>
      </c>
      <c r="AC213" s="204">
        <v>6.7875935296596523E-2</v>
      </c>
    </row>
    <row r="214" spans="2:29">
      <c r="B214" s="322">
        <v>43556</v>
      </c>
      <c r="C214" s="210">
        <v>24</v>
      </c>
      <c r="D214" s="210"/>
      <c r="E214" s="210">
        <v>36</v>
      </c>
      <c r="F214" s="210">
        <v>56</v>
      </c>
      <c r="G214" s="210">
        <v>4</v>
      </c>
      <c r="H214" s="207">
        <v>120</v>
      </c>
      <c r="I214" s="207"/>
      <c r="J214" s="202">
        <v>41368.069541479999</v>
      </c>
      <c r="K214" s="202">
        <v>0</v>
      </c>
      <c r="L214" s="202">
        <v>10360.89613005</v>
      </c>
      <c r="M214" s="202">
        <v>1417.21545496</v>
      </c>
      <c r="N214" s="202">
        <v>974.71655131999989</v>
      </c>
      <c r="O214" s="202">
        <v>54120.897677810011</v>
      </c>
      <c r="P214" s="204"/>
      <c r="Q214" s="204">
        <v>0.76220718153608091</v>
      </c>
      <c r="R214" s="204">
        <v>0</v>
      </c>
      <c r="S214" s="204">
        <v>0.19143984254899096</v>
      </c>
      <c r="T214" s="204">
        <v>2.6112211895005198E-2</v>
      </c>
      <c r="U214" s="204">
        <v>1.7959164244617212E-2</v>
      </c>
      <c r="V214" s="204">
        <v>1</v>
      </c>
      <c r="W214" s="204"/>
      <c r="X214" s="204">
        <v>5.7493784431104311E-2</v>
      </c>
      <c r="Y214" s="204"/>
      <c r="Z214" s="204">
        <v>0.15097501625811338</v>
      </c>
      <c r="AA214" s="204">
        <v>0.16366529070895242</v>
      </c>
      <c r="AB214" s="204">
        <v>3.0057282556399834E-2</v>
      </c>
      <c r="AC214" s="204">
        <v>7.6283611420382869E-2</v>
      </c>
    </row>
    <row r="215" spans="2:29">
      <c r="B215" s="322">
        <v>43586</v>
      </c>
      <c r="C215" s="210">
        <v>24</v>
      </c>
      <c r="D215" s="210"/>
      <c r="E215" s="210">
        <v>36</v>
      </c>
      <c r="F215" s="210">
        <v>56</v>
      </c>
      <c r="G215" s="210">
        <v>4</v>
      </c>
      <c r="H215" s="207">
        <v>120</v>
      </c>
      <c r="I215" s="207"/>
      <c r="J215" s="202">
        <v>41311.499790169997</v>
      </c>
      <c r="K215" s="202">
        <v>0</v>
      </c>
      <c r="L215" s="202">
        <v>10455.926079119999</v>
      </c>
      <c r="M215" s="202">
        <v>1430.9036743100003</v>
      </c>
      <c r="N215" s="202">
        <v>977.40266322000002</v>
      </c>
      <c r="O215" s="202">
        <v>54175.732206820001</v>
      </c>
      <c r="P215" s="204"/>
      <c r="Q215" s="204">
        <v>0.76038773536859416</v>
      </c>
      <c r="R215" s="204">
        <v>0</v>
      </c>
      <c r="S215" s="204">
        <v>0.1930001802136001</v>
      </c>
      <c r="T215" s="204">
        <v>2.6337499484782177E-2</v>
      </c>
      <c r="U215" s="204">
        <v>1.7990269087396645E-2</v>
      </c>
      <c r="V215" s="204">
        <v>1</v>
      </c>
      <c r="W215" s="204"/>
      <c r="X215" s="204">
        <v>6.5226900876490967E-2</v>
      </c>
      <c r="Y215" s="204"/>
      <c r="Z215" s="204">
        <v>0.13932477391522236</v>
      </c>
      <c r="AA215" s="204">
        <v>0.14676801921357807</v>
      </c>
      <c r="AB215" s="204">
        <v>2.4915899636140493E-2</v>
      </c>
      <c r="AC215" s="204">
        <v>8.0045722078953885E-2</v>
      </c>
    </row>
    <row r="216" spans="2:29">
      <c r="B216" s="322">
        <v>43617</v>
      </c>
      <c r="C216" s="210">
        <v>24</v>
      </c>
      <c r="D216" s="210"/>
      <c r="E216" s="210">
        <v>36</v>
      </c>
      <c r="F216" s="210">
        <v>59</v>
      </c>
      <c r="G216" s="210">
        <v>4</v>
      </c>
      <c r="H216" s="207">
        <v>123</v>
      </c>
      <c r="I216" s="207"/>
      <c r="J216" s="202">
        <v>41671.644872100005</v>
      </c>
      <c r="K216" s="202">
        <v>0</v>
      </c>
      <c r="L216" s="202">
        <v>10665.07213735</v>
      </c>
      <c r="M216" s="202">
        <v>1462.3209515600001</v>
      </c>
      <c r="N216" s="202">
        <v>982.42047691000005</v>
      </c>
      <c r="O216" s="202">
        <v>54781.45843792001</v>
      </c>
      <c r="P216" s="204"/>
      <c r="Q216" s="204">
        <v>0.7585453093520329</v>
      </c>
      <c r="R216" s="204">
        <v>0</v>
      </c>
      <c r="S216" s="204">
        <v>0.19468397595576942</v>
      </c>
      <c r="T216" s="204">
        <v>2.6618500469025051E-2</v>
      </c>
      <c r="U216" s="204">
        <v>1.7882914074035049E-2</v>
      </c>
      <c r="V216" s="204">
        <v>1</v>
      </c>
      <c r="W216" s="204"/>
      <c r="X216" s="204">
        <v>6.7378303460089883E-2</v>
      </c>
      <c r="Y216" s="204"/>
      <c r="Z216" s="204">
        <v>0.14562682291160289</v>
      </c>
      <c r="AA216" s="204">
        <v>0.15736738955126217</v>
      </c>
      <c r="AB216" s="204">
        <v>2.7583122924244474E-2</v>
      </c>
      <c r="AC216" s="204">
        <v>8.3279004528819867E-2</v>
      </c>
    </row>
    <row r="217" spans="2:29">
      <c r="B217" s="322">
        <v>43647</v>
      </c>
      <c r="C217" s="210">
        <v>24</v>
      </c>
      <c r="D217" s="210"/>
      <c r="E217" s="210">
        <v>36</v>
      </c>
      <c r="F217" s="210">
        <v>59</v>
      </c>
      <c r="G217" s="210">
        <v>4</v>
      </c>
      <c r="H217" s="207">
        <v>123</v>
      </c>
      <c r="I217" s="207"/>
      <c r="J217" s="202">
        <v>41964.05082828</v>
      </c>
      <c r="K217" s="202">
        <v>0</v>
      </c>
      <c r="L217" s="202">
        <v>10795.909700330001</v>
      </c>
      <c r="M217" s="202">
        <v>1474.1613471299997</v>
      </c>
      <c r="N217" s="202">
        <v>986.0124011800001</v>
      </c>
      <c r="O217" s="202">
        <v>55220.134276919998</v>
      </c>
      <c r="P217" s="204"/>
      <c r="Q217" s="204">
        <v>0.75781082461906335</v>
      </c>
      <c r="R217" s="204">
        <v>0</v>
      </c>
      <c r="S217" s="204">
        <v>0.19550676291713215</v>
      </c>
      <c r="T217" s="204">
        <v>2.6621248522015552E-2</v>
      </c>
      <c r="U217" s="204">
        <v>1.7805975735766807E-2</v>
      </c>
      <c r="V217" s="204">
        <v>1</v>
      </c>
      <c r="W217" s="204"/>
      <c r="X217" s="204">
        <v>7.175598399614147E-2</v>
      </c>
      <c r="Y217" s="204"/>
      <c r="Z217" s="204">
        <v>0.14385713931554589</v>
      </c>
      <c r="AA217" s="204">
        <v>0.15154904643470957</v>
      </c>
      <c r="AB217" s="204">
        <v>2.8634198017235324E-2</v>
      </c>
      <c r="AC217" s="204">
        <v>8.6339792737693655E-2</v>
      </c>
    </row>
    <row r="218" spans="2:29">
      <c r="B218" s="322">
        <v>43678</v>
      </c>
      <c r="C218" s="210">
        <v>24</v>
      </c>
      <c r="D218" s="210"/>
      <c r="E218" s="210">
        <v>39</v>
      </c>
      <c r="F218" s="210">
        <v>59</v>
      </c>
      <c r="G218" s="210">
        <v>4</v>
      </c>
      <c r="H218" s="207">
        <v>126</v>
      </c>
      <c r="I218" s="207"/>
      <c r="J218" s="202">
        <v>42484.969998349996</v>
      </c>
      <c r="K218" s="202">
        <v>0</v>
      </c>
      <c r="L218" s="202">
        <v>11275.64990348</v>
      </c>
      <c r="M218" s="202">
        <v>1491.4409632199997</v>
      </c>
      <c r="N218" s="202">
        <v>1020.4839019</v>
      </c>
      <c r="O218" s="202">
        <v>56272.544766949984</v>
      </c>
      <c r="P218" s="204"/>
      <c r="Q218" s="204">
        <v>0.75287820989273124</v>
      </c>
      <c r="R218" s="204">
        <v>0</v>
      </c>
      <c r="S218" s="204">
        <v>0.20037568853830154</v>
      </c>
      <c r="T218" s="204">
        <v>2.6429897504773425E-2</v>
      </c>
      <c r="U218" s="204">
        <v>1.8084044623702465E-2</v>
      </c>
      <c r="V218" s="204">
        <v>1</v>
      </c>
      <c r="W218" s="204"/>
      <c r="X218" s="204">
        <v>8.0689641446074711E-2</v>
      </c>
      <c r="Y218" s="204"/>
      <c r="Z218" s="204">
        <v>0.18094179488276629</v>
      </c>
      <c r="AA218" s="204">
        <v>0.15124786958319603</v>
      </c>
      <c r="AB218" s="204">
        <v>5.2821635925826005E-2</v>
      </c>
      <c r="AC218" s="204">
        <v>0.10067189216312711</v>
      </c>
    </row>
    <row r="219" spans="2:29">
      <c r="B219" s="322">
        <v>43709</v>
      </c>
      <c r="C219" s="210">
        <v>24</v>
      </c>
      <c r="D219" s="210"/>
      <c r="E219" s="210">
        <v>39</v>
      </c>
      <c r="F219" s="210">
        <v>59</v>
      </c>
      <c r="G219" s="210">
        <v>4</v>
      </c>
      <c r="H219" s="207">
        <v>126</v>
      </c>
      <c r="I219" s="207"/>
      <c r="J219" s="202">
        <v>42636.002708439999</v>
      </c>
      <c r="K219" s="202">
        <v>0</v>
      </c>
      <c r="L219" s="202">
        <v>11391.43811461</v>
      </c>
      <c r="M219" s="202">
        <v>1501.2178946299996</v>
      </c>
      <c r="N219" s="202">
        <v>1019.39781654</v>
      </c>
      <c r="O219" s="202">
        <v>56548.056534219992</v>
      </c>
      <c r="P219" s="204"/>
      <c r="Q219" s="204">
        <v>0.75187130754313924</v>
      </c>
      <c r="R219" s="204">
        <v>0</v>
      </c>
      <c r="S219" s="204">
        <v>0.20144703130012054</v>
      </c>
      <c r="T219" s="204">
        <v>2.6473463496595108E-2</v>
      </c>
      <c r="U219" s="204">
        <v>1.7976731413351453E-2</v>
      </c>
      <c r="V219" s="204">
        <v>1</v>
      </c>
      <c r="W219" s="204"/>
      <c r="X219" s="204">
        <v>8.3340545461364712E-2</v>
      </c>
      <c r="Y219" s="204"/>
      <c r="Z219" s="204">
        <v>0.18346495943943797</v>
      </c>
      <c r="AA219" s="204">
        <v>0.1484423727797064</v>
      </c>
      <c r="AB219" s="204">
        <v>5.2300139283129932E-2</v>
      </c>
      <c r="AC219" s="204">
        <v>0.10321622964530053</v>
      </c>
    </row>
    <row r="220" spans="2:29">
      <c r="B220" s="322">
        <v>43739</v>
      </c>
      <c r="C220" s="210">
        <v>24</v>
      </c>
      <c r="D220" s="210"/>
      <c r="E220" s="210">
        <v>39</v>
      </c>
      <c r="F220" s="210">
        <v>59</v>
      </c>
      <c r="G220" s="210">
        <v>4</v>
      </c>
      <c r="H220" s="207">
        <v>126</v>
      </c>
      <c r="I220" s="207"/>
      <c r="J220" s="202">
        <v>42618.90860286</v>
      </c>
      <c r="K220" s="202">
        <v>0</v>
      </c>
      <c r="L220" s="202">
        <v>11534.161411080004</v>
      </c>
      <c r="M220" s="202">
        <v>1525.8453169699999</v>
      </c>
      <c r="N220" s="202">
        <v>1022.92521462</v>
      </c>
      <c r="O220" s="202">
        <v>56701.840545530002</v>
      </c>
      <c r="P220" s="204"/>
      <c r="Q220" s="204">
        <v>0.74951850045695578</v>
      </c>
      <c r="R220" s="204">
        <v>0</v>
      </c>
      <c r="S220" s="204">
        <v>0.20341776034268927</v>
      </c>
      <c r="T220" s="204">
        <v>2.6834316771496974E-2</v>
      </c>
      <c r="U220" s="204">
        <v>1.7989699832204092E-2</v>
      </c>
      <c r="V220" s="204">
        <v>1</v>
      </c>
      <c r="W220" s="204"/>
      <c r="X220" s="204">
        <v>8.1626996417911046E-2</v>
      </c>
      <c r="Y220" s="204"/>
      <c r="Z220" s="204">
        <v>0.1899619538789219</v>
      </c>
      <c r="AA220" s="204">
        <v>0.15436164643603112</v>
      </c>
      <c r="AB220" s="204">
        <v>6.3566224406145011E-2</v>
      </c>
      <c r="AC220" s="204">
        <v>0.1035979784215173</v>
      </c>
    </row>
    <row r="221" spans="2:29">
      <c r="B221" s="322">
        <v>43770</v>
      </c>
      <c r="C221" s="210">
        <v>24</v>
      </c>
      <c r="D221" s="210"/>
      <c r="E221" s="210">
        <v>39</v>
      </c>
      <c r="F221" s="210">
        <v>59</v>
      </c>
      <c r="G221" s="210">
        <v>4</v>
      </c>
      <c r="H221" s="207">
        <v>126</v>
      </c>
      <c r="I221" s="207"/>
      <c r="J221" s="202">
        <v>42887.830110589995</v>
      </c>
      <c r="K221" s="202">
        <v>0</v>
      </c>
      <c r="L221" s="202">
        <v>11725.163770589999</v>
      </c>
      <c r="M221" s="202">
        <v>1540.4873722499999</v>
      </c>
      <c r="N221" s="202">
        <v>1027.65807752</v>
      </c>
      <c r="O221" s="202">
        <v>57181.139330949991</v>
      </c>
      <c r="P221" s="204"/>
      <c r="Q221" s="204">
        <v>0.74794876781148723</v>
      </c>
      <c r="R221" s="204">
        <v>0</v>
      </c>
      <c r="S221" s="204">
        <v>0.20505299313341263</v>
      </c>
      <c r="T221" s="204">
        <v>2.6865561370964235E-2</v>
      </c>
      <c r="U221" s="204">
        <v>1.7921997704957612E-2</v>
      </c>
      <c r="V221" s="204">
        <v>1</v>
      </c>
      <c r="W221" s="204"/>
      <c r="X221" s="204">
        <v>7.5462401182817995E-2</v>
      </c>
      <c r="Y221" s="204"/>
      <c r="Z221" s="204">
        <v>0.19987104333712979</v>
      </c>
      <c r="AA221" s="204">
        <v>0.15454259396812264</v>
      </c>
      <c r="AB221" s="204">
        <v>6.5495149212354997E-2</v>
      </c>
      <c r="AC221" s="204">
        <v>0.10071059453251241</v>
      </c>
    </row>
    <row r="222" spans="2:29">
      <c r="B222" s="322">
        <v>43800</v>
      </c>
      <c r="C222" s="210">
        <v>24</v>
      </c>
      <c r="D222" s="210"/>
      <c r="E222" s="210">
        <v>39</v>
      </c>
      <c r="F222" s="210">
        <v>59</v>
      </c>
      <c r="G222" s="210">
        <v>4</v>
      </c>
      <c r="H222" s="207">
        <v>126</v>
      </c>
      <c r="I222" s="207"/>
      <c r="J222" s="202">
        <v>44582.647994300001</v>
      </c>
      <c r="K222" s="202">
        <v>0</v>
      </c>
      <c r="L222" s="202">
        <v>12003.135716409997</v>
      </c>
      <c r="M222" s="202">
        <v>1547.48157743</v>
      </c>
      <c r="N222" s="202">
        <v>1051.6059544099999</v>
      </c>
      <c r="O222" s="202">
        <v>59184.871242549998</v>
      </c>
      <c r="P222" s="204"/>
      <c r="Q222" s="204">
        <v>0.7511832220415644</v>
      </c>
      <c r="R222" s="204">
        <v>0</v>
      </c>
      <c r="S222" s="204">
        <v>0.20280749901810277</v>
      </c>
      <c r="T222" s="204">
        <v>2.6073870657760193E-2</v>
      </c>
      <c r="U222" s="204">
        <v>1.7718748990701385E-2</v>
      </c>
      <c r="V222" s="204">
        <v>1</v>
      </c>
      <c r="W222" s="204"/>
      <c r="X222" s="204">
        <v>8.7806122108653684E-2</v>
      </c>
      <c r="Y222" s="204"/>
      <c r="Z222" s="204">
        <v>0.20514315384997617</v>
      </c>
      <c r="AA222" s="204">
        <v>0.13653872446552517</v>
      </c>
      <c r="AB222" s="204">
        <v>7.0679028765445961E-2</v>
      </c>
      <c r="AC222" s="204">
        <v>0.110666921407929</v>
      </c>
    </row>
    <row r="223" spans="2:29">
      <c r="B223" s="322">
        <v>43831</v>
      </c>
      <c r="C223" s="210">
        <v>24</v>
      </c>
      <c r="D223" s="210"/>
      <c r="E223" s="210">
        <v>39</v>
      </c>
      <c r="F223" s="210">
        <v>61</v>
      </c>
      <c r="G223" s="210">
        <v>4</v>
      </c>
      <c r="H223" s="207">
        <v>128</v>
      </c>
      <c r="I223" s="207"/>
      <c r="J223" s="202">
        <v>44611.515987699997</v>
      </c>
      <c r="K223" s="202">
        <v>0</v>
      </c>
      <c r="L223" s="202">
        <v>12163.35099726</v>
      </c>
      <c r="M223" s="202">
        <v>1569.6348446799996</v>
      </c>
      <c r="N223" s="202">
        <v>1043.8283889900001</v>
      </c>
      <c r="O223" s="202">
        <v>59388.330218629999</v>
      </c>
      <c r="P223" s="204"/>
      <c r="Q223" s="204">
        <v>0.74914963700142501</v>
      </c>
      <c r="R223" s="204">
        <v>0</v>
      </c>
      <c r="S223" s="204">
        <v>0.20481045606910131</v>
      </c>
      <c r="T223" s="204">
        <v>2.6358471531006004E-2</v>
      </c>
      <c r="U223" s="204">
        <v>1.7528739864371441E-2</v>
      </c>
      <c r="V223" s="204">
        <v>1</v>
      </c>
      <c r="W223" s="204"/>
      <c r="X223" s="204">
        <v>0.10557552728104502</v>
      </c>
      <c r="Y223" s="204"/>
      <c r="Z223" s="204">
        <v>0.21063492019069785</v>
      </c>
      <c r="AA223" s="204">
        <v>0.13191827486744567</v>
      </c>
      <c r="AB223" s="204">
        <v>7.1169293004338607E-2</v>
      </c>
      <c r="AC223" s="204">
        <v>0.12563900231891978</v>
      </c>
    </row>
    <row r="224" spans="2:29">
      <c r="B224" s="322">
        <v>43862</v>
      </c>
      <c r="C224" s="210">
        <v>24</v>
      </c>
      <c r="D224" s="210"/>
      <c r="E224" s="210">
        <v>39</v>
      </c>
      <c r="F224" s="210">
        <v>61</v>
      </c>
      <c r="G224" s="210">
        <v>4</v>
      </c>
      <c r="H224" s="207">
        <v>128</v>
      </c>
      <c r="I224" s="207"/>
      <c r="J224" s="202">
        <v>45317.229429999999</v>
      </c>
      <c r="K224" s="202">
        <v>0</v>
      </c>
      <c r="L224" s="202">
        <v>12285.97741786</v>
      </c>
      <c r="M224" s="202">
        <v>1583.0157380100002</v>
      </c>
      <c r="N224" s="202">
        <v>1049.12047811</v>
      </c>
      <c r="O224" s="202">
        <v>60235.343063979999</v>
      </c>
      <c r="P224" s="204"/>
      <c r="Q224" s="204">
        <v>0.75032173665697965</v>
      </c>
      <c r="R224" s="204">
        <v>0</v>
      </c>
      <c r="S224" s="204">
        <v>0.20396625623614759</v>
      </c>
      <c r="T224" s="204">
        <v>2.6210144191045566E-2</v>
      </c>
      <c r="U224" s="204">
        <v>1.737038890062384E-2</v>
      </c>
      <c r="V224" s="204">
        <v>1</v>
      </c>
      <c r="W224" s="204"/>
      <c r="X224" s="204">
        <v>0.10413167835090276</v>
      </c>
      <c r="Y224" s="204"/>
      <c r="Z224" s="204">
        <v>0.20870348885886547</v>
      </c>
      <c r="AA224" s="204">
        <v>0.13345934100286594</v>
      </c>
      <c r="AB224" s="204">
        <v>7.3617917542970535E-2</v>
      </c>
      <c r="AC224" s="204">
        <v>0.12417717153979013</v>
      </c>
    </row>
    <row r="225" spans="2:30">
      <c r="B225" s="322">
        <v>43891</v>
      </c>
      <c r="C225" s="210">
        <v>24</v>
      </c>
      <c r="D225" s="210"/>
      <c r="E225" s="210">
        <v>39</v>
      </c>
      <c r="F225" s="210">
        <v>61</v>
      </c>
      <c r="G225" s="210">
        <v>4</v>
      </c>
      <c r="H225" s="207">
        <v>128</v>
      </c>
      <c r="I225" s="207"/>
      <c r="J225" s="202">
        <v>44015.651411399995</v>
      </c>
      <c r="K225" s="202">
        <v>0</v>
      </c>
      <c r="L225" s="202">
        <v>12201.86136952</v>
      </c>
      <c r="M225" s="202">
        <v>1571.2516801699999</v>
      </c>
      <c r="N225" s="202">
        <v>1041.8529579600001</v>
      </c>
      <c r="O225" s="202">
        <v>58830.617419049988</v>
      </c>
      <c r="P225" s="204"/>
      <c r="Q225" s="204">
        <v>0.74614387363797552</v>
      </c>
      <c r="R225" s="204">
        <v>0</v>
      </c>
      <c r="S225" s="204">
        <v>0.20740665158426344</v>
      </c>
      <c r="T225" s="204">
        <v>2.6635521172783921E-2</v>
      </c>
      <c r="U225" s="204">
        <v>1.7661267682888795E-2</v>
      </c>
      <c r="V225" s="204">
        <v>1</v>
      </c>
      <c r="W225" s="204"/>
      <c r="X225" s="204">
        <v>7.0432103986731498E-2</v>
      </c>
      <c r="Y225" s="204"/>
      <c r="Z225" s="204">
        <v>0.18609425314764594</v>
      </c>
      <c r="AA225" s="204">
        <v>0.11796803141369727</v>
      </c>
      <c r="AB225" s="204">
        <v>7.1877499896235264E-2</v>
      </c>
      <c r="AC225" s="204">
        <v>9.3823290339466903E-2</v>
      </c>
    </row>
    <row r="226" spans="2:30">
      <c r="B226" s="322">
        <v>43922</v>
      </c>
      <c r="C226" s="210">
        <v>24</v>
      </c>
      <c r="D226" s="210"/>
      <c r="E226" s="210">
        <v>39</v>
      </c>
      <c r="F226" s="210">
        <v>61</v>
      </c>
      <c r="G226" s="210">
        <v>4</v>
      </c>
      <c r="H226" s="207">
        <v>128</v>
      </c>
      <c r="I226" s="207"/>
      <c r="J226" s="202">
        <v>43718.647165000002</v>
      </c>
      <c r="K226" s="202">
        <v>0</v>
      </c>
      <c r="L226" s="202">
        <v>12191.846545530001</v>
      </c>
      <c r="M226" s="202">
        <v>1562.1188646500009</v>
      </c>
      <c r="N226" s="202">
        <v>1028.0529220000001</v>
      </c>
      <c r="O226" s="202">
        <v>58500.665497180009</v>
      </c>
      <c r="P226" s="204"/>
      <c r="Q226" s="204">
        <v>0.7452776637040166</v>
      </c>
      <c r="R226" s="204">
        <v>0</v>
      </c>
      <c r="S226" s="204">
        <v>0.20840526243445387</v>
      </c>
      <c r="T226" s="204">
        <v>2.6629650580916448E-2</v>
      </c>
      <c r="U226" s="204">
        <v>1.7525356559652081E-2</v>
      </c>
      <c r="V226" s="204">
        <v>1</v>
      </c>
      <c r="W226" s="204"/>
      <c r="X226" s="204">
        <v>5.6821061499209291E-2</v>
      </c>
      <c r="Y226" s="204"/>
      <c r="Z226" s="204">
        <v>0.17671737970325219</v>
      </c>
      <c r="AA226" s="204">
        <v>0.1022451520570602</v>
      </c>
      <c r="AB226" s="204">
        <v>5.47198779047815E-2</v>
      </c>
      <c r="AC226" s="204">
        <v>8.0925631452815727E-2</v>
      </c>
    </row>
    <row r="227" spans="2:30">
      <c r="B227" s="322">
        <v>43952</v>
      </c>
      <c r="C227" s="210">
        <v>24</v>
      </c>
      <c r="D227" s="210"/>
      <c r="E227" s="210">
        <v>39</v>
      </c>
      <c r="F227" s="210">
        <v>61</v>
      </c>
      <c r="G227" s="210">
        <v>4</v>
      </c>
      <c r="H227" s="207">
        <v>128</v>
      </c>
      <c r="I227" s="207"/>
      <c r="J227" s="202">
        <v>43882.370024000003</v>
      </c>
      <c r="K227" s="202">
        <v>0</v>
      </c>
      <c r="L227" s="202">
        <v>12147.996406370001</v>
      </c>
      <c r="M227" s="202">
        <v>1570.3061149300004</v>
      </c>
      <c r="N227" s="202">
        <v>1020.802657</v>
      </c>
      <c r="O227" s="202">
        <v>58621.475202300004</v>
      </c>
      <c r="P227" s="204"/>
      <c r="Q227" s="204">
        <v>0.74654624680324999</v>
      </c>
      <c r="R227" s="204">
        <v>0</v>
      </c>
      <c r="S227" s="204">
        <v>0.20722774997469487</v>
      </c>
      <c r="T227" s="204">
        <v>2.6714740698645739E-2</v>
      </c>
      <c r="U227" s="204">
        <v>1.7366345343092063E-2</v>
      </c>
      <c r="V227" s="204">
        <v>1</v>
      </c>
      <c r="W227" s="204"/>
      <c r="X227" s="204">
        <v>6.2231345917916459E-2</v>
      </c>
      <c r="Y227" s="204"/>
      <c r="Z227" s="204">
        <v>0.16182883414114668</v>
      </c>
      <c r="AA227" s="204">
        <v>9.7422658927213801E-2</v>
      </c>
      <c r="AB227" s="204">
        <v>4.4403392187433832E-2</v>
      </c>
      <c r="AC227" s="204">
        <v>8.2061521171657326E-2</v>
      </c>
    </row>
    <row r="228" spans="2:30">
      <c r="B228" s="322">
        <v>43983</v>
      </c>
      <c r="C228" s="210">
        <v>24</v>
      </c>
      <c r="D228" s="210"/>
      <c r="E228" s="210">
        <v>39</v>
      </c>
      <c r="F228" s="210">
        <v>62</v>
      </c>
      <c r="G228" s="210">
        <v>4</v>
      </c>
      <c r="H228" s="207">
        <v>129</v>
      </c>
      <c r="I228" s="207"/>
      <c r="J228" s="202">
        <v>44251.286022</v>
      </c>
      <c r="K228" s="202">
        <v>0</v>
      </c>
      <c r="L228" s="202">
        <v>12262.958085759999</v>
      </c>
      <c r="M228" s="202">
        <v>1596.6698163699998</v>
      </c>
      <c r="N228" s="202">
        <v>1023.820755</v>
      </c>
      <c r="O228" s="202">
        <v>59134.734679130001</v>
      </c>
      <c r="P228" s="204"/>
      <c r="Q228" s="204">
        <v>0.74625649486167334</v>
      </c>
      <c r="R228" s="204">
        <v>0</v>
      </c>
      <c r="S228" s="204">
        <v>0.20737318180760989</v>
      </c>
      <c r="T228" s="204">
        <v>2.6926341079066676E-2</v>
      </c>
      <c r="U228" s="204">
        <v>1.7265778165477155E-2</v>
      </c>
      <c r="V228" s="204">
        <v>1</v>
      </c>
      <c r="W228" s="204"/>
      <c r="X228" s="204">
        <v>6.190399149871606E-2</v>
      </c>
      <c r="Y228" s="204"/>
      <c r="Z228" s="204">
        <v>0.14982420445278244</v>
      </c>
      <c r="AA228" s="204">
        <v>9.1873719423001265E-2</v>
      </c>
      <c r="AB228" s="204">
        <v>4.2141098504192342E-2</v>
      </c>
      <c r="AC228" s="204">
        <v>7.9466234841908401E-2</v>
      </c>
    </row>
    <row r="229" spans="2:30">
      <c r="B229" s="322">
        <v>44013</v>
      </c>
      <c r="C229" s="210">
        <v>24</v>
      </c>
      <c r="D229" s="210"/>
      <c r="E229" s="210">
        <v>39</v>
      </c>
      <c r="F229" s="210">
        <v>62</v>
      </c>
      <c r="G229" s="210">
        <v>4</v>
      </c>
      <c r="H229" s="207">
        <v>129</v>
      </c>
      <c r="I229" s="202"/>
      <c r="J229" s="202">
        <v>44475.764122</v>
      </c>
      <c r="K229" s="202">
        <v>0</v>
      </c>
      <c r="L229" s="202">
        <v>12418.612322640001</v>
      </c>
      <c r="M229" s="202">
        <v>1579.6465987700001</v>
      </c>
      <c r="N229" s="202">
        <v>1029.4164579999999</v>
      </c>
      <c r="O229" s="202">
        <v>59503.439501410001</v>
      </c>
      <c r="P229" s="204"/>
      <c r="Q229" s="204">
        <v>0.74537351513174177</v>
      </c>
      <c r="R229" s="204">
        <v>0</v>
      </c>
      <c r="S229" s="204">
        <v>0.20870410898425004</v>
      </c>
      <c r="T229" s="204">
        <v>2.6473445959496831E-2</v>
      </c>
      <c r="U229" s="204">
        <v>1.7252087265531232E-2</v>
      </c>
      <c r="V229" s="204">
        <v>1</v>
      </c>
      <c r="W229" s="204"/>
      <c r="X229" s="204">
        <v>5.9853928401672141E-2</v>
      </c>
      <c r="Y229" s="204"/>
      <c r="Z229" s="204">
        <v>0.15030716885862794</v>
      </c>
      <c r="AA229" s="204">
        <v>7.1556110086162805E-2</v>
      </c>
      <c r="AB229" s="204">
        <v>4.4019787954042489E-2</v>
      </c>
      <c r="AC229" s="204">
        <v>7.7567816170274417E-2</v>
      </c>
    </row>
    <row r="230" spans="2:30">
      <c r="B230" s="322">
        <v>44044</v>
      </c>
      <c r="C230" s="210">
        <v>24</v>
      </c>
      <c r="D230" s="210"/>
      <c r="E230" s="210">
        <v>39</v>
      </c>
      <c r="F230" s="210">
        <v>62</v>
      </c>
      <c r="G230" s="210">
        <v>4</v>
      </c>
      <c r="H230" s="207">
        <v>129</v>
      </c>
      <c r="I230" s="202"/>
      <c r="J230" s="202">
        <v>45018.127584000002</v>
      </c>
      <c r="K230" s="202">
        <v>0</v>
      </c>
      <c r="L230" s="202">
        <v>12601.46346592</v>
      </c>
      <c r="M230" s="202">
        <v>1612.9038130799997</v>
      </c>
      <c r="N230" s="202">
        <v>1046.5320019999999</v>
      </c>
      <c r="O230" s="202">
        <v>60279.026865</v>
      </c>
      <c r="P230" s="204"/>
      <c r="Q230" s="204">
        <v>0.74478608740932228</v>
      </c>
      <c r="R230" s="204">
        <v>0</v>
      </c>
      <c r="S230" s="204">
        <v>0.20905220474348479</v>
      </c>
      <c r="T230" s="204">
        <v>2.6684102266802751E-2</v>
      </c>
      <c r="U230" s="204">
        <v>1.7313969215264485E-2</v>
      </c>
      <c r="V230" s="204">
        <v>1</v>
      </c>
      <c r="W230" s="204"/>
      <c r="X230" s="204">
        <v>5.9624794033004802E-2</v>
      </c>
      <c r="Y230" s="204"/>
      <c r="Z230" s="204">
        <v>0.11758200846860412</v>
      </c>
      <c r="AA230" s="204">
        <v>8.1439931485965955E-2</v>
      </c>
      <c r="AB230" s="204">
        <v>2.5525243515847729E-2</v>
      </c>
      <c r="AC230" s="204">
        <v>7.1197812621459855E-2</v>
      </c>
    </row>
    <row r="231" spans="2:30">
      <c r="B231" s="322">
        <v>44075</v>
      </c>
      <c r="C231" s="210">
        <v>24</v>
      </c>
      <c r="D231" s="210"/>
      <c r="E231" s="210">
        <v>39</v>
      </c>
      <c r="F231" s="210">
        <v>62</v>
      </c>
      <c r="G231" s="210">
        <v>4</v>
      </c>
      <c r="H231" s="207">
        <v>129</v>
      </c>
      <c r="I231" s="202"/>
      <c r="J231" s="202">
        <v>45370.279175000003</v>
      </c>
      <c r="K231" s="202">
        <v>0</v>
      </c>
      <c r="L231" s="202">
        <v>12833.01624927</v>
      </c>
      <c r="M231" s="202">
        <v>1634.8602070499999</v>
      </c>
      <c r="N231" s="202">
        <v>1062.78827</v>
      </c>
      <c r="O231" s="202">
        <v>60900.943901320003</v>
      </c>
      <c r="P231" s="204"/>
      <c r="Q231" s="204">
        <v>0.74295357461095612</v>
      </c>
      <c r="R231" s="204">
        <v>0</v>
      </c>
      <c r="S231" s="204">
        <v>0.21071949673003099</v>
      </c>
      <c r="T231" s="204">
        <v>2.677138551720197E-2</v>
      </c>
      <c r="U231" s="204">
        <v>1.7403515222057124E-2</v>
      </c>
      <c r="V231" s="204">
        <v>1</v>
      </c>
      <c r="W231" s="204"/>
      <c r="X231" s="204">
        <v>6.4130694550752043E-2</v>
      </c>
      <c r="Y231" s="204"/>
      <c r="Z231" s="204">
        <v>0.12654926622575546</v>
      </c>
      <c r="AA231" s="204">
        <v>8.9022594853186643E-2</v>
      </c>
      <c r="AB231" s="204">
        <v>4.25647894825536E-2</v>
      </c>
      <c r="AC231" s="204">
        <v>7.6976781058176069E-2</v>
      </c>
    </row>
    <row r="232" spans="2:30">
      <c r="B232" s="322">
        <v>44105</v>
      </c>
      <c r="C232" s="210">
        <v>24</v>
      </c>
      <c r="D232" s="210"/>
      <c r="E232" s="210">
        <v>39</v>
      </c>
      <c r="F232" s="210">
        <v>62</v>
      </c>
      <c r="G232" s="210">
        <v>4</v>
      </c>
      <c r="H232" s="207">
        <v>129</v>
      </c>
      <c r="I232" s="202"/>
      <c r="J232" s="202">
        <v>46665.456080999997</v>
      </c>
      <c r="K232" s="202">
        <v>0</v>
      </c>
      <c r="L232" s="202">
        <v>13156.74654452</v>
      </c>
      <c r="M232" s="202">
        <v>1663.0283234399999</v>
      </c>
      <c r="N232" s="202">
        <v>1083.8093730000001</v>
      </c>
      <c r="O232" s="202">
        <v>62569.040321959998</v>
      </c>
      <c r="P232" s="204"/>
      <c r="Q232" s="204">
        <v>0.74375625492446484</v>
      </c>
      <c r="R232" s="204">
        <v>0</v>
      </c>
      <c r="S232" s="204">
        <v>0.21027566471883932</v>
      </c>
      <c r="T232" s="204">
        <v>2.6505424387754974E-2</v>
      </c>
      <c r="U232" s="204">
        <v>1.7273805251476256E-2</v>
      </c>
      <c r="V232" s="204">
        <v>1</v>
      </c>
      <c r="W232" s="204"/>
      <c r="X232" s="204">
        <v>9.4947233770046546E-2</v>
      </c>
      <c r="Y232" s="204"/>
      <c r="Z232" s="204">
        <v>0.14067647188301868</v>
      </c>
      <c r="AA232" s="204">
        <v>8.9906234232455473E-2</v>
      </c>
      <c r="AB232" s="204">
        <v>5.951965745865162E-2</v>
      </c>
      <c r="AC232" s="204">
        <v>0.1034745913004147</v>
      </c>
    </row>
    <row r="233" spans="2:30">
      <c r="B233" s="322">
        <v>44136</v>
      </c>
      <c r="C233" s="210">
        <v>24</v>
      </c>
      <c r="D233" s="210"/>
      <c r="E233" s="210">
        <v>39</v>
      </c>
      <c r="F233" s="210">
        <v>62</v>
      </c>
      <c r="G233" s="210">
        <v>4</v>
      </c>
      <c r="H233" s="207">
        <v>129</v>
      </c>
      <c r="I233" s="202"/>
      <c r="J233" s="202">
        <v>46713.275194000002</v>
      </c>
      <c r="K233" s="202">
        <v>0</v>
      </c>
      <c r="L233" s="202">
        <v>13344.62956257</v>
      </c>
      <c r="M233" s="202">
        <v>1677.5627973900002</v>
      </c>
      <c r="N233" s="202">
        <v>1086.4512460000001</v>
      </c>
      <c r="O233" s="202">
        <v>62821.918799959996</v>
      </c>
      <c r="P233" s="204"/>
      <c r="Q233" s="204">
        <v>0.74149117407020315</v>
      </c>
      <c r="R233" s="204">
        <v>0</v>
      </c>
      <c r="S233" s="204">
        <v>0.21241996133646426</v>
      </c>
      <c r="T233" s="204">
        <v>2.6628362131477689E-2</v>
      </c>
      <c r="U233" s="204">
        <v>1.7245504765421547E-2</v>
      </c>
      <c r="V233" s="204">
        <v>1</v>
      </c>
      <c r="W233" s="204"/>
      <c r="X233" s="204">
        <v>8.9196517369747097E-2</v>
      </c>
      <c r="Y233" s="204"/>
      <c r="Z233" s="204">
        <v>0.13811882065494685</v>
      </c>
      <c r="AA233" s="204">
        <v>8.8981855748542227E-2</v>
      </c>
      <c r="AB233" s="204">
        <v>5.7210826992070141E-2</v>
      </c>
      <c r="AC233" s="204">
        <v>9.8647552934589156E-2</v>
      </c>
    </row>
    <row r="234" spans="2:30">
      <c r="B234" s="322">
        <v>44166</v>
      </c>
      <c r="C234" s="210">
        <v>24</v>
      </c>
      <c r="D234" s="210"/>
      <c r="E234" s="210">
        <v>39</v>
      </c>
      <c r="F234" s="210">
        <v>62</v>
      </c>
      <c r="G234" s="210">
        <v>4</v>
      </c>
      <c r="H234" s="207">
        <v>129</v>
      </c>
      <c r="I234" s="202"/>
      <c r="J234" s="202">
        <v>48458.392949000001</v>
      </c>
      <c r="K234" s="202">
        <v>0</v>
      </c>
      <c r="L234" s="202">
        <v>13813.837339770002</v>
      </c>
      <c r="M234" s="202">
        <v>1669.5152379799997</v>
      </c>
      <c r="N234" s="202">
        <v>1111.476101</v>
      </c>
      <c r="O234" s="202">
        <v>65053.221627750005</v>
      </c>
      <c r="P234" s="204"/>
      <c r="Q234" s="204">
        <v>0.74285878708337483</v>
      </c>
      <c r="R234" s="204">
        <v>0</v>
      </c>
      <c r="S234" s="204">
        <v>0.21234670619106402</v>
      </c>
      <c r="T234" s="204">
        <v>2.5593379995252769E-2</v>
      </c>
      <c r="U234" s="204">
        <v>1.703873649152984E-2</v>
      </c>
      <c r="V234" s="204">
        <v>1</v>
      </c>
      <c r="W234" s="204"/>
      <c r="X234" s="204">
        <v>8.6933933471056379E-2</v>
      </c>
      <c r="Y234" s="204"/>
      <c r="Z234" s="204">
        <v>0.15085238275565915</v>
      </c>
      <c r="AA234" s="204">
        <v>7.8859523970985501E-2</v>
      </c>
      <c r="AB234" s="204">
        <v>5.6932110681695569E-2</v>
      </c>
      <c r="AC234" s="204">
        <v>9.9152879139509764E-2</v>
      </c>
    </row>
    <row r="235" spans="2:30">
      <c r="B235" s="322">
        <v>44197</v>
      </c>
      <c r="C235" s="210">
        <v>24</v>
      </c>
      <c r="D235" s="210"/>
      <c r="E235" s="210">
        <v>39</v>
      </c>
      <c r="F235" s="210">
        <v>62</v>
      </c>
      <c r="G235" s="210">
        <v>4</v>
      </c>
      <c r="H235" s="207">
        <v>129</v>
      </c>
      <c r="I235" s="202"/>
      <c r="J235" s="202">
        <v>47872.189528000003</v>
      </c>
      <c r="K235" s="202">
        <v>0</v>
      </c>
      <c r="L235" s="202">
        <v>13994.083222610001</v>
      </c>
      <c r="M235" s="202">
        <v>1724.7806119000004</v>
      </c>
      <c r="N235" s="202">
        <v>1099.8088700000001</v>
      </c>
      <c r="O235" s="202">
        <v>64690.862232510008</v>
      </c>
      <c r="P235" s="204"/>
      <c r="Q235" s="204">
        <v>0.73795539777324537</v>
      </c>
      <c r="R235" s="204">
        <v>0</v>
      </c>
      <c r="S235" s="204">
        <v>0.21632240999220068</v>
      </c>
      <c r="T235" s="204">
        <v>2.6587694757136415E-2</v>
      </c>
      <c r="U235" s="204">
        <v>1.6953682297332368E-2</v>
      </c>
      <c r="V235" s="204">
        <v>1</v>
      </c>
      <c r="W235" s="204"/>
      <c r="X235" s="204">
        <v>7.3090399824095043E-2</v>
      </c>
      <c r="Y235" s="204"/>
      <c r="Z235" s="204">
        <v>0.15051215949966457</v>
      </c>
      <c r="AA235" s="204">
        <v>9.8841948970386451E-2</v>
      </c>
      <c r="AB235" s="204">
        <v>5.3629965998688967E-2</v>
      </c>
      <c r="AC235" s="204">
        <v>8.9285756887918177E-2</v>
      </c>
    </row>
    <row r="236" spans="2:30">
      <c r="B236" s="322">
        <v>44228</v>
      </c>
      <c r="C236" s="210">
        <v>24</v>
      </c>
      <c r="D236" s="210"/>
      <c r="E236" s="210">
        <v>39</v>
      </c>
      <c r="F236" s="210">
        <v>62</v>
      </c>
      <c r="G236" s="210">
        <v>4</v>
      </c>
      <c r="H236" s="207">
        <v>129</v>
      </c>
      <c r="I236" s="202"/>
      <c r="J236" s="202">
        <v>47859.328264000003</v>
      </c>
      <c r="K236" s="202">
        <v>0</v>
      </c>
      <c r="L236" s="202">
        <v>14173.780739369999</v>
      </c>
      <c r="M236" s="202">
        <v>1743.3029000500003</v>
      </c>
      <c r="N236" s="202">
        <v>1105.0813370000001</v>
      </c>
      <c r="O236" s="202">
        <v>64881.493240420008</v>
      </c>
      <c r="P236" s="204"/>
      <c r="Q236" s="204">
        <v>0.73558583308245695</v>
      </c>
      <c r="R236" s="204">
        <v>0</v>
      </c>
      <c r="S236" s="204">
        <v>0.2184564508533843</v>
      </c>
      <c r="T236" s="204">
        <v>2.6794126924947485E-2</v>
      </c>
      <c r="U236" s="204">
        <v>1.6984822089792555E-2</v>
      </c>
      <c r="V236" s="204">
        <v>1</v>
      </c>
      <c r="W236" s="204"/>
      <c r="X236" s="204">
        <v>5.6095636603881394E-2</v>
      </c>
      <c r="Y236" s="204"/>
      <c r="Z236" s="204">
        <v>0.15365511894606931</v>
      </c>
      <c r="AA236" s="204">
        <v>0.10125430732703644</v>
      </c>
      <c r="AB236" s="204">
        <v>5.3340736414576595E-2</v>
      </c>
      <c r="AC236" s="204">
        <v>7.7133289861153864E-2</v>
      </c>
    </row>
    <row r="237" spans="2:30">
      <c r="B237" s="322">
        <v>44256</v>
      </c>
      <c r="C237" s="210">
        <v>24</v>
      </c>
      <c r="D237" s="210"/>
      <c r="E237" s="210">
        <v>44</v>
      </c>
      <c r="F237" s="210">
        <v>62</v>
      </c>
      <c r="G237" s="210">
        <v>4</v>
      </c>
      <c r="H237" s="207">
        <v>134</v>
      </c>
      <c r="I237" s="202"/>
      <c r="J237" s="202">
        <v>48506.486162499998</v>
      </c>
      <c r="K237" s="202">
        <v>0</v>
      </c>
      <c r="L237" s="202">
        <v>14731.957996830002</v>
      </c>
      <c r="M237" s="202">
        <v>1767.2325591200001</v>
      </c>
      <c r="N237" s="202">
        <v>1122.22600642</v>
      </c>
      <c r="O237" s="202">
        <v>66127.90272487</v>
      </c>
      <c r="P237" s="204"/>
      <c r="Q237" s="204">
        <v>0.73150829903914449</v>
      </c>
      <c r="R237" s="204">
        <v>0</v>
      </c>
      <c r="S237" s="204">
        <v>0.22277975544035317</v>
      </c>
      <c r="T237" s="204">
        <v>2.6650977747546625E-2</v>
      </c>
      <c r="U237" s="204">
        <v>1.692387352783413E-2</v>
      </c>
      <c r="V237" s="204">
        <v>1</v>
      </c>
      <c r="W237" s="204"/>
      <c r="X237" s="204">
        <v>0.10202813333660865</v>
      </c>
      <c r="Y237" s="204"/>
      <c r="Z237" s="204">
        <v>0.20735333328979877</v>
      </c>
      <c r="AA237" s="204">
        <v>0.12472914519257428</v>
      </c>
      <c r="AB237" s="204">
        <v>7.7144330057260957E-2</v>
      </c>
      <c r="AC237" s="204">
        <v>0.12403890399180262</v>
      </c>
    </row>
    <row r="238" spans="2:30">
      <c r="B238" s="322">
        <v>44287</v>
      </c>
      <c r="C238" s="210">
        <v>24</v>
      </c>
      <c r="D238" s="210"/>
      <c r="E238" s="210">
        <v>44</v>
      </c>
      <c r="F238" s="210">
        <v>62</v>
      </c>
      <c r="G238" s="210">
        <v>4</v>
      </c>
      <c r="H238" s="207">
        <v>134</v>
      </c>
      <c r="I238" s="202"/>
      <c r="J238" s="202">
        <v>48254.159617080004</v>
      </c>
      <c r="K238" s="202">
        <v>0</v>
      </c>
      <c r="L238" s="202">
        <v>14957.211532469997</v>
      </c>
      <c r="M238" s="202">
        <v>1788.3775810000002</v>
      </c>
      <c r="N238" s="202">
        <v>1129.4003372300001</v>
      </c>
      <c r="O238" s="202">
        <v>66129.149067780003</v>
      </c>
      <c r="P238" s="204"/>
      <c r="Q238" s="204">
        <v>0.72765201314121331</v>
      </c>
      <c r="R238" s="204">
        <v>0</v>
      </c>
      <c r="S238" s="204">
        <v>0.22618182364843969</v>
      </c>
      <c r="T238" s="204">
        <v>2.6967966231260413E-2</v>
      </c>
      <c r="U238" s="204">
        <v>1.7030872271929225E-2</v>
      </c>
      <c r="V238" s="204">
        <v>1</v>
      </c>
      <c r="W238" s="204"/>
      <c r="X238" s="204">
        <v>0.10374320218469646</v>
      </c>
      <c r="Y238" s="204"/>
      <c r="Z238" s="204">
        <v>0.22682084921368073</v>
      </c>
      <c r="AA238" s="204">
        <v>0.14484090901795321</v>
      </c>
      <c r="AB238" s="204">
        <v>9.8581904745561388E-2</v>
      </c>
      <c r="AC238" s="204">
        <v>0.13039994512485875</v>
      </c>
    </row>
    <row r="239" spans="2:30">
      <c r="B239" s="322">
        <v>44317</v>
      </c>
      <c r="C239" s="210">
        <v>24</v>
      </c>
      <c r="D239" s="210"/>
      <c r="E239" s="210">
        <v>44</v>
      </c>
      <c r="F239" s="210">
        <v>61</v>
      </c>
      <c r="G239" s="210">
        <v>4</v>
      </c>
      <c r="H239" s="207">
        <v>133</v>
      </c>
      <c r="I239" s="202"/>
      <c r="J239" s="202">
        <v>48455.138033579999</v>
      </c>
      <c r="K239" s="202">
        <v>0</v>
      </c>
      <c r="L239" s="202">
        <v>15263.518743280001</v>
      </c>
      <c r="M239" s="202">
        <v>1769.8257235199999</v>
      </c>
      <c r="N239" s="202">
        <v>1138.45949148</v>
      </c>
      <c r="O239" s="202">
        <v>66626.941991860003</v>
      </c>
      <c r="P239" s="204"/>
      <c r="Q239" s="204">
        <v>0.72519897810068512</v>
      </c>
      <c r="R239" s="204">
        <v>0</v>
      </c>
      <c r="S239" s="204">
        <v>0.22908928861157679</v>
      </c>
      <c r="T239" s="204">
        <v>2.6487919717069947E-2</v>
      </c>
      <c r="U239" s="204">
        <v>1.7038640138805593E-2</v>
      </c>
      <c r="V239" s="204">
        <v>1</v>
      </c>
      <c r="W239" s="204"/>
      <c r="X239" s="204">
        <v>0.10420512855342756</v>
      </c>
      <c r="Y239" s="204"/>
      <c r="Z239" s="204">
        <v>0.25646388364720996</v>
      </c>
      <c r="AA239" s="204">
        <v>0.12705777981313759</v>
      </c>
      <c r="AB239" s="204">
        <v>0.11525913816268618</v>
      </c>
      <c r="AC239" s="204">
        <v>0.13656201523304401</v>
      </c>
      <c r="AD239" s="177"/>
    </row>
    <row r="240" spans="2:30">
      <c r="B240" s="322">
        <v>44348</v>
      </c>
      <c r="C240" s="210">
        <v>24</v>
      </c>
      <c r="D240" s="210"/>
      <c r="E240" s="210">
        <v>44</v>
      </c>
      <c r="F240" s="210">
        <v>63</v>
      </c>
      <c r="G240" s="210">
        <v>4</v>
      </c>
      <c r="H240" s="207">
        <v>135</v>
      </c>
      <c r="I240" s="202"/>
      <c r="J240" s="202">
        <v>48550.723578999998</v>
      </c>
      <c r="K240" s="202">
        <v>0</v>
      </c>
      <c r="L240" s="202">
        <v>15527.5906488</v>
      </c>
      <c r="M240" s="202">
        <v>1849.1202363999998</v>
      </c>
      <c r="N240" s="202">
        <v>1145.445209</v>
      </c>
      <c r="O240" s="202">
        <v>67072.879673200005</v>
      </c>
      <c r="P240" s="204"/>
      <c r="Q240" s="204">
        <v>0.72179764316053652</v>
      </c>
      <c r="R240" s="204">
        <v>0</v>
      </c>
      <c r="S240" s="204">
        <v>0.23150326517148609</v>
      </c>
      <c r="T240" s="204">
        <v>2.7490643396533797E-2</v>
      </c>
      <c r="U240" s="204">
        <v>1.7029193208221129E-2</v>
      </c>
      <c r="V240" s="204">
        <v>1</v>
      </c>
      <c r="W240" s="204"/>
      <c r="X240" s="204">
        <v>9.7159606951592092E-2</v>
      </c>
      <c r="Y240" s="204"/>
      <c r="Z240" s="204">
        <v>0.26621901014494687</v>
      </c>
      <c r="AA240" s="204">
        <v>0.1581105983477169</v>
      </c>
      <c r="AB240" s="204">
        <v>0.11879467514799513</v>
      </c>
      <c r="AC240" s="204">
        <v>0.13423827868921778</v>
      </c>
      <c r="AD240" s="177"/>
    </row>
    <row r="241" spans="2:30">
      <c r="B241" s="322">
        <v>44378</v>
      </c>
      <c r="C241" s="210">
        <v>24</v>
      </c>
      <c r="D241" s="210"/>
      <c r="E241" s="210">
        <v>44</v>
      </c>
      <c r="F241" s="210">
        <v>63</v>
      </c>
      <c r="G241" s="210">
        <v>4</v>
      </c>
      <c r="H241" s="207">
        <v>135</v>
      </c>
      <c r="I241" s="202"/>
      <c r="J241" s="202">
        <v>48910.907606000001</v>
      </c>
      <c r="K241" s="202">
        <v>0</v>
      </c>
      <c r="L241" s="202">
        <v>15804.095859630001</v>
      </c>
      <c r="M241" s="202">
        <v>1872.5624130199999</v>
      </c>
      <c r="N241" s="202">
        <v>1147.6832360000001</v>
      </c>
      <c r="O241" s="202">
        <v>67735.249114649996</v>
      </c>
      <c r="P241" s="204"/>
      <c r="Q241" s="204">
        <v>0.7200344024765708</v>
      </c>
      <c r="R241" s="204">
        <v>0</v>
      </c>
      <c r="S241" s="204">
        <v>0.23332158759584218</v>
      </c>
      <c r="T241" s="204">
        <v>2.7566639511582919E-2</v>
      </c>
      <c r="U241" s="204">
        <v>1.6895442213471921E-2</v>
      </c>
      <c r="V241" s="204">
        <v>1</v>
      </c>
      <c r="W241" s="204"/>
      <c r="X241" s="204">
        <v>9.9720456108052469E-2</v>
      </c>
      <c r="Y241" s="204"/>
      <c r="Z241" s="204">
        <v>0.27261367446168072</v>
      </c>
      <c r="AA241" s="204">
        <v>0.18543123156665553</v>
      </c>
      <c r="AB241" s="204">
        <v>0.11488720340626246</v>
      </c>
      <c r="AC241" s="204">
        <v>0.13834174431286339</v>
      </c>
      <c r="AD241" s="177"/>
    </row>
    <row r="242" spans="2:30">
      <c r="B242" s="322">
        <v>44409</v>
      </c>
      <c r="C242" s="210">
        <v>24</v>
      </c>
      <c r="D242" s="210"/>
      <c r="E242" s="210">
        <v>44</v>
      </c>
      <c r="F242" s="210">
        <v>63</v>
      </c>
      <c r="G242" s="210">
        <v>4</v>
      </c>
      <c r="H242" s="207">
        <v>135</v>
      </c>
      <c r="I242" s="202"/>
      <c r="J242" s="202">
        <v>49174.025858000001</v>
      </c>
      <c r="K242" s="202">
        <v>0</v>
      </c>
      <c r="L242" s="202">
        <v>16081.320444270001</v>
      </c>
      <c r="M242" s="202">
        <v>1905.1044384599995</v>
      </c>
      <c r="N242" s="202">
        <v>1157.4001740000001</v>
      </c>
      <c r="O242" s="202">
        <v>68317.850914729992</v>
      </c>
      <c r="P242" s="204"/>
      <c r="Q242" s="204">
        <v>0.71771024516300874</v>
      </c>
      <c r="R242" s="204">
        <v>0</v>
      </c>
      <c r="S242" s="204">
        <v>0.23538972946238729</v>
      </c>
      <c r="T242" s="204">
        <v>2.7805593496384791E-2</v>
      </c>
      <c r="U242" s="204">
        <v>1.6892616541749103E-2</v>
      </c>
      <c r="V242" s="204">
        <v>1</v>
      </c>
      <c r="W242" s="204"/>
      <c r="X242" s="204">
        <v>9.2316106800431674E-2</v>
      </c>
      <c r="Y242" s="204"/>
      <c r="Z242" s="204">
        <v>0.27614705131361061</v>
      </c>
      <c r="AA242" s="204">
        <v>0.1811643217719312</v>
      </c>
      <c r="AB242" s="204">
        <v>0.10593863521432967</v>
      </c>
      <c r="AC242" s="204">
        <v>0.13336021611187632</v>
      </c>
      <c r="AD242" s="177"/>
    </row>
    <row r="243" spans="2:30">
      <c r="B243" s="322">
        <v>44440</v>
      </c>
      <c r="C243" s="210">
        <v>24</v>
      </c>
      <c r="D243" s="210"/>
      <c r="E243" s="210">
        <v>44</v>
      </c>
      <c r="F243" s="210">
        <v>63</v>
      </c>
      <c r="G243" s="210">
        <v>4</v>
      </c>
      <c r="H243" s="207">
        <v>135</v>
      </c>
      <c r="I243" s="202"/>
      <c r="J243" s="202">
        <v>49947.233323</v>
      </c>
      <c r="K243" s="202">
        <v>0</v>
      </c>
      <c r="L243" s="202">
        <v>16397.400660449999</v>
      </c>
      <c r="M243" s="202">
        <v>1944.2028596500002</v>
      </c>
      <c r="N243" s="202">
        <v>1177.1719860000001</v>
      </c>
      <c r="O243" s="202">
        <v>69466.008829099999</v>
      </c>
      <c r="P243" s="204"/>
      <c r="Q243" s="204">
        <v>0.71693157383699113</v>
      </c>
      <c r="R243" s="204">
        <v>0</v>
      </c>
      <c r="S243" s="204">
        <v>0.23604926980605465</v>
      </c>
      <c r="T243" s="204">
        <v>2.7906659153939566E-2</v>
      </c>
      <c r="U243" s="204">
        <v>1.6896867122591325E-2</v>
      </c>
      <c r="V243" s="204">
        <v>1</v>
      </c>
      <c r="W243" s="204"/>
      <c r="X243" s="204">
        <v>0.10088000848189616</v>
      </c>
      <c r="Y243" s="204"/>
      <c r="Z243" s="204">
        <v>0.27775110246453227</v>
      </c>
      <c r="AA243" s="204">
        <v>0.18921657721316065</v>
      </c>
      <c r="AB243" s="204">
        <v>0.10762606177427991</v>
      </c>
      <c r="AC243" s="204">
        <v>0.14063928042984486</v>
      </c>
      <c r="AD243" s="177"/>
    </row>
    <row r="244" spans="2:30">
      <c r="B244" s="322">
        <v>44470</v>
      </c>
      <c r="C244" s="210">
        <v>24</v>
      </c>
      <c r="D244" s="210"/>
      <c r="E244" s="210">
        <v>44</v>
      </c>
      <c r="F244" s="210">
        <v>63</v>
      </c>
      <c r="G244" s="210">
        <v>4</v>
      </c>
      <c r="H244" s="207">
        <v>135</v>
      </c>
      <c r="I244" s="202"/>
      <c r="J244" s="202">
        <v>50487.826399999998</v>
      </c>
      <c r="K244" s="202">
        <v>0</v>
      </c>
      <c r="L244" s="202">
        <v>16775.599643019999</v>
      </c>
      <c r="M244" s="202">
        <v>1981.3593040200008</v>
      </c>
      <c r="N244" s="202">
        <v>1189.5710220000001</v>
      </c>
      <c r="O244" s="202">
        <v>70434.356369040004</v>
      </c>
      <c r="P244" s="204"/>
      <c r="Q244" s="204">
        <v>0.71473337976080364</v>
      </c>
      <c r="R244" s="204">
        <v>0</v>
      </c>
      <c r="S244" s="204">
        <v>0.23817353501641211</v>
      </c>
      <c r="T244" s="204">
        <v>2.804920973747305E-2</v>
      </c>
      <c r="U244" s="204">
        <v>1.6840220259899591E-2</v>
      </c>
      <c r="V244" s="204">
        <v>1</v>
      </c>
      <c r="W244" s="204"/>
      <c r="X244" s="204">
        <v>8.1910060245961924E-2</v>
      </c>
      <c r="Y244" s="204"/>
      <c r="Z244" s="204">
        <v>0.27505683766533529</v>
      </c>
      <c r="AA244" s="204">
        <v>0.19141645159808718</v>
      </c>
      <c r="AB244" s="204">
        <v>9.758325738339968E-2</v>
      </c>
      <c r="AC244" s="204">
        <v>0.12570619601335808</v>
      </c>
      <c r="AD244" s="177"/>
    </row>
    <row r="245" spans="2:30">
      <c r="B245" s="322">
        <v>44501</v>
      </c>
      <c r="C245" s="210">
        <v>24</v>
      </c>
      <c r="D245" s="210"/>
      <c r="E245" s="210">
        <v>44</v>
      </c>
      <c r="F245" s="210">
        <v>63</v>
      </c>
      <c r="G245" s="210">
        <v>4</v>
      </c>
      <c r="H245" s="207">
        <v>135</v>
      </c>
      <c r="I245" s="202"/>
      <c r="J245" s="202">
        <v>50761.141231000001</v>
      </c>
      <c r="K245" s="202">
        <v>0</v>
      </c>
      <c r="L245" s="202">
        <v>16976.804574360001</v>
      </c>
      <c r="M245" s="202">
        <v>1972.1303910100003</v>
      </c>
      <c r="N245" s="202">
        <v>1183.230577</v>
      </c>
      <c r="O245" s="202">
        <v>70893.306773370001</v>
      </c>
      <c r="P245" s="204"/>
      <c r="Q245" s="204">
        <v>0.71392998262925655</v>
      </c>
      <c r="R245" s="204">
        <v>0</v>
      </c>
      <c r="S245" s="204">
        <v>0.23946977996993479</v>
      </c>
      <c r="T245" s="204">
        <v>2.7737024457136331E-2</v>
      </c>
      <c r="U245" s="204">
        <v>1.6641544393965032E-2</v>
      </c>
      <c r="V245" s="204">
        <v>1</v>
      </c>
      <c r="W245" s="204"/>
      <c r="X245" s="204">
        <v>8.665344102269068E-2</v>
      </c>
      <c r="Y245" s="204"/>
      <c r="Z245" s="204">
        <v>0.27218252816682087</v>
      </c>
      <c r="AA245" s="204">
        <v>0.17559258829433788</v>
      </c>
      <c r="AB245" s="204">
        <v>8.907839293876596E-2</v>
      </c>
      <c r="AC245" s="204">
        <v>0.12848044325279573</v>
      </c>
      <c r="AD245" s="177"/>
    </row>
    <row r="246" spans="2:30">
      <c r="B246" s="322">
        <v>44531</v>
      </c>
      <c r="C246" s="210">
        <v>24</v>
      </c>
      <c r="D246" s="210"/>
      <c r="E246" s="210">
        <v>44</v>
      </c>
      <c r="F246" s="210">
        <v>63</v>
      </c>
      <c r="G246" s="210">
        <v>4</v>
      </c>
      <c r="H246" s="207">
        <v>135</v>
      </c>
      <c r="I246" s="202"/>
      <c r="J246" s="202">
        <v>52398.648845649986</v>
      </c>
      <c r="K246" s="202">
        <v>0</v>
      </c>
      <c r="L246" s="202">
        <v>17437.889354679999</v>
      </c>
      <c r="M246" s="202">
        <v>2046.0762711199998</v>
      </c>
      <c r="N246" s="202">
        <v>1194.1760291800001</v>
      </c>
      <c r="O246" s="202">
        <v>73076.790500629984</v>
      </c>
      <c r="P246" s="204"/>
      <c r="Q246" s="204">
        <v>0.71496299584688117</v>
      </c>
      <c r="R246" s="204">
        <v>0</v>
      </c>
      <c r="S246" s="204">
        <v>0.23862418197648771</v>
      </c>
      <c r="T246" s="204">
        <v>2.7918063781383447E-2</v>
      </c>
      <c r="U246" s="204">
        <v>1.6294154337949979E-2</v>
      </c>
      <c r="V246" s="204">
        <v>1</v>
      </c>
      <c r="W246" s="204"/>
      <c r="X246" s="204">
        <v>8.1312145468730446E-2</v>
      </c>
      <c r="Y246" s="204"/>
      <c r="Z246" s="204">
        <v>0.26234940558307884</v>
      </c>
      <c r="AA246" s="204">
        <v>0.22555112081253803</v>
      </c>
      <c r="AB246" s="204">
        <v>7.4405493834365455E-2</v>
      </c>
      <c r="AC246" s="204">
        <v>0.12333853223738478</v>
      </c>
      <c r="AD246" s="177"/>
    </row>
    <row r="247" spans="2:30">
      <c r="B247" s="322">
        <v>44562</v>
      </c>
      <c r="C247" s="210">
        <v>24</v>
      </c>
      <c r="D247" s="210"/>
      <c r="E247" s="210">
        <v>44</v>
      </c>
      <c r="F247" s="210">
        <v>63</v>
      </c>
      <c r="G247" s="210">
        <v>4</v>
      </c>
      <c r="H247" s="207">
        <v>135</v>
      </c>
      <c r="I247" s="202"/>
      <c r="J247" s="202">
        <v>51950.648663</v>
      </c>
      <c r="K247" s="202">
        <v>0</v>
      </c>
      <c r="L247" s="202">
        <v>17660.426766160002</v>
      </c>
      <c r="M247" s="202">
        <v>2069.3659963800005</v>
      </c>
      <c r="N247" s="202">
        <v>1193.025067</v>
      </c>
      <c r="O247" s="202">
        <v>72873.466492539999</v>
      </c>
      <c r="P247" s="204"/>
      <c r="Q247" s="204">
        <v>0.71082102836764982</v>
      </c>
      <c r="R247" s="204">
        <v>0</v>
      </c>
      <c r="S247" s="204">
        <v>0.24234371735243151</v>
      </c>
      <c r="T247" s="204">
        <v>2.8314350320393769E-2</v>
      </c>
      <c r="U247" s="204">
        <v>1.6323709651719934E-2</v>
      </c>
      <c r="V247" s="204">
        <v>1</v>
      </c>
      <c r="W247" s="204"/>
      <c r="X247" s="204">
        <v>8.5194748249702412E-2</v>
      </c>
      <c r="Y247" s="204"/>
      <c r="Z247" s="204">
        <v>0.26199240673560897</v>
      </c>
      <c r="AA247" s="204">
        <v>0.19978505214086817</v>
      </c>
      <c r="AB247" s="204">
        <v>8.4756724138804085E-2</v>
      </c>
      <c r="AC247" s="204">
        <v>0.1264877909745632</v>
      </c>
      <c r="AD247" s="177"/>
    </row>
    <row r="248" spans="2:30">
      <c r="B248" s="322">
        <v>44593</v>
      </c>
      <c r="C248" s="210">
        <v>24</v>
      </c>
      <c r="D248" s="210"/>
      <c r="E248" s="210">
        <v>44</v>
      </c>
      <c r="F248" s="210">
        <v>63</v>
      </c>
      <c r="G248" s="210">
        <v>4</v>
      </c>
      <c r="H248" s="207">
        <v>135</v>
      </c>
      <c r="I248" s="202"/>
      <c r="J248" s="202">
        <v>52529.510317060005</v>
      </c>
      <c r="K248" s="202">
        <v>0</v>
      </c>
      <c r="L248" s="202">
        <v>17941.937877970002</v>
      </c>
      <c r="M248" s="202">
        <v>2102.9726673400005</v>
      </c>
      <c r="N248" s="202">
        <v>1195.12293204</v>
      </c>
      <c r="O248" s="202">
        <v>73769.543794410012</v>
      </c>
      <c r="P248" s="204"/>
      <c r="Q248" s="204">
        <v>0.71001453590234231</v>
      </c>
      <c r="R248" s="204">
        <v>0</v>
      </c>
      <c r="S248" s="204">
        <v>0.24321606119691874</v>
      </c>
      <c r="T248" s="204">
        <v>2.8424806426032758E-2</v>
      </c>
      <c r="U248" s="204">
        <v>1.6153865680774149E-2</v>
      </c>
      <c r="V248" s="204">
        <v>1</v>
      </c>
      <c r="W248" s="204"/>
      <c r="X248" s="204">
        <v>9.7581437568419194E-2</v>
      </c>
      <c r="Y248" s="204"/>
      <c r="Z248" s="204">
        <v>0.26585405883508062</v>
      </c>
      <c r="AA248" s="204">
        <v>0.20631513162726023</v>
      </c>
      <c r="AB248" s="204">
        <v>8.147960880819749E-2</v>
      </c>
      <c r="AC248" s="204">
        <v>0.13698899501364914</v>
      </c>
      <c r="AD248" s="177"/>
    </row>
    <row r="249" spans="2:30">
      <c r="B249" s="322">
        <v>44621</v>
      </c>
      <c r="C249" s="210">
        <v>24</v>
      </c>
      <c r="D249" s="210"/>
      <c r="E249" s="210">
        <v>44</v>
      </c>
      <c r="F249" s="210">
        <v>63</v>
      </c>
      <c r="G249" s="210">
        <v>4</v>
      </c>
      <c r="H249" s="207">
        <v>135</v>
      </c>
      <c r="I249" s="202"/>
      <c r="J249" s="202">
        <v>53360.841640890008</v>
      </c>
      <c r="K249" s="202">
        <v>0</v>
      </c>
      <c r="L249" s="202">
        <v>18315.839945520001</v>
      </c>
      <c r="M249" s="202">
        <v>2140.2706365000008</v>
      </c>
      <c r="N249" s="202">
        <v>1196.39977896</v>
      </c>
      <c r="O249" s="202">
        <v>75013.352001870007</v>
      </c>
      <c r="P249" s="204"/>
      <c r="Q249" s="204">
        <v>0.70931649667038221</v>
      </c>
      <c r="R249" s="204">
        <v>0</v>
      </c>
      <c r="S249" s="204">
        <v>0.24416773090027233</v>
      </c>
      <c r="T249" s="204">
        <v>2.8450249717300917E-2</v>
      </c>
      <c r="U249" s="204">
        <v>1.5903536633478273E-2</v>
      </c>
      <c r="V249" s="204">
        <v>1</v>
      </c>
      <c r="W249" s="204"/>
      <c r="X249" s="204">
        <v>0.1000764199271742</v>
      </c>
      <c r="Y249" s="204"/>
      <c r="Z249" s="204">
        <v>0.24327261518537946</v>
      </c>
      <c r="AA249" s="204">
        <v>0.21108601437592145</v>
      </c>
      <c r="AB249" s="204">
        <v>6.6095218000357114E-2</v>
      </c>
      <c r="AC249" s="204">
        <v>0.13436762562951032</v>
      </c>
      <c r="AD249" s="177"/>
    </row>
    <row r="250" spans="2:30">
      <c r="B250" s="322">
        <v>44652</v>
      </c>
      <c r="C250" s="210">
        <v>24</v>
      </c>
      <c r="D250" s="210"/>
      <c r="E250" s="210">
        <v>44</v>
      </c>
      <c r="F250" s="210">
        <v>63</v>
      </c>
      <c r="G250" s="210">
        <v>4</v>
      </c>
      <c r="H250" s="207">
        <v>135</v>
      </c>
      <c r="I250" s="202"/>
      <c r="J250" s="202">
        <v>52731.292412330004</v>
      </c>
      <c r="K250" s="202">
        <v>0</v>
      </c>
      <c r="L250" s="202">
        <v>18659.983243730003</v>
      </c>
      <c r="M250" s="202">
        <v>2174.1908264200006</v>
      </c>
      <c r="N250" s="202">
        <v>1203.4553576600001</v>
      </c>
      <c r="O250" s="202">
        <v>74768.921840140014</v>
      </c>
      <c r="P250" s="204"/>
      <c r="Q250" s="204">
        <v>0.70318730934300966</v>
      </c>
      <c r="R250" s="204">
        <v>0</v>
      </c>
      <c r="S250" s="204">
        <v>0.24956870828799768</v>
      </c>
      <c r="T250" s="204">
        <v>2.8993474790522014E-2</v>
      </c>
      <c r="U250" s="204">
        <v>1.6048431512926235E-2</v>
      </c>
      <c r="V250" s="204">
        <v>1</v>
      </c>
      <c r="W250" s="204"/>
      <c r="X250" s="204">
        <v>9.2782318265994146E-2</v>
      </c>
      <c r="Y250" s="204"/>
      <c r="Z250" s="204">
        <v>0.2475576215006261</v>
      </c>
      <c r="AA250" s="204">
        <v>0.21573366246532055</v>
      </c>
      <c r="AB250" s="204">
        <v>6.5570212783564008E-2</v>
      </c>
      <c r="AC250" s="204">
        <v>0.13064999163235202</v>
      </c>
      <c r="AD250" s="177"/>
    </row>
    <row r="251" spans="2:30">
      <c r="B251" s="322">
        <v>44682</v>
      </c>
      <c r="C251" s="210">
        <v>24</v>
      </c>
      <c r="D251" s="210"/>
      <c r="E251" s="210">
        <v>44</v>
      </c>
      <c r="F251" s="210">
        <v>63</v>
      </c>
      <c r="G251" s="210">
        <v>4</v>
      </c>
      <c r="H251" s="207">
        <v>135</v>
      </c>
      <c r="I251" s="202"/>
      <c r="J251" s="202">
        <v>52757.558329940002</v>
      </c>
      <c r="K251" s="202">
        <v>0</v>
      </c>
      <c r="L251" s="202">
        <v>18971.005507040001</v>
      </c>
      <c r="M251" s="202">
        <v>2213.9117487799999</v>
      </c>
      <c r="N251" s="202">
        <v>1200.42435985</v>
      </c>
      <c r="O251" s="202">
        <v>75142.899945609999</v>
      </c>
      <c r="P251" s="204"/>
      <c r="Q251" s="204">
        <v>0.7000428609774596</v>
      </c>
      <c r="R251" s="204">
        <v>0</v>
      </c>
      <c r="S251" s="204">
        <v>0.25246570894617604</v>
      </c>
      <c r="T251" s="204">
        <v>2.9376513311610734E-2</v>
      </c>
      <c r="U251" s="204">
        <v>1.592849498456661E-2</v>
      </c>
      <c r="V251" s="204">
        <v>1</v>
      </c>
      <c r="W251" s="204"/>
      <c r="X251" s="204">
        <v>8.87918282964828E-2</v>
      </c>
      <c r="Y251" s="204"/>
      <c r="Z251" s="204">
        <v>0.24289856265235543</v>
      </c>
      <c r="AA251" s="204">
        <v>0.25092076545071285</v>
      </c>
      <c r="AB251" s="204">
        <v>5.442869845939402E-2</v>
      </c>
      <c r="AC251" s="204">
        <v>0.12781553076217156</v>
      </c>
      <c r="AD251" s="177"/>
    </row>
    <row r="252" spans="2:30">
      <c r="B252" s="322">
        <v>44713</v>
      </c>
      <c r="C252" s="210">
        <v>24</v>
      </c>
      <c r="D252" s="210"/>
      <c r="E252" s="210">
        <v>44</v>
      </c>
      <c r="F252" s="210">
        <v>63</v>
      </c>
      <c r="G252" s="210">
        <v>4</v>
      </c>
      <c r="H252" s="207">
        <v>135</v>
      </c>
      <c r="I252" s="202"/>
      <c r="J252" s="202">
        <v>52679.546709700007</v>
      </c>
      <c r="K252" s="202">
        <v>0</v>
      </c>
      <c r="L252" s="202">
        <v>19258.707714470002</v>
      </c>
      <c r="M252" s="202">
        <v>2242.3300373400007</v>
      </c>
      <c r="N252" s="202">
        <v>1207.40722959</v>
      </c>
      <c r="O252" s="202">
        <v>75387.991691100004</v>
      </c>
      <c r="P252" s="204"/>
      <c r="Q252" s="204">
        <v>0.69670842384913656</v>
      </c>
      <c r="R252" s="204">
        <v>0</v>
      </c>
      <c r="S252" s="204">
        <v>0.25546121182511361</v>
      </c>
      <c r="T252" s="204">
        <v>2.9655726437317023E-2</v>
      </c>
      <c r="U252" s="204">
        <v>1.5968451522700888E-2</v>
      </c>
      <c r="V252" s="204">
        <v>1</v>
      </c>
      <c r="W252" s="204"/>
      <c r="X252" s="204">
        <v>8.5041433501639618E-2</v>
      </c>
      <c r="Y252" s="204"/>
      <c r="Z252" s="204">
        <v>0.24028950466686538</v>
      </c>
      <c r="AA252" s="204">
        <v>0.21264696216051915</v>
      </c>
      <c r="AB252" s="204">
        <v>5.4094268414719204E-2</v>
      </c>
      <c r="AC252" s="204">
        <v>0.1239712989574</v>
      </c>
      <c r="AD252" s="177"/>
    </row>
    <row r="253" spans="2:30">
      <c r="B253" s="322">
        <v>44743</v>
      </c>
      <c r="C253" s="210">
        <v>24</v>
      </c>
      <c r="D253" s="210"/>
      <c r="E253" s="210">
        <v>44</v>
      </c>
      <c r="F253" s="210">
        <v>63</v>
      </c>
      <c r="G253" s="210">
        <v>4</v>
      </c>
      <c r="H253" s="207">
        <v>135</v>
      </c>
      <c r="I253" s="202"/>
      <c r="J253" s="202">
        <v>53255.85900371</v>
      </c>
      <c r="K253" s="202">
        <v>0</v>
      </c>
      <c r="L253" s="202">
        <v>19422.307742960002</v>
      </c>
      <c r="M253" s="202">
        <v>2278.5410841199996</v>
      </c>
      <c r="N253" s="202">
        <v>1204.8364226199999</v>
      </c>
      <c r="O253" s="202">
        <v>76161.544253410015</v>
      </c>
      <c r="P253" s="204"/>
      <c r="Q253" s="204">
        <v>0.69718476332791024</v>
      </c>
      <c r="R253" s="204">
        <v>0</v>
      </c>
      <c r="S253" s="204">
        <v>0.25501462625727156</v>
      </c>
      <c r="T253" s="204">
        <v>2.9828908146133863E-2</v>
      </c>
      <c r="U253" s="204">
        <v>1.5772792174747446E-2</v>
      </c>
      <c r="V253" s="204">
        <v>1</v>
      </c>
      <c r="W253" s="204"/>
      <c r="X253" s="204">
        <v>8.8833996553705274E-2</v>
      </c>
      <c r="Y253" s="204"/>
      <c r="Z253" s="204">
        <v>0.22894140325814938</v>
      </c>
      <c r="AA253" s="204">
        <v>0.2168038129341987</v>
      </c>
      <c r="AB253" s="204">
        <v>4.9798746576794839E-2</v>
      </c>
      <c r="AC253" s="204">
        <v>0.12440044509908721</v>
      </c>
      <c r="AD253" s="177"/>
    </row>
    <row r="254" spans="2:30">
      <c r="B254" s="322">
        <v>44774</v>
      </c>
      <c r="C254" s="210">
        <v>24</v>
      </c>
      <c r="D254" s="210"/>
      <c r="E254" s="210">
        <v>44</v>
      </c>
      <c r="F254" s="210">
        <v>63</v>
      </c>
      <c r="G254" s="210">
        <v>4</v>
      </c>
      <c r="H254" s="207">
        <v>135</v>
      </c>
      <c r="I254" s="202"/>
      <c r="J254" s="202">
        <v>54285.113271820002</v>
      </c>
      <c r="K254" s="202">
        <v>0</v>
      </c>
      <c r="L254" s="202">
        <v>19599.555132840003</v>
      </c>
      <c r="M254" s="202">
        <v>2316.3298473599998</v>
      </c>
      <c r="N254" s="202">
        <v>1217.9935393200001</v>
      </c>
      <c r="O254" s="202">
        <v>77418.991791340013</v>
      </c>
      <c r="P254" s="204"/>
      <c r="Q254" s="204">
        <v>0.6991447970226462</v>
      </c>
      <c r="R254" s="204">
        <v>0</v>
      </c>
      <c r="S254" s="204">
        <v>0.25316210763458152</v>
      </c>
      <c r="T254" s="204">
        <v>2.9832303247871794E-2</v>
      </c>
      <c r="U254" s="204">
        <v>1.5686691884731256E-2</v>
      </c>
      <c r="V254" s="204">
        <v>1</v>
      </c>
      <c r="W254" s="204"/>
      <c r="X254" s="204">
        <v>0.10393876288631132</v>
      </c>
      <c r="Y254" s="204"/>
      <c r="Z254" s="204">
        <v>0.21877772417771824</v>
      </c>
      <c r="AA254" s="204">
        <v>0.21585452251238069</v>
      </c>
      <c r="AB254" s="204">
        <v>5.2352994825107135E-2</v>
      </c>
      <c r="AC254" s="204">
        <v>0.13321761084038619</v>
      </c>
      <c r="AD254" s="177"/>
    </row>
    <row r="255" spans="2:30">
      <c r="B255" s="322">
        <v>44805</v>
      </c>
      <c r="C255" s="210">
        <v>24</v>
      </c>
      <c r="D255" s="210"/>
      <c r="E255" s="210">
        <v>44</v>
      </c>
      <c r="F255" s="210">
        <v>63</v>
      </c>
      <c r="G255" s="210">
        <v>4</v>
      </c>
      <c r="H255" s="207">
        <v>135</v>
      </c>
      <c r="I255" s="202"/>
      <c r="J255" s="202">
        <v>54591.544058260013</v>
      </c>
      <c r="K255" s="202">
        <v>0</v>
      </c>
      <c r="L255" s="202">
        <v>19811.407727379996</v>
      </c>
      <c r="M255" s="202">
        <v>2292.0636204200005</v>
      </c>
      <c r="N255" s="202">
        <v>1205.7199535499999</v>
      </c>
      <c r="O255" s="202">
        <v>77959.556533879993</v>
      </c>
      <c r="P255" s="204"/>
      <c r="Q255" s="204">
        <v>0.69873146802496122</v>
      </c>
      <c r="R255" s="204">
        <v>0</v>
      </c>
      <c r="S255" s="204">
        <v>0.25412417166290924</v>
      </c>
      <c r="T255" s="204">
        <v>2.9336722489356905E-2</v>
      </c>
      <c r="U255" s="204">
        <v>1.5432325421532174E-2</v>
      </c>
      <c r="V255" s="204">
        <v>1</v>
      </c>
      <c r="W255" s="204"/>
      <c r="X255" s="204">
        <v>9.2984344202331926E-2</v>
      </c>
      <c r="Y255" s="204"/>
      <c r="Z255" s="204">
        <v>0.20820416220995752</v>
      </c>
      <c r="AA255" s="204">
        <v>0.17892204974568493</v>
      </c>
      <c r="AB255" s="204">
        <v>2.4251314072640362E-2</v>
      </c>
      <c r="AC255" s="204">
        <v>0.12226911906909455</v>
      </c>
      <c r="AD255" s="177"/>
    </row>
    <row r="256" spans="2:30">
      <c r="B256" s="322">
        <v>44835</v>
      </c>
      <c r="C256" s="210">
        <v>24</v>
      </c>
      <c r="D256" s="210"/>
      <c r="E256" s="210">
        <v>44</v>
      </c>
      <c r="F256" s="210">
        <v>63</v>
      </c>
      <c r="G256" s="210">
        <v>4</v>
      </c>
      <c r="H256" s="207">
        <v>135</v>
      </c>
      <c r="I256" s="202"/>
      <c r="J256" s="202">
        <v>55104.932101589999</v>
      </c>
      <c r="K256" s="202">
        <v>0</v>
      </c>
      <c r="L256" s="202">
        <v>19901.439076289997</v>
      </c>
      <c r="M256" s="202">
        <v>2381.4483160599998</v>
      </c>
      <c r="N256" s="202">
        <v>1211.3758524899999</v>
      </c>
      <c r="O256" s="202">
        <v>78599.195346430002</v>
      </c>
      <c r="P256" s="204"/>
      <c r="Q256" s="204">
        <v>0.69904842003962708</v>
      </c>
      <c r="R256" s="204">
        <v>0</v>
      </c>
      <c r="S256" s="204">
        <v>0.25320156254238202</v>
      </c>
      <c r="T256" s="204">
        <v>3.0210502386223585E-2</v>
      </c>
      <c r="U256" s="204">
        <v>1.5367233811233692E-2</v>
      </c>
      <c r="V256" s="204">
        <v>1</v>
      </c>
      <c r="W256" s="204"/>
      <c r="X256" s="204">
        <v>9.1449880710055664E-2</v>
      </c>
      <c r="Y256" s="204"/>
      <c r="Z256" s="204">
        <v>0.18633250076223651</v>
      </c>
      <c r="AA256" s="204">
        <v>0.20192653156257645</v>
      </c>
      <c r="AB256" s="204">
        <v>1.8329994667606986E-2</v>
      </c>
      <c r="AC256" s="204">
        <v>0.11592125488604488</v>
      </c>
      <c r="AD256" s="177"/>
    </row>
    <row r="257" spans="2:36">
      <c r="B257" s="322">
        <v>44866</v>
      </c>
      <c r="C257" s="210">
        <v>24</v>
      </c>
      <c r="D257" s="210"/>
      <c r="E257" s="210">
        <v>44</v>
      </c>
      <c r="F257" s="210">
        <v>63</v>
      </c>
      <c r="G257" s="210">
        <v>4</v>
      </c>
      <c r="H257" s="207">
        <v>135</v>
      </c>
      <c r="I257" s="202"/>
      <c r="J257" s="202">
        <v>55401.916749879994</v>
      </c>
      <c r="K257" s="202">
        <v>0</v>
      </c>
      <c r="L257" s="202">
        <v>19890.336117799998</v>
      </c>
      <c r="M257" s="202">
        <v>2418.2715229800001</v>
      </c>
      <c r="N257" s="202">
        <v>1217.4698620199999</v>
      </c>
      <c r="O257" s="202">
        <v>78927.994252679986</v>
      </c>
      <c r="P257" s="204"/>
      <c r="Q257" s="204">
        <v>0.69994594832680235</v>
      </c>
      <c r="R257" s="204">
        <v>0</v>
      </c>
      <c r="S257" s="204">
        <v>0.25200610133488377</v>
      </c>
      <c r="T257" s="204">
        <v>3.0552360888625812E-2</v>
      </c>
      <c r="U257" s="204">
        <v>1.5381473189422385E-2</v>
      </c>
      <c r="V257" s="204">
        <v>1</v>
      </c>
      <c r="W257" s="204"/>
      <c r="X257" s="204">
        <v>9.1423782175446E-2</v>
      </c>
      <c r="Y257" s="204"/>
      <c r="Z257" s="204">
        <v>0.17161837085880638</v>
      </c>
      <c r="AA257" s="204">
        <v>0.22622293840394336</v>
      </c>
      <c r="AB257" s="204">
        <v>2.8937119852675997E-2</v>
      </c>
      <c r="AC257" s="204">
        <v>0.11333492321066463</v>
      </c>
      <c r="AD257" s="177"/>
    </row>
    <row r="258" spans="2:36">
      <c r="B258" s="322">
        <v>44896</v>
      </c>
      <c r="C258" s="210">
        <v>24</v>
      </c>
      <c r="D258" s="210"/>
      <c r="E258" s="210">
        <v>44</v>
      </c>
      <c r="F258" s="210">
        <v>63</v>
      </c>
      <c r="G258" s="210">
        <v>4</v>
      </c>
      <c r="H258" s="207">
        <v>135</v>
      </c>
      <c r="I258" s="202"/>
      <c r="J258" s="202">
        <v>56885.547931210007</v>
      </c>
      <c r="K258" s="202">
        <v>0</v>
      </c>
      <c r="L258" s="202">
        <v>20141.509641050005</v>
      </c>
      <c r="M258" s="202">
        <v>2454.3160531199992</v>
      </c>
      <c r="N258" s="202">
        <v>1220.95996599</v>
      </c>
      <c r="O258" s="202">
        <v>80702.333591369999</v>
      </c>
      <c r="P258" s="204"/>
      <c r="Q258" s="204">
        <v>0.70293044388603654</v>
      </c>
      <c r="R258" s="204">
        <v>0</v>
      </c>
      <c r="S258" s="204">
        <v>0.24957778473959594</v>
      </c>
      <c r="T258" s="204">
        <v>3.0327799158101024E-2</v>
      </c>
      <c r="U258" s="204">
        <v>1.5087310610039071E-2</v>
      </c>
      <c r="V258" s="204">
        <v>1</v>
      </c>
      <c r="W258" s="204"/>
      <c r="X258" s="204">
        <v>8.5630053148450846E-2</v>
      </c>
      <c r="Y258" s="204"/>
      <c r="Z258" s="204">
        <v>0.15504286277882628</v>
      </c>
      <c r="AA258" s="204">
        <v>0.19952324737949945</v>
      </c>
      <c r="AB258" s="204">
        <v>2.2428801244981811E-2</v>
      </c>
      <c r="AC258" s="204">
        <v>0.10434972634265161</v>
      </c>
      <c r="AD258" s="177"/>
    </row>
    <row r="259" spans="2:36">
      <c r="B259" s="322">
        <v>44927</v>
      </c>
      <c r="C259" s="210">
        <v>24</v>
      </c>
      <c r="D259" s="210"/>
      <c r="E259" s="210">
        <v>44</v>
      </c>
      <c r="F259" s="210">
        <v>63</v>
      </c>
      <c r="G259" s="210">
        <v>4</v>
      </c>
      <c r="H259" s="207">
        <v>135</v>
      </c>
      <c r="I259" s="202"/>
      <c r="J259" s="202">
        <v>57113.180817700006</v>
      </c>
      <c r="K259" s="202">
        <v>0</v>
      </c>
      <c r="L259" s="202">
        <v>20257.98586651</v>
      </c>
      <c r="M259" s="202">
        <v>2478.2381475900006</v>
      </c>
      <c r="N259" s="202">
        <v>1210.87983525</v>
      </c>
      <c r="O259" s="202">
        <v>81060.284667050015</v>
      </c>
      <c r="P259" s="207"/>
      <c r="Q259" s="204">
        <v>0.70264810108369302</v>
      </c>
      <c r="R259" s="204">
        <v>0</v>
      </c>
      <c r="S259" s="204">
        <v>0.24991259221107345</v>
      </c>
      <c r="T259" s="204">
        <v>3.0489097324056334E-2</v>
      </c>
      <c r="U259" s="204">
        <v>1.4897128906104775E-2</v>
      </c>
      <c r="V259" s="204">
        <v>1</v>
      </c>
      <c r="W259" s="207"/>
      <c r="X259" s="209">
        <v>9.9373776604580355E-2</v>
      </c>
      <c r="Y259" s="209"/>
      <c r="Z259" s="209">
        <v>0.14708359739795784</v>
      </c>
      <c r="AA259" s="209">
        <v>0.19758329455748846</v>
      </c>
      <c r="AB259" s="209">
        <v>1.4965962362297969E-2</v>
      </c>
      <c r="AC259" s="209">
        <v>0.11234292217110453</v>
      </c>
      <c r="AE259" s="19"/>
      <c r="AF259" s="19"/>
      <c r="AG259" s="19"/>
      <c r="AH259" s="19"/>
      <c r="AI259" s="19"/>
      <c r="AJ259" s="19"/>
    </row>
    <row r="260" spans="2:36">
      <c r="B260" s="322">
        <v>44958</v>
      </c>
      <c r="C260" s="210">
        <v>24</v>
      </c>
      <c r="D260" s="210"/>
      <c r="E260" s="210">
        <v>44</v>
      </c>
      <c r="F260" s="210">
        <v>63</v>
      </c>
      <c r="G260" s="210">
        <v>4</v>
      </c>
      <c r="H260" s="207">
        <v>135</v>
      </c>
      <c r="I260" s="202"/>
      <c r="J260" s="202">
        <v>57333.71861571999</v>
      </c>
      <c r="K260" s="202">
        <v>0</v>
      </c>
      <c r="L260" s="202">
        <v>20349.925628549998</v>
      </c>
      <c r="M260" s="202">
        <v>2494.2632696500004</v>
      </c>
      <c r="N260" s="202">
        <v>1204.89490456</v>
      </c>
      <c r="O260" s="202">
        <v>81382.802418479987</v>
      </c>
      <c r="P260" s="207"/>
      <c r="Q260" s="204">
        <v>0.70258627898700798</v>
      </c>
      <c r="R260" s="204">
        <v>0</v>
      </c>
      <c r="S260" s="204">
        <v>0.2500519154391892</v>
      </c>
      <c r="T260" s="204">
        <v>3.056552394905835E-2</v>
      </c>
      <c r="U260" s="204">
        <v>1.4765179165146775E-2</v>
      </c>
      <c r="V260" s="204">
        <v>1</v>
      </c>
      <c r="W260" s="207"/>
      <c r="X260" s="209">
        <v>9.1457321221205534E-2</v>
      </c>
      <c r="Y260" s="209"/>
      <c r="Z260" s="209">
        <v>0.13421001493582496</v>
      </c>
      <c r="AA260" s="209">
        <v>0.18606547217037006</v>
      </c>
      <c r="AB260" s="209">
        <v>8.1765417247243732E-3</v>
      </c>
      <c r="AC260" s="209">
        <v>0.10320327648070493</v>
      </c>
      <c r="AE260" s="19"/>
      <c r="AF260" s="19"/>
      <c r="AG260" s="19"/>
      <c r="AH260" s="19"/>
      <c r="AI260" s="19"/>
      <c r="AJ260" s="19"/>
    </row>
    <row r="261" spans="2:36">
      <c r="B261" s="322">
        <v>44986</v>
      </c>
      <c r="C261" s="210">
        <v>24</v>
      </c>
      <c r="D261" s="210"/>
      <c r="E261" s="210">
        <v>44</v>
      </c>
      <c r="F261" s="210">
        <v>63</v>
      </c>
      <c r="G261" s="210">
        <v>4</v>
      </c>
      <c r="H261" s="207">
        <v>135</v>
      </c>
      <c r="I261" s="202"/>
      <c r="J261" s="202">
        <v>58129.822537489999</v>
      </c>
      <c r="K261" s="202">
        <v>0</v>
      </c>
      <c r="L261" s="202">
        <v>20630.60950146</v>
      </c>
      <c r="M261" s="202">
        <v>2530.7680428099993</v>
      </c>
      <c r="N261" s="202">
        <v>1212.5411151100002</v>
      </c>
      <c r="O261" s="202">
        <v>82503.741196870003</v>
      </c>
      <c r="P261" s="207"/>
      <c r="Q261" s="204">
        <v>0.70268877064750157</v>
      </c>
      <c r="R261" s="204">
        <v>0</v>
      </c>
      <c r="S261" s="204">
        <v>0.25005665442772279</v>
      </c>
      <c r="T261" s="204">
        <v>3.0592597864017655E-2</v>
      </c>
      <c r="U261" s="204">
        <v>1.465751981242823E-2</v>
      </c>
      <c r="V261" s="204">
        <v>1</v>
      </c>
      <c r="W261" s="207"/>
      <c r="X261" s="209">
        <v>8.9372295300259141E-2</v>
      </c>
      <c r="Y261" s="209"/>
      <c r="Z261" s="209">
        <v>0.12638074818437062</v>
      </c>
      <c r="AA261" s="209">
        <v>0.18245234955359746</v>
      </c>
      <c r="AB261" s="209">
        <v>1.3491590715631441E-2</v>
      </c>
      <c r="AC261" s="209">
        <v>9.9854079241963101E-2</v>
      </c>
      <c r="AE261" s="19"/>
      <c r="AF261" s="19"/>
      <c r="AG261" s="19"/>
      <c r="AH261" s="19"/>
      <c r="AI261" s="19"/>
      <c r="AJ261" s="19"/>
    </row>
    <row r="262" spans="2:36">
      <c r="B262" s="322">
        <v>45017</v>
      </c>
      <c r="C262" s="210">
        <v>24</v>
      </c>
      <c r="D262" s="210"/>
      <c r="E262" s="210">
        <v>44</v>
      </c>
      <c r="F262" s="210">
        <v>63</v>
      </c>
      <c r="G262" s="210">
        <v>4</v>
      </c>
      <c r="H262" s="207">
        <v>135</v>
      </c>
      <c r="I262" s="202"/>
      <c r="J262" s="202">
        <v>57842.9423799</v>
      </c>
      <c r="K262" s="202">
        <v>0</v>
      </c>
      <c r="L262" s="202">
        <v>20814.666153920003</v>
      </c>
      <c r="M262" s="202">
        <v>2571.93122988</v>
      </c>
      <c r="N262" s="202">
        <v>1207.6589007299999</v>
      </c>
      <c r="O262" s="202">
        <v>82437.19866443002</v>
      </c>
      <c r="P262" s="207"/>
      <c r="Q262" s="204">
        <v>0.69977299910297097</v>
      </c>
      <c r="R262" s="204">
        <v>0</v>
      </c>
      <c r="S262" s="204">
        <v>0.25249118712352742</v>
      </c>
      <c r="T262" s="204">
        <v>3.1114738569127953E-2</v>
      </c>
      <c r="U262" s="204">
        <v>1.4610029436381003E-2</v>
      </c>
      <c r="V262" s="204">
        <v>1</v>
      </c>
      <c r="W262" s="207"/>
      <c r="X262" s="209">
        <v>9.6937695507246069E-2</v>
      </c>
      <c r="Y262" s="209"/>
      <c r="Z262" s="209">
        <v>0.11547078483652995</v>
      </c>
      <c r="AA262" s="209">
        <v>0.18293720984689954</v>
      </c>
      <c r="AB262" s="209">
        <v>3.4928948907362312E-3</v>
      </c>
      <c r="AC262" s="209">
        <v>0.10255968169081253</v>
      </c>
      <c r="AE262" s="19"/>
      <c r="AF262" s="19"/>
      <c r="AG262" s="19"/>
      <c r="AH262" s="19"/>
      <c r="AI262" s="19"/>
      <c r="AJ262" s="19"/>
    </row>
    <row r="263" spans="2:36">
      <c r="B263" s="322">
        <v>45047</v>
      </c>
      <c r="C263" s="210">
        <v>24</v>
      </c>
      <c r="D263" s="210"/>
      <c r="E263" s="210">
        <v>44</v>
      </c>
      <c r="F263" s="210">
        <v>63</v>
      </c>
      <c r="G263" s="210">
        <v>4</v>
      </c>
      <c r="H263" s="207">
        <v>135</v>
      </c>
      <c r="I263" s="202"/>
      <c r="J263" s="202">
        <v>57484.70461179001</v>
      </c>
      <c r="K263" s="202">
        <v>0</v>
      </c>
      <c r="L263" s="202">
        <v>20933.358519789999</v>
      </c>
      <c r="M263" s="202">
        <v>2593.876828859999</v>
      </c>
      <c r="N263" s="202">
        <v>1200.2134446</v>
      </c>
      <c r="O263" s="202">
        <v>82212.153405040008</v>
      </c>
      <c r="P263" s="207"/>
      <c r="Q263" s="204">
        <v>0.69732714815345376</v>
      </c>
      <c r="R263" s="204">
        <v>0</v>
      </c>
      <c r="S263" s="204">
        <v>0.25462608206667753</v>
      </c>
      <c r="T263" s="204">
        <v>3.1465426219817252E-2</v>
      </c>
      <c r="U263" s="204">
        <v>1.4559375822672244E-2</v>
      </c>
      <c r="V263" s="204">
        <v>1</v>
      </c>
      <c r="W263" s="207"/>
      <c r="X263" s="209">
        <v>8.9601308921215539E-2</v>
      </c>
      <c r="Y263" s="209"/>
      <c r="Z263" s="209">
        <v>0.10343958900975392</v>
      </c>
      <c r="AA263" s="209">
        <v>0.17162611847079412</v>
      </c>
      <c r="AB263" s="209">
        <v>-1.7570057477533929E-4</v>
      </c>
      <c r="AC263" s="209">
        <v>9.4077463932678684E-2</v>
      </c>
      <c r="AE263" s="19"/>
      <c r="AF263" s="19"/>
      <c r="AG263" s="19"/>
      <c r="AH263" s="19"/>
      <c r="AI263" s="19"/>
      <c r="AJ263" s="19"/>
    </row>
    <row r="264" spans="2:36">
      <c r="B264" s="322">
        <v>45078</v>
      </c>
      <c r="C264" s="210">
        <v>24</v>
      </c>
      <c r="D264" s="210"/>
      <c r="E264" s="210">
        <v>44</v>
      </c>
      <c r="F264" s="210">
        <v>63</v>
      </c>
      <c r="G264" s="210">
        <v>4</v>
      </c>
      <c r="H264" s="207">
        <v>135</v>
      </c>
      <c r="I264" s="202"/>
      <c r="J264" s="202">
        <v>57548.812022839993</v>
      </c>
      <c r="K264" s="202">
        <v>0</v>
      </c>
      <c r="L264" s="202">
        <v>21010.372787729997</v>
      </c>
      <c r="M264" s="202">
        <v>2611.9491922500006</v>
      </c>
      <c r="N264" s="202">
        <v>1202.6080224899999</v>
      </c>
      <c r="O264" s="202">
        <v>82373.742025309999</v>
      </c>
      <c r="P264" s="207"/>
      <c r="Q264" s="204">
        <v>0.69674014223433656</v>
      </c>
      <c r="R264" s="204">
        <v>0</v>
      </c>
      <c r="S264" s="204">
        <v>0.25506153139521559</v>
      </c>
      <c r="T264" s="204">
        <v>3.1622717963228554E-2</v>
      </c>
      <c r="U264" s="204">
        <v>1.4559905846697384E-2</v>
      </c>
      <c r="V264" s="204">
        <v>1</v>
      </c>
      <c r="W264" s="207"/>
      <c r="X264" s="209">
        <v>9.2431799764203237E-2</v>
      </c>
      <c r="Y264" s="209"/>
      <c r="Z264" s="209">
        <v>9.0954445086878E-2</v>
      </c>
      <c r="AA264" s="209">
        <v>0.16483708854405155</v>
      </c>
      <c r="AB264" s="209">
        <v>-3.9748040117580929E-3</v>
      </c>
      <c r="AC264" s="209">
        <v>9.2663966468743419E-2</v>
      </c>
      <c r="AE264" s="19"/>
      <c r="AF264" s="19"/>
      <c r="AG264" s="19"/>
      <c r="AH264" s="19"/>
      <c r="AI264" s="19"/>
      <c r="AJ264" s="19"/>
    </row>
    <row r="265" spans="2:36">
      <c r="B265" s="322">
        <v>45108</v>
      </c>
      <c r="C265" s="210">
        <v>24</v>
      </c>
      <c r="D265" s="210"/>
      <c r="E265" s="210">
        <v>44</v>
      </c>
      <c r="F265" s="210">
        <v>63</v>
      </c>
      <c r="G265" s="210">
        <v>4</v>
      </c>
      <c r="H265" s="207">
        <v>135</v>
      </c>
      <c r="I265" s="202"/>
      <c r="J265" s="202">
        <v>57731.164059890005</v>
      </c>
      <c r="K265" s="202">
        <v>0</v>
      </c>
      <c r="L265" s="202">
        <v>21096.206051109995</v>
      </c>
      <c r="M265" s="202">
        <v>2643.2483589599997</v>
      </c>
      <c r="N265" s="202">
        <v>1197.9685032300001</v>
      </c>
      <c r="O265" s="202">
        <v>82668.586973190002</v>
      </c>
      <c r="P265" s="207"/>
      <c r="Q265" s="204">
        <v>0.69646568908133066</v>
      </c>
      <c r="R265" s="204">
        <v>0</v>
      </c>
      <c r="S265" s="204">
        <v>0.2551901129984433</v>
      </c>
      <c r="T265" s="204">
        <v>3.1888007451684144E-2</v>
      </c>
      <c r="U265" s="204">
        <v>1.4452228232125516E-2</v>
      </c>
      <c r="V265" s="204">
        <v>1</v>
      </c>
      <c r="W265" s="207"/>
      <c r="X265" s="209">
        <v>8.4034041322443631E-2</v>
      </c>
      <c r="Y265" s="209"/>
      <c r="Z265" s="209">
        <v>8.6184316009344064E-2</v>
      </c>
      <c r="AA265" s="209">
        <v>0.16006175064464756</v>
      </c>
      <c r="AB265" s="209">
        <v>-5.7002919741295788E-3</v>
      </c>
      <c r="AC265" s="209">
        <v>8.5437378976052525E-2</v>
      </c>
      <c r="AE265" s="19"/>
      <c r="AF265" s="19"/>
      <c r="AG265" s="19"/>
      <c r="AH265" s="19"/>
      <c r="AI265" s="19"/>
      <c r="AJ265" s="19"/>
    </row>
    <row r="266" spans="2:36">
      <c r="B266" s="322">
        <v>45139</v>
      </c>
      <c r="C266" s="210">
        <v>24</v>
      </c>
      <c r="D266" s="210"/>
      <c r="E266" s="210">
        <v>44</v>
      </c>
      <c r="F266" s="210">
        <v>63</v>
      </c>
      <c r="G266" s="210">
        <v>4</v>
      </c>
      <c r="H266" s="207">
        <v>135</v>
      </c>
      <c r="I266" s="202"/>
      <c r="J266" s="202">
        <v>58585.430690430003</v>
      </c>
      <c r="K266" s="202">
        <v>0</v>
      </c>
      <c r="L266" s="202">
        <v>21224.328745280003</v>
      </c>
      <c r="M266" s="202">
        <v>2668.2761390200003</v>
      </c>
      <c r="N266" s="202">
        <v>1207.7534644300001</v>
      </c>
      <c r="O266" s="202">
        <v>83685.789039160009</v>
      </c>
      <c r="P266" s="207"/>
      <c r="Q266" s="204">
        <v>0.69822200653358957</v>
      </c>
      <c r="R266" s="204">
        <v>0</v>
      </c>
      <c r="S266" s="204">
        <v>0.25361927023653047</v>
      </c>
      <c r="T266" s="204">
        <v>3.180055344504918E-2</v>
      </c>
      <c r="U266" s="204">
        <v>1.4394023179383398E-2</v>
      </c>
      <c r="V266" s="204">
        <v>1</v>
      </c>
      <c r="W266" s="207"/>
      <c r="X266" s="209">
        <v>7.9217250539336037E-2</v>
      </c>
      <c r="Y266" s="209"/>
      <c r="Z266" s="209">
        <v>8.2898494451928206E-2</v>
      </c>
      <c r="AA266" s="209">
        <v>0.15194135328400038</v>
      </c>
      <c r="AB266" s="209">
        <v>-8.4073310402917878E-3</v>
      </c>
      <c r="AC266" s="209">
        <v>8.0946510705154795E-2</v>
      </c>
      <c r="AE266" s="19"/>
      <c r="AF266" s="19"/>
      <c r="AG266" s="19"/>
      <c r="AH266" s="19"/>
      <c r="AI266" s="19"/>
      <c r="AJ266" s="19"/>
    </row>
    <row r="267" spans="2:36">
      <c r="B267" s="322">
        <v>45170</v>
      </c>
      <c r="C267" s="210">
        <v>24</v>
      </c>
      <c r="D267" s="210"/>
      <c r="E267" s="210">
        <v>44</v>
      </c>
      <c r="F267" s="210">
        <v>63</v>
      </c>
      <c r="G267" s="210">
        <v>4</v>
      </c>
      <c r="H267" s="207">
        <v>135</v>
      </c>
      <c r="I267" s="202"/>
      <c r="J267" s="202">
        <v>58729.314558850005</v>
      </c>
      <c r="K267" s="202">
        <v>0</v>
      </c>
      <c r="L267" s="202">
        <v>21289.196694379996</v>
      </c>
      <c r="M267" s="202">
        <v>2682.20412343</v>
      </c>
      <c r="N267" s="202">
        <v>1195.3802925499999</v>
      </c>
      <c r="O267" s="202">
        <v>83896.095669210001</v>
      </c>
      <c r="P267" s="207"/>
      <c r="Q267" s="204">
        <v>0.69820803294488409</v>
      </c>
      <c r="R267" s="204">
        <v>0</v>
      </c>
      <c r="S267" s="204">
        <v>0.25375670374841014</v>
      </c>
      <c r="T267" s="204">
        <v>3.1887592747232435E-2</v>
      </c>
      <c r="U267" s="204">
        <v>1.4211371764710046E-2</v>
      </c>
      <c r="V267" s="204">
        <v>1</v>
      </c>
      <c r="W267" s="207"/>
      <c r="X267" s="209">
        <v>7.5795080941000403E-2</v>
      </c>
      <c r="Y267" s="209"/>
      <c r="Z267" s="209">
        <v>7.4592829915748338E-2</v>
      </c>
      <c r="AA267" s="209">
        <v>0.17021364482828338</v>
      </c>
      <c r="AB267" s="209">
        <v>-8.5755079109016696E-3</v>
      </c>
      <c r="AC267" s="209">
        <v>7.6148959784681169E-2</v>
      </c>
      <c r="AE267" s="19"/>
      <c r="AF267" s="19"/>
      <c r="AG267" s="19"/>
      <c r="AH267" s="19"/>
      <c r="AI267" s="19"/>
      <c r="AJ267" s="19"/>
    </row>
    <row r="268" spans="2:36">
      <c r="B268" s="322">
        <v>45200</v>
      </c>
      <c r="C268" s="210">
        <v>24</v>
      </c>
      <c r="D268" s="210"/>
      <c r="E268" s="210">
        <v>44</v>
      </c>
      <c r="F268" s="210">
        <v>63</v>
      </c>
      <c r="G268" s="210">
        <v>4</v>
      </c>
      <c r="H268" s="207">
        <v>135</v>
      </c>
      <c r="I268" s="202"/>
      <c r="J268" s="202">
        <v>58947.808040030002</v>
      </c>
      <c r="K268" s="202">
        <v>0</v>
      </c>
      <c r="L268" s="202">
        <v>21371.554158729999</v>
      </c>
      <c r="M268" s="202">
        <v>2705.8826085200003</v>
      </c>
      <c r="N268" s="202">
        <v>1191.1519461800001</v>
      </c>
      <c r="O268" s="202">
        <v>84216.396753460009</v>
      </c>
      <c r="P268" s="207"/>
      <c r="Q268" s="204">
        <v>0.69821253960513863</v>
      </c>
      <c r="R268" s="204">
        <v>0</v>
      </c>
      <c r="S268" s="204">
        <v>0.25376951499473832</v>
      </c>
      <c r="T268" s="204">
        <v>3.205006650434164E-2</v>
      </c>
      <c r="U268" s="204">
        <v>1.4108704853506508E-2</v>
      </c>
      <c r="V268" s="204">
        <v>1</v>
      </c>
      <c r="W268" s="207"/>
      <c r="X268" s="209">
        <v>6.9737422620453904E-2</v>
      </c>
      <c r="Y268" s="209"/>
      <c r="Z268" s="209">
        <v>7.3869787848229285E-2</v>
      </c>
      <c r="AA268" s="209">
        <v>0.13623402627387793</v>
      </c>
      <c r="AB268" s="209">
        <v>-1.6694988816583489E-2</v>
      </c>
      <c r="AC268" s="209">
        <v>7.1466398380694685E-2</v>
      </c>
      <c r="AE268" s="19"/>
      <c r="AF268" s="19"/>
      <c r="AG268" s="19"/>
      <c r="AH268" s="19"/>
      <c r="AI268" s="19"/>
      <c r="AJ268" s="19"/>
    </row>
    <row r="269" spans="2:36">
      <c r="B269" s="322">
        <v>45231</v>
      </c>
      <c r="C269" s="210">
        <v>24</v>
      </c>
      <c r="D269" s="210"/>
      <c r="E269" s="210">
        <v>44</v>
      </c>
      <c r="F269" s="210">
        <v>63</v>
      </c>
      <c r="G269" s="210">
        <v>4</v>
      </c>
      <c r="H269" s="207">
        <v>135</v>
      </c>
      <c r="I269" s="202"/>
      <c r="J269" s="202">
        <v>59617.599860419992</v>
      </c>
      <c r="K269" s="202">
        <v>0</v>
      </c>
      <c r="L269" s="202">
        <v>21389.652125980003</v>
      </c>
      <c r="M269" s="202">
        <v>2724.6620422199994</v>
      </c>
      <c r="N269" s="202">
        <v>1199.33697323</v>
      </c>
      <c r="O269" s="202">
        <v>84931.251001850003</v>
      </c>
      <c r="P269" s="207"/>
      <c r="Q269" s="204">
        <v>0.70026759554029505</v>
      </c>
      <c r="R269" s="204">
        <v>0</v>
      </c>
      <c r="S269" s="204">
        <v>0.25184666272623357</v>
      </c>
      <c r="T269" s="204">
        <v>3.2003846874621017E-2</v>
      </c>
      <c r="U269" s="204">
        <v>1.4087397353343079E-2</v>
      </c>
      <c r="V269" s="204">
        <v>1</v>
      </c>
      <c r="W269" s="207"/>
      <c r="X269" s="209">
        <v>7.6092730321449142E-2</v>
      </c>
      <c r="Y269" s="209"/>
      <c r="Z269" s="209">
        <v>7.5379118748941432E-2</v>
      </c>
      <c r="AA269" s="209">
        <v>0.1266981463117256</v>
      </c>
      <c r="AB269" s="209">
        <v>-1.4893911837714158E-2</v>
      </c>
      <c r="AC269" s="209">
        <v>7.6059917726417847E-2</v>
      </c>
      <c r="AE269" s="19"/>
      <c r="AF269" s="19"/>
      <c r="AG269" s="19"/>
      <c r="AH269" s="19"/>
      <c r="AI269" s="19"/>
      <c r="AJ269" s="19"/>
    </row>
    <row r="270" spans="2:36">
      <c r="B270" s="322">
        <v>45261</v>
      </c>
      <c r="C270" s="65">
        <v>24</v>
      </c>
      <c r="D270" s="65"/>
      <c r="E270" s="65">
        <v>44</v>
      </c>
      <c r="F270" s="65">
        <v>63</v>
      </c>
      <c r="G270" s="65">
        <v>4</v>
      </c>
      <c r="H270" s="9">
        <v>135</v>
      </c>
      <c r="I270" s="11"/>
      <c r="J270" s="202">
        <v>60758.595578340013</v>
      </c>
      <c r="K270" s="202">
        <v>0</v>
      </c>
      <c r="L270" s="202">
        <v>21559.339051049999</v>
      </c>
      <c r="M270" s="202">
        <v>2749.7112594000009</v>
      </c>
      <c r="N270" s="202">
        <v>1191.95794234</v>
      </c>
      <c r="O270" s="202">
        <v>86259.603831130022</v>
      </c>
      <c r="P270" s="207"/>
      <c r="Q270" s="204">
        <v>0.70280100545787016</v>
      </c>
      <c r="R270" s="204">
        <v>0</v>
      </c>
      <c r="S270" s="204">
        <v>0.24993552130446373</v>
      </c>
      <c r="T270" s="204">
        <v>3.1806196628318198E-2</v>
      </c>
      <c r="U270" s="204">
        <v>1.3787501708460872E-2</v>
      </c>
      <c r="V270" s="204">
        <v>1</v>
      </c>
      <c r="X270" s="209">
        <v>6.8084914147501507E-2</v>
      </c>
      <c r="Y270" s="209"/>
      <c r="Z270" s="209">
        <v>7.0393403238769414E-2</v>
      </c>
      <c r="AA270" s="209">
        <v>0.1203574437385464</v>
      </c>
      <c r="AB270" s="209">
        <v>-2.3753459947791211E-2</v>
      </c>
      <c r="AC270" s="209">
        <v>6.8861332658592289E-2</v>
      </c>
      <c r="AE270" s="19"/>
      <c r="AF270" s="19"/>
      <c r="AG270" s="19"/>
      <c r="AH270" s="19"/>
      <c r="AI270" s="19"/>
      <c r="AJ270" s="19"/>
    </row>
    <row r="271" spans="2:36">
      <c r="B271" s="322">
        <v>45292</v>
      </c>
      <c r="C271" s="65">
        <v>24</v>
      </c>
      <c r="D271" s="65"/>
      <c r="E271" s="65">
        <v>44</v>
      </c>
      <c r="F271" s="65">
        <v>63</v>
      </c>
      <c r="G271" s="65">
        <v>4</v>
      </c>
      <c r="H271" s="9">
        <v>135</v>
      </c>
      <c r="I271" s="11"/>
      <c r="J271" s="202">
        <v>59955.559171550005</v>
      </c>
      <c r="K271" s="202">
        <v>0</v>
      </c>
      <c r="L271" s="202">
        <v>21531.078834239997</v>
      </c>
      <c r="M271" s="202">
        <v>2756.5445767199994</v>
      </c>
      <c r="N271" s="202">
        <v>1192.6644134200001</v>
      </c>
      <c r="O271" s="202">
        <v>85435.846995930013</v>
      </c>
      <c r="P271" s="19"/>
      <c r="Q271" s="204">
        <v>0.70176116091417884</v>
      </c>
      <c r="R271" s="204">
        <v>0</v>
      </c>
      <c r="S271" s="204">
        <v>0.25201457691717732</v>
      </c>
      <c r="T271" s="204">
        <v>3.226449638699451E-2</v>
      </c>
      <c r="U271" s="204">
        <v>1.3959765781649196E-2</v>
      </c>
      <c r="V271" s="204">
        <v>1</v>
      </c>
      <c r="W271" s="19"/>
      <c r="X271" s="209">
        <v>4.9767467214312688E-2</v>
      </c>
      <c r="Y271" s="209"/>
      <c r="Z271" s="209">
        <v>6.2844005130571423E-2</v>
      </c>
      <c r="AA271" s="209">
        <v>0.11230011506385784</v>
      </c>
      <c r="AB271" s="209">
        <v>-1.5043129218713203E-2</v>
      </c>
      <c r="AC271" s="209">
        <v>5.3979113777509413E-2</v>
      </c>
    </row>
    <row r="272" spans="2:36">
      <c r="B272" s="322">
        <v>45323</v>
      </c>
      <c r="C272" s="65">
        <v>24</v>
      </c>
      <c r="D272" s="65"/>
      <c r="E272" s="65">
        <v>44</v>
      </c>
      <c r="F272" s="65">
        <v>63</v>
      </c>
      <c r="G272" s="65">
        <v>4</v>
      </c>
      <c r="H272" s="9">
        <v>135</v>
      </c>
      <c r="I272" s="11"/>
      <c r="J272" s="202">
        <v>60436.364795679998</v>
      </c>
      <c r="K272" s="202">
        <v>0</v>
      </c>
      <c r="L272" s="202">
        <v>21684.616721839997</v>
      </c>
      <c r="M272" s="202">
        <v>2771.8096812100007</v>
      </c>
      <c r="N272" s="202">
        <v>1194.8428933299999</v>
      </c>
      <c r="O272" s="202">
        <v>86087.634092059991</v>
      </c>
      <c r="P272" s="19"/>
      <c r="Q272" s="204">
        <v>0.70203305542176753</v>
      </c>
      <c r="R272" s="204">
        <v>0</v>
      </c>
      <c r="S272" s="204">
        <v>0.25189002985784231</v>
      </c>
      <c r="T272" s="204">
        <v>3.2197535806895286E-2</v>
      </c>
      <c r="U272" s="204">
        <v>1.3879378913494875E-2</v>
      </c>
      <c r="V272" s="204">
        <v>1</v>
      </c>
      <c r="W272" s="19"/>
      <c r="X272" s="209">
        <v>5.4115558084685489E-2</v>
      </c>
      <c r="Y272" s="209"/>
      <c r="Z272" s="209">
        <v>6.5587025606496097E-2</v>
      </c>
      <c r="AA272" s="209">
        <v>0.11127390397684289</v>
      </c>
      <c r="AB272" s="209">
        <v>-8.3426456464854581E-3</v>
      </c>
      <c r="AC272" s="209">
        <v>5.7811128810571155E-2</v>
      </c>
    </row>
    <row r="273" spans="2:29">
      <c r="B273" s="322">
        <v>45352</v>
      </c>
      <c r="C273" s="65">
        <v>24</v>
      </c>
      <c r="D273" s="65"/>
      <c r="E273" s="65">
        <v>44</v>
      </c>
      <c r="F273" s="65">
        <v>63</v>
      </c>
      <c r="G273" s="65">
        <v>4</v>
      </c>
      <c r="H273" s="9">
        <v>135</v>
      </c>
      <c r="I273" s="11"/>
      <c r="J273" s="202">
        <v>61101.80621956</v>
      </c>
      <c r="K273" s="202">
        <v>0</v>
      </c>
      <c r="L273" s="202">
        <v>21715.216535439999</v>
      </c>
      <c r="M273" s="202">
        <v>2798.1891168400002</v>
      </c>
      <c r="N273" s="202">
        <v>1191.7525131799998</v>
      </c>
      <c r="O273" s="202">
        <v>86806.964385020008</v>
      </c>
      <c r="P273" s="19"/>
      <c r="Q273" s="204">
        <v>0.70388138385477439</v>
      </c>
      <c r="R273" s="204">
        <v>0</v>
      </c>
      <c r="S273" s="204">
        <v>0.25015523453999877</v>
      </c>
      <c r="T273" s="204">
        <v>3.2234615467360755E-2</v>
      </c>
      <c r="U273" s="204">
        <v>1.3728766137865969E-2</v>
      </c>
      <c r="V273" s="204">
        <v>1</v>
      </c>
      <c r="W273" s="19"/>
      <c r="X273" s="209">
        <v>5.1126660160595749E-2</v>
      </c>
      <c r="Y273" s="209"/>
      <c r="Z273" s="209">
        <v>5.2572709201986534E-2</v>
      </c>
      <c r="AA273" s="209">
        <v>0.10566795119361228</v>
      </c>
      <c r="AB273" s="209">
        <v>-1.7144657340641523E-2</v>
      </c>
      <c r="AC273" s="209">
        <v>5.215791581961926E-2</v>
      </c>
    </row>
    <row r="274" spans="2:29">
      <c r="B274" s="322">
        <v>45383</v>
      </c>
      <c r="C274" s="65">
        <v>24</v>
      </c>
      <c r="D274" s="65"/>
      <c r="E274" s="65">
        <v>44</v>
      </c>
      <c r="F274" s="65">
        <v>63</v>
      </c>
      <c r="G274" s="65">
        <v>4</v>
      </c>
      <c r="H274" s="9">
        <v>135</v>
      </c>
      <c r="I274" s="11"/>
      <c r="J274" s="202">
        <v>61361.89063817999</v>
      </c>
      <c r="K274" s="202">
        <v>0</v>
      </c>
      <c r="L274" s="202">
        <v>21657.644705930004</v>
      </c>
      <c r="M274" s="202">
        <v>2812.4080415499993</v>
      </c>
      <c r="N274" s="202">
        <v>1197.2958531799998</v>
      </c>
      <c r="O274" s="202">
        <v>87029.239238839975</v>
      </c>
      <c r="P274" s="19"/>
      <c r="Q274" s="204">
        <v>0.70507212489564086</v>
      </c>
      <c r="R274" s="204">
        <v>0</v>
      </c>
      <c r="S274" s="204">
        <v>0.24885480897395332</v>
      </c>
      <c r="T274" s="204">
        <v>3.2315668459788852E-2</v>
      </c>
      <c r="U274" s="204">
        <v>1.375739767061715E-2</v>
      </c>
      <c r="V274" s="204">
        <v>1</v>
      </c>
      <c r="W274" s="19"/>
      <c r="X274" s="209">
        <v>6.0836259593578301E-2</v>
      </c>
      <c r="Y274" s="209"/>
      <c r="Z274" s="209">
        <v>4.0499258829152174E-2</v>
      </c>
      <c r="AA274" s="209">
        <v>9.3500482779712346E-2</v>
      </c>
      <c r="AB274" s="209">
        <v>-8.5811047670297791E-3</v>
      </c>
      <c r="AC274" s="209">
        <v>5.5703500953524276E-2</v>
      </c>
    </row>
    <row r="275" spans="2:29">
      <c r="B275" s="322">
        <v>45413</v>
      </c>
      <c r="C275" s="65">
        <v>24</v>
      </c>
      <c r="D275" s="65"/>
      <c r="E275" s="65">
        <v>44</v>
      </c>
      <c r="F275" s="65">
        <v>63</v>
      </c>
      <c r="G275" s="65">
        <v>4</v>
      </c>
      <c r="H275" s="9">
        <v>135</v>
      </c>
      <c r="I275" s="11"/>
      <c r="J275" s="202">
        <v>62098.457738179997</v>
      </c>
      <c r="K275" s="202">
        <v>0</v>
      </c>
      <c r="L275" s="202">
        <v>21759.479413370005</v>
      </c>
      <c r="M275" s="202">
        <v>2838.0340871999997</v>
      </c>
      <c r="N275" s="202">
        <v>1191.9896558299999</v>
      </c>
      <c r="O275" s="202">
        <v>87887.960894579985</v>
      </c>
      <c r="P275" s="19"/>
      <c r="Q275" s="204">
        <v>0.70656386956873385</v>
      </c>
      <c r="R275" s="204">
        <v>0</v>
      </c>
      <c r="S275" s="204">
        <v>0.24758202593265427</v>
      </c>
      <c r="T275" s="204">
        <v>3.2291499976932793E-2</v>
      </c>
      <c r="U275" s="204">
        <v>1.3562604521679254E-2</v>
      </c>
      <c r="V275" s="204">
        <v>1</v>
      </c>
      <c r="W275" s="19"/>
      <c r="X275" s="209">
        <v>8.026053465087668E-2</v>
      </c>
      <c r="Y275" s="209"/>
      <c r="Z275" s="209">
        <v>3.9464326414655693E-2</v>
      </c>
      <c r="AA275" s="209">
        <v>9.4128316203551776E-2</v>
      </c>
      <c r="AB275" s="209">
        <v>-6.8519385505974029E-3</v>
      </c>
      <c r="AC275" s="209">
        <v>6.903854545174859E-2</v>
      </c>
    </row>
    <row r="276" spans="2:29">
      <c r="B276" s="322">
        <v>45444</v>
      </c>
      <c r="C276" s="65">
        <v>24</v>
      </c>
      <c r="D276" s="65"/>
      <c r="E276" s="65">
        <v>44</v>
      </c>
      <c r="F276" s="65">
        <v>63</v>
      </c>
      <c r="G276" s="65">
        <v>4</v>
      </c>
      <c r="H276" s="9">
        <v>135</v>
      </c>
      <c r="I276" s="11"/>
      <c r="J276" s="202">
        <v>63216.865954610003</v>
      </c>
      <c r="K276" s="202">
        <v>0</v>
      </c>
      <c r="L276" s="202">
        <v>21862.649670709998</v>
      </c>
      <c r="M276" s="202">
        <v>2864.0950672600002</v>
      </c>
      <c r="N276" s="202">
        <v>1200.3395719499999</v>
      </c>
      <c r="O276" s="202">
        <v>89143.950264529994</v>
      </c>
      <c r="P276" s="19"/>
      <c r="Q276" s="204">
        <v>0.70915486431796293</v>
      </c>
      <c r="R276" s="204">
        <v>0</v>
      </c>
      <c r="S276" s="204">
        <v>0.24525107543286709</v>
      </c>
      <c r="T276" s="204">
        <v>3.2128877604828465E-2</v>
      </c>
      <c r="U276" s="204">
        <v>1.3465182644341598E-2</v>
      </c>
      <c r="V276" s="204">
        <v>1</v>
      </c>
      <c r="W276" s="19"/>
      <c r="X276" s="209">
        <v>9.8491241305215249E-2</v>
      </c>
      <c r="Y276" s="209"/>
      <c r="Z276" s="209">
        <v>4.056457691591886E-2</v>
      </c>
      <c r="AA276" s="209">
        <v>9.6535520582923251E-2</v>
      </c>
      <c r="AB276" s="209">
        <v>-1.8862759083405622E-3</v>
      </c>
      <c r="AC276" s="209">
        <v>8.2188912058162922E-2</v>
      </c>
    </row>
    <row r="277" spans="2:29">
      <c r="B277" s="322">
        <v>45474</v>
      </c>
      <c r="C277" s="65">
        <v>24</v>
      </c>
      <c r="D277" s="65"/>
      <c r="E277" s="65">
        <v>44</v>
      </c>
      <c r="F277" s="65">
        <v>63</v>
      </c>
      <c r="G277" s="65">
        <v>4</v>
      </c>
      <c r="H277" s="9">
        <v>135</v>
      </c>
      <c r="I277" s="11"/>
      <c r="J277" s="202">
        <v>63814.264556880007</v>
      </c>
      <c r="K277" s="202">
        <v>0</v>
      </c>
      <c r="L277" s="202">
        <v>21844.696921360002</v>
      </c>
      <c r="M277" s="202">
        <v>2898.3020200099991</v>
      </c>
      <c r="N277" s="202">
        <v>1201.9598214299999</v>
      </c>
      <c r="O277" s="202">
        <v>89759.223319680008</v>
      </c>
      <c r="P277" s="19"/>
      <c r="Q277" s="204">
        <v>0.71094938432793364</v>
      </c>
      <c r="R277" s="204">
        <v>0</v>
      </c>
      <c r="S277" s="204">
        <v>0.243369941421613</v>
      </c>
      <c r="T277" s="204">
        <v>3.2289740405703093E-2</v>
      </c>
      <c r="U277" s="204">
        <v>1.3390933844750262E-2</v>
      </c>
      <c r="V277" s="204">
        <v>1</v>
      </c>
      <c r="W277" s="204"/>
      <c r="X277" s="209">
        <v>0.10536944120301195</v>
      </c>
      <c r="Y277" s="209"/>
      <c r="Z277" s="209">
        <v>3.5479880526225083E-2</v>
      </c>
      <c r="AA277" s="209">
        <v>9.6492507102265535E-2</v>
      </c>
      <c r="AB277" s="209">
        <v>3.33173884725535E-3</v>
      </c>
      <c r="AC277" s="209">
        <v>8.5771834333996155E-2</v>
      </c>
    </row>
    <row r="278" spans="2:29">
      <c r="B278" s="322">
        <v>45505</v>
      </c>
      <c r="C278" s="65">
        <v>24</v>
      </c>
      <c r="D278" s="65"/>
      <c r="E278" s="65">
        <v>44</v>
      </c>
      <c r="F278" s="65">
        <v>63</v>
      </c>
      <c r="G278" s="65">
        <v>4</v>
      </c>
      <c r="H278" s="9">
        <v>135</v>
      </c>
      <c r="I278" s="11"/>
      <c r="J278" s="202">
        <v>64979.444155649995</v>
      </c>
      <c r="K278" s="202">
        <v>0</v>
      </c>
      <c r="L278" s="202">
        <v>22075.721774770005</v>
      </c>
      <c r="M278" s="202">
        <v>2933.8537263299995</v>
      </c>
      <c r="N278" s="202">
        <v>1217.1677914899999</v>
      </c>
      <c r="O278" s="202">
        <v>91206.187448240002</v>
      </c>
      <c r="P278" s="19"/>
      <c r="Q278" s="204">
        <v>0.71244556946891546</v>
      </c>
      <c r="R278" s="204">
        <v>0</v>
      </c>
      <c r="S278" s="204">
        <v>0.24204193150051465</v>
      </c>
      <c r="T278" s="204">
        <v>3.2167266370990204E-2</v>
      </c>
      <c r="U278" s="204">
        <v>1.3345232659579693E-2</v>
      </c>
      <c r="V278" s="204">
        <v>1</v>
      </c>
      <c r="W278" s="204"/>
      <c r="X278" s="209">
        <v>0.10913999248390716</v>
      </c>
      <c r="Y278" s="209"/>
      <c r="Z278" s="209">
        <v>4.0114014426926969E-2</v>
      </c>
      <c r="AA278" s="209">
        <v>9.9531522778425696E-2</v>
      </c>
      <c r="AB278" s="209">
        <v>7.7949079321770753E-3</v>
      </c>
      <c r="AC278" s="209">
        <v>8.9864700989565671E-2</v>
      </c>
    </row>
    <row r="279" spans="2:29">
      <c r="B279" s="322">
        <v>45536</v>
      </c>
      <c r="C279" s="65">
        <v>24</v>
      </c>
      <c r="D279" s="65"/>
      <c r="E279" s="65">
        <v>44</v>
      </c>
      <c r="F279" s="65">
        <v>63</v>
      </c>
      <c r="G279" s="65">
        <v>4</v>
      </c>
      <c r="H279" s="9">
        <v>135</v>
      </c>
      <c r="I279" s="11"/>
      <c r="J279" s="202">
        <v>65659.341797119996</v>
      </c>
      <c r="K279" s="202">
        <v>0</v>
      </c>
      <c r="L279" s="202">
        <v>22203.273182159999</v>
      </c>
      <c r="M279" s="202">
        <v>2972.4454977599994</v>
      </c>
      <c r="N279" s="202">
        <v>1215.8715067099999</v>
      </c>
      <c r="O279" s="202">
        <v>92050.931983749993</v>
      </c>
      <c r="P279" s="19"/>
      <c r="Q279" s="204">
        <v>0.71329361237440836</v>
      </c>
      <c r="R279" s="204">
        <v>0</v>
      </c>
      <c r="S279" s="204">
        <v>0.24120639197960109</v>
      </c>
      <c r="T279" s="204">
        <v>3.2291313446828909E-2</v>
      </c>
      <c r="U279" s="204">
        <v>1.3208682199161667E-2</v>
      </c>
      <c r="V279" s="204">
        <v>1</v>
      </c>
      <c r="W279" s="204"/>
      <c r="X279" s="209">
        <v>0.11799945717612159</v>
      </c>
      <c r="Y279" s="209"/>
      <c r="Z279" s="209">
        <v>4.2936166211537063E-2</v>
      </c>
      <c r="AA279" s="209">
        <v>0.1082100246564528</v>
      </c>
      <c r="AB279" s="209">
        <v>1.714200433762203E-2</v>
      </c>
      <c r="AC279" s="209">
        <v>9.7201618853555605E-2</v>
      </c>
    </row>
    <row r="280" spans="2:29">
      <c r="B280" s="322">
        <v>45566</v>
      </c>
      <c r="C280" s="65">
        <v>24</v>
      </c>
      <c r="D280" s="65"/>
      <c r="E280" s="65">
        <v>44</v>
      </c>
      <c r="F280" s="65">
        <v>63</v>
      </c>
      <c r="G280" s="65">
        <v>4</v>
      </c>
      <c r="H280" s="9">
        <v>135</v>
      </c>
      <c r="I280" s="11"/>
      <c r="J280" s="202">
        <v>66588.314844900015</v>
      </c>
      <c r="K280" s="202">
        <v>0</v>
      </c>
      <c r="L280" s="202">
        <v>22372.442079209999</v>
      </c>
      <c r="M280" s="202">
        <v>3003.9041066</v>
      </c>
      <c r="N280" s="202">
        <v>1224.1619174499999</v>
      </c>
      <c r="O280" s="202">
        <v>93188.822948160014</v>
      </c>
      <c r="P280" s="19"/>
      <c r="Q280" s="204">
        <v>0.71455259051766762</v>
      </c>
      <c r="R280" s="204">
        <v>0</v>
      </c>
      <c r="S280" s="204">
        <v>0.24007645307050995</v>
      </c>
      <c r="T280" s="204">
        <v>3.2234596505967682E-2</v>
      </c>
      <c r="U280" s="204">
        <v>1.3136359905854681E-2</v>
      </c>
      <c r="V280" s="204">
        <v>1</v>
      </c>
      <c r="W280" s="204"/>
      <c r="X280" s="209">
        <v>0.12961477379585573</v>
      </c>
      <c r="Y280" s="209"/>
      <c r="Z280" s="209">
        <v>4.6832715723257312E-2</v>
      </c>
      <c r="AA280" s="209">
        <v>0.11013836932231302</v>
      </c>
      <c r="AB280" s="209">
        <v>2.7712645205225206E-2</v>
      </c>
      <c r="AC280" s="209">
        <v>0.10654013399512219</v>
      </c>
    </row>
    <row r="281" spans="2:29">
      <c r="B281" s="322">
        <v>45597</v>
      </c>
      <c r="C281" s="65">
        <v>24</v>
      </c>
      <c r="D281" s="65"/>
      <c r="E281" s="65">
        <v>44</v>
      </c>
      <c r="F281" s="65">
        <v>63</v>
      </c>
      <c r="G281" s="65">
        <v>4</v>
      </c>
      <c r="H281" s="9">
        <v>135</v>
      </c>
      <c r="I281" s="11"/>
      <c r="J281" s="202">
        <v>67308.701400589998</v>
      </c>
      <c r="K281" s="202">
        <v>0</v>
      </c>
      <c r="L281" s="202">
        <v>22588.433856810007</v>
      </c>
      <c r="M281" s="202">
        <v>3051.5008700500011</v>
      </c>
      <c r="N281" s="202">
        <v>1235.23613159</v>
      </c>
      <c r="O281" s="202">
        <v>94183.872259040014</v>
      </c>
      <c r="P281" s="19"/>
      <c r="Q281" s="204">
        <v>0.71465209261588347</v>
      </c>
      <c r="R281" s="204">
        <v>0</v>
      </c>
      <c r="S281" s="204">
        <v>0.23983335272819928</v>
      </c>
      <c r="T281" s="204">
        <v>3.2399399141896185E-2</v>
      </c>
      <c r="U281" s="204">
        <v>1.311515551402102E-2</v>
      </c>
      <c r="V281" s="204">
        <v>1</v>
      </c>
      <c r="W281" s="204"/>
      <c r="X281" s="209">
        <v>0.12900723206195552</v>
      </c>
      <c r="Y281" s="209"/>
      <c r="Z281" s="209">
        <v>5.6044938167739256E-2</v>
      </c>
      <c r="AA281" s="209">
        <v>0.11995573130372539</v>
      </c>
      <c r="AB281" s="209">
        <v>2.9932503676025179E-2</v>
      </c>
      <c r="AC281" s="209">
        <v>0.10894248169014342</v>
      </c>
    </row>
    <row r="282" spans="2:29">
      <c r="B282" s="322">
        <v>45627</v>
      </c>
      <c r="C282" s="65">
        <v>24</v>
      </c>
      <c r="D282" s="65"/>
      <c r="E282" s="65">
        <v>44</v>
      </c>
      <c r="F282" s="65">
        <v>63</v>
      </c>
      <c r="G282" s="65">
        <v>4</v>
      </c>
      <c r="H282" s="9">
        <v>135</v>
      </c>
      <c r="I282" s="11"/>
      <c r="J282" s="202">
        <v>68924.82847523001</v>
      </c>
      <c r="K282" s="202">
        <v>0</v>
      </c>
      <c r="L282" s="202">
        <v>22904.152314909999</v>
      </c>
      <c r="M282" s="202">
        <v>3037.7055929600001</v>
      </c>
      <c r="N282" s="202">
        <v>1262.90129024</v>
      </c>
      <c r="O282" s="202">
        <v>96129.587673340007</v>
      </c>
      <c r="P282" s="19"/>
      <c r="Q282" s="204">
        <v>0.71699910655442456</v>
      </c>
      <c r="R282" s="204">
        <v>0</v>
      </c>
      <c r="S282" s="204">
        <v>0.23826329509225699</v>
      </c>
      <c r="T282" s="204">
        <v>3.1600110501695818E-2</v>
      </c>
      <c r="U282" s="204">
        <v>1.3137487851622663E-2</v>
      </c>
      <c r="V282" s="204">
        <v>1</v>
      </c>
      <c r="W282" s="204"/>
      <c r="X282" s="209">
        <v>0.13440456974290571</v>
      </c>
      <c r="Y282" s="209"/>
      <c r="Z282" s="209">
        <v>6.2377295550463785E-2</v>
      </c>
      <c r="AA282" s="209">
        <v>0.10473620914758919</v>
      </c>
      <c r="AB282" s="209">
        <v>5.9518331461198226E-2</v>
      </c>
      <c r="AC282" s="209">
        <v>0.11442185453961051</v>
      </c>
    </row>
    <row r="283" spans="2:29">
      <c r="B283" s="322">
        <v>45658</v>
      </c>
      <c r="C283" s="65">
        <v>24</v>
      </c>
      <c r="D283" s="65"/>
      <c r="E283" s="65">
        <v>44</v>
      </c>
      <c r="F283" s="65">
        <v>63</v>
      </c>
      <c r="G283" s="65">
        <v>4</v>
      </c>
      <c r="H283" s="9">
        <v>135</v>
      </c>
      <c r="I283" s="11"/>
      <c r="J283" s="202">
        <v>69284.123537149993</v>
      </c>
      <c r="K283" s="202">
        <v>0</v>
      </c>
      <c r="L283" s="202">
        <v>23191.165517190002</v>
      </c>
      <c r="M283" s="202">
        <v>3138.3556645199997</v>
      </c>
      <c r="N283" s="202">
        <v>1282.8406848299999</v>
      </c>
      <c r="O283" s="202">
        <v>96896.485403689992</v>
      </c>
      <c r="P283" s="19"/>
      <c r="Q283" s="204">
        <v>0.71503236932174141</v>
      </c>
      <c r="R283" s="204">
        <v>0</v>
      </c>
      <c r="S283" s="204">
        <v>0.23933959441945704</v>
      </c>
      <c r="T283" s="204">
        <v>3.2388746108230726E-2</v>
      </c>
      <c r="U283" s="204">
        <v>1.3239290150570796E-2</v>
      </c>
      <c r="V283" s="204">
        <v>1</v>
      </c>
      <c r="W283" s="204"/>
      <c r="X283" s="209">
        <v>0.15559131620986633</v>
      </c>
      <c r="Y283" s="209"/>
      <c r="Z283" s="209">
        <v>7.7101881226222524E-2</v>
      </c>
      <c r="AA283" s="209">
        <v>0.13851076127138695</v>
      </c>
      <c r="AB283" s="209">
        <v>7.5609090365509113E-2</v>
      </c>
      <c r="AC283" s="209">
        <v>0.13414320581741213</v>
      </c>
    </row>
    <row r="284" spans="2:29">
      <c r="B284" s="322">
        <v>45689</v>
      </c>
      <c r="C284" s="65">
        <v>24</v>
      </c>
      <c r="D284" s="65"/>
      <c r="E284" s="65">
        <v>44</v>
      </c>
      <c r="F284" s="65">
        <v>63</v>
      </c>
      <c r="G284" s="65">
        <v>4</v>
      </c>
      <c r="H284" s="9">
        <v>135</v>
      </c>
      <c r="I284" s="11"/>
      <c r="J284" s="202">
        <v>70244.634779630011</v>
      </c>
      <c r="K284" s="202">
        <v>0</v>
      </c>
      <c r="L284" s="202">
        <v>23456.174278210005</v>
      </c>
      <c r="M284" s="202">
        <v>3189.1099317999997</v>
      </c>
      <c r="N284" s="202">
        <v>1291.5696780000001</v>
      </c>
      <c r="O284" s="202">
        <v>98181.48866764002</v>
      </c>
      <c r="P284" s="19"/>
      <c r="Q284" s="204">
        <v>0.71545701468653922</v>
      </c>
      <c r="R284" s="204">
        <v>0</v>
      </c>
      <c r="S284" s="204">
        <v>0.23890628056794791</v>
      </c>
      <c r="T284" s="204">
        <v>3.2481784245456342E-2</v>
      </c>
      <c r="U284" s="204">
        <v>1.3154920500056474E-2</v>
      </c>
      <c r="V284" s="204">
        <v>1</v>
      </c>
      <c r="W284" s="204"/>
      <c r="X284" s="209">
        <v>0.16229086605571474</v>
      </c>
      <c r="Y284" s="209"/>
      <c r="Z284" s="209">
        <v>8.1696512283095046E-2</v>
      </c>
      <c r="AA284" s="209">
        <v>0.15055155244563245</v>
      </c>
      <c r="AB284" s="209">
        <v>8.0953559007598708E-2</v>
      </c>
      <c r="AC284" s="209">
        <v>0.14048306360292306</v>
      </c>
    </row>
    <row r="285" spans="2:29">
      <c r="B285" s="3"/>
      <c r="C285" s="65"/>
      <c r="D285" s="65"/>
      <c r="E285" s="65"/>
      <c r="F285" s="65"/>
      <c r="G285" s="65"/>
      <c r="I285" s="11"/>
      <c r="J285" s="202"/>
      <c r="K285" s="202"/>
      <c r="L285" s="202"/>
      <c r="M285" s="202"/>
      <c r="N285" s="202"/>
      <c r="O285" s="202"/>
      <c r="P285" s="19"/>
      <c r="Q285" s="204"/>
      <c r="R285" s="204"/>
      <c r="S285" s="204"/>
      <c r="T285" s="204"/>
      <c r="U285" s="204"/>
      <c r="V285" s="204"/>
      <c r="W285" s="204"/>
      <c r="X285" s="209"/>
      <c r="Y285" s="209"/>
      <c r="Z285" s="209"/>
      <c r="AA285" s="209"/>
      <c r="AB285" s="209"/>
      <c r="AC285" s="209"/>
    </row>
    <row r="286" spans="2:29">
      <c r="B286" s="9" t="s">
        <v>134</v>
      </c>
      <c r="L286" s="18"/>
      <c r="N286" s="18"/>
      <c r="O286" s="18"/>
      <c r="S286" s="19"/>
    </row>
    <row r="287" spans="2:29">
      <c r="B287" s="9" t="s">
        <v>62</v>
      </c>
    </row>
    <row r="288" spans="2:29">
      <c r="B288" s="9" t="s">
        <v>332</v>
      </c>
      <c r="Q288" s="19"/>
      <c r="S288" s="85"/>
      <c r="X288" s="70"/>
    </row>
    <row r="289" spans="2:46">
      <c r="B289" s="9" t="s">
        <v>335</v>
      </c>
      <c r="Q289" s="19"/>
      <c r="S289" s="85"/>
      <c r="X289" s="70"/>
    </row>
    <row r="290" spans="2:46">
      <c r="K290" s="18"/>
      <c r="M290" s="18"/>
      <c r="O290" s="19"/>
      <c r="P290" s="19"/>
      <c r="Q290" s="19"/>
      <c r="R290" s="19"/>
      <c r="S290" s="19"/>
    </row>
    <row r="291" spans="2:46" ht="28.5" customHeight="1">
      <c r="E291" s="372"/>
      <c r="F291" s="372"/>
      <c r="I291" s="378" t="s">
        <v>270</v>
      </c>
      <c r="J291" s="374"/>
      <c r="K291" s="374"/>
      <c r="L291" s="374" t="s">
        <v>267</v>
      </c>
      <c r="M291" s="374"/>
      <c r="N291" s="374"/>
      <c r="O291" s="374"/>
      <c r="P291" s="356" t="s">
        <v>271</v>
      </c>
      <c r="Q291" s="374" t="s">
        <v>17</v>
      </c>
      <c r="R291" s="374"/>
      <c r="S291" s="374"/>
      <c r="T291" s="374" t="s">
        <v>272</v>
      </c>
      <c r="U291" s="374"/>
      <c r="V291" s="374"/>
      <c r="W291" s="375"/>
    </row>
    <row r="292" spans="2:46" ht="30.75" customHeight="1">
      <c r="E292" s="373"/>
      <c r="F292" s="373"/>
      <c r="I292" s="376" t="s">
        <v>268</v>
      </c>
      <c r="J292" s="377"/>
      <c r="K292" s="377"/>
      <c r="L292" s="379">
        <f>+C284</f>
        <v>24</v>
      </c>
      <c r="M292" s="377"/>
      <c r="N292" s="377"/>
      <c r="O292" s="377"/>
      <c r="P292" s="357">
        <f>+J284</f>
        <v>70244.634779630011</v>
      </c>
      <c r="Q292" s="380">
        <f>+P292/P297</f>
        <v>0.71545701468653922</v>
      </c>
      <c r="R292" s="380"/>
      <c r="S292" s="380"/>
      <c r="T292" s="380">
        <f>+X284</f>
        <v>0.16229086605571474</v>
      </c>
      <c r="U292" s="380"/>
      <c r="V292" s="380"/>
      <c r="W292" s="381"/>
      <c r="Z292" s="311">
        <f>+SUM(L272:N272)</f>
        <v>25651.269296379996</v>
      </c>
    </row>
    <row r="293" spans="2:46" ht="30.75" customHeight="1">
      <c r="I293" s="376" t="s">
        <v>273</v>
      </c>
      <c r="J293" s="377"/>
      <c r="K293" s="377"/>
      <c r="L293" s="379">
        <f>+E284+F284+G284</f>
        <v>111</v>
      </c>
      <c r="M293" s="377"/>
      <c r="N293" s="377"/>
      <c r="O293" s="377"/>
      <c r="P293" s="357">
        <f>+L284+M284+N284</f>
        <v>27936.853888010002</v>
      </c>
      <c r="Q293" s="380">
        <f>+P293/P297</f>
        <v>0.28454298531346067</v>
      </c>
      <c r="R293" s="380"/>
      <c r="S293" s="380"/>
      <c r="T293" s="380">
        <f>+(P293-Z292)/Z292</f>
        <v>8.9102202515668735E-2</v>
      </c>
      <c r="U293" s="380"/>
      <c r="V293" s="380"/>
      <c r="W293" s="381"/>
    </row>
    <row r="294" spans="2:46">
      <c r="I294" s="382" t="s">
        <v>274</v>
      </c>
      <c r="J294" s="383"/>
      <c r="K294" s="383"/>
      <c r="L294" s="388">
        <f>+E284</f>
        <v>44</v>
      </c>
      <c r="M294" s="389"/>
      <c r="N294" s="389"/>
      <c r="O294" s="389"/>
      <c r="P294" s="358">
        <f>+L284</f>
        <v>23456.174278210005</v>
      </c>
      <c r="Q294" s="386">
        <f>+P294/P297</f>
        <v>0.23890628056794791</v>
      </c>
      <c r="R294" s="386"/>
      <c r="S294" s="386"/>
      <c r="T294" s="386">
        <f>+Z284</f>
        <v>8.1696512283095046E-2</v>
      </c>
      <c r="U294" s="386"/>
      <c r="V294" s="386"/>
      <c r="W294" s="391"/>
    </row>
    <row r="295" spans="2:46">
      <c r="I295" s="382" t="s">
        <v>269</v>
      </c>
      <c r="J295" s="383"/>
      <c r="K295" s="383"/>
      <c r="L295" s="388">
        <f>+F284</f>
        <v>63</v>
      </c>
      <c r="M295" s="389"/>
      <c r="N295" s="389"/>
      <c r="O295" s="389"/>
      <c r="P295" s="358">
        <f>+M284</f>
        <v>3189.1099317999997</v>
      </c>
      <c r="Q295" s="386">
        <f>+P295/P297</f>
        <v>3.2481784245456342E-2</v>
      </c>
      <c r="R295" s="386"/>
      <c r="S295" s="386"/>
      <c r="T295" s="386">
        <f>+AA284</f>
        <v>0.15055155244563245</v>
      </c>
      <c r="U295" s="386"/>
      <c r="V295" s="386"/>
      <c r="W295" s="391"/>
    </row>
    <row r="296" spans="2:46">
      <c r="I296" s="382" t="s">
        <v>275</v>
      </c>
      <c r="J296" s="383"/>
      <c r="K296" s="383"/>
      <c r="L296" s="388">
        <f>+G284</f>
        <v>4</v>
      </c>
      <c r="M296" s="389"/>
      <c r="N296" s="389"/>
      <c r="O296" s="389"/>
      <c r="P296" s="358">
        <f>+N284</f>
        <v>1291.5696780000001</v>
      </c>
      <c r="Q296" s="386">
        <f>+P296/P297</f>
        <v>1.3154920500056474E-2</v>
      </c>
      <c r="R296" s="386"/>
      <c r="S296" s="386"/>
      <c r="T296" s="386">
        <f>+AB284</f>
        <v>8.0953559007598708E-2</v>
      </c>
      <c r="U296" s="386"/>
      <c r="V296" s="386"/>
      <c r="W296" s="391"/>
    </row>
    <row r="297" spans="2:46">
      <c r="I297" s="384" t="s">
        <v>0</v>
      </c>
      <c r="J297" s="385"/>
      <c r="K297" s="385"/>
      <c r="L297" s="387">
        <f>SUM(L292:O293)</f>
        <v>135</v>
      </c>
      <c r="M297" s="385"/>
      <c r="N297" s="385"/>
      <c r="O297" s="385"/>
      <c r="P297" s="359">
        <f>+O284</f>
        <v>98181.48866764002</v>
      </c>
      <c r="Q297" s="390">
        <f>+SUM(Q292:S293)</f>
        <v>0.99999999999999989</v>
      </c>
      <c r="R297" s="390"/>
      <c r="S297" s="390"/>
      <c r="T297" s="392">
        <f>+AC284</f>
        <v>0.14048306360292306</v>
      </c>
      <c r="U297" s="392"/>
      <c r="V297" s="392"/>
      <c r="W297" s="393"/>
    </row>
    <row r="302" spans="2:46">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row>
    <row r="303" spans="2:46">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row>
    <row r="304" spans="2:46">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row>
    <row r="305" spans="10:46">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row>
    <row r="306" spans="10:4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row>
    <row r="307" spans="10:46">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row>
    <row r="308" spans="10:46">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row>
    <row r="309" spans="10:46">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row>
    <row r="310" spans="10:46">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row>
    <row r="311" spans="10:46">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row>
    <row r="312" spans="10:46">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row>
    <row r="313" spans="10:46" ht="48" customHeight="1">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row>
    <row r="314" spans="10:46" ht="96" customHeight="1">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row>
    <row r="315" spans="10:46">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row>
    <row r="316" spans="10:4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row>
    <row r="317" spans="10:46">
      <c r="N317"/>
      <c r="O317"/>
      <c r="P317"/>
      <c r="Q317"/>
      <c r="R317"/>
      <c r="S317"/>
      <c r="T317"/>
      <c r="U317"/>
      <c r="V317"/>
      <c r="W317"/>
      <c r="X317"/>
      <c r="Y317"/>
      <c r="Z317"/>
      <c r="AA317"/>
      <c r="AB317"/>
      <c r="AC317"/>
    </row>
    <row r="318" spans="10:46">
      <c r="N318"/>
      <c r="O318"/>
      <c r="P318"/>
      <c r="Q318"/>
      <c r="R318"/>
      <c r="S318"/>
      <c r="T318"/>
      <c r="U318"/>
      <c r="V318"/>
      <c r="W318"/>
      <c r="X318"/>
      <c r="Y318"/>
      <c r="Z318"/>
      <c r="AA318"/>
      <c r="AB318"/>
      <c r="AC318"/>
    </row>
    <row r="319" spans="10:46">
      <c r="N319"/>
      <c r="O319"/>
      <c r="P319"/>
      <c r="Q319"/>
      <c r="R319"/>
      <c r="S319"/>
      <c r="T319"/>
      <c r="U319"/>
      <c r="V319"/>
      <c r="W319"/>
      <c r="X319"/>
      <c r="Y319"/>
      <c r="Z319"/>
      <c r="AA319"/>
      <c r="AB319"/>
      <c r="AC319"/>
    </row>
    <row r="320" spans="10:46">
      <c r="N320"/>
      <c r="O320"/>
      <c r="P320"/>
      <c r="Q320"/>
      <c r="R320"/>
      <c r="S320"/>
      <c r="T320"/>
      <c r="U320"/>
      <c r="V320"/>
      <c r="W320"/>
      <c r="X320"/>
      <c r="Y320"/>
      <c r="Z320"/>
      <c r="AA320"/>
      <c r="AB320"/>
      <c r="AC320"/>
    </row>
    <row r="321" spans="14:29">
      <c r="N321"/>
      <c r="O321"/>
      <c r="P321"/>
      <c r="Q321"/>
      <c r="R321"/>
      <c r="S321"/>
      <c r="T321"/>
      <c r="U321"/>
      <c r="V321"/>
      <c r="W321"/>
      <c r="X321"/>
      <c r="Y321"/>
      <c r="Z321"/>
      <c r="AA321"/>
      <c r="AB321"/>
      <c r="AC321"/>
    </row>
    <row r="322" spans="14:29">
      <c r="N322"/>
      <c r="O322"/>
      <c r="P322"/>
      <c r="Q322"/>
      <c r="R322"/>
      <c r="S322"/>
      <c r="T322"/>
      <c r="U322"/>
      <c r="V322"/>
      <c r="W322"/>
      <c r="X322"/>
      <c r="Y322"/>
      <c r="Z322"/>
      <c r="AA322"/>
      <c r="AB322"/>
      <c r="AC322"/>
    </row>
    <row r="323" spans="14:29">
      <c r="N323"/>
      <c r="O323"/>
      <c r="P323"/>
      <c r="Q323"/>
      <c r="R323"/>
      <c r="S323"/>
      <c r="T323"/>
      <c r="U323"/>
      <c r="V323"/>
      <c r="W323"/>
      <c r="X323"/>
      <c r="Y323"/>
      <c r="Z323"/>
      <c r="AA323"/>
      <c r="AB323"/>
      <c r="AC323"/>
    </row>
  </sheetData>
  <mergeCells count="36">
    <mergeCell ref="T293:W293"/>
    <mergeCell ref="T296:W296"/>
    <mergeCell ref="T295:W295"/>
    <mergeCell ref="T294:W294"/>
    <mergeCell ref="T297:W297"/>
    <mergeCell ref="Q293:S293"/>
    <mergeCell ref="Q294:S294"/>
    <mergeCell ref="Q296:S296"/>
    <mergeCell ref="Q295:S295"/>
    <mergeCell ref="L297:O297"/>
    <mergeCell ref="L293:O293"/>
    <mergeCell ref="L294:O294"/>
    <mergeCell ref="L295:O295"/>
    <mergeCell ref="L296:O296"/>
    <mergeCell ref="Q297:S297"/>
    <mergeCell ref="I293:K293"/>
    <mergeCell ref="I294:K294"/>
    <mergeCell ref="I295:K295"/>
    <mergeCell ref="I296:K296"/>
    <mergeCell ref="I297:K297"/>
    <mergeCell ref="A8:Q8"/>
    <mergeCell ref="Q11:V11"/>
    <mergeCell ref="X11:AC11"/>
    <mergeCell ref="E291:F291"/>
    <mergeCell ref="E292:F292"/>
    <mergeCell ref="B11:B12"/>
    <mergeCell ref="C11:H11"/>
    <mergeCell ref="J11:O11"/>
    <mergeCell ref="L291:O291"/>
    <mergeCell ref="Q291:S291"/>
    <mergeCell ref="T291:W291"/>
    <mergeCell ref="I292:K292"/>
    <mergeCell ref="I291:K291"/>
    <mergeCell ref="L292:O292"/>
    <mergeCell ref="T292:W292"/>
    <mergeCell ref="Q292:S29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AQ292"/>
  <sheetViews>
    <sheetView showGridLines="0" zoomScale="80" zoomScaleNormal="80" workbookViewId="0">
      <pane xSplit="2" ySplit="12" topLeftCell="C276" activePane="bottomRight" state="frozen"/>
      <selection pane="topRight" activeCell="C1" sqref="C1"/>
      <selection pane="bottomLeft" activeCell="A11" sqref="A11"/>
      <selection pane="bottomRight" activeCell="D282" sqref="D282"/>
    </sheetView>
  </sheetViews>
  <sheetFormatPr baseColWidth="10" defaultColWidth="11.42578125" defaultRowHeight="15"/>
  <cols>
    <col min="1" max="2" width="11.42578125" style="9"/>
    <col min="3" max="7" width="11.42578125" style="9" customWidth="1"/>
    <col min="8" max="8" width="13" style="9" customWidth="1"/>
    <col min="9" max="9" width="2.5703125" style="9" customWidth="1"/>
    <col min="10" max="15" width="11.42578125" style="9" customWidth="1"/>
    <col min="16" max="16" width="2.5703125" style="9" customWidth="1"/>
    <col min="17" max="22" width="11.42578125" style="9"/>
    <col min="23" max="23" width="2.5703125" style="9" customWidth="1"/>
    <col min="24" max="29" width="11.42578125" style="9"/>
    <col min="30" max="30" width="2.5703125" style="9" customWidth="1"/>
    <col min="31" max="36" width="11.42578125" style="9"/>
    <col min="37" max="37" width="5.5703125" style="9" customWidth="1"/>
    <col min="38" max="16384" width="11.42578125" style="9"/>
  </cols>
  <sheetData>
    <row r="1" spans="1:43">
      <c r="A1" s="16"/>
    </row>
    <row r="2" spans="1:43">
      <c r="B2" s="8"/>
    </row>
    <row r="6" spans="1:43">
      <c r="B6" s="8" t="s">
        <v>248</v>
      </c>
      <c r="C6" s="8"/>
    </row>
    <row r="7" spans="1:43">
      <c r="B7" s="4"/>
      <c r="C7" s="68"/>
    </row>
    <row r="8" spans="1:43">
      <c r="A8" s="363"/>
      <c r="B8" s="363"/>
      <c r="C8" s="363"/>
      <c r="D8" s="363"/>
      <c r="E8" s="363"/>
      <c r="F8" s="363"/>
      <c r="G8" s="363"/>
      <c r="H8" s="363"/>
      <c r="I8" s="363"/>
      <c r="J8" s="363"/>
      <c r="K8" s="363"/>
      <c r="L8" s="363"/>
      <c r="M8" s="363"/>
      <c r="N8" s="363"/>
      <c r="O8" s="363"/>
      <c r="P8" s="363"/>
      <c r="Q8" s="363"/>
    </row>
    <row r="9" spans="1:43">
      <c r="B9" s="4"/>
      <c r="C9" s="68"/>
    </row>
    <row r="10" spans="1:43" ht="15.75" thickBot="1"/>
    <row r="11" spans="1:43" ht="16.5" customHeight="1" thickTop="1" thickBot="1">
      <c r="B11" s="366" t="s">
        <v>7</v>
      </c>
      <c r="C11" s="366" t="s">
        <v>20</v>
      </c>
      <c r="D11" s="366"/>
      <c r="E11" s="366"/>
      <c r="F11" s="366"/>
      <c r="G11" s="366"/>
      <c r="H11" s="366"/>
      <c r="J11" s="366" t="s">
        <v>22</v>
      </c>
      <c r="K11" s="366"/>
      <c r="L11" s="366"/>
      <c r="M11" s="366"/>
      <c r="N11" s="366"/>
      <c r="O11" s="366"/>
      <c r="Q11" s="371" t="s">
        <v>21</v>
      </c>
      <c r="R11" s="371"/>
      <c r="S11" s="371"/>
      <c r="T11" s="371"/>
      <c r="U11" s="371"/>
      <c r="V11" s="371"/>
      <c r="X11" s="371" t="s">
        <v>23</v>
      </c>
      <c r="Y11" s="371"/>
      <c r="Z11" s="371"/>
      <c r="AA11" s="371"/>
      <c r="AB11" s="371"/>
      <c r="AC11" s="371"/>
      <c r="AE11" s="366" t="s">
        <v>294</v>
      </c>
      <c r="AF11" s="366"/>
      <c r="AG11" s="366"/>
      <c r="AH11" s="366"/>
      <c r="AI11" s="366"/>
      <c r="AJ11" s="366"/>
      <c r="AL11" s="366" t="s">
        <v>295</v>
      </c>
      <c r="AM11" s="366"/>
      <c r="AN11" s="366"/>
      <c r="AO11" s="366"/>
      <c r="AP11" s="366"/>
      <c r="AQ11" s="366"/>
    </row>
    <row r="12" spans="1:43" ht="16.5" thickTop="1" thickBot="1">
      <c r="B12" s="367"/>
      <c r="C12" s="329" t="s">
        <v>13</v>
      </c>
      <c r="D12" s="329" t="s">
        <v>14</v>
      </c>
      <c r="E12" s="329" t="s">
        <v>260</v>
      </c>
      <c r="F12" s="329" t="s">
        <v>261</v>
      </c>
      <c r="G12" s="329" t="s">
        <v>15</v>
      </c>
      <c r="H12" s="329" t="s">
        <v>0</v>
      </c>
      <c r="J12" s="329" t="s">
        <v>13</v>
      </c>
      <c r="K12" s="329" t="s">
        <v>14</v>
      </c>
      <c r="L12" s="329" t="s">
        <v>260</v>
      </c>
      <c r="M12" s="329" t="s">
        <v>261</v>
      </c>
      <c r="N12" s="329" t="s">
        <v>15</v>
      </c>
      <c r="O12" s="329" t="s">
        <v>0</v>
      </c>
      <c r="Q12" s="321" t="s">
        <v>13</v>
      </c>
      <c r="R12" s="321" t="s">
        <v>14</v>
      </c>
      <c r="S12" s="321" t="s">
        <v>260</v>
      </c>
      <c r="T12" s="321" t="s">
        <v>261</v>
      </c>
      <c r="U12" s="321" t="s">
        <v>15</v>
      </c>
      <c r="V12" s="321" t="s">
        <v>0</v>
      </c>
      <c r="X12" s="321" t="s">
        <v>13</v>
      </c>
      <c r="Y12" s="321" t="s">
        <v>14</v>
      </c>
      <c r="Z12" s="321" t="s">
        <v>260</v>
      </c>
      <c r="AA12" s="321" t="s">
        <v>261</v>
      </c>
      <c r="AB12" s="321" t="s">
        <v>15</v>
      </c>
      <c r="AC12" s="321" t="s">
        <v>0</v>
      </c>
      <c r="AE12" s="329" t="s">
        <v>13</v>
      </c>
      <c r="AF12" s="329" t="s">
        <v>14</v>
      </c>
      <c r="AG12" s="329" t="s">
        <v>260</v>
      </c>
      <c r="AH12" s="329" t="s">
        <v>261</v>
      </c>
      <c r="AI12" s="329" t="s">
        <v>15</v>
      </c>
      <c r="AJ12" s="329" t="s">
        <v>0</v>
      </c>
      <c r="AL12" s="329" t="s">
        <v>13</v>
      </c>
      <c r="AM12" s="329" t="s">
        <v>14</v>
      </c>
      <c r="AN12" s="329" t="s">
        <v>260</v>
      </c>
      <c r="AO12" s="329" t="s">
        <v>261</v>
      </c>
      <c r="AP12" s="329" t="s">
        <v>15</v>
      </c>
      <c r="AQ12" s="329" t="s">
        <v>0</v>
      </c>
    </row>
    <row r="13" spans="1:43" ht="15.75" thickTop="1">
      <c r="B13" s="322">
        <v>37438</v>
      </c>
      <c r="C13" s="202">
        <v>2772.81549</v>
      </c>
      <c r="D13" s="202">
        <v>8.2237639999999992</v>
      </c>
      <c r="E13" s="202">
        <v>98.814998000000003</v>
      </c>
      <c r="F13" s="202">
        <v>0</v>
      </c>
      <c r="G13" s="202">
        <v>56.838515999999998</v>
      </c>
      <c r="H13" s="202">
        <v>2936.6927679999994</v>
      </c>
      <c r="I13" s="206"/>
      <c r="J13" s="203"/>
      <c r="K13" s="203"/>
      <c r="L13" s="203"/>
      <c r="M13" s="203"/>
      <c r="N13" s="203"/>
      <c r="O13" s="204"/>
      <c r="P13" s="206"/>
      <c r="Q13" s="202">
        <v>1130.7214160000001</v>
      </c>
      <c r="R13" s="202">
        <v>132.12861699999999</v>
      </c>
      <c r="S13" s="202">
        <v>20.169944000000001</v>
      </c>
      <c r="T13" s="202"/>
      <c r="U13" s="202">
        <v>33.160750999999998</v>
      </c>
      <c r="V13" s="202">
        <v>1316.180728</v>
      </c>
      <c r="W13" s="206"/>
      <c r="X13" s="203"/>
      <c r="Y13" s="203"/>
      <c r="Z13" s="203"/>
      <c r="AA13" s="203"/>
      <c r="AB13" s="203"/>
      <c r="AC13" s="203"/>
      <c r="AD13" s="207"/>
      <c r="AE13" s="208">
        <f>+C13+Q13</f>
        <v>3903.5369060000003</v>
      </c>
      <c r="AF13" s="208">
        <f t="shared" ref="AF13:AJ13" si="0">+D13+R13</f>
        <v>140.35238099999998</v>
      </c>
      <c r="AG13" s="208">
        <f t="shared" si="0"/>
        <v>118.984942</v>
      </c>
      <c r="AH13" s="208">
        <f t="shared" si="0"/>
        <v>0</v>
      </c>
      <c r="AI13" s="208">
        <f t="shared" si="0"/>
        <v>89.999267000000003</v>
      </c>
      <c r="AJ13" s="208">
        <f t="shared" si="0"/>
        <v>4252.8734959999992</v>
      </c>
      <c r="AK13" s="207"/>
      <c r="AL13" s="207"/>
      <c r="AM13" s="207"/>
      <c r="AN13" s="207"/>
      <c r="AO13" s="207"/>
      <c r="AP13" s="207"/>
      <c r="AQ13" s="207"/>
    </row>
    <row r="14" spans="1:43">
      <c r="B14" s="322">
        <v>37469</v>
      </c>
      <c r="C14" s="202">
        <v>2766.5102729999999</v>
      </c>
      <c r="D14" s="202">
        <v>8.1874120000000001</v>
      </c>
      <c r="E14" s="202">
        <v>103.074161</v>
      </c>
      <c r="F14" s="202">
        <v>0</v>
      </c>
      <c r="G14" s="202">
        <v>57.979413999999998</v>
      </c>
      <c r="H14" s="202">
        <v>2935.75126</v>
      </c>
      <c r="I14" s="206"/>
      <c r="J14" s="203"/>
      <c r="K14" s="203"/>
      <c r="L14" s="203"/>
      <c r="M14" s="203"/>
      <c r="N14" s="203"/>
      <c r="O14" s="204"/>
      <c r="P14" s="206"/>
      <c r="Q14" s="202">
        <v>1152.9662900000001</v>
      </c>
      <c r="R14" s="202">
        <v>132.74266399999999</v>
      </c>
      <c r="S14" s="202">
        <v>21.453382999999999</v>
      </c>
      <c r="T14" s="202"/>
      <c r="U14" s="202">
        <v>33.530898999999998</v>
      </c>
      <c r="V14" s="202">
        <v>1340.6932360000003</v>
      </c>
      <c r="W14" s="206"/>
      <c r="X14" s="206"/>
      <c r="Y14" s="206"/>
      <c r="Z14" s="206"/>
      <c r="AA14" s="206"/>
      <c r="AB14" s="206"/>
      <c r="AC14" s="206"/>
      <c r="AD14" s="207"/>
      <c r="AE14" s="208">
        <f t="shared" ref="AE14:AE77" si="1">+C14+Q14</f>
        <v>3919.4765630000002</v>
      </c>
      <c r="AF14" s="208">
        <f t="shared" ref="AF14:AF77" si="2">+D14+R14</f>
        <v>140.93007599999999</v>
      </c>
      <c r="AG14" s="208">
        <f t="shared" ref="AG14:AG77" si="3">+E14+S14</f>
        <v>124.52754400000001</v>
      </c>
      <c r="AH14" s="208">
        <f t="shared" ref="AH14:AH77" si="4">+F14+T14</f>
        <v>0</v>
      </c>
      <c r="AI14" s="208">
        <f t="shared" ref="AI14:AI77" si="5">+G14+U14</f>
        <v>91.510312999999996</v>
      </c>
      <c r="AJ14" s="208">
        <f t="shared" ref="AJ14:AJ77" si="6">+H14+V14</f>
        <v>4276.4444960000001</v>
      </c>
      <c r="AK14" s="207"/>
      <c r="AL14" s="207"/>
      <c r="AM14" s="207"/>
      <c r="AN14" s="207"/>
      <c r="AO14" s="207"/>
      <c r="AP14" s="207"/>
      <c r="AQ14" s="207"/>
    </row>
    <row r="15" spans="1:43">
      <c r="B15" s="322">
        <v>37500</v>
      </c>
      <c r="C15" s="202">
        <v>2871.196156</v>
      </c>
      <c r="D15" s="202">
        <v>8.1001019999999997</v>
      </c>
      <c r="E15" s="202">
        <v>103.239537</v>
      </c>
      <c r="F15" s="202">
        <v>0</v>
      </c>
      <c r="G15" s="202">
        <v>57.472290000000001</v>
      </c>
      <c r="H15" s="202">
        <v>3040.0080849999999</v>
      </c>
      <c r="I15" s="206"/>
      <c r="J15" s="203"/>
      <c r="K15" s="203"/>
      <c r="L15" s="203"/>
      <c r="M15" s="203"/>
      <c r="N15" s="203"/>
      <c r="O15" s="204"/>
      <c r="P15" s="206"/>
      <c r="Q15" s="202">
        <v>1136.7875750000001</v>
      </c>
      <c r="R15" s="202">
        <v>134.35957300000001</v>
      </c>
      <c r="S15" s="202">
        <v>22.557824</v>
      </c>
      <c r="T15" s="202"/>
      <c r="U15" s="202">
        <v>35.267311999999997</v>
      </c>
      <c r="V15" s="202">
        <v>1328.9722839999999</v>
      </c>
      <c r="W15" s="206"/>
      <c r="X15" s="206"/>
      <c r="Y15" s="206"/>
      <c r="Z15" s="206"/>
      <c r="AA15" s="206"/>
      <c r="AB15" s="206"/>
      <c r="AC15" s="206"/>
      <c r="AD15" s="207"/>
      <c r="AE15" s="208">
        <f t="shared" si="1"/>
        <v>4007.9837310000003</v>
      </c>
      <c r="AF15" s="208">
        <f t="shared" si="2"/>
        <v>142.459675</v>
      </c>
      <c r="AG15" s="208">
        <f t="shared" si="3"/>
        <v>125.797361</v>
      </c>
      <c r="AH15" s="208">
        <f t="shared" si="4"/>
        <v>0</v>
      </c>
      <c r="AI15" s="208">
        <f t="shared" si="5"/>
        <v>92.739601999999991</v>
      </c>
      <c r="AJ15" s="208">
        <f t="shared" si="6"/>
        <v>4368.9803689999999</v>
      </c>
      <c r="AK15" s="207"/>
      <c r="AL15" s="207"/>
      <c r="AM15" s="207"/>
      <c r="AN15" s="207"/>
      <c r="AO15" s="207"/>
      <c r="AP15" s="207"/>
      <c r="AQ15" s="207"/>
    </row>
    <row r="16" spans="1:43">
      <c r="B16" s="322">
        <v>37530</v>
      </c>
      <c r="C16" s="202">
        <v>2845.0718270000002</v>
      </c>
      <c r="D16" s="202">
        <v>7.9341520000000001</v>
      </c>
      <c r="E16" s="202">
        <v>107.580029</v>
      </c>
      <c r="F16" s="202">
        <v>0</v>
      </c>
      <c r="G16" s="202">
        <v>61.232812000000003</v>
      </c>
      <c r="H16" s="202">
        <v>3021.8188200000004</v>
      </c>
      <c r="I16" s="206"/>
      <c r="J16" s="203"/>
      <c r="K16" s="203"/>
      <c r="L16" s="203"/>
      <c r="M16" s="203"/>
      <c r="N16" s="203"/>
      <c r="O16" s="204"/>
      <c r="P16" s="206"/>
      <c r="Q16" s="202">
        <v>1127.9144180000001</v>
      </c>
      <c r="R16" s="202">
        <v>146.36234999999999</v>
      </c>
      <c r="S16" s="202">
        <v>23.549575999999998</v>
      </c>
      <c r="T16" s="202"/>
      <c r="U16" s="202">
        <v>37.161844000000002</v>
      </c>
      <c r="V16" s="202">
        <v>1334.988188</v>
      </c>
      <c r="W16" s="206"/>
      <c r="X16" s="206"/>
      <c r="Y16" s="206"/>
      <c r="Z16" s="206"/>
      <c r="AA16" s="206"/>
      <c r="AB16" s="206"/>
      <c r="AC16" s="206"/>
      <c r="AD16" s="207"/>
      <c r="AE16" s="208">
        <f t="shared" si="1"/>
        <v>3972.9862450000001</v>
      </c>
      <c r="AF16" s="208">
        <f t="shared" si="2"/>
        <v>154.296502</v>
      </c>
      <c r="AG16" s="208">
        <f t="shared" si="3"/>
        <v>131.129605</v>
      </c>
      <c r="AH16" s="208">
        <f t="shared" si="4"/>
        <v>0</v>
      </c>
      <c r="AI16" s="208">
        <f t="shared" si="5"/>
        <v>98.394655999999998</v>
      </c>
      <c r="AJ16" s="208">
        <f t="shared" si="6"/>
        <v>4356.8070080000007</v>
      </c>
      <c r="AK16" s="207"/>
      <c r="AL16" s="207"/>
      <c r="AM16" s="207"/>
      <c r="AN16" s="207"/>
      <c r="AO16" s="207"/>
      <c r="AP16" s="207"/>
      <c r="AQ16" s="207"/>
    </row>
    <row r="17" spans="2:43">
      <c r="B17" s="322">
        <v>37561</v>
      </c>
      <c r="C17" s="202">
        <v>2863.7164349999998</v>
      </c>
      <c r="D17" s="202">
        <v>7.7067909999999999</v>
      </c>
      <c r="E17" s="202">
        <v>108.816126</v>
      </c>
      <c r="F17" s="202">
        <v>0</v>
      </c>
      <c r="G17" s="202">
        <v>62.744509000000001</v>
      </c>
      <c r="H17" s="202">
        <v>3042.9838610000002</v>
      </c>
      <c r="I17" s="206"/>
      <c r="J17" s="203"/>
      <c r="K17" s="203"/>
      <c r="L17" s="203"/>
      <c r="M17" s="203"/>
      <c r="N17" s="203"/>
      <c r="O17" s="204"/>
      <c r="P17" s="206"/>
      <c r="Q17" s="202">
        <v>1105.7293999999999</v>
      </c>
      <c r="R17" s="202">
        <v>147.83331999999999</v>
      </c>
      <c r="S17" s="202">
        <v>23.731297999999999</v>
      </c>
      <c r="T17" s="202"/>
      <c r="U17" s="202">
        <v>35.972588000000002</v>
      </c>
      <c r="V17" s="202">
        <v>1313.2666059999999</v>
      </c>
      <c r="W17" s="206"/>
      <c r="X17" s="206"/>
      <c r="Y17" s="206"/>
      <c r="Z17" s="206"/>
      <c r="AA17" s="206"/>
      <c r="AB17" s="206"/>
      <c r="AC17" s="206"/>
      <c r="AD17" s="207"/>
      <c r="AE17" s="208">
        <f t="shared" si="1"/>
        <v>3969.4458349999995</v>
      </c>
      <c r="AF17" s="208">
        <f t="shared" si="2"/>
        <v>155.540111</v>
      </c>
      <c r="AG17" s="208">
        <f t="shared" si="3"/>
        <v>132.54742400000001</v>
      </c>
      <c r="AH17" s="208">
        <f t="shared" si="4"/>
        <v>0</v>
      </c>
      <c r="AI17" s="208">
        <f t="shared" si="5"/>
        <v>98.717096999999995</v>
      </c>
      <c r="AJ17" s="208">
        <f t="shared" si="6"/>
        <v>4356.2504669999998</v>
      </c>
      <c r="AK17" s="207"/>
      <c r="AL17" s="207"/>
      <c r="AM17" s="207"/>
      <c r="AN17" s="207"/>
      <c r="AO17" s="207"/>
      <c r="AP17" s="207"/>
      <c r="AQ17" s="207"/>
    </row>
    <row r="18" spans="2:43">
      <c r="B18" s="322">
        <v>37591</v>
      </c>
      <c r="C18" s="202">
        <v>2955.6002939999998</v>
      </c>
      <c r="D18" s="202">
        <v>9.0589680000000001</v>
      </c>
      <c r="E18" s="202">
        <v>108.562281</v>
      </c>
      <c r="F18" s="202">
        <v>0</v>
      </c>
      <c r="G18" s="202">
        <v>65.364828000000003</v>
      </c>
      <c r="H18" s="202">
        <v>3138.5863709999999</v>
      </c>
      <c r="I18" s="206"/>
      <c r="J18" s="203"/>
      <c r="K18" s="203"/>
      <c r="L18" s="203"/>
      <c r="M18" s="203"/>
      <c r="N18" s="203"/>
      <c r="O18" s="204"/>
      <c r="P18" s="206"/>
      <c r="Q18" s="202">
        <v>1088.9076809999999</v>
      </c>
      <c r="R18" s="202">
        <v>144.413939</v>
      </c>
      <c r="S18" s="202">
        <v>24.237638</v>
      </c>
      <c r="T18" s="202"/>
      <c r="U18" s="202">
        <v>36.250686000000002</v>
      </c>
      <c r="V18" s="202">
        <v>1293.8099440000001</v>
      </c>
      <c r="W18" s="206"/>
      <c r="X18" s="206"/>
      <c r="Y18" s="206"/>
      <c r="Z18" s="206"/>
      <c r="AA18" s="206"/>
      <c r="AB18" s="206"/>
      <c r="AC18" s="206"/>
      <c r="AD18" s="207"/>
      <c r="AE18" s="208">
        <f t="shared" si="1"/>
        <v>4044.5079749999995</v>
      </c>
      <c r="AF18" s="208">
        <f t="shared" si="2"/>
        <v>153.47290699999999</v>
      </c>
      <c r="AG18" s="208">
        <f t="shared" si="3"/>
        <v>132.79991899999999</v>
      </c>
      <c r="AH18" s="208">
        <f t="shared" si="4"/>
        <v>0</v>
      </c>
      <c r="AI18" s="208">
        <f t="shared" si="5"/>
        <v>101.615514</v>
      </c>
      <c r="AJ18" s="208">
        <f t="shared" si="6"/>
        <v>4432.396315</v>
      </c>
      <c r="AK18" s="207"/>
      <c r="AL18" s="207"/>
      <c r="AM18" s="207"/>
      <c r="AN18" s="207"/>
      <c r="AO18" s="207"/>
      <c r="AP18" s="207"/>
      <c r="AQ18" s="207"/>
    </row>
    <row r="19" spans="2:43">
      <c r="B19" s="322">
        <v>37622</v>
      </c>
      <c r="C19" s="202">
        <v>2884.7294440000001</v>
      </c>
      <c r="D19" s="202">
        <v>8.5898269999999997</v>
      </c>
      <c r="E19" s="202">
        <v>110.899143</v>
      </c>
      <c r="F19" s="202">
        <v>0</v>
      </c>
      <c r="G19" s="202">
        <v>67.470252000000002</v>
      </c>
      <c r="H19" s="202">
        <v>3071.688666</v>
      </c>
      <c r="I19" s="206"/>
      <c r="J19" s="203"/>
      <c r="K19" s="203"/>
      <c r="L19" s="203"/>
      <c r="M19" s="203"/>
      <c r="N19" s="203"/>
      <c r="O19" s="204"/>
      <c r="P19" s="206"/>
      <c r="Q19" s="202">
        <v>1115.6118389999999</v>
      </c>
      <c r="R19" s="202">
        <v>134.158627</v>
      </c>
      <c r="S19" s="202">
        <v>24.846700999999999</v>
      </c>
      <c r="T19" s="202"/>
      <c r="U19" s="202">
        <v>36.507235000000001</v>
      </c>
      <c r="V19" s="202">
        <v>1311.1244019999999</v>
      </c>
      <c r="W19" s="206"/>
      <c r="X19" s="206"/>
      <c r="Y19" s="206"/>
      <c r="Z19" s="206"/>
      <c r="AA19" s="206"/>
      <c r="AB19" s="206"/>
      <c r="AC19" s="206"/>
      <c r="AD19" s="207"/>
      <c r="AE19" s="208">
        <f t="shared" si="1"/>
        <v>4000.3412829999997</v>
      </c>
      <c r="AF19" s="208">
        <f t="shared" si="2"/>
        <v>142.74845399999998</v>
      </c>
      <c r="AG19" s="208">
        <f t="shared" si="3"/>
        <v>135.74584400000001</v>
      </c>
      <c r="AH19" s="208">
        <f t="shared" si="4"/>
        <v>0</v>
      </c>
      <c r="AI19" s="208">
        <f t="shared" si="5"/>
        <v>103.977487</v>
      </c>
      <c r="AJ19" s="208">
        <f t="shared" si="6"/>
        <v>4382.8130679999995</v>
      </c>
      <c r="AK19" s="207"/>
      <c r="AL19" s="207"/>
      <c r="AM19" s="207"/>
      <c r="AN19" s="207"/>
      <c r="AO19" s="207"/>
      <c r="AP19" s="207"/>
      <c r="AQ19" s="207"/>
    </row>
    <row r="20" spans="2:43">
      <c r="B20" s="322">
        <v>37653</v>
      </c>
      <c r="C20" s="202">
        <v>2860.6785129999998</v>
      </c>
      <c r="D20" s="202">
        <v>7.8854810000000004</v>
      </c>
      <c r="E20" s="202">
        <v>112.621246</v>
      </c>
      <c r="F20" s="202">
        <v>0</v>
      </c>
      <c r="G20" s="202">
        <v>67.745695999999995</v>
      </c>
      <c r="H20" s="202">
        <v>3048.9309359999997</v>
      </c>
      <c r="I20" s="206"/>
      <c r="J20" s="203"/>
      <c r="K20" s="203"/>
      <c r="L20" s="203"/>
      <c r="M20" s="203"/>
      <c r="N20" s="203"/>
      <c r="O20" s="204"/>
      <c r="P20" s="206"/>
      <c r="Q20" s="202">
        <v>1162.7843620000001</v>
      </c>
      <c r="R20" s="202">
        <v>150.360018</v>
      </c>
      <c r="S20" s="202">
        <v>25.782779999999999</v>
      </c>
      <c r="T20" s="202"/>
      <c r="U20" s="202">
        <v>38.201739000000003</v>
      </c>
      <c r="V20" s="202">
        <v>1377.1288990000003</v>
      </c>
      <c r="W20" s="206"/>
      <c r="X20" s="206"/>
      <c r="Y20" s="206"/>
      <c r="Z20" s="206"/>
      <c r="AA20" s="206"/>
      <c r="AB20" s="206"/>
      <c r="AC20" s="206"/>
      <c r="AD20" s="207"/>
      <c r="AE20" s="208">
        <f t="shared" si="1"/>
        <v>4023.4628750000002</v>
      </c>
      <c r="AF20" s="208">
        <f t="shared" si="2"/>
        <v>158.245499</v>
      </c>
      <c r="AG20" s="208">
        <f t="shared" si="3"/>
        <v>138.40402599999999</v>
      </c>
      <c r="AH20" s="208">
        <f t="shared" si="4"/>
        <v>0</v>
      </c>
      <c r="AI20" s="208">
        <f t="shared" si="5"/>
        <v>105.947435</v>
      </c>
      <c r="AJ20" s="208">
        <f t="shared" si="6"/>
        <v>4426.059835</v>
      </c>
      <c r="AK20" s="207"/>
      <c r="AL20" s="207"/>
      <c r="AM20" s="207"/>
      <c r="AN20" s="207"/>
      <c r="AO20" s="207"/>
      <c r="AP20" s="207"/>
      <c r="AQ20" s="207"/>
    </row>
    <row r="21" spans="2:43">
      <c r="B21" s="322">
        <v>37681</v>
      </c>
      <c r="C21" s="202">
        <v>3011.7614619999999</v>
      </c>
      <c r="D21" s="202">
        <v>7.2964890000000002</v>
      </c>
      <c r="E21" s="202">
        <v>114.724846</v>
      </c>
      <c r="F21" s="202">
        <v>0</v>
      </c>
      <c r="G21" s="202">
        <v>69.639764999999997</v>
      </c>
      <c r="H21" s="202">
        <v>3203.4225619999997</v>
      </c>
      <c r="I21" s="206"/>
      <c r="J21" s="203"/>
      <c r="K21" s="203"/>
      <c r="L21" s="203"/>
      <c r="M21" s="203"/>
      <c r="N21" s="203"/>
      <c r="O21" s="204"/>
      <c r="P21" s="206"/>
      <c r="Q21" s="202">
        <v>1180.4199390000001</v>
      </c>
      <c r="R21" s="202">
        <v>153.67836</v>
      </c>
      <c r="S21" s="202">
        <v>26.675391999999999</v>
      </c>
      <c r="T21" s="202"/>
      <c r="U21" s="202">
        <v>39.513683</v>
      </c>
      <c r="V21" s="202">
        <v>1400.2873740000002</v>
      </c>
      <c r="W21" s="206"/>
      <c r="X21" s="206"/>
      <c r="Y21" s="206"/>
      <c r="Z21" s="206"/>
      <c r="AA21" s="206"/>
      <c r="AB21" s="206"/>
      <c r="AC21" s="206"/>
      <c r="AD21" s="207"/>
      <c r="AE21" s="208">
        <f t="shared" si="1"/>
        <v>4192.1814009999998</v>
      </c>
      <c r="AF21" s="208">
        <f t="shared" si="2"/>
        <v>160.97484900000001</v>
      </c>
      <c r="AG21" s="208">
        <f t="shared" si="3"/>
        <v>141.400238</v>
      </c>
      <c r="AH21" s="208">
        <f t="shared" si="4"/>
        <v>0</v>
      </c>
      <c r="AI21" s="208">
        <f t="shared" si="5"/>
        <v>109.153448</v>
      </c>
      <c r="AJ21" s="208">
        <f t="shared" si="6"/>
        <v>4603.7099360000002</v>
      </c>
      <c r="AK21" s="207"/>
      <c r="AL21" s="207"/>
      <c r="AM21" s="207"/>
      <c r="AN21" s="207"/>
      <c r="AO21" s="207"/>
      <c r="AP21" s="207"/>
      <c r="AQ21" s="207"/>
    </row>
    <row r="22" spans="2:43">
      <c r="B22" s="322">
        <v>37712</v>
      </c>
      <c r="C22" s="202">
        <v>3024.2857570000001</v>
      </c>
      <c r="D22" s="202">
        <v>6.9407189999999996</v>
      </c>
      <c r="E22" s="202">
        <v>118.828014</v>
      </c>
      <c r="F22" s="202">
        <v>0</v>
      </c>
      <c r="G22" s="202">
        <v>71.430171000000001</v>
      </c>
      <c r="H22" s="202">
        <v>3221.4846610000004</v>
      </c>
      <c r="I22" s="206"/>
      <c r="J22" s="204"/>
      <c r="K22" s="204"/>
      <c r="L22" s="204"/>
      <c r="M22" s="204"/>
      <c r="N22" s="204"/>
      <c r="O22" s="204"/>
      <c r="P22" s="206"/>
      <c r="Q22" s="202">
        <v>1180.1731259999999</v>
      </c>
      <c r="R22" s="202">
        <v>150.31682000000001</v>
      </c>
      <c r="S22" s="202">
        <v>29.139074999999998</v>
      </c>
      <c r="T22" s="202"/>
      <c r="U22" s="202">
        <v>42.197398999999997</v>
      </c>
      <c r="V22" s="202">
        <v>1401.8264199999999</v>
      </c>
      <c r="W22" s="206"/>
      <c r="X22" s="206"/>
      <c r="Y22" s="206"/>
      <c r="Z22" s="206"/>
      <c r="AA22" s="206"/>
      <c r="AB22" s="206"/>
      <c r="AC22" s="206"/>
      <c r="AD22" s="207"/>
      <c r="AE22" s="208">
        <f t="shared" si="1"/>
        <v>4204.4588830000002</v>
      </c>
      <c r="AF22" s="208">
        <f t="shared" si="2"/>
        <v>157.25753900000001</v>
      </c>
      <c r="AG22" s="208">
        <f t="shared" si="3"/>
        <v>147.96708899999999</v>
      </c>
      <c r="AH22" s="208">
        <f t="shared" si="4"/>
        <v>0</v>
      </c>
      <c r="AI22" s="208">
        <f t="shared" si="5"/>
        <v>113.62756999999999</v>
      </c>
      <c r="AJ22" s="208">
        <f t="shared" si="6"/>
        <v>4623.3110809999998</v>
      </c>
      <c r="AK22" s="207"/>
      <c r="AL22" s="207"/>
      <c r="AM22" s="207"/>
      <c r="AN22" s="207"/>
      <c r="AO22" s="207"/>
      <c r="AP22" s="207"/>
      <c r="AQ22" s="207"/>
    </row>
    <row r="23" spans="2:43">
      <c r="B23" s="322">
        <v>37742</v>
      </c>
      <c r="C23" s="202">
        <v>3076.0887160000002</v>
      </c>
      <c r="D23" s="202">
        <v>6.506723</v>
      </c>
      <c r="E23" s="202">
        <v>120.571045</v>
      </c>
      <c r="F23" s="202">
        <v>0</v>
      </c>
      <c r="G23" s="202">
        <v>73.439307999999997</v>
      </c>
      <c r="H23" s="202">
        <v>3276.6057920000003</v>
      </c>
      <c r="I23" s="206"/>
      <c r="J23" s="204"/>
      <c r="K23" s="204"/>
      <c r="L23" s="204"/>
      <c r="M23" s="204"/>
      <c r="N23" s="204"/>
      <c r="O23" s="204"/>
      <c r="P23" s="206"/>
      <c r="Q23" s="202">
        <v>1220.6534529999999</v>
      </c>
      <c r="R23" s="202">
        <v>161.51279299999999</v>
      </c>
      <c r="S23" s="202">
        <v>30.974433000000001</v>
      </c>
      <c r="T23" s="202"/>
      <c r="U23" s="202">
        <v>42.342781000000002</v>
      </c>
      <c r="V23" s="202">
        <v>1455.4834599999999</v>
      </c>
      <c r="W23" s="206"/>
      <c r="X23" s="206"/>
      <c r="Y23" s="206"/>
      <c r="Z23" s="206"/>
      <c r="AA23" s="206"/>
      <c r="AB23" s="206"/>
      <c r="AC23" s="206"/>
      <c r="AD23" s="207"/>
      <c r="AE23" s="208">
        <f t="shared" si="1"/>
        <v>4296.7421690000001</v>
      </c>
      <c r="AF23" s="208">
        <f t="shared" si="2"/>
        <v>168.01951599999998</v>
      </c>
      <c r="AG23" s="208">
        <f t="shared" si="3"/>
        <v>151.545478</v>
      </c>
      <c r="AH23" s="208">
        <f t="shared" si="4"/>
        <v>0</v>
      </c>
      <c r="AI23" s="208">
        <f t="shared" si="5"/>
        <v>115.782089</v>
      </c>
      <c r="AJ23" s="208">
        <f t="shared" si="6"/>
        <v>4732.0892519999998</v>
      </c>
      <c r="AK23" s="207"/>
      <c r="AL23" s="207"/>
      <c r="AM23" s="207"/>
      <c r="AN23" s="207"/>
      <c r="AO23" s="207"/>
      <c r="AP23" s="207"/>
      <c r="AQ23" s="207"/>
    </row>
    <row r="24" spans="2:43">
      <c r="B24" s="322">
        <v>37773</v>
      </c>
      <c r="C24" s="202">
        <v>3090.8380080000002</v>
      </c>
      <c r="D24" s="202">
        <v>6.3278189999999999</v>
      </c>
      <c r="E24" s="202">
        <v>123.514481</v>
      </c>
      <c r="F24" s="202">
        <v>0</v>
      </c>
      <c r="G24" s="202">
        <v>71.592119999999994</v>
      </c>
      <c r="H24" s="202">
        <v>3292.2724280000002</v>
      </c>
      <c r="I24" s="206"/>
      <c r="J24" s="204"/>
      <c r="K24" s="204"/>
      <c r="L24" s="204"/>
      <c r="M24" s="204"/>
      <c r="N24" s="204"/>
      <c r="O24" s="204"/>
      <c r="P24" s="206"/>
      <c r="Q24" s="202">
        <v>1202.097771</v>
      </c>
      <c r="R24" s="202">
        <v>164.716048</v>
      </c>
      <c r="S24" s="202">
        <v>30.850436999999999</v>
      </c>
      <c r="T24" s="202"/>
      <c r="U24" s="202">
        <v>41.958128000000002</v>
      </c>
      <c r="V24" s="202">
        <v>1439.622384</v>
      </c>
      <c r="W24" s="206"/>
      <c r="X24" s="206"/>
      <c r="Y24" s="206"/>
      <c r="Z24" s="206"/>
      <c r="AA24" s="206"/>
      <c r="AB24" s="206"/>
      <c r="AC24" s="206"/>
      <c r="AD24" s="207"/>
      <c r="AE24" s="208">
        <f t="shared" si="1"/>
        <v>4292.9357790000004</v>
      </c>
      <c r="AF24" s="208">
        <f t="shared" si="2"/>
        <v>171.04386700000001</v>
      </c>
      <c r="AG24" s="208">
        <f t="shared" si="3"/>
        <v>154.36491799999999</v>
      </c>
      <c r="AH24" s="208">
        <f t="shared" si="4"/>
        <v>0</v>
      </c>
      <c r="AI24" s="208">
        <f t="shared" si="5"/>
        <v>113.550248</v>
      </c>
      <c r="AJ24" s="208">
        <f t="shared" si="6"/>
        <v>4731.8948120000005</v>
      </c>
      <c r="AK24" s="207"/>
      <c r="AL24" s="207"/>
      <c r="AM24" s="207"/>
      <c r="AN24" s="207"/>
      <c r="AO24" s="207"/>
      <c r="AP24" s="207"/>
      <c r="AQ24" s="207"/>
    </row>
    <row r="25" spans="2:43">
      <c r="B25" s="322">
        <v>37803</v>
      </c>
      <c r="C25" s="202">
        <v>3097.8020620000002</v>
      </c>
      <c r="D25" s="202">
        <v>6.5236700000000001</v>
      </c>
      <c r="E25" s="202">
        <v>126.63905099999999</v>
      </c>
      <c r="F25" s="202">
        <v>0</v>
      </c>
      <c r="G25" s="202">
        <v>74.801676999999998</v>
      </c>
      <c r="H25" s="202">
        <v>3305.7664600000003</v>
      </c>
      <c r="I25" s="206"/>
      <c r="J25" s="204">
        <v>0.11720454288143078</v>
      </c>
      <c r="K25" s="204">
        <v>-0.20672942462843036</v>
      </c>
      <c r="L25" s="204">
        <v>0.28157722575676214</v>
      </c>
      <c r="M25" s="204"/>
      <c r="N25" s="204">
        <v>0.31603852922549902</v>
      </c>
      <c r="O25" s="204">
        <v>0.12567664415619273</v>
      </c>
      <c r="P25" s="206"/>
      <c r="Q25" s="202">
        <v>1223.442614</v>
      </c>
      <c r="R25" s="202">
        <v>170.41771</v>
      </c>
      <c r="S25" s="202">
        <v>32.816088000000001</v>
      </c>
      <c r="T25" s="202"/>
      <c r="U25" s="202">
        <v>43.472242000000001</v>
      </c>
      <c r="V25" s="202">
        <v>1470.1486540000001</v>
      </c>
      <c r="W25" s="206"/>
      <c r="X25" s="204">
        <v>8.2001805827652152E-2</v>
      </c>
      <c r="Y25" s="204">
        <v>0.28978652671434535</v>
      </c>
      <c r="Z25" s="204">
        <v>0.62697962869901858</v>
      </c>
      <c r="AA25" s="204"/>
      <c r="AB25" s="204">
        <v>0.31095468857143804</v>
      </c>
      <c r="AC25" s="204">
        <v>0.11698083912378943</v>
      </c>
      <c r="AD25" s="207"/>
      <c r="AE25" s="208">
        <f t="shared" si="1"/>
        <v>4321.2446760000003</v>
      </c>
      <c r="AF25" s="208">
        <f t="shared" si="2"/>
        <v>176.94138000000001</v>
      </c>
      <c r="AG25" s="208">
        <f t="shared" si="3"/>
        <v>159.455139</v>
      </c>
      <c r="AH25" s="208">
        <f t="shared" si="4"/>
        <v>0</v>
      </c>
      <c r="AI25" s="208">
        <f t="shared" si="5"/>
        <v>118.27391900000001</v>
      </c>
      <c r="AJ25" s="208">
        <f t="shared" si="6"/>
        <v>4775.9151140000004</v>
      </c>
      <c r="AK25" s="207"/>
      <c r="AL25" s="209">
        <f>+AE25/AE13-1</f>
        <v>0.10700751140791187</v>
      </c>
      <c r="AM25" s="209">
        <f t="shared" ref="AM25:AQ25" si="7">+AF25/AF13-1</f>
        <v>0.26069382463842938</v>
      </c>
      <c r="AN25" s="209">
        <f t="shared" si="7"/>
        <v>0.3401287282217611</v>
      </c>
      <c r="AO25" s="209"/>
      <c r="AP25" s="209">
        <f t="shared" si="7"/>
        <v>0.31416535870231033</v>
      </c>
      <c r="AQ25" s="209">
        <f t="shared" si="7"/>
        <v>0.1229854634735652</v>
      </c>
    </row>
    <row r="26" spans="2:43">
      <c r="B26" s="322">
        <v>37834</v>
      </c>
      <c r="C26" s="202">
        <v>3147.9129889999999</v>
      </c>
      <c r="D26" s="202">
        <v>6.5902620000000001</v>
      </c>
      <c r="E26" s="202">
        <v>129.19682299999999</v>
      </c>
      <c r="F26" s="202">
        <v>0</v>
      </c>
      <c r="G26" s="202">
        <v>76.354911000000001</v>
      </c>
      <c r="H26" s="202">
        <v>3360.0549850000002</v>
      </c>
      <c r="I26" s="206"/>
      <c r="J26" s="204">
        <v>0.13786419653754178</v>
      </c>
      <c r="K26" s="204">
        <v>-0.19507385239682573</v>
      </c>
      <c r="L26" s="204">
        <v>0.25343560157622802</v>
      </c>
      <c r="M26" s="204"/>
      <c r="N26" s="204">
        <v>0.31693140258368269</v>
      </c>
      <c r="O26" s="204">
        <v>0.14452986217912756</v>
      </c>
      <c r="P26" s="206"/>
      <c r="Q26" s="202">
        <v>1280.315104</v>
      </c>
      <c r="R26" s="202">
        <v>164.66243</v>
      </c>
      <c r="S26" s="202">
        <v>34.483657999999998</v>
      </c>
      <c r="T26" s="202"/>
      <c r="U26" s="202">
        <v>44.030889000000002</v>
      </c>
      <c r="V26" s="202">
        <v>1523.4920810000003</v>
      </c>
      <c r="W26" s="206"/>
      <c r="X26" s="204">
        <v>0.11045319807225229</v>
      </c>
      <c r="Y26" s="204">
        <v>0.2404635031281277</v>
      </c>
      <c r="Z26" s="204">
        <v>0.60737623525389917</v>
      </c>
      <c r="AA26" s="204"/>
      <c r="AB26" s="204">
        <v>0.31314370664502622</v>
      </c>
      <c r="AC26" s="204">
        <v>0.13634651096278083</v>
      </c>
      <c r="AD26" s="207"/>
      <c r="AE26" s="208">
        <f t="shared" si="1"/>
        <v>4428.2280929999997</v>
      </c>
      <c r="AF26" s="208">
        <f t="shared" si="2"/>
        <v>171.252692</v>
      </c>
      <c r="AG26" s="208">
        <f t="shared" si="3"/>
        <v>163.68048099999999</v>
      </c>
      <c r="AH26" s="208">
        <f t="shared" si="4"/>
        <v>0</v>
      </c>
      <c r="AI26" s="208">
        <f t="shared" si="5"/>
        <v>120.3858</v>
      </c>
      <c r="AJ26" s="208">
        <f t="shared" si="6"/>
        <v>4883.547066000001</v>
      </c>
      <c r="AK26" s="207"/>
      <c r="AL26" s="209">
        <f t="shared" ref="AL26:AL89" si="8">+AE26/AE14-1</f>
        <v>0.12980088586385041</v>
      </c>
      <c r="AM26" s="209">
        <f t="shared" ref="AM26:AM89" si="9">+AF26/AF14-1</f>
        <v>0.21516071558777861</v>
      </c>
      <c r="AN26" s="209">
        <f t="shared" ref="AN26:AN89" si="10">+AG26/AG14-1</f>
        <v>0.31441186216601191</v>
      </c>
      <c r="AO26" s="209"/>
      <c r="AP26" s="209">
        <f t="shared" ref="AP26:AP89" si="11">+AI26/AI14-1</f>
        <v>0.31554352786444961</v>
      </c>
      <c r="AQ26" s="209">
        <f t="shared" ref="AQ26:AQ89" si="12">+AJ26/AJ14-1</f>
        <v>0.14196432820953442</v>
      </c>
    </row>
    <row r="27" spans="2:43">
      <c r="B27" s="322">
        <v>37865</v>
      </c>
      <c r="C27" s="202">
        <v>3225.6430169999999</v>
      </c>
      <c r="D27" s="202">
        <v>6.9041269999999999</v>
      </c>
      <c r="E27" s="202">
        <v>133.41216600000001</v>
      </c>
      <c r="F27" s="202">
        <v>0</v>
      </c>
      <c r="G27" s="202">
        <v>80.677350000000004</v>
      </c>
      <c r="H27" s="202">
        <v>3446.6366599999997</v>
      </c>
      <c r="I27" s="206"/>
      <c r="J27" s="204">
        <v>0.12344919738740412</v>
      </c>
      <c r="K27" s="204">
        <v>-0.14764937527947175</v>
      </c>
      <c r="L27" s="204">
        <v>0.29225846876860762</v>
      </c>
      <c r="M27" s="204"/>
      <c r="N27" s="204">
        <v>0.40376083848407651</v>
      </c>
      <c r="O27" s="204">
        <v>0.13375904393359517</v>
      </c>
      <c r="P27" s="206"/>
      <c r="Q27" s="202">
        <v>1308.7349529999999</v>
      </c>
      <c r="R27" s="202">
        <v>166.55816899999999</v>
      </c>
      <c r="S27" s="202">
        <v>35.898809</v>
      </c>
      <c r="T27" s="202"/>
      <c r="U27" s="202">
        <v>49.726064999999998</v>
      </c>
      <c r="V27" s="202">
        <v>1560.9179959999999</v>
      </c>
      <c r="W27" s="206"/>
      <c r="X27" s="204">
        <v>0.15125726369766124</v>
      </c>
      <c r="Y27" s="204">
        <v>0.23964497118489625</v>
      </c>
      <c r="Z27" s="204">
        <v>0.59141276215294525</v>
      </c>
      <c r="AA27" s="204"/>
      <c r="AB27" s="204">
        <v>0.40997604240436591</v>
      </c>
      <c r="AC27" s="204">
        <v>0.17453013489632707</v>
      </c>
      <c r="AD27" s="207"/>
      <c r="AE27" s="208">
        <f t="shared" si="1"/>
        <v>4534.3779699999996</v>
      </c>
      <c r="AF27" s="208">
        <f t="shared" si="2"/>
        <v>173.46229599999998</v>
      </c>
      <c r="AG27" s="208">
        <f t="shared" si="3"/>
        <v>169.31097500000001</v>
      </c>
      <c r="AH27" s="208">
        <f t="shared" si="4"/>
        <v>0</v>
      </c>
      <c r="AI27" s="208">
        <f t="shared" si="5"/>
        <v>130.403415</v>
      </c>
      <c r="AJ27" s="208">
        <f t="shared" si="6"/>
        <v>5007.5546559999993</v>
      </c>
      <c r="AK27" s="207"/>
      <c r="AL27" s="209">
        <f t="shared" si="8"/>
        <v>0.13133642108588672</v>
      </c>
      <c r="AM27" s="209">
        <f t="shared" si="9"/>
        <v>0.21762383635930638</v>
      </c>
      <c r="AN27" s="209">
        <f t="shared" si="10"/>
        <v>0.34590243908216811</v>
      </c>
      <c r="AO27" s="209"/>
      <c r="AP27" s="209">
        <f t="shared" si="11"/>
        <v>0.40612437607830154</v>
      </c>
      <c r="AQ27" s="209">
        <f t="shared" si="12"/>
        <v>0.14616094215734843</v>
      </c>
    </row>
    <row r="28" spans="2:43">
      <c r="B28" s="322">
        <v>37895</v>
      </c>
      <c r="C28" s="202">
        <v>3273.6349740000001</v>
      </c>
      <c r="D28" s="202">
        <v>6.1003270000000001</v>
      </c>
      <c r="E28" s="202">
        <v>135.06554870999997</v>
      </c>
      <c r="F28" s="202">
        <v>0</v>
      </c>
      <c r="G28" s="202">
        <v>82.408081999999993</v>
      </c>
      <c r="H28" s="202">
        <v>3497.2089317099999</v>
      </c>
      <c r="I28" s="206"/>
      <c r="J28" s="204">
        <v>0.15063350701128009</v>
      </c>
      <c r="K28" s="204">
        <v>-0.23113056064466631</v>
      </c>
      <c r="L28" s="204">
        <v>0.25548905280551626</v>
      </c>
      <c r="M28" s="204"/>
      <c r="N28" s="204">
        <v>0.34581573683076949</v>
      </c>
      <c r="O28" s="204">
        <v>0.15731919748583723</v>
      </c>
      <c r="P28" s="206"/>
      <c r="Q28" s="202">
        <v>1364.4180449999999</v>
      </c>
      <c r="R28" s="202">
        <v>163.75189700000001</v>
      </c>
      <c r="S28" s="202">
        <v>42.416362899999996</v>
      </c>
      <c r="T28" s="202"/>
      <c r="U28" s="202">
        <v>56.239716999999999</v>
      </c>
      <c r="V28" s="202">
        <v>1626.8260218999999</v>
      </c>
      <c r="W28" s="206"/>
      <c r="X28" s="204">
        <v>0.20968224470378205</v>
      </c>
      <c r="Y28" s="204">
        <v>0.11881161377909022</v>
      </c>
      <c r="Z28" s="204">
        <v>0.8011518721186317</v>
      </c>
      <c r="AA28" s="204"/>
      <c r="AB28" s="204">
        <v>0.51337261412539159</v>
      </c>
      <c r="AC28" s="204">
        <v>0.21860705324832419</v>
      </c>
      <c r="AD28" s="207"/>
      <c r="AE28" s="208">
        <f t="shared" si="1"/>
        <v>4638.0530189999999</v>
      </c>
      <c r="AF28" s="208">
        <f t="shared" si="2"/>
        <v>169.85222400000001</v>
      </c>
      <c r="AG28" s="208">
        <f t="shared" si="3"/>
        <v>177.48191160999997</v>
      </c>
      <c r="AH28" s="208">
        <f t="shared" si="4"/>
        <v>0</v>
      </c>
      <c r="AI28" s="208">
        <f t="shared" si="5"/>
        <v>138.64779899999999</v>
      </c>
      <c r="AJ28" s="208">
        <f t="shared" si="6"/>
        <v>5124.0349536100002</v>
      </c>
      <c r="AK28" s="207"/>
      <c r="AL28" s="209">
        <f t="shared" si="8"/>
        <v>0.16739720023873383</v>
      </c>
      <c r="AM28" s="209">
        <f t="shared" si="9"/>
        <v>0.10081707490685687</v>
      </c>
      <c r="AN28" s="209">
        <f t="shared" si="10"/>
        <v>0.35348468112902487</v>
      </c>
      <c r="AO28" s="209"/>
      <c r="AP28" s="209">
        <f t="shared" si="11"/>
        <v>0.40909887423154356</v>
      </c>
      <c r="AQ28" s="209">
        <f t="shared" si="12"/>
        <v>0.1760986759801868</v>
      </c>
    </row>
    <row r="29" spans="2:43">
      <c r="B29" s="322">
        <v>37926</v>
      </c>
      <c r="C29" s="202">
        <v>3395.4284029999999</v>
      </c>
      <c r="D29" s="202">
        <v>5.6798840000000004</v>
      </c>
      <c r="E29" s="202">
        <v>161.22150088999999</v>
      </c>
      <c r="F29" s="202">
        <v>0</v>
      </c>
      <c r="G29" s="202">
        <v>83.685337000000004</v>
      </c>
      <c r="H29" s="202">
        <v>3646.0151248899997</v>
      </c>
      <c r="I29" s="206"/>
      <c r="J29" s="204">
        <v>0.18567200352013913</v>
      </c>
      <c r="K29" s="204">
        <v>-0.263002720587596</v>
      </c>
      <c r="L29" s="204">
        <v>0.48159566799869347</v>
      </c>
      <c r="M29" s="204"/>
      <c r="N29" s="204">
        <v>0.33374757940969779</v>
      </c>
      <c r="O29" s="204">
        <v>0.19817103587655183</v>
      </c>
      <c r="P29" s="206"/>
      <c r="Q29" s="202">
        <v>1396.4841249999999</v>
      </c>
      <c r="R29" s="202">
        <v>176.951063</v>
      </c>
      <c r="S29" s="202">
        <v>66.267029649999998</v>
      </c>
      <c r="T29" s="202"/>
      <c r="U29" s="202">
        <v>59.975760999999999</v>
      </c>
      <c r="V29" s="202">
        <v>1699.6779786499999</v>
      </c>
      <c r="W29" s="206"/>
      <c r="X29" s="204">
        <v>0.26295287526948274</v>
      </c>
      <c r="Y29" s="204">
        <v>0.19696333005306266</v>
      </c>
      <c r="Z29" s="204">
        <v>1.7923895966415322</v>
      </c>
      <c r="AA29" s="204"/>
      <c r="AB29" s="204">
        <v>0.66726288917550214</v>
      </c>
      <c r="AC29" s="204">
        <v>0.29423680681788378</v>
      </c>
      <c r="AD29" s="207"/>
      <c r="AE29" s="208">
        <f t="shared" si="1"/>
        <v>4791.9125279999998</v>
      </c>
      <c r="AF29" s="208">
        <f t="shared" si="2"/>
        <v>182.63094699999999</v>
      </c>
      <c r="AG29" s="208">
        <f t="shared" si="3"/>
        <v>227.48853054</v>
      </c>
      <c r="AH29" s="208">
        <f t="shared" si="4"/>
        <v>0</v>
      </c>
      <c r="AI29" s="208">
        <f t="shared" si="5"/>
        <v>143.66109800000001</v>
      </c>
      <c r="AJ29" s="208">
        <f t="shared" si="6"/>
        <v>5345.6931035399994</v>
      </c>
      <c r="AK29" s="207"/>
      <c r="AL29" s="209">
        <f t="shared" si="8"/>
        <v>0.20719937421693024</v>
      </c>
      <c r="AM29" s="209">
        <f t="shared" si="9"/>
        <v>0.17417266726780212</v>
      </c>
      <c r="AN29" s="209">
        <f t="shared" si="10"/>
        <v>0.71628028425509038</v>
      </c>
      <c r="AO29" s="209"/>
      <c r="AP29" s="209">
        <f t="shared" si="11"/>
        <v>0.45528082131507586</v>
      </c>
      <c r="AQ29" s="209">
        <f t="shared" si="12"/>
        <v>0.22713171431150392</v>
      </c>
    </row>
    <row r="30" spans="2:43">
      <c r="B30" s="322">
        <v>37956</v>
      </c>
      <c r="C30" s="202">
        <v>3465.0311102599999</v>
      </c>
      <c r="D30" s="202">
        <v>5.5476075900000001</v>
      </c>
      <c r="E30" s="202">
        <v>163.61595840000001</v>
      </c>
      <c r="F30" s="202">
        <v>0</v>
      </c>
      <c r="G30" s="202">
        <v>85.156223960000005</v>
      </c>
      <c r="H30" s="202">
        <v>3719.35090021</v>
      </c>
      <c r="I30" s="206"/>
      <c r="J30" s="204">
        <v>0.17236120096961938</v>
      </c>
      <c r="K30" s="204">
        <v>-0.38761152594865111</v>
      </c>
      <c r="L30" s="204">
        <v>0.50711607100444045</v>
      </c>
      <c r="M30" s="204"/>
      <c r="N30" s="204">
        <v>0.30278356978159571</v>
      </c>
      <c r="O30" s="204">
        <v>0.18504016157597736</v>
      </c>
      <c r="P30" s="206"/>
      <c r="Q30" s="202">
        <v>1341.4380951099999</v>
      </c>
      <c r="R30" s="202">
        <v>167.76326085000002</v>
      </c>
      <c r="S30" s="202">
        <v>65.448321949999993</v>
      </c>
      <c r="T30" s="202"/>
      <c r="U30" s="202">
        <v>60.239663650000004</v>
      </c>
      <c r="V30" s="202">
        <v>1634.88934156</v>
      </c>
      <c r="W30" s="206"/>
      <c r="X30" s="204">
        <v>0.23191168408150853</v>
      </c>
      <c r="Y30" s="204">
        <v>0.16168329741355514</v>
      </c>
      <c r="Z30" s="204">
        <v>1.7002764027583872</v>
      </c>
      <c r="AA30" s="204"/>
      <c r="AB30" s="204">
        <v>0.66175237759638539</v>
      </c>
      <c r="AC30" s="204">
        <v>0.2636240346905232</v>
      </c>
      <c r="AD30" s="207"/>
      <c r="AE30" s="208">
        <f t="shared" si="1"/>
        <v>4806.4692053700001</v>
      </c>
      <c r="AF30" s="208">
        <f t="shared" si="2"/>
        <v>173.31086844000004</v>
      </c>
      <c r="AG30" s="208">
        <f t="shared" si="3"/>
        <v>229.06428034999999</v>
      </c>
      <c r="AH30" s="208">
        <f t="shared" si="4"/>
        <v>0</v>
      </c>
      <c r="AI30" s="208">
        <f t="shared" si="5"/>
        <v>145.39588761000002</v>
      </c>
      <c r="AJ30" s="208">
        <f t="shared" si="6"/>
        <v>5354.2402417699996</v>
      </c>
      <c r="AK30" s="207"/>
      <c r="AL30" s="209">
        <f t="shared" si="8"/>
        <v>0.18839404819568961</v>
      </c>
      <c r="AM30" s="209">
        <f t="shared" si="9"/>
        <v>0.12926034847310253</v>
      </c>
      <c r="AN30" s="209">
        <f t="shared" si="10"/>
        <v>0.72488268121609334</v>
      </c>
      <c r="AO30" s="209"/>
      <c r="AP30" s="209">
        <f t="shared" si="11"/>
        <v>0.43084340064451188</v>
      </c>
      <c r="AQ30" s="209">
        <f t="shared" si="12"/>
        <v>0.20797867818144322</v>
      </c>
    </row>
    <row r="31" spans="2:43">
      <c r="B31" s="322">
        <v>37987</v>
      </c>
      <c r="C31" s="202">
        <v>3538.247147</v>
      </c>
      <c r="D31" s="202">
        <v>5.3146940000000003</v>
      </c>
      <c r="E31" s="202">
        <v>176.59614182999999</v>
      </c>
      <c r="F31" s="202">
        <v>0</v>
      </c>
      <c r="G31" s="202">
        <v>88.794392999999999</v>
      </c>
      <c r="H31" s="202">
        <v>3808.9523758300002</v>
      </c>
      <c r="I31" s="206"/>
      <c r="J31" s="204">
        <v>0.22654384603008881</v>
      </c>
      <c r="K31" s="204">
        <v>-0.38128043789473287</v>
      </c>
      <c r="L31" s="204">
        <v>0.59240312461206313</v>
      </c>
      <c r="M31" s="204"/>
      <c r="N31" s="204">
        <v>0.31605248784308682</v>
      </c>
      <c r="O31" s="204">
        <v>0.24001902210684523</v>
      </c>
      <c r="P31" s="206"/>
      <c r="Q31" s="202">
        <v>1403.3340109999999</v>
      </c>
      <c r="R31" s="202">
        <v>174.909291</v>
      </c>
      <c r="S31" s="202">
        <v>74.873058599999993</v>
      </c>
      <c r="T31" s="202"/>
      <c r="U31" s="202">
        <v>63.693465000000003</v>
      </c>
      <c r="V31" s="202">
        <v>1716.8098255999998</v>
      </c>
      <c r="W31" s="206"/>
      <c r="X31" s="204">
        <v>0.25790526950476367</v>
      </c>
      <c r="Y31" s="204">
        <v>0.3037498587399825</v>
      </c>
      <c r="Z31" s="204">
        <v>2.0134003946841874</v>
      </c>
      <c r="AA31" s="204"/>
      <c r="AB31" s="204">
        <v>0.74468060919979284</v>
      </c>
      <c r="AC31" s="204">
        <v>0.30941794919014853</v>
      </c>
      <c r="AD31" s="207"/>
      <c r="AE31" s="208">
        <f t="shared" si="1"/>
        <v>4941.581158</v>
      </c>
      <c r="AF31" s="208">
        <f t="shared" si="2"/>
        <v>180.223985</v>
      </c>
      <c r="AG31" s="208">
        <f t="shared" si="3"/>
        <v>251.46920043</v>
      </c>
      <c r="AH31" s="208">
        <f t="shared" si="4"/>
        <v>0</v>
      </c>
      <c r="AI31" s="208">
        <f t="shared" si="5"/>
        <v>152.48785800000002</v>
      </c>
      <c r="AJ31" s="208">
        <f t="shared" si="6"/>
        <v>5525.7622014299995</v>
      </c>
      <c r="AK31" s="207"/>
      <c r="AL31" s="209">
        <f t="shared" si="8"/>
        <v>0.23528989363980735</v>
      </c>
      <c r="AM31" s="209">
        <f t="shared" si="9"/>
        <v>0.26252845442375183</v>
      </c>
      <c r="AN31" s="209">
        <f t="shared" si="10"/>
        <v>0.85250017989501026</v>
      </c>
      <c r="AO31" s="209"/>
      <c r="AP31" s="209">
        <f t="shared" si="11"/>
        <v>0.46654686893904285</v>
      </c>
      <c r="AQ31" s="209">
        <f t="shared" si="12"/>
        <v>0.26077980413423374</v>
      </c>
    </row>
    <row r="32" spans="2:43">
      <c r="B32" s="322">
        <v>38018</v>
      </c>
      <c r="C32" s="202">
        <v>3607.5210171000003</v>
      </c>
      <c r="D32" s="202">
        <v>6.6488142600000009</v>
      </c>
      <c r="E32" s="202">
        <v>180.95987542999998</v>
      </c>
      <c r="F32" s="202">
        <v>0</v>
      </c>
      <c r="G32" s="202">
        <v>90.664440769999999</v>
      </c>
      <c r="H32" s="202">
        <v>3885.7941475600005</v>
      </c>
      <c r="I32" s="206"/>
      <c r="J32" s="204">
        <v>0.26107180541471786</v>
      </c>
      <c r="K32" s="204">
        <v>-0.15682832030157701</v>
      </c>
      <c r="L32" s="204">
        <v>0.6068005092928912</v>
      </c>
      <c r="M32" s="204"/>
      <c r="N32" s="204">
        <v>0.33830554741071683</v>
      </c>
      <c r="O32" s="204">
        <v>0.27447758874391281</v>
      </c>
      <c r="P32" s="206"/>
      <c r="Q32" s="202">
        <v>1431.5809721999999</v>
      </c>
      <c r="R32" s="202">
        <v>176.69372910000001</v>
      </c>
      <c r="S32" s="202">
        <v>76.443663780000023</v>
      </c>
      <c r="T32" s="202"/>
      <c r="U32" s="202">
        <v>68.887031739999998</v>
      </c>
      <c r="V32" s="202">
        <v>1753.6053968199999</v>
      </c>
      <c r="W32" s="206"/>
      <c r="X32" s="204">
        <v>0.23116634432343686</v>
      </c>
      <c r="Y32" s="204">
        <v>0.17513772244959447</v>
      </c>
      <c r="Z32" s="204">
        <v>1.9649116107727727</v>
      </c>
      <c r="AA32" s="204"/>
      <c r="AB32" s="204">
        <v>0.80324334816276277</v>
      </c>
      <c r="AC32" s="204">
        <v>0.27337782112725795</v>
      </c>
      <c r="AD32" s="207"/>
      <c r="AE32" s="208">
        <f t="shared" si="1"/>
        <v>5039.1019893000002</v>
      </c>
      <c r="AF32" s="208">
        <f t="shared" si="2"/>
        <v>183.34254336000001</v>
      </c>
      <c r="AG32" s="208">
        <f t="shared" si="3"/>
        <v>257.40353921000002</v>
      </c>
      <c r="AH32" s="208">
        <f t="shared" si="4"/>
        <v>0</v>
      </c>
      <c r="AI32" s="208">
        <f t="shared" si="5"/>
        <v>159.55147251</v>
      </c>
      <c r="AJ32" s="208">
        <f t="shared" si="6"/>
        <v>5639.3995443800004</v>
      </c>
      <c r="AK32" s="207"/>
      <c r="AL32" s="209">
        <f t="shared" si="8"/>
        <v>0.25242910046734313</v>
      </c>
      <c r="AM32" s="209">
        <f t="shared" si="9"/>
        <v>0.15859562842921693</v>
      </c>
      <c r="AN32" s="209">
        <f t="shared" si="10"/>
        <v>0.85979806114888624</v>
      </c>
      <c r="AO32" s="209"/>
      <c r="AP32" s="209">
        <f t="shared" si="11"/>
        <v>0.50594936545655878</v>
      </c>
      <c r="AQ32" s="209">
        <f t="shared" si="12"/>
        <v>0.27413540589425867</v>
      </c>
    </row>
    <row r="33" spans="2:43">
      <c r="B33" s="322">
        <v>38047</v>
      </c>
      <c r="C33" s="202">
        <v>3692.915019</v>
      </c>
      <c r="D33" s="202">
        <v>6.7360889999999998</v>
      </c>
      <c r="E33" s="202">
        <v>182.50426061000002</v>
      </c>
      <c r="F33" s="202">
        <v>0</v>
      </c>
      <c r="G33" s="202">
        <v>91.762878999999998</v>
      </c>
      <c r="H33" s="202">
        <v>3973.91824761</v>
      </c>
      <c r="I33" s="206"/>
      <c r="J33" s="204">
        <v>0.22616451056773634</v>
      </c>
      <c r="K33" s="204">
        <v>-7.6804062885587943E-2</v>
      </c>
      <c r="L33" s="204">
        <v>0.59079978725794069</v>
      </c>
      <c r="M33" s="204"/>
      <c r="N33" s="204">
        <v>0.31767933162899098</v>
      </c>
      <c r="O33" s="204">
        <v>0.24052265060184719</v>
      </c>
      <c r="P33" s="206"/>
      <c r="Q33" s="202">
        <v>1434.569442</v>
      </c>
      <c r="R33" s="202">
        <v>172.55764199999999</v>
      </c>
      <c r="S33" s="202">
        <v>81.258780979999983</v>
      </c>
      <c r="T33" s="202"/>
      <c r="U33" s="202">
        <v>75.376717999999997</v>
      </c>
      <c r="V33" s="202">
        <v>1763.7625829799999</v>
      </c>
      <c r="W33" s="206"/>
      <c r="X33" s="204">
        <v>0.21530431213768231</v>
      </c>
      <c r="Y33" s="204">
        <v>0.1228493198391758</v>
      </c>
      <c r="Z33" s="204">
        <v>2.0462075676338696</v>
      </c>
      <c r="AA33" s="204"/>
      <c r="AB33" s="204">
        <v>0.90761053582375495</v>
      </c>
      <c r="AC33" s="204">
        <v>0.25957186769578033</v>
      </c>
      <c r="AD33" s="207"/>
      <c r="AE33" s="208">
        <f t="shared" si="1"/>
        <v>5127.484461</v>
      </c>
      <c r="AF33" s="208">
        <f t="shared" si="2"/>
        <v>179.29373099999998</v>
      </c>
      <c r="AG33" s="208">
        <f t="shared" si="3"/>
        <v>263.76304159</v>
      </c>
      <c r="AH33" s="208">
        <f t="shared" si="4"/>
        <v>0</v>
      </c>
      <c r="AI33" s="208">
        <f t="shared" si="5"/>
        <v>167.13959699999998</v>
      </c>
      <c r="AJ33" s="208">
        <f t="shared" si="6"/>
        <v>5737.6808305899995</v>
      </c>
      <c r="AK33" s="207"/>
      <c r="AL33" s="209">
        <f t="shared" si="8"/>
        <v>0.22310653345699527</v>
      </c>
      <c r="AM33" s="209">
        <f t="shared" si="9"/>
        <v>0.11379965326136121</v>
      </c>
      <c r="AN33" s="209">
        <f t="shared" si="10"/>
        <v>0.8653649054678394</v>
      </c>
      <c r="AO33" s="209"/>
      <c r="AP33" s="209">
        <f t="shared" si="11"/>
        <v>0.53123515621787765</v>
      </c>
      <c r="AQ33" s="209">
        <f t="shared" si="12"/>
        <v>0.24631675547640297</v>
      </c>
    </row>
    <row r="34" spans="2:43">
      <c r="B34" s="322">
        <v>38078</v>
      </c>
      <c r="C34" s="202">
        <v>3704.0931525800002</v>
      </c>
      <c r="D34" s="202">
        <v>7.1381154900000006</v>
      </c>
      <c r="E34" s="202">
        <v>187.87431486000003</v>
      </c>
      <c r="F34" s="202">
        <v>0</v>
      </c>
      <c r="G34" s="202">
        <v>93.157333309999999</v>
      </c>
      <c r="H34" s="202">
        <v>3992.2629162400003</v>
      </c>
      <c r="I34" s="206"/>
      <c r="J34" s="204">
        <v>0.22478279177373395</v>
      </c>
      <c r="K34" s="204">
        <v>2.8440351784880136E-2</v>
      </c>
      <c r="L34" s="204">
        <v>0.58106079985482229</v>
      </c>
      <c r="M34" s="204"/>
      <c r="N34" s="204">
        <v>0.30417346067952145</v>
      </c>
      <c r="O34" s="204">
        <v>0.23926181135400415</v>
      </c>
      <c r="P34" s="206"/>
      <c r="Q34" s="202">
        <v>1471.1000891899998</v>
      </c>
      <c r="R34" s="202">
        <v>159.61804359999996</v>
      </c>
      <c r="S34" s="202">
        <v>86.010734210000024</v>
      </c>
      <c r="T34" s="202"/>
      <c r="U34" s="202">
        <v>74.891234749999995</v>
      </c>
      <c r="V34" s="202">
        <v>1791.62010175</v>
      </c>
      <c r="W34" s="206"/>
      <c r="X34" s="204">
        <v>0.24651210638565235</v>
      </c>
      <c r="Y34" s="204">
        <v>6.1877463879291383E-2</v>
      </c>
      <c r="Z34" s="204">
        <v>1.9517317969084478</v>
      </c>
      <c r="AA34" s="204"/>
      <c r="AB34" s="204">
        <v>0.77478319813029239</v>
      </c>
      <c r="AC34" s="204">
        <v>0.27806130358850001</v>
      </c>
      <c r="AD34" s="207"/>
      <c r="AE34" s="208">
        <f t="shared" si="1"/>
        <v>5175.19324177</v>
      </c>
      <c r="AF34" s="208">
        <f t="shared" si="2"/>
        <v>166.75615908999995</v>
      </c>
      <c r="AG34" s="208">
        <f t="shared" si="3"/>
        <v>273.88504907000004</v>
      </c>
      <c r="AH34" s="208">
        <f t="shared" si="4"/>
        <v>0</v>
      </c>
      <c r="AI34" s="208">
        <f t="shared" si="5"/>
        <v>168.04856805999998</v>
      </c>
      <c r="AJ34" s="208">
        <f t="shared" si="6"/>
        <v>5783.8830179900006</v>
      </c>
      <c r="AK34" s="207"/>
      <c r="AL34" s="209">
        <f t="shared" si="8"/>
        <v>0.23088211486500576</v>
      </c>
      <c r="AM34" s="209">
        <f t="shared" si="9"/>
        <v>6.0401683444886833E-2</v>
      </c>
      <c r="AN34" s="209">
        <f t="shared" si="10"/>
        <v>0.8509862626952136</v>
      </c>
      <c r="AO34" s="209"/>
      <c r="AP34" s="209">
        <f t="shared" si="11"/>
        <v>0.4789418453637615</v>
      </c>
      <c r="AQ34" s="209">
        <f t="shared" si="12"/>
        <v>0.25102614049906724</v>
      </c>
    </row>
    <row r="35" spans="2:43" ht="15.75" customHeight="1">
      <c r="B35" s="322">
        <v>38108</v>
      </c>
      <c r="C35" s="202">
        <v>3859.8719040000001</v>
      </c>
      <c r="D35" s="202">
        <v>6.6287700000000003</v>
      </c>
      <c r="E35" s="202">
        <v>192.50960819999997</v>
      </c>
      <c r="F35" s="202">
        <v>0</v>
      </c>
      <c r="G35" s="202">
        <v>96.098758000000004</v>
      </c>
      <c r="H35" s="202">
        <v>4155.1090402</v>
      </c>
      <c r="I35" s="206"/>
      <c r="J35" s="204">
        <v>0.25479862915631202</v>
      </c>
      <c r="K35" s="204">
        <v>1.8757060966019257E-2</v>
      </c>
      <c r="L35" s="204">
        <v>0.59664874929134082</v>
      </c>
      <c r="M35" s="204"/>
      <c r="N35" s="204">
        <v>0.30854661647955628</v>
      </c>
      <c r="O35" s="204">
        <v>0.26811380555601483</v>
      </c>
      <c r="P35" s="206"/>
      <c r="Q35" s="202">
        <v>1472.57169</v>
      </c>
      <c r="R35" s="202">
        <v>158.51803100000001</v>
      </c>
      <c r="S35" s="202">
        <v>87.757039379999995</v>
      </c>
      <c r="T35" s="202"/>
      <c r="U35" s="202">
        <v>75.767988000000003</v>
      </c>
      <c r="V35" s="202">
        <v>1794.61474838</v>
      </c>
      <c r="W35" s="206"/>
      <c r="X35" s="204">
        <v>0.20637981761396795</v>
      </c>
      <c r="Y35" s="204">
        <v>-1.8541949181697159E-2</v>
      </c>
      <c r="Z35" s="204">
        <v>1.8332089042598452</v>
      </c>
      <c r="AA35" s="204"/>
      <c r="AB35" s="204">
        <v>0.78939564692267128</v>
      </c>
      <c r="AC35" s="204">
        <v>0.23300250239875631</v>
      </c>
      <c r="AD35" s="207"/>
      <c r="AE35" s="208">
        <f t="shared" si="1"/>
        <v>5332.4435940000003</v>
      </c>
      <c r="AF35" s="208">
        <f t="shared" si="2"/>
        <v>165.14680100000001</v>
      </c>
      <c r="AG35" s="208">
        <f t="shared" si="3"/>
        <v>280.26664757999998</v>
      </c>
      <c r="AH35" s="208">
        <f t="shared" si="4"/>
        <v>0</v>
      </c>
      <c r="AI35" s="208">
        <f t="shared" si="5"/>
        <v>171.86674600000001</v>
      </c>
      <c r="AJ35" s="208">
        <f t="shared" si="6"/>
        <v>5949.7237885800005</v>
      </c>
      <c r="AK35" s="207"/>
      <c r="AL35" s="209">
        <f t="shared" si="8"/>
        <v>0.24104341947076691</v>
      </c>
      <c r="AM35" s="209">
        <f t="shared" si="9"/>
        <v>-1.7097507887119279E-2</v>
      </c>
      <c r="AN35" s="209">
        <f t="shared" si="10"/>
        <v>0.84938970980051276</v>
      </c>
      <c r="AO35" s="209"/>
      <c r="AP35" s="209">
        <f t="shared" si="11"/>
        <v>0.4843983856604972</v>
      </c>
      <c r="AQ35" s="209">
        <f t="shared" si="12"/>
        <v>0.25731436406559149</v>
      </c>
    </row>
    <row r="36" spans="2:43" ht="15" customHeight="1">
      <c r="B36" s="322">
        <v>38139</v>
      </c>
      <c r="C36" s="202">
        <v>3831.0038089999998</v>
      </c>
      <c r="D36" s="202">
        <v>6.1758559999999996</v>
      </c>
      <c r="E36" s="202">
        <v>197.40212822000001</v>
      </c>
      <c r="F36" s="202">
        <v>0</v>
      </c>
      <c r="G36" s="202">
        <v>100.49766</v>
      </c>
      <c r="H36" s="202">
        <v>4135.0794532199998</v>
      </c>
      <c r="I36" s="206"/>
      <c r="J36" s="204">
        <v>0.23947091341708382</v>
      </c>
      <c r="K36" s="204">
        <v>-2.4015067434767112E-2</v>
      </c>
      <c r="L36" s="204">
        <v>0.59821040109458901</v>
      </c>
      <c r="M36" s="204"/>
      <c r="N36" s="204">
        <v>0.40375309461432352</v>
      </c>
      <c r="O36" s="204">
        <v>0.25599553003333653</v>
      </c>
      <c r="P36" s="206"/>
      <c r="Q36" s="202">
        <v>1490.456913</v>
      </c>
      <c r="R36" s="202">
        <v>162.280979</v>
      </c>
      <c r="S36" s="202">
        <v>88.708650689999999</v>
      </c>
      <c r="T36" s="202"/>
      <c r="U36" s="202">
        <v>79.218563000000003</v>
      </c>
      <c r="V36" s="202">
        <v>1820.66510569</v>
      </c>
      <c r="W36" s="206"/>
      <c r="X36" s="204">
        <v>0.23987994068079854</v>
      </c>
      <c r="Y36" s="204">
        <v>-1.4783435066387685E-2</v>
      </c>
      <c r="Z36" s="204">
        <v>1.8754422729895204</v>
      </c>
      <c r="AA36" s="204"/>
      <c r="AB36" s="204">
        <v>0.88803854642895419</v>
      </c>
      <c r="AC36" s="204">
        <v>0.26468240972418777</v>
      </c>
      <c r="AD36" s="207"/>
      <c r="AE36" s="208">
        <f t="shared" si="1"/>
        <v>5321.4607219999998</v>
      </c>
      <c r="AF36" s="208">
        <f t="shared" si="2"/>
        <v>168.45683500000001</v>
      </c>
      <c r="AG36" s="208">
        <f t="shared" si="3"/>
        <v>286.11077891000002</v>
      </c>
      <c r="AH36" s="208">
        <f t="shared" si="4"/>
        <v>0</v>
      </c>
      <c r="AI36" s="208">
        <f t="shared" si="5"/>
        <v>179.71622300000001</v>
      </c>
      <c r="AJ36" s="208">
        <f t="shared" si="6"/>
        <v>5955.7445589099998</v>
      </c>
      <c r="AK36" s="207"/>
      <c r="AL36" s="209">
        <f t="shared" si="8"/>
        <v>0.23958544826859374</v>
      </c>
      <c r="AM36" s="209">
        <f t="shared" si="9"/>
        <v>-1.5124962066017766E-2</v>
      </c>
      <c r="AN36" s="209">
        <f t="shared" si="10"/>
        <v>0.85347022248928384</v>
      </c>
      <c r="AO36" s="209"/>
      <c r="AP36" s="209">
        <f t="shared" si="11"/>
        <v>0.5827021619538868</v>
      </c>
      <c r="AQ36" s="209">
        <f t="shared" si="12"/>
        <v>0.25863840924915293</v>
      </c>
    </row>
    <row r="37" spans="2:43">
      <c r="B37" s="322">
        <v>38169</v>
      </c>
      <c r="C37" s="202">
        <v>3869.8107220000002</v>
      </c>
      <c r="D37" s="202">
        <v>6.5153290000000004</v>
      </c>
      <c r="E37" s="202">
        <v>203.68680974</v>
      </c>
      <c r="F37" s="202">
        <v>0</v>
      </c>
      <c r="G37" s="202">
        <v>104.44373299999999</v>
      </c>
      <c r="H37" s="202">
        <v>4184.4565937400002</v>
      </c>
      <c r="I37" s="206"/>
      <c r="J37" s="204">
        <v>0.24921174579552585</v>
      </c>
      <c r="K37" s="204">
        <v>-1.2785747899571875E-3</v>
      </c>
      <c r="L37" s="204">
        <v>0.60840442289795749</v>
      </c>
      <c r="M37" s="204"/>
      <c r="N37" s="204">
        <v>0.39627528671583123</v>
      </c>
      <c r="O37" s="204">
        <v>0.26580526615301192</v>
      </c>
      <c r="P37" s="206"/>
      <c r="Q37" s="202">
        <v>1515.713264</v>
      </c>
      <c r="R37" s="202">
        <v>172.690743</v>
      </c>
      <c r="S37" s="202">
        <v>92.232494090000003</v>
      </c>
      <c r="T37" s="202"/>
      <c r="U37" s="202">
        <v>79.187123</v>
      </c>
      <c r="V37" s="202">
        <v>1859.8236240900001</v>
      </c>
      <c r="W37" s="206"/>
      <c r="X37" s="204">
        <v>0.23889199759393032</v>
      </c>
      <c r="Y37" s="204">
        <v>1.3338009294926012E-2</v>
      </c>
      <c r="Z37" s="204">
        <v>1.8105877242284332</v>
      </c>
      <c r="AA37" s="204"/>
      <c r="AB37" s="204">
        <v>0.82155599428251236</v>
      </c>
      <c r="AC37" s="204">
        <v>0.26505820961014193</v>
      </c>
      <c r="AD37" s="207"/>
      <c r="AE37" s="208">
        <f t="shared" si="1"/>
        <v>5385.5239860000001</v>
      </c>
      <c r="AF37" s="208">
        <f t="shared" si="2"/>
        <v>179.20607200000001</v>
      </c>
      <c r="AG37" s="208">
        <f t="shared" si="3"/>
        <v>295.91930382999999</v>
      </c>
      <c r="AH37" s="208">
        <f t="shared" si="4"/>
        <v>0</v>
      </c>
      <c r="AI37" s="208">
        <f t="shared" si="5"/>
        <v>183.63085599999999</v>
      </c>
      <c r="AJ37" s="208">
        <f t="shared" si="6"/>
        <v>6044.2802178300008</v>
      </c>
      <c r="AK37" s="207"/>
      <c r="AL37" s="209">
        <f t="shared" si="8"/>
        <v>0.24628999045366706</v>
      </c>
      <c r="AM37" s="209">
        <f t="shared" si="9"/>
        <v>1.2799108947833426E-2</v>
      </c>
      <c r="AN37" s="209">
        <f t="shared" si="10"/>
        <v>0.85581540793112976</v>
      </c>
      <c r="AO37" s="209"/>
      <c r="AP37" s="209">
        <f t="shared" si="11"/>
        <v>0.55258959500614835</v>
      </c>
      <c r="AQ37" s="209">
        <f t="shared" si="12"/>
        <v>0.26557530306850441</v>
      </c>
    </row>
    <row r="38" spans="2:43">
      <c r="B38" s="322">
        <v>38200</v>
      </c>
      <c r="C38" s="202">
        <v>4006.4880760000001</v>
      </c>
      <c r="D38" s="202">
        <v>6.4030440000000004</v>
      </c>
      <c r="E38" s="202">
        <v>209.54286698000001</v>
      </c>
      <c r="F38" s="202">
        <v>0</v>
      </c>
      <c r="G38" s="202">
        <v>107.850848</v>
      </c>
      <c r="H38" s="202">
        <v>4330.2848349800006</v>
      </c>
      <c r="I38" s="206"/>
      <c r="J38" s="204">
        <v>0.27274422450689917</v>
      </c>
      <c r="K38" s="204">
        <v>-2.8408278760389094E-2</v>
      </c>
      <c r="L38" s="204">
        <v>0.62188869752625431</v>
      </c>
      <c r="M38" s="204"/>
      <c r="N38" s="204">
        <v>0.41249392589823075</v>
      </c>
      <c r="O38" s="204">
        <v>0.28875415858112818</v>
      </c>
      <c r="P38" s="206"/>
      <c r="Q38" s="202">
        <v>1530.4177380000001</v>
      </c>
      <c r="R38" s="202">
        <v>176.59134</v>
      </c>
      <c r="S38" s="202">
        <v>93.787263170000003</v>
      </c>
      <c r="T38" s="202"/>
      <c r="U38" s="202">
        <v>82.223144000000005</v>
      </c>
      <c r="V38" s="202">
        <v>1883.0194851700001</v>
      </c>
      <c r="W38" s="206"/>
      <c r="X38" s="204">
        <v>0.19534459385710723</v>
      </c>
      <c r="Y38" s="204">
        <v>7.2444637188944672E-2</v>
      </c>
      <c r="Z38" s="204">
        <v>1.7197596951576313</v>
      </c>
      <c r="AA38" s="204"/>
      <c r="AB38" s="204">
        <v>0.86739686314305398</v>
      </c>
      <c r="AC38" s="204">
        <v>0.23598902065444971</v>
      </c>
      <c r="AD38" s="207"/>
      <c r="AE38" s="208">
        <f t="shared" si="1"/>
        <v>5536.9058139999997</v>
      </c>
      <c r="AF38" s="208">
        <f t="shared" si="2"/>
        <v>182.994384</v>
      </c>
      <c r="AG38" s="208">
        <f t="shared" si="3"/>
        <v>303.33013015</v>
      </c>
      <c r="AH38" s="208">
        <f t="shared" si="4"/>
        <v>0</v>
      </c>
      <c r="AI38" s="208">
        <f t="shared" si="5"/>
        <v>190.073992</v>
      </c>
      <c r="AJ38" s="208">
        <f t="shared" si="6"/>
        <v>6213.3043201500004</v>
      </c>
      <c r="AK38" s="207"/>
      <c r="AL38" s="209">
        <f t="shared" si="8"/>
        <v>0.25036599238249768</v>
      </c>
      <c r="AM38" s="209">
        <f t="shared" si="9"/>
        <v>6.8563547018577697E-2</v>
      </c>
      <c r="AN38" s="209">
        <f t="shared" si="10"/>
        <v>0.85318449882854397</v>
      </c>
      <c r="AO38" s="209"/>
      <c r="AP38" s="209">
        <f t="shared" si="11"/>
        <v>0.57887385389306711</v>
      </c>
      <c r="AQ38" s="209">
        <f t="shared" si="12"/>
        <v>0.27229332208303503</v>
      </c>
    </row>
    <row r="39" spans="2:43">
      <c r="B39" s="322">
        <v>38231</v>
      </c>
      <c r="C39" s="202">
        <v>3923.3908959999999</v>
      </c>
      <c r="D39" s="202">
        <v>4.7833439999999996</v>
      </c>
      <c r="E39" s="202">
        <v>223.54505214</v>
      </c>
      <c r="F39" s="202">
        <v>0</v>
      </c>
      <c r="G39" s="202">
        <v>115.320611</v>
      </c>
      <c r="H39" s="202">
        <v>4267.0399031400002</v>
      </c>
      <c r="I39" s="206"/>
      <c r="J39" s="204">
        <v>0.21631280191970492</v>
      </c>
      <c r="K39" s="204">
        <v>-0.3071761281332166</v>
      </c>
      <c r="L39" s="204">
        <v>0.67559720258195921</v>
      </c>
      <c r="M39" s="204"/>
      <c r="N39" s="204">
        <v>0.42940504367086918</v>
      </c>
      <c r="O39" s="204">
        <v>0.23803009254244989</v>
      </c>
      <c r="P39" s="206"/>
      <c r="Q39" s="202">
        <v>1525.595069</v>
      </c>
      <c r="R39" s="202">
        <v>175.59808899999999</v>
      </c>
      <c r="S39" s="202">
        <v>101.61194346000001</v>
      </c>
      <c r="T39" s="202"/>
      <c r="U39" s="202">
        <v>82.131248999999997</v>
      </c>
      <c r="V39" s="202">
        <v>1884.9363504600001</v>
      </c>
      <c r="W39" s="206"/>
      <c r="X39" s="204">
        <v>0.16570208926023855</v>
      </c>
      <c r="Y39" s="204">
        <v>5.4274852168914034E-2</v>
      </c>
      <c r="Z39" s="204">
        <v>1.8305101559218859</v>
      </c>
      <c r="AA39" s="204"/>
      <c r="AB39" s="204">
        <v>0.65167400637874717</v>
      </c>
      <c r="AC39" s="204">
        <v>0.2075819199280986</v>
      </c>
      <c r="AD39" s="207"/>
      <c r="AE39" s="208">
        <f t="shared" si="1"/>
        <v>5448.9859649999999</v>
      </c>
      <c r="AF39" s="208">
        <f t="shared" si="2"/>
        <v>180.38143299999999</v>
      </c>
      <c r="AG39" s="208">
        <f t="shared" si="3"/>
        <v>325.15699560000002</v>
      </c>
      <c r="AH39" s="208">
        <f t="shared" si="4"/>
        <v>0</v>
      </c>
      <c r="AI39" s="208">
        <f t="shared" si="5"/>
        <v>197.45186000000001</v>
      </c>
      <c r="AJ39" s="208">
        <f t="shared" si="6"/>
        <v>6151.9762535999998</v>
      </c>
      <c r="AK39" s="207"/>
      <c r="AL39" s="209">
        <f t="shared" si="8"/>
        <v>0.2017052837348714</v>
      </c>
      <c r="AM39" s="209">
        <f t="shared" si="9"/>
        <v>3.9888420478419118E-2</v>
      </c>
      <c r="AN39" s="209">
        <f t="shared" si="10"/>
        <v>0.92047205209231109</v>
      </c>
      <c r="AO39" s="209"/>
      <c r="AP39" s="209">
        <f t="shared" si="11"/>
        <v>0.51416172651613468</v>
      </c>
      <c r="AQ39" s="209">
        <f t="shared" si="12"/>
        <v>0.22853901279515076</v>
      </c>
    </row>
    <row r="40" spans="2:43">
      <c r="B40" s="322">
        <v>38261</v>
      </c>
      <c r="C40" s="202">
        <v>3967.0103509999999</v>
      </c>
      <c r="D40" s="202">
        <v>4.4638101600000004</v>
      </c>
      <c r="E40" s="202">
        <v>228.62761559999998</v>
      </c>
      <c r="F40" s="202">
        <v>0</v>
      </c>
      <c r="G40" s="202">
        <v>114.669978</v>
      </c>
      <c r="H40" s="202">
        <v>4314.7717547599996</v>
      </c>
      <c r="I40" s="206"/>
      <c r="J40" s="204">
        <v>0.21180595347586229</v>
      </c>
      <c r="K40" s="204">
        <v>-0.26826706830633829</v>
      </c>
      <c r="L40" s="204">
        <v>0.69271600184949955</v>
      </c>
      <c r="M40" s="204"/>
      <c r="N40" s="204">
        <v>0.39148946580263821</v>
      </c>
      <c r="O40" s="204">
        <v>0.23377580207947224</v>
      </c>
      <c r="P40" s="206"/>
      <c r="Q40" s="202">
        <v>1569.0136150000001</v>
      </c>
      <c r="R40" s="202">
        <v>176.36438285</v>
      </c>
      <c r="S40" s="202">
        <v>105.12013585</v>
      </c>
      <c r="T40" s="202"/>
      <c r="U40" s="202">
        <v>86.335773000000003</v>
      </c>
      <c r="V40" s="202">
        <v>1936.8339067000002</v>
      </c>
      <c r="W40" s="206"/>
      <c r="X40" s="204">
        <v>0.14995079458949845</v>
      </c>
      <c r="Y40" s="204">
        <v>7.7021922072756155E-2</v>
      </c>
      <c r="Z40" s="204">
        <v>1.4782920708649447</v>
      </c>
      <c r="AA40" s="204"/>
      <c r="AB40" s="204">
        <v>0.53513882368931553</v>
      </c>
      <c r="AC40" s="204">
        <v>0.1905599496361241</v>
      </c>
      <c r="AD40" s="207"/>
      <c r="AE40" s="208">
        <f t="shared" si="1"/>
        <v>5536.0239659999997</v>
      </c>
      <c r="AF40" s="208">
        <f t="shared" si="2"/>
        <v>180.82819301000001</v>
      </c>
      <c r="AG40" s="208">
        <f t="shared" si="3"/>
        <v>333.74775145000001</v>
      </c>
      <c r="AH40" s="208">
        <f t="shared" si="4"/>
        <v>0</v>
      </c>
      <c r="AI40" s="208">
        <f t="shared" si="5"/>
        <v>201.005751</v>
      </c>
      <c r="AJ40" s="208">
        <f t="shared" si="6"/>
        <v>6251.6056614600002</v>
      </c>
      <c r="AK40" s="207"/>
      <c r="AL40" s="209">
        <f t="shared" si="8"/>
        <v>0.19360946141008317</v>
      </c>
      <c r="AM40" s="209">
        <f t="shared" si="9"/>
        <v>6.4620696459058324E-2</v>
      </c>
      <c r="AN40" s="209">
        <f t="shared" si="10"/>
        <v>0.88046065327141454</v>
      </c>
      <c r="AO40" s="209"/>
      <c r="AP40" s="209">
        <f t="shared" si="11"/>
        <v>0.44975796550509983</v>
      </c>
      <c r="AQ40" s="209">
        <f t="shared" si="12"/>
        <v>0.22005523343582989</v>
      </c>
    </row>
    <row r="41" spans="2:43">
      <c r="B41" s="322">
        <v>38292</v>
      </c>
      <c r="C41" s="202">
        <v>4146.0030049999996</v>
      </c>
      <c r="D41" s="202">
        <v>4.4835978700000005</v>
      </c>
      <c r="E41" s="202">
        <v>230.42572633</v>
      </c>
      <c r="F41" s="202">
        <v>0</v>
      </c>
      <c r="G41" s="202">
        <v>118.942662</v>
      </c>
      <c r="H41" s="202">
        <v>4499.8549911999999</v>
      </c>
      <c r="I41" s="206"/>
      <c r="J41" s="204">
        <v>0.22105446291750286</v>
      </c>
      <c r="K41" s="204">
        <v>-0.2106180566363679</v>
      </c>
      <c r="L41" s="204">
        <v>0.42924935605963288</v>
      </c>
      <c r="M41" s="204"/>
      <c r="N41" s="204">
        <v>0.42130827530753678</v>
      </c>
      <c r="O41" s="204">
        <v>0.23418440052021472</v>
      </c>
      <c r="P41" s="206"/>
      <c r="Q41" s="202">
        <v>1561.2127889999999</v>
      </c>
      <c r="R41" s="202">
        <v>183.20940909999999</v>
      </c>
      <c r="S41" s="202">
        <v>107.30187184</v>
      </c>
      <c r="T41" s="202"/>
      <c r="U41" s="202">
        <v>86.562799999999996</v>
      </c>
      <c r="V41" s="202">
        <v>1938.2868699399999</v>
      </c>
      <c r="W41" s="206"/>
      <c r="X41" s="204">
        <v>0.11795956792562889</v>
      </c>
      <c r="Y41" s="204">
        <v>3.5367666030918343E-2</v>
      </c>
      <c r="Z41" s="204">
        <v>0.61923466928776105</v>
      </c>
      <c r="AA41" s="204"/>
      <c r="AB41" s="204">
        <v>0.44329640102440715</v>
      </c>
      <c r="AC41" s="204">
        <v>0.14038476363594432</v>
      </c>
      <c r="AD41" s="207"/>
      <c r="AE41" s="208">
        <f t="shared" si="1"/>
        <v>5707.2157939999997</v>
      </c>
      <c r="AF41" s="208">
        <f t="shared" si="2"/>
        <v>187.69300697</v>
      </c>
      <c r="AG41" s="208">
        <f t="shared" si="3"/>
        <v>337.72759817000002</v>
      </c>
      <c r="AH41" s="208">
        <f t="shared" si="4"/>
        <v>0</v>
      </c>
      <c r="AI41" s="208">
        <f t="shared" si="5"/>
        <v>205.50546199999999</v>
      </c>
      <c r="AJ41" s="208">
        <f t="shared" si="6"/>
        <v>6438.1418611399995</v>
      </c>
      <c r="AK41" s="207"/>
      <c r="AL41" s="209">
        <f t="shared" si="8"/>
        <v>0.19101001127456296</v>
      </c>
      <c r="AM41" s="209">
        <f t="shared" si="9"/>
        <v>2.7717427156526808E-2</v>
      </c>
      <c r="AN41" s="209">
        <f t="shared" si="10"/>
        <v>0.48459176103656953</v>
      </c>
      <c r="AO41" s="209"/>
      <c r="AP41" s="209">
        <f t="shared" si="11"/>
        <v>0.43048789728726677</v>
      </c>
      <c r="AQ41" s="209">
        <f t="shared" si="12"/>
        <v>0.20436054529141678</v>
      </c>
    </row>
    <row r="42" spans="2:43">
      <c r="B42" s="322">
        <v>38322</v>
      </c>
      <c r="C42" s="202">
        <v>4347.59706929</v>
      </c>
      <c r="D42" s="202">
        <v>4.4233140000000004</v>
      </c>
      <c r="E42" s="202">
        <v>243.37322281000002</v>
      </c>
      <c r="F42" s="202">
        <v>0</v>
      </c>
      <c r="G42" s="202">
        <v>121.085459</v>
      </c>
      <c r="H42" s="202">
        <v>4716.4790650999994</v>
      </c>
      <c r="I42" s="206"/>
      <c r="J42" s="204">
        <v>0.25470650362033154</v>
      </c>
      <c r="K42" s="204">
        <v>-0.20266278242654145</v>
      </c>
      <c r="L42" s="204">
        <v>0.48746629112432593</v>
      </c>
      <c r="M42" s="204"/>
      <c r="N42" s="204">
        <v>0.42192142123254373</v>
      </c>
      <c r="O42" s="204">
        <v>0.26809198476908969</v>
      </c>
      <c r="P42" s="206"/>
      <c r="Q42" s="202">
        <v>1608.03079673</v>
      </c>
      <c r="R42" s="202">
        <v>183.75602599999999</v>
      </c>
      <c r="S42" s="202">
        <v>110.29158117</v>
      </c>
      <c r="T42" s="202"/>
      <c r="U42" s="202">
        <v>87.549599000000001</v>
      </c>
      <c r="V42" s="202">
        <v>1989.6280029</v>
      </c>
      <c r="W42" s="206"/>
      <c r="X42" s="204">
        <v>0.19873649227036383</v>
      </c>
      <c r="Y42" s="204">
        <v>9.5329365136144872E-2</v>
      </c>
      <c r="Z42" s="204">
        <v>0.68517049610925906</v>
      </c>
      <c r="AA42" s="204"/>
      <c r="AB42" s="204">
        <v>0.45335471175061914</v>
      </c>
      <c r="AC42" s="204">
        <v>0.21698022754341939</v>
      </c>
      <c r="AD42" s="207"/>
      <c r="AE42" s="208">
        <f t="shared" si="1"/>
        <v>5955.6278660200005</v>
      </c>
      <c r="AF42" s="208">
        <f t="shared" si="2"/>
        <v>188.17934</v>
      </c>
      <c r="AG42" s="208">
        <f t="shared" si="3"/>
        <v>353.66480397999999</v>
      </c>
      <c r="AH42" s="208">
        <f t="shared" si="4"/>
        <v>0</v>
      </c>
      <c r="AI42" s="208">
        <f t="shared" si="5"/>
        <v>208.63505800000001</v>
      </c>
      <c r="AJ42" s="208">
        <f t="shared" si="6"/>
        <v>6706.1070679999993</v>
      </c>
      <c r="AK42" s="207"/>
      <c r="AL42" s="209">
        <f t="shared" si="8"/>
        <v>0.2390858261124631</v>
      </c>
      <c r="AM42" s="209">
        <f t="shared" si="9"/>
        <v>8.5790762540361998E-2</v>
      </c>
      <c r="AN42" s="209">
        <f t="shared" si="10"/>
        <v>0.54395440196793654</v>
      </c>
      <c r="AO42" s="209"/>
      <c r="AP42" s="209">
        <f t="shared" si="11"/>
        <v>0.43494469774570521</v>
      </c>
      <c r="AQ42" s="209">
        <f t="shared" si="12"/>
        <v>0.25248527618982997</v>
      </c>
    </row>
    <row r="43" spans="2:43">
      <c r="B43" s="322">
        <v>38353</v>
      </c>
      <c r="C43" s="202">
        <v>4407.1865643299998</v>
      </c>
      <c r="D43" s="202">
        <v>4.1069899999999997</v>
      </c>
      <c r="E43" s="202">
        <v>243.19993787000001</v>
      </c>
      <c r="F43" s="202">
        <v>0</v>
      </c>
      <c r="G43" s="202">
        <v>122.250646</v>
      </c>
      <c r="H43" s="202">
        <v>4776.7441382000006</v>
      </c>
      <c r="I43" s="206"/>
      <c r="J43" s="204">
        <v>0.24558471503799661</v>
      </c>
      <c r="K43" s="204">
        <v>-0.22723867074943549</v>
      </c>
      <c r="L43" s="204">
        <v>0.37715317758253208</v>
      </c>
      <c r="M43" s="204"/>
      <c r="N43" s="204">
        <v>0.37678339667235528</v>
      </c>
      <c r="O43" s="204">
        <v>0.25408345048134429</v>
      </c>
      <c r="P43" s="206"/>
      <c r="Q43" s="202">
        <v>1648.8908618800001</v>
      </c>
      <c r="R43" s="202">
        <v>172.58523700000001</v>
      </c>
      <c r="S43" s="202">
        <v>113.34790841</v>
      </c>
      <c r="T43" s="202"/>
      <c r="U43" s="202">
        <v>89.269644999999997</v>
      </c>
      <c r="V43" s="202">
        <v>2024.0936522900001</v>
      </c>
      <c r="W43" s="206"/>
      <c r="X43" s="204">
        <v>0.17498104439513962</v>
      </c>
      <c r="Y43" s="204">
        <v>-1.328719581854565E-2</v>
      </c>
      <c r="Z43" s="204">
        <v>0.51386774534678903</v>
      </c>
      <c r="AA43" s="204"/>
      <c r="AB43" s="204">
        <v>0.40155108534289963</v>
      </c>
      <c r="AC43" s="204">
        <v>0.17898536116695918</v>
      </c>
      <c r="AD43" s="207"/>
      <c r="AE43" s="208">
        <f t="shared" si="1"/>
        <v>6056.0774262100003</v>
      </c>
      <c r="AF43" s="208">
        <f t="shared" si="2"/>
        <v>176.692227</v>
      </c>
      <c r="AG43" s="208">
        <f t="shared" si="3"/>
        <v>356.54784628000004</v>
      </c>
      <c r="AH43" s="208">
        <f t="shared" si="4"/>
        <v>0</v>
      </c>
      <c r="AI43" s="208">
        <f t="shared" si="5"/>
        <v>211.52029099999999</v>
      </c>
      <c r="AJ43" s="208">
        <f t="shared" si="6"/>
        <v>6800.8377904900008</v>
      </c>
      <c r="AK43" s="207"/>
      <c r="AL43" s="209">
        <f t="shared" si="8"/>
        <v>0.2255343446916227</v>
      </c>
      <c r="AM43" s="209">
        <f t="shared" si="9"/>
        <v>-1.9596492664392007E-2</v>
      </c>
      <c r="AN43" s="209">
        <f t="shared" si="10"/>
        <v>0.41785890944227244</v>
      </c>
      <c r="AO43" s="209"/>
      <c r="AP43" s="209">
        <f t="shared" si="11"/>
        <v>0.38712874437517475</v>
      </c>
      <c r="AQ43" s="209">
        <f t="shared" si="12"/>
        <v>0.23075107877968892</v>
      </c>
    </row>
    <row r="44" spans="2:43">
      <c r="B44" s="322">
        <v>38384</v>
      </c>
      <c r="C44" s="202">
        <v>4434.4772505500005</v>
      </c>
      <c r="D44" s="202">
        <v>4.3972740000000003</v>
      </c>
      <c r="E44" s="202">
        <v>245.59373578</v>
      </c>
      <c r="F44" s="202">
        <v>0</v>
      </c>
      <c r="G44" s="202">
        <v>123.485088</v>
      </c>
      <c r="H44" s="202">
        <v>4807.9533483300011</v>
      </c>
      <c r="I44" s="206"/>
      <c r="J44" s="204">
        <v>0.22923116165648016</v>
      </c>
      <c r="K44" s="204">
        <v>-0.33863786412947561</v>
      </c>
      <c r="L44" s="204">
        <v>0.35717233003402504</v>
      </c>
      <c r="M44" s="204"/>
      <c r="N44" s="204">
        <v>0.36200131993600793</v>
      </c>
      <c r="O44" s="204">
        <v>0.23731550508125876</v>
      </c>
      <c r="P44" s="206"/>
      <c r="Q44" s="202">
        <v>1636.09235786</v>
      </c>
      <c r="R44" s="202">
        <v>174.13179700000001</v>
      </c>
      <c r="S44" s="202">
        <v>113.81799274000001</v>
      </c>
      <c r="T44" s="202"/>
      <c r="U44" s="202">
        <v>93.096374999999995</v>
      </c>
      <c r="V44" s="202">
        <v>2017.1385226</v>
      </c>
      <c r="W44" s="206"/>
      <c r="X44" s="204">
        <v>0.14285701586667132</v>
      </c>
      <c r="Y44" s="204">
        <v>-1.4499281400926711E-2</v>
      </c>
      <c r="Z44" s="204">
        <v>0.48891336589466605</v>
      </c>
      <c r="AA44" s="204"/>
      <c r="AB44" s="204">
        <v>0.35143542475996359</v>
      </c>
      <c r="AC44" s="204">
        <v>0.15028074517670453</v>
      </c>
      <c r="AD44" s="207"/>
      <c r="AE44" s="208">
        <f t="shared" si="1"/>
        <v>6070.56960841</v>
      </c>
      <c r="AF44" s="208">
        <f t="shared" si="2"/>
        <v>178.52907100000002</v>
      </c>
      <c r="AG44" s="208">
        <f t="shared" si="3"/>
        <v>359.41172852</v>
      </c>
      <c r="AH44" s="208">
        <f t="shared" si="4"/>
        <v>0</v>
      </c>
      <c r="AI44" s="208">
        <f t="shared" si="5"/>
        <v>216.58146299999999</v>
      </c>
      <c r="AJ44" s="208">
        <f t="shared" si="6"/>
        <v>6825.0918709300013</v>
      </c>
      <c r="AK44" s="207"/>
      <c r="AL44" s="209">
        <f t="shared" si="8"/>
        <v>0.20469274511613622</v>
      </c>
      <c r="AM44" s="209">
        <f t="shared" si="9"/>
        <v>-2.6253984873268355E-2</v>
      </c>
      <c r="AN44" s="209">
        <f t="shared" si="10"/>
        <v>0.39629676275265835</v>
      </c>
      <c r="AO44" s="209"/>
      <c r="AP44" s="209">
        <f t="shared" si="11"/>
        <v>0.35743944943175365</v>
      </c>
      <c r="AQ44" s="209">
        <f t="shared" si="12"/>
        <v>0.21025152008100134</v>
      </c>
    </row>
    <row r="45" spans="2:43">
      <c r="B45" s="322">
        <v>38412</v>
      </c>
      <c r="C45" s="202">
        <v>4568.3695889999999</v>
      </c>
      <c r="D45" s="202">
        <v>4.4122779999999997</v>
      </c>
      <c r="E45" s="202">
        <v>254.44434665</v>
      </c>
      <c r="F45" s="202">
        <v>0</v>
      </c>
      <c r="G45" s="202">
        <v>126.522007</v>
      </c>
      <c r="H45" s="202">
        <v>4953.748220649999</v>
      </c>
      <c r="I45" s="206"/>
      <c r="J45" s="204">
        <v>0.23706328618335304</v>
      </c>
      <c r="K45" s="204">
        <v>-0.34497926022058201</v>
      </c>
      <c r="L45" s="204">
        <v>0.39418304975208973</v>
      </c>
      <c r="M45" s="204"/>
      <c r="N45" s="204">
        <v>0.37879291036629326</v>
      </c>
      <c r="O45" s="204">
        <v>0.2465652064254944</v>
      </c>
      <c r="P45" s="206"/>
      <c r="Q45" s="202">
        <v>1643.7288146400001</v>
      </c>
      <c r="R45" s="202">
        <v>171.13620299999999</v>
      </c>
      <c r="S45" s="202">
        <v>119.81326986000001</v>
      </c>
      <c r="T45" s="202"/>
      <c r="U45" s="202">
        <v>94.657809999999998</v>
      </c>
      <c r="V45" s="202">
        <v>2029.3360975000001</v>
      </c>
      <c r="W45" s="206"/>
      <c r="X45" s="204">
        <v>0.14579940609107167</v>
      </c>
      <c r="Y45" s="204">
        <v>-8.2374734814699702E-3</v>
      </c>
      <c r="Z45" s="204">
        <v>0.47446550901974938</v>
      </c>
      <c r="AA45" s="204"/>
      <c r="AB45" s="204">
        <v>0.25579638529764592</v>
      </c>
      <c r="AC45" s="204">
        <v>0.1505721445067143</v>
      </c>
      <c r="AD45" s="207"/>
      <c r="AE45" s="208">
        <f t="shared" si="1"/>
        <v>6212.0984036400005</v>
      </c>
      <c r="AF45" s="208">
        <f t="shared" si="2"/>
        <v>175.54848099999998</v>
      </c>
      <c r="AG45" s="208">
        <f t="shared" si="3"/>
        <v>374.25761650999999</v>
      </c>
      <c r="AH45" s="208">
        <f t="shared" si="4"/>
        <v>0</v>
      </c>
      <c r="AI45" s="208">
        <f t="shared" si="5"/>
        <v>221.17981700000001</v>
      </c>
      <c r="AJ45" s="208">
        <f t="shared" si="6"/>
        <v>6983.0843181499986</v>
      </c>
      <c r="AK45" s="207"/>
      <c r="AL45" s="209">
        <f t="shared" si="8"/>
        <v>0.21152944506992633</v>
      </c>
      <c r="AM45" s="209">
        <f t="shared" si="9"/>
        <v>-2.0888906595401213E-2</v>
      </c>
      <c r="AN45" s="209">
        <f t="shared" si="10"/>
        <v>0.41891606289464756</v>
      </c>
      <c r="AO45" s="209"/>
      <c r="AP45" s="209">
        <f t="shared" si="11"/>
        <v>0.32332386202893648</v>
      </c>
      <c r="AQ45" s="209">
        <f t="shared" si="12"/>
        <v>0.21705694762947214</v>
      </c>
    </row>
    <row r="46" spans="2:43">
      <c r="B46" s="322">
        <v>38443</v>
      </c>
      <c r="C46" s="202">
        <v>4464.5564494399996</v>
      </c>
      <c r="D46" s="202">
        <v>6.7034547400000006</v>
      </c>
      <c r="E46" s="202">
        <v>259.73416992999995</v>
      </c>
      <c r="F46" s="202">
        <v>0</v>
      </c>
      <c r="G46" s="202">
        <v>126.02791000000001</v>
      </c>
      <c r="H46" s="202">
        <v>4857.0219841099997</v>
      </c>
      <c r="I46" s="206"/>
      <c r="J46" s="204">
        <v>0.20530350224327276</v>
      </c>
      <c r="K46" s="204">
        <v>-6.0892927637403615E-2</v>
      </c>
      <c r="L46" s="204">
        <v>0.38248898005854803</v>
      </c>
      <c r="M46" s="204"/>
      <c r="N46" s="204">
        <v>0.35285012485937606</v>
      </c>
      <c r="O46" s="204">
        <v>0.21660874697211785</v>
      </c>
      <c r="P46" s="206"/>
      <c r="Q46" s="202">
        <v>1631.2188260400003</v>
      </c>
      <c r="R46" s="202">
        <v>176.65399156000001</v>
      </c>
      <c r="S46" s="202">
        <v>120.39787143000001</v>
      </c>
      <c r="T46" s="202"/>
      <c r="U46" s="202">
        <v>96.235590000000002</v>
      </c>
      <c r="V46" s="202">
        <v>2024.5062790300005</v>
      </c>
      <c r="W46" s="206"/>
      <c r="X46" s="204">
        <v>0.10884285714248243</v>
      </c>
      <c r="Y46" s="204">
        <v>0.10672946225736135</v>
      </c>
      <c r="Z46" s="204">
        <v>0.39980053112954317</v>
      </c>
      <c r="AA46" s="204"/>
      <c r="AB46" s="204">
        <v>0.28500471812557482</v>
      </c>
      <c r="AC46" s="204">
        <v>0.12998636097715388</v>
      </c>
      <c r="AD46" s="207"/>
      <c r="AE46" s="208">
        <f t="shared" si="1"/>
        <v>6095.7752754800003</v>
      </c>
      <c r="AF46" s="208">
        <f t="shared" si="2"/>
        <v>183.35744630000002</v>
      </c>
      <c r="AG46" s="208">
        <f t="shared" si="3"/>
        <v>380.13204135999996</v>
      </c>
      <c r="AH46" s="208">
        <f t="shared" si="4"/>
        <v>0</v>
      </c>
      <c r="AI46" s="208">
        <f t="shared" si="5"/>
        <v>222.26350000000002</v>
      </c>
      <c r="AJ46" s="208">
        <f t="shared" si="6"/>
        <v>6881.5282631400005</v>
      </c>
      <c r="AK46" s="207"/>
      <c r="AL46" s="209">
        <f t="shared" si="8"/>
        <v>0.17788360563617256</v>
      </c>
      <c r="AM46" s="209">
        <f t="shared" si="9"/>
        <v>9.9554267144280839E-2</v>
      </c>
      <c r="AN46" s="209">
        <f t="shared" si="10"/>
        <v>0.38792549155483513</v>
      </c>
      <c r="AO46" s="209"/>
      <c r="AP46" s="209">
        <f t="shared" si="11"/>
        <v>0.32261466173661879</v>
      </c>
      <c r="AQ46" s="209">
        <f t="shared" si="12"/>
        <v>0.18977652932051359</v>
      </c>
    </row>
    <row r="47" spans="2:43">
      <c r="B47" s="322">
        <v>38473</v>
      </c>
      <c r="C47" s="202">
        <v>4610.9104422299997</v>
      </c>
      <c r="D47" s="202">
        <v>6.6516359999999999</v>
      </c>
      <c r="E47" s="202">
        <v>270.20502888999999</v>
      </c>
      <c r="F47" s="202">
        <v>0</v>
      </c>
      <c r="G47" s="202">
        <v>128.64207200000001</v>
      </c>
      <c r="H47" s="202">
        <v>5016.409179119999</v>
      </c>
      <c r="I47" s="206"/>
      <c r="J47" s="204">
        <v>0.19457602659085538</v>
      </c>
      <c r="K47" s="204">
        <v>3.4495087323891394E-3</v>
      </c>
      <c r="L47" s="204">
        <v>0.40359243061406858</v>
      </c>
      <c r="M47" s="204"/>
      <c r="N47" s="204">
        <v>0.3386444807122273</v>
      </c>
      <c r="O47" s="204">
        <v>0.20728701234722391</v>
      </c>
      <c r="P47" s="206"/>
      <c r="Q47" s="202">
        <v>1626.6988539000001</v>
      </c>
      <c r="R47" s="202">
        <v>170.581469</v>
      </c>
      <c r="S47" s="202">
        <v>124.70403390999999</v>
      </c>
      <c r="T47" s="202"/>
      <c r="U47" s="202">
        <v>97.436729</v>
      </c>
      <c r="V47" s="202">
        <v>2019.42108581</v>
      </c>
      <c r="W47" s="206"/>
      <c r="X47" s="204">
        <v>0.10466530420668363</v>
      </c>
      <c r="Y47" s="204">
        <v>7.6101361617341823E-2</v>
      </c>
      <c r="Z47" s="204">
        <v>0.42101459656147311</v>
      </c>
      <c r="AA47" s="204"/>
      <c r="AB47" s="204">
        <v>0.28598807454145403</v>
      </c>
      <c r="AC47" s="204">
        <v>0.12526718485565369</v>
      </c>
      <c r="AD47" s="207"/>
      <c r="AE47" s="208">
        <f t="shared" si="1"/>
        <v>6237.6092961300001</v>
      </c>
      <c r="AF47" s="208">
        <f t="shared" si="2"/>
        <v>177.23310499999999</v>
      </c>
      <c r="AG47" s="208">
        <f t="shared" si="3"/>
        <v>394.90906280000002</v>
      </c>
      <c r="AH47" s="208">
        <f t="shared" si="4"/>
        <v>0</v>
      </c>
      <c r="AI47" s="208">
        <f t="shared" si="5"/>
        <v>226.078801</v>
      </c>
      <c r="AJ47" s="208">
        <f t="shared" si="6"/>
        <v>7035.8302649299985</v>
      </c>
      <c r="AK47" s="207"/>
      <c r="AL47" s="209">
        <f t="shared" si="8"/>
        <v>0.16974688736482491</v>
      </c>
      <c r="AM47" s="209">
        <f t="shared" si="9"/>
        <v>7.3185214165910395E-2</v>
      </c>
      <c r="AN47" s="209">
        <f t="shared" si="10"/>
        <v>0.4090476559016043</v>
      </c>
      <c r="AO47" s="209"/>
      <c r="AP47" s="209">
        <f t="shared" si="11"/>
        <v>0.31543074074376198</v>
      </c>
      <c r="AQ47" s="209">
        <f t="shared" si="12"/>
        <v>0.18254737781856178</v>
      </c>
    </row>
    <row r="48" spans="2:43">
      <c r="B48" s="322">
        <v>38504</v>
      </c>
      <c r="C48" s="202">
        <v>4650.7928376299997</v>
      </c>
      <c r="D48" s="202">
        <v>5.333774</v>
      </c>
      <c r="E48" s="202">
        <v>276.929058</v>
      </c>
      <c r="F48" s="202">
        <v>0</v>
      </c>
      <c r="G48" s="202">
        <v>129.458091</v>
      </c>
      <c r="H48" s="202">
        <v>5062.5137606299995</v>
      </c>
      <c r="I48" s="206"/>
      <c r="J48" s="204">
        <v>0.21398804843370489</v>
      </c>
      <c r="K48" s="204">
        <v>-0.13635065325357321</v>
      </c>
      <c r="L48" s="204">
        <v>0.40286764128180574</v>
      </c>
      <c r="M48" s="204"/>
      <c r="N48" s="204">
        <v>0.2881702021718715</v>
      </c>
      <c r="O48" s="204">
        <v>0.22428451929449711</v>
      </c>
      <c r="P48" s="206"/>
      <c r="Q48" s="202">
        <v>1679.39874384</v>
      </c>
      <c r="R48" s="202">
        <v>174.409706</v>
      </c>
      <c r="S48" s="202">
        <v>125.66818046</v>
      </c>
      <c r="T48" s="202"/>
      <c r="U48" s="202">
        <v>99.988142999999994</v>
      </c>
      <c r="V48" s="202">
        <v>2079.4647732999997</v>
      </c>
      <c r="W48" s="206"/>
      <c r="X48" s="204">
        <v>0.12676772417372129</v>
      </c>
      <c r="Y48" s="204">
        <v>7.4739054907969171E-2</v>
      </c>
      <c r="Z48" s="204">
        <v>0.41663952142794125</v>
      </c>
      <c r="AA48" s="204"/>
      <c r="AB48" s="204">
        <v>0.26218072145539906</v>
      </c>
      <c r="AC48" s="204">
        <v>0.14214567346910245</v>
      </c>
      <c r="AD48" s="207"/>
      <c r="AE48" s="208">
        <f t="shared" si="1"/>
        <v>6330.1915814699996</v>
      </c>
      <c r="AF48" s="208">
        <f t="shared" si="2"/>
        <v>179.74348000000001</v>
      </c>
      <c r="AG48" s="208">
        <f t="shared" si="3"/>
        <v>402.59723845999997</v>
      </c>
      <c r="AH48" s="208">
        <f t="shared" si="4"/>
        <v>0</v>
      </c>
      <c r="AI48" s="208">
        <f t="shared" si="5"/>
        <v>229.446234</v>
      </c>
      <c r="AJ48" s="208">
        <f t="shared" si="6"/>
        <v>7141.9785339299997</v>
      </c>
      <c r="AK48" s="207"/>
      <c r="AL48" s="209">
        <f t="shared" si="8"/>
        <v>0.18955901624899751</v>
      </c>
      <c r="AM48" s="209">
        <f t="shared" si="9"/>
        <v>6.7000219967328745E-2</v>
      </c>
      <c r="AN48" s="209">
        <f t="shared" si="10"/>
        <v>0.40713761289868189</v>
      </c>
      <c r="AO48" s="209"/>
      <c r="AP48" s="209">
        <f t="shared" si="11"/>
        <v>0.27671408941195019</v>
      </c>
      <c r="AQ48" s="209">
        <f t="shared" si="12"/>
        <v>0.19917475695718889</v>
      </c>
    </row>
    <row r="49" spans="2:43">
      <c r="B49" s="322">
        <v>38534</v>
      </c>
      <c r="C49" s="202">
        <v>4671.3856729899999</v>
      </c>
      <c r="D49" s="202">
        <v>4.9760590000000002</v>
      </c>
      <c r="E49" s="202">
        <v>277.15876864999996</v>
      </c>
      <c r="F49" s="202">
        <v>0</v>
      </c>
      <c r="G49" s="202">
        <v>130.891266</v>
      </c>
      <c r="H49" s="202">
        <v>5084.4117666399989</v>
      </c>
      <c r="I49" s="206"/>
      <c r="J49" s="204">
        <v>0.20713544112972238</v>
      </c>
      <c r="K49" s="204">
        <v>-0.23625361052373561</v>
      </c>
      <c r="L49" s="204">
        <v>0.3607104407191839</v>
      </c>
      <c r="M49" s="204"/>
      <c r="N49" s="204">
        <v>0.25322278551648481</v>
      </c>
      <c r="O49" s="204">
        <v>0.2150709782116853</v>
      </c>
      <c r="P49" s="206"/>
      <c r="Q49" s="202">
        <v>1682.24674641</v>
      </c>
      <c r="R49" s="202">
        <v>186.70916299999999</v>
      </c>
      <c r="S49" s="202">
        <v>126.1453616</v>
      </c>
      <c r="T49" s="202"/>
      <c r="U49" s="202">
        <v>100.26523</v>
      </c>
      <c r="V49" s="202">
        <v>2095.3665010099999</v>
      </c>
      <c r="W49" s="206"/>
      <c r="X49" s="204">
        <v>0.10987136311686996</v>
      </c>
      <c r="Y49" s="204">
        <v>8.1176441518929554E-2</v>
      </c>
      <c r="Z49" s="204">
        <v>0.36768893484445941</v>
      </c>
      <c r="AA49" s="204"/>
      <c r="AB49" s="204">
        <v>0.26618099258385741</v>
      </c>
      <c r="AC49" s="204">
        <v>0.12664796482260487</v>
      </c>
      <c r="AD49" s="207"/>
      <c r="AE49" s="208">
        <f t="shared" si="1"/>
        <v>6353.6324193999999</v>
      </c>
      <c r="AF49" s="208">
        <f t="shared" si="2"/>
        <v>191.68522199999998</v>
      </c>
      <c r="AG49" s="208">
        <f t="shared" si="3"/>
        <v>403.30413024999996</v>
      </c>
      <c r="AH49" s="208">
        <f t="shared" si="4"/>
        <v>0</v>
      </c>
      <c r="AI49" s="208">
        <f t="shared" si="5"/>
        <v>231.156496</v>
      </c>
      <c r="AJ49" s="208">
        <f t="shared" si="6"/>
        <v>7179.7782676499992</v>
      </c>
      <c r="AK49" s="207"/>
      <c r="AL49" s="209">
        <f t="shared" si="8"/>
        <v>0.17976123324613491</v>
      </c>
      <c r="AM49" s="209">
        <f t="shared" si="9"/>
        <v>6.9635754306360598E-2</v>
      </c>
      <c r="AN49" s="209">
        <f t="shared" si="10"/>
        <v>0.36288550638687123</v>
      </c>
      <c r="AO49" s="209"/>
      <c r="AP49" s="209">
        <f t="shared" si="11"/>
        <v>0.25881075237159501</v>
      </c>
      <c r="AQ49" s="209">
        <f t="shared" si="12"/>
        <v>0.18786323745719091</v>
      </c>
    </row>
    <row r="50" spans="2:43">
      <c r="B50" s="322">
        <v>38565</v>
      </c>
      <c r="C50" s="202">
        <v>4619.1998878099994</v>
      </c>
      <c r="D50" s="202">
        <v>5.7958610000000004</v>
      </c>
      <c r="E50" s="202">
        <v>278.45478135000002</v>
      </c>
      <c r="F50" s="202">
        <v>0</v>
      </c>
      <c r="G50" s="202">
        <v>130.66745299999999</v>
      </c>
      <c r="H50" s="202">
        <v>5034.1179831599993</v>
      </c>
      <c r="I50" s="206"/>
      <c r="J50" s="204">
        <v>0.15292989775267696</v>
      </c>
      <c r="K50" s="204">
        <v>-9.4827241543240959E-2</v>
      </c>
      <c r="L50" s="204">
        <v>0.32886786061096207</v>
      </c>
      <c r="M50" s="204"/>
      <c r="N50" s="204">
        <v>0.21155702920388708</v>
      </c>
      <c r="O50" s="204">
        <v>0.16253737917987321</v>
      </c>
      <c r="P50" s="206"/>
      <c r="Q50" s="202">
        <v>1762.30329992</v>
      </c>
      <c r="R50" s="202">
        <v>186.689607</v>
      </c>
      <c r="S50" s="202">
        <v>129.57601134000001</v>
      </c>
      <c r="T50" s="202"/>
      <c r="U50" s="202">
        <v>99.980483000000007</v>
      </c>
      <c r="V50" s="202">
        <v>2178.5494012599997</v>
      </c>
      <c r="W50" s="206"/>
      <c r="X50" s="204">
        <v>0.15151782167856709</v>
      </c>
      <c r="Y50" s="204">
        <v>5.7184384013394984E-2</v>
      </c>
      <c r="Z50" s="204">
        <v>0.38159497313754498</v>
      </c>
      <c r="AA50" s="204"/>
      <c r="AB50" s="204">
        <v>0.21596521534131563</v>
      </c>
      <c r="AC50" s="204">
        <v>0.15694469357194096</v>
      </c>
      <c r="AD50" s="207"/>
      <c r="AE50" s="208">
        <f t="shared" si="1"/>
        <v>6381.5031877299989</v>
      </c>
      <c r="AF50" s="208">
        <f t="shared" si="2"/>
        <v>192.485468</v>
      </c>
      <c r="AG50" s="208">
        <f t="shared" si="3"/>
        <v>408.03079269</v>
      </c>
      <c r="AH50" s="208">
        <f t="shared" si="4"/>
        <v>0</v>
      </c>
      <c r="AI50" s="208">
        <f t="shared" si="5"/>
        <v>230.64793600000002</v>
      </c>
      <c r="AJ50" s="208">
        <f t="shared" si="6"/>
        <v>7212.6673844199995</v>
      </c>
      <c r="AK50" s="207"/>
      <c r="AL50" s="209">
        <f t="shared" si="8"/>
        <v>0.15253959559767938</v>
      </c>
      <c r="AM50" s="209">
        <f t="shared" si="9"/>
        <v>5.1865438668325492E-2</v>
      </c>
      <c r="AN50" s="209">
        <f t="shared" si="10"/>
        <v>0.34517066434588739</v>
      </c>
      <c r="AO50" s="209"/>
      <c r="AP50" s="209">
        <f t="shared" si="11"/>
        <v>0.21346394408341784</v>
      </c>
      <c r="AQ50" s="209">
        <f t="shared" si="12"/>
        <v>0.16084244594764563</v>
      </c>
    </row>
    <row r="51" spans="2:43">
      <c r="B51" s="322">
        <v>38596</v>
      </c>
      <c r="C51" s="202">
        <v>4879.1757024300005</v>
      </c>
      <c r="D51" s="202">
        <v>4.4111580000000004</v>
      </c>
      <c r="E51" s="202">
        <v>287.89858883000005</v>
      </c>
      <c r="F51" s="202">
        <v>0</v>
      </c>
      <c r="G51" s="202">
        <v>132.542675</v>
      </c>
      <c r="H51" s="202">
        <v>5304.0281242600004</v>
      </c>
      <c r="I51" s="206"/>
      <c r="J51" s="204">
        <v>0.24361192442090029</v>
      </c>
      <c r="K51" s="204">
        <v>-7.7808746349833813E-2</v>
      </c>
      <c r="L51" s="204">
        <v>0.28787725818103649</v>
      </c>
      <c r="M51" s="204"/>
      <c r="N51" s="204">
        <v>0.14934072799874443</v>
      </c>
      <c r="O51" s="204">
        <v>0.24302285534215606</v>
      </c>
      <c r="P51" s="206"/>
      <c r="Q51" s="202">
        <v>1839.4963983900002</v>
      </c>
      <c r="R51" s="202">
        <v>193.80125699999999</v>
      </c>
      <c r="S51" s="202">
        <v>135.22771609</v>
      </c>
      <c r="T51" s="202"/>
      <c r="U51" s="202">
        <v>99.757034000000004</v>
      </c>
      <c r="V51" s="202">
        <v>2268.2824054800003</v>
      </c>
      <c r="W51" s="206"/>
      <c r="X51" s="204">
        <v>0.20575664917149794</v>
      </c>
      <c r="Y51" s="204">
        <v>0.10366381606806674</v>
      </c>
      <c r="Z51" s="204">
        <v>0.33082501412083509</v>
      </c>
      <c r="AA51" s="204"/>
      <c r="AB51" s="204">
        <v>0.21460510115948694</v>
      </c>
      <c r="AC51" s="204">
        <v>0.20337347461438071</v>
      </c>
      <c r="AD51" s="207"/>
      <c r="AE51" s="208">
        <f t="shared" si="1"/>
        <v>6718.6721008200002</v>
      </c>
      <c r="AF51" s="208">
        <f t="shared" si="2"/>
        <v>198.21241499999999</v>
      </c>
      <c r="AG51" s="208">
        <f t="shared" si="3"/>
        <v>423.12630492000005</v>
      </c>
      <c r="AH51" s="208">
        <f t="shared" si="4"/>
        <v>0</v>
      </c>
      <c r="AI51" s="208">
        <f t="shared" si="5"/>
        <v>232.29970900000001</v>
      </c>
      <c r="AJ51" s="208">
        <f t="shared" si="6"/>
        <v>7572.3105297400007</v>
      </c>
      <c r="AK51" s="207"/>
      <c r="AL51" s="209">
        <f t="shared" si="8"/>
        <v>0.23301328797237963</v>
      </c>
      <c r="AM51" s="209">
        <f t="shared" si="9"/>
        <v>9.8851537563735992E-2</v>
      </c>
      <c r="AN51" s="209">
        <f t="shared" si="10"/>
        <v>0.30129848241222956</v>
      </c>
      <c r="AO51" s="209"/>
      <c r="AP51" s="209">
        <f t="shared" si="11"/>
        <v>0.17648782341174196</v>
      </c>
      <c r="AQ51" s="209">
        <f t="shared" si="12"/>
        <v>0.23087447311079146</v>
      </c>
    </row>
    <row r="52" spans="2:43">
      <c r="B52" s="322">
        <v>38626</v>
      </c>
      <c r="C52" s="202">
        <v>4902.2884637500001</v>
      </c>
      <c r="D52" s="202">
        <v>4.7197250000000004</v>
      </c>
      <c r="E52" s="202">
        <v>292.89090475</v>
      </c>
      <c r="F52" s="202">
        <v>0</v>
      </c>
      <c r="G52" s="202">
        <v>135.79859999999999</v>
      </c>
      <c r="H52" s="202">
        <v>5335.6976935000002</v>
      </c>
      <c r="I52" s="206"/>
      <c r="J52" s="204">
        <v>0.23576397084878709</v>
      </c>
      <c r="K52" s="204">
        <v>5.7331031299951096E-2</v>
      </c>
      <c r="L52" s="204">
        <v>0.28108279475053943</v>
      </c>
      <c r="M52" s="204"/>
      <c r="N52" s="204">
        <v>0.18425591744684899</v>
      </c>
      <c r="O52" s="204">
        <v>0.23661180631715428</v>
      </c>
      <c r="P52" s="206"/>
      <c r="Q52" s="202">
        <v>1854.3320512499999</v>
      </c>
      <c r="R52" s="202">
        <v>206.92139700000001</v>
      </c>
      <c r="S52" s="202">
        <v>141.81892719000001</v>
      </c>
      <c r="T52" s="202"/>
      <c r="U52" s="202">
        <v>94.031025999999997</v>
      </c>
      <c r="V52" s="202">
        <v>2297.1034014400002</v>
      </c>
      <c r="W52" s="206"/>
      <c r="X52" s="204">
        <v>0.18184573640554413</v>
      </c>
      <c r="Y52" s="204">
        <v>0.17326068708549336</v>
      </c>
      <c r="Z52" s="204">
        <v>0.34911286066417335</v>
      </c>
      <c r="AA52" s="204"/>
      <c r="AB52" s="204">
        <v>8.9131685888768297E-2</v>
      </c>
      <c r="AC52" s="204">
        <v>0.18600949389296439</v>
      </c>
      <c r="AD52" s="207"/>
      <c r="AE52" s="208">
        <f t="shared" si="1"/>
        <v>6756.6205150000005</v>
      </c>
      <c r="AF52" s="208">
        <f t="shared" si="2"/>
        <v>211.64112200000002</v>
      </c>
      <c r="AG52" s="208">
        <f t="shared" si="3"/>
        <v>434.70983194000002</v>
      </c>
      <c r="AH52" s="208">
        <f t="shared" si="4"/>
        <v>0</v>
      </c>
      <c r="AI52" s="208">
        <f t="shared" si="5"/>
        <v>229.82962599999999</v>
      </c>
      <c r="AJ52" s="208">
        <f t="shared" si="6"/>
        <v>7632.8010949400004</v>
      </c>
      <c r="AK52" s="207"/>
      <c r="AL52" s="209">
        <f t="shared" si="8"/>
        <v>0.22048252617698316</v>
      </c>
      <c r="AM52" s="209">
        <f t="shared" si="9"/>
        <v>0.17039892108138255</v>
      </c>
      <c r="AN52" s="209">
        <f t="shared" si="10"/>
        <v>0.30251014441703439</v>
      </c>
      <c r="AO52" s="209"/>
      <c r="AP52" s="209">
        <f t="shared" si="11"/>
        <v>0.14339826028161751</v>
      </c>
      <c r="AQ52" s="209">
        <f t="shared" si="12"/>
        <v>0.22093450999233943</v>
      </c>
    </row>
    <row r="53" spans="2:43">
      <c r="B53" s="322">
        <v>38657</v>
      </c>
      <c r="C53" s="202">
        <v>4868.3342135300009</v>
      </c>
      <c r="D53" s="202">
        <v>4.7957780000000003</v>
      </c>
      <c r="E53" s="202">
        <v>285.08627511000003</v>
      </c>
      <c r="F53" s="202">
        <v>0</v>
      </c>
      <c r="G53" s="202">
        <v>136.61445599999999</v>
      </c>
      <c r="H53" s="202">
        <v>5294.8307226400011</v>
      </c>
      <c r="I53" s="206"/>
      <c r="J53" s="204">
        <v>0.17422351302179084</v>
      </c>
      <c r="K53" s="204">
        <v>6.9627147449777826E-2</v>
      </c>
      <c r="L53" s="204">
        <v>0.23721547784867969</v>
      </c>
      <c r="M53" s="204"/>
      <c r="N53" s="204">
        <v>0.14857405831391257</v>
      </c>
      <c r="O53" s="204">
        <v>0.17666696660107273</v>
      </c>
      <c r="P53" s="206"/>
      <c r="Q53" s="202">
        <v>1895.4445310599999</v>
      </c>
      <c r="R53" s="202">
        <v>204.77607399999999</v>
      </c>
      <c r="S53" s="202">
        <v>144.23440006000001</v>
      </c>
      <c r="T53" s="202"/>
      <c r="U53" s="202">
        <v>98.198536000000004</v>
      </c>
      <c r="V53" s="202">
        <v>2342.6535411199998</v>
      </c>
      <c r="W53" s="206"/>
      <c r="X53" s="204">
        <v>0.21408468109852263</v>
      </c>
      <c r="Y53" s="204">
        <v>0.11771592412171583</v>
      </c>
      <c r="Z53" s="204">
        <v>0.34419276743905125</v>
      </c>
      <c r="AA53" s="204"/>
      <c r="AB53" s="204">
        <v>0.13441958901514295</v>
      </c>
      <c r="AC53" s="204">
        <v>0.20862065231475113</v>
      </c>
      <c r="AD53" s="207"/>
      <c r="AE53" s="208">
        <f t="shared" si="1"/>
        <v>6763.7787445900012</v>
      </c>
      <c r="AF53" s="208">
        <f t="shared" si="2"/>
        <v>209.57185200000001</v>
      </c>
      <c r="AG53" s="208">
        <f t="shared" si="3"/>
        <v>429.32067517000007</v>
      </c>
      <c r="AH53" s="208">
        <f t="shared" si="4"/>
        <v>0</v>
      </c>
      <c r="AI53" s="208">
        <f t="shared" si="5"/>
        <v>234.81299200000001</v>
      </c>
      <c r="AJ53" s="208">
        <f t="shared" si="6"/>
        <v>7637.4842637600013</v>
      </c>
      <c r="AK53" s="207"/>
      <c r="AL53" s="209">
        <f t="shared" si="8"/>
        <v>0.18512756284785437</v>
      </c>
      <c r="AM53" s="209">
        <f t="shared" si="9"/>
        <v>0.11656718267344401</v>
      </c>
      <c r="AN53" s="209">
        <f t="shared" si="10"/>
        <v>0.27120400434049041</v>
      </c>
      <c r="AO53" s="209"/>
      <c r="AP53" s="209">
        <f t="shared" si="11"/>
        <v>0.14261192726838567</v>
      </c>
      <c r="AQ53" s="209">
        <f t="shared" si="12"/>
        <v>0.18628704189622103</v>
      </c>
    </row>
    <row r="54" spans="2:43">
      <c r="B54" s="322">
        <v>38687</v>
      </c>
      <c r="C54" s="202">
        <v>5206.3471959799999</v>
      </c>
      <c r="D54" s="202">
        <v>4.4802860000000004</v>
      </c>
      <c r="E54" s="202">
        <v>288.39413283000005</v>
      </c>
      <c r="F54" s="202">
        <v>0</v>
      </c>
      <c r="G54" s="202">
        <v>145.84699000000001</v>
      </c>
      <c r="H54" s="202">
        <v>5645.0686048099997</v>
      </c>
      <c r="I54" s="206"/>
      <c r="J54" s="204">
        <v>0.19752293347420102</v>
      </c>
      <c r="K54" s="204">
        <v>1.287993572240187E-2</v>
      </c>
      <c r="L54" s="204">
        <v>0.18498711361992193</v>
      </c>
      <c r="M54" s="204"/>
      <c r="N54" s="204">
        <v>0.20449632189113642</v>
      </c>
      <c r="O54" s="204">
        <v>0.19688193817739585</v>
      </c>
      <c r="P54" s="206"/>
      <c r="Q54" s="202">
        <v>1922.54657372</v>
      </c>
      <c r="R54" s="202">
        <v>198.21341799999999</v>
      </c>
      <c r="S54" s="202">
        <v>139.90093873000001</v>
      </c>
      <c r="T54" s="202"/>
      <c r="U54" s="202">
        <v>101.680824</v>
      </c>
      <c r="V54" s="202">
        <v>2362.3417544499998</v>
      </c>
      <c r="W54" s="206"/>
      <c r="X54" s="204">
        <v>0.19559064268519077</v>
      </c>
      <c r="Y54" s="204">
        <v>7.8677104172899304E-2</v>
      </c>
      <c r="Z54" s="204">
        <v>0.26846434919054318</v>
      </c>
      <c r="AA54" s="204"/>
      <c r="AB54" s="204">
        <v>0.16140822072754446</v>
      </c>
      <c r="AC54" s="204">
        <v>0.18732836038030598</v>
      </c>
      <c r="AD54" s="207"/>
      <c r="AE54" s="208">
        <f t="shared" si="1"/>
        <v>7128.8937697000001</v>
      </c>
      <c r="AF54" s="208">
        <f t="shared" si="2"/>
        <v>202.693704</v>
      </c>
      <c r="AG54" s="208">
        <f t="shared" si="3"/>
        <v>428.29507156000005</v>
      </c>
      <c r="AH54" s="208">
        <f t="shared" si="4"/>
        <v>0</v>
      </c>
      <c r="AI54" s="208">
        <f t="shared" si="5"/>
        <v>247.52781400000001</v>
      </c>
      <c r="AJ54" s="208">
        <f t="shared" si="6"/>
        <v>8007.4103592599995</v>
      </c>
      <c r="AK54" s="207"/>
      <c r="AL54" s="209">
        <f t="shared" si="8"/>
        <v>0.1970012113036983</v>
      </c>
      <c r="AM54" s="209">
        <f t="shared" si="9"/>
        <v>7.7130486269109122E-2</v>
      </c>
      <c r="AN54" s="209">
        <f t="shared" si="10"/>
        <v>0.21101977561844265</v>
      </c>
      <c r="AO54" s="209"/>
      <c r="AP54" s="209">
        <f t="shared" si="11"/>
        <v>0.1864152476234362</v>
      </c>
      <c r="AQ54" s="209">
        <f t="shared" si="12"/>
        <v>0.1940474970149999</v>
      </c>
    </row>
    <row r="55" spans="2:43">
      <c r="B55" s="322">
        <v>38718</v>
      </c>
      <c r="C55" s="202">
        <v>5248.1025740599998</v>
      </c>
      <c r="D55" s="202">
        <v>6.1638149999999996</v>
      </c>
      <c r="E55" s="202">
        <v>295.67731162000001</v>
      </c>
      <c r="F55" s="202">
        <v>0</v>
      </c>
      <c r="G55" s="202">
        <v>143.65154200000001</v>
      </c>
      <c r="H55" s="202">
        <v>5693.5952426800004</v>
      </c>
      <c r="I55" s="206"/>
      <c r="J55" s="204">
        <v>0.1908056301804959</v>
      </c>
      <c r="K55" s="204">
        <v>0.50081081278503237</v>
      </c>
      <c r="L55" s="204">
        <v>0.21577873008360404</v>
      </c>
      <c r="M55" s="204"/>
      <c r="N55" s="204">
        <v>0.17505752893935633</v>
      </c>
      <c r="O55" s="204">
        <v>0.19194059341547498</v>
      </c>
      <c r="P55" s="206"/>
      <c r="Q55" s="202">
        <v>1962.6949305099999</v>
      </c>
      <c r="R55" s="202">
        <v>200.35457199999999</v>
      </c>
      <c r="S55" s="202">
        <v>144.51133609000001</v>
      </c>
      <c r="T55" s="202"/>
      <c r="U55" s="202">
        <v>109.285832</v>
      </c>
      <c r="V55" s="202">
        <v>2416.8466705999999</v>
      </c>
      <c r="W55" s="206"/>
      <c r="X55" s="204">
        <v>0.19031221282420896</v>
      </c>
      <c r="Y55" s="204">
        <v>0.16090214599293895</v>
      </c>
      <c r="Z55" s="204">
        <v>0.27493606293356754</v>
      </c>
      <c r="AA55" s="204"/>
      <c r="AB55" s="204">
        <v>0.22422164891548535</v>
      </c>
      <c r="AC55" s="204">
        <v>0.1940389555916302</v>
      </c>
      <c r="AD55" s="207"/>
      <c r="AE55" s="208">
        <f t="shared" si="1"/>
        <v>7210.7975045699995</v>
      </c>
      <c r="AF55" s="208">
        <f t="shared" si="2"/>
        <v>206.51838699999999</v>
      </c>
      <c r="AG55" s="208">
        <f t="shared" si="3"/>
        <v>440.18864771000005</v>
      </c>
      <c r="AH55" s="208">
        <f t="shared" si="4"/>
        <v>0</v>
      </c>
      <c r="AI55" s="208">
        <f t="shared" si="5"/>
        <v>252.93737400000001</v>
      </c>
      <c r="AJ55" s="208">
        <f t="shared" si="6"/>
        <v>8110.4419132800003</v>
      </c>
      <c r="AK55" s="207"/>
      <c r="AL55" s="209">
        <f t="shared" si="8"/>
        <v>0.19067128722009152</v>
      </c>
      <c r="AM55" s="209">
        <f t="shared" si="9"/>
        <v>0.16880289816031335</v>
      </c>
      <c r="AN55" s="209">
        <f t="shared" si="10"/>
        <v>0.2345850698655354</v>
      </c>
      <c r="AO55" s="209"/>
      <c r="AP55" s="209">
        <f t="shared" si="11"/>
        <v>0.1958066661320923</v>
      </c>
      <c r="AQ55" s="209">
        <f t="shared" si="12"/>
        <v>0.19256511670095899</v>
      </c>
    </row>
    <row r="56" spans="2:43">
      <c r="B56" s="322">
        <v>38749</v>
      </c>
      <c r="C56" s="202">
        <v>5330.3159879699997</v>
      </c>
      <c r="D56" s="202">
        <v>4.7705979999999997</v>
      </c>
      <c r="E56" s="202">
        <v>299.54503997</v>
      </c>
      <c r="F56" s="202">
        <v>0</v>
      </c>
      <c r="G56" s="202">
        <v>142.693477</v>
      </c>
      <c r="H56" s="202">
        <v>5777.3251029400008</v>
      </c>
      <c r="I56" s="206"/>
      <c r="J56" s="204">
        <v>0.20201676247383826</v>
      </c>
      <c r="K56" s="204">
        <v>8.4898962402615741E-2</v>
      </c>
      <c r="L56" s="204">
        <v>0.21967703703293529</v>
      </c>
      <c r="M56" s="204"/>
      <c r="N56" s="204">
        <v>0.15555229632261347</v>
      </c>
      <c r="O56" s="204">
        <v>0.20161837779617864</v>
      </c>
      <c r="P56" s="206"/>
      <c r="Q56" s="202">
        <v>2054.6625952099998</v>
      </c>
      <c r="R56" s="202">
        <v>195.051807</v>
      </c>
      <c r="S56" s="202">
        <v>146.22201742999999</v>
      </c>
      <c r="T56" s="202"/>
      <c r="U56" s="202">
        <v>115.22326700000001</v>
      </c>
      <c r="V56" s="202">
        <v>2511.1596866399996</v>
      </c>
      <c r="W56" s="206"/>
      <c r="X56" s="204">
        <v>0.25583533554150173</v>
      </c>
      <c r="Y56" s="204">
        <v>0.12013894280319182</v>
      </c>
      <c r="Z56" s="204">
        <v>0.2847003703889075</v>
      </c>
      <c r="AA56" s="204"/>
      <c r="AB56" s="204">
        <v>0.23767726724053451</v>
      </c>
      <c r="AC56" s="204">
        <v>0.24491186822570254</v>
      </c>
      <c r="AD56" s="207"/>
      <c r="AE56" s="208">
        <f t="shared" si="1"/>
        <v>7384.97858318</v>
      </c>
      <c r="AF56" s="208">
        <f t="shared" si="2"/>
        <v>199.822405</v>
      </c>
      <c r="AG56" s="208">
        <f t="shared" si="3"/>
        <v>445.7670574</v>
      </c>
      <c r="AH56" s="208">
        <f t="shared" si="4"/>
        <v>0</v>
      </c>
      <c r="AI56" s="208">
        <f t="shared" si="5"/>
        <v>257.91674399999999</v>
      </c>
      <c r="AJ56" s="208">
        <f t="shared" si="6"/>
        <v>8288.4847895800012</v>
      </c>
      <c r="AK56" s="207"/>
      <c r="AL56" s="209">
        <f t="shared" si="8"/>
        <v>0.21652152261775459</v>
      </c>
      <c r="AM56" s="209">
        <f t="shared" si="9"/>
        <v>0.11927096175837937</v>
      </c>
      <c r="AN56" s="209">
        <f t="shared" si="10"/>
        <v>0.24026853334919651</v>
      </c>
      <c r="AO56" s="209"/>
      <c r="AP56" s="209">
        <f t="shared" si="11"/>
        <v>0.19085327260902285</v>
      </c>
      <c r="AQ56" s="209">
        <f t="shared" si="12"/>
        <v>0.21441365864729311</v>
      </c>
    </row>
    <row r="57" spans="2:43">
      <c r="B57" s="322">
        <v>38777</v>
      </c>
      <c r="C57" s="202">
        <v>5437.5291891199995</v>
      </c>
      <c r="D57" s="202">
        <v>5.2947670000000002</v>
      </c>
      <c r="E57" s="202">
        <v>302.01419439</v>
      </c>
      <c r="F57" s="202">
        <v>0</v>
      </c>
      <c r="G57" s="202">
        <v>143.29053999999999</v>
      </c>
      <c r="H57" s="202">
        <v>5888.1286905099996</v>
      </c>
      <c r="I57" s="206"/>
      <c r="J57" s="204">
        <v>0.19025597276823114</v>
      </c>
      <c r="K57" s="204">
        <v>0.20000756978594736</v>
      </c>
      <c r="L57" s="204">
        <v>0.18695580533150746</v>
      </c>
      <c r="M57" s="204"/>
      <c r="N57" s="204">
        <v>0.1325345163075069</v>
      </c>
      <c r="O57" s="204">
        <v>0.18862090446280244</v>
      </c>
      <c r="P57" s="206"/>
      <c r="Q57" s="202">
        <v>2125.84342599</v>
      </c>
      <c r="R57" s="202">
        <v>212.57123200000001</v>
      </c>
      <c r="S57" s="202">
        <v>152.84131407999999</v>
      </c>
      <c r="T57" s="202"/>
      <c r="U57" s="202">
        <v>117.090546</v>
      </c>
      <c r="V57" s="202">
        <v>2608.3465180699995</v>
      </c>
      <c r="W57" s="206"/>
      <c r="X57" s="204">
        <v>0.29330544494688437</v>
      </c>
      <c r="Y57" s="204">
        <v>0.24211726258762445</v>
      </c>
      <c r="Z57" s="204">
        <v>0.27566265621990582</v>
      </c>
      <c r="AA57" s="204"/>
      <c r="AB57" s="204">
        <v>0.23698769282745924</v>
      </c>
      <c r="AC57" s="204">
        <v>0.28532012084311709</v>
      </c>
      <c r="AD57" s="207"/>
      <c r="AE57" s="208">
        <f t="shared" si="1"/>
        <v>7563.37261511</v>
      </c>
      <c r="AF57" s="208">
        <f t="shared" si="2"/>
        <v>217.86599900000002</v>
      </c>
      <c r="AG57" s="208">
        <f t="shared" si="3"/>
        <v>454.85550847000002</v>
      </c>
      <c r="AH57" s="208">
        <f t="shared" si="4"/>
        <v>0</v>
      </c>
      <c r="AI57" s="208">
        <f t="shared" si="5"/>
        <v>260.38108599999998</v>
      </c>
      <c r="AJ57" s="208">
        <f t="shared" si="6"/>
        <v>8496.4752085799992</v>
      </c>
      <c r="AK57" s="207"/>
      <c r="AL57" s="209">
        <f t="shared" si="8"/>
        <v>0.21752298879847354</v>
      </c>
      <c r="AM57" s="209">
        <f t="shared" si="9"/>
        <v>0.24105886737920579</v>
      </c>
      <c r="AN57" s="209">
        <f t="shared" si="10"/>
        <v>0.21535404599533781</v>
      </c>
      <c r="AO57" s="209"/>
      <c r="AP57" s="209">
        <f t="shared" si="11"/>
        <v>0.1772370984464644</v>
      </c>
      <c r="AQ57" s="209">
        <f t="shared" si="12"/>
        <v>0.21672241397636993</v>
      </c>
    </row>
    <row r="58" spans="2:43">
      <c r="B58" s="322">
        <v>38808</v>
      </c>
      <c r="C58" s="202">
        <v>5614.0558441800003</v>
      </c>
      <c r="D58" s="202">
        <v>5.5581269999999998</v>
      </c>
      <c r="E58" s="202">
        <v>310.89241946000004</v>
      </c>
      <c r="F58" s="202">
        <v>0</v>
      </c>
      <c r="G58" s="202">
        <v>147.57191499999999</v>
      </c>
      <c r="H58" s="202">
        <v>6078.0783056400014</v>
      </c>
      <c r="I58" s="206"/>
      <c r="J58" s="204">
        <v>0.25747225010094454</v>
      </c>
      <c r="K58" s="204">
        <v>-0.17085633966702973</v>
      </c>
      <c r="L58" s="204">
        <v>0.19696387866019927</v>
      </c>
      <c r="M58" s="204"/>
      <c r="N58" s="204">
        <v>0.17094630070434391</v>
      </c>
      <c r="O58" s="204">
        <v>0.25140020480136815</v>
      </c>
      <c r="P58" s="206"/>
      <c r="Q58" s="202">
        <v>2135.3993238800003</v>
      </c>
      <c r="R58" s="202">
        <v>208.90526700000001</v>
      </c>
      <c r="S58" s="202">
        <v>157.72967815999999</v>
      </c>
      <c r="T58" s="202"/>
      <c r="U58" s="202">
        <v>119.932165</v>
      </c>
      <c r="V58" s="202">
        <v>2621.9664340400004</v>
      </c>
      <c r="W58" s="206"/>
      <c r="X58" s="204">
        <v>0.30908207396304088</v>
      </c>
      <c r="Y58" s="204">
        <v>0.18256748774932685</v>
      </c>
      <c r="Z58" s="204">
        <v>0.31007032173077009</v>
      </c>
      <c r="AA58" s="204"/>
      <c r="AB58" s="204">
        <v>0.24623504672231955</v>
      </c>
      <c r="AC58" s="204">
        <v>0.29511400443581737</v>
      </c>
      <c r="AD58" s="207"/>
      <c r="AE58" s="208">
        <f t="shared" si="1"/>
        <v>7749.4551680600007</v>
      </c>
      <c r="AF58" s="208">
        <f t="shared" si="2"/>
        <v>214.46339400000002</v>
      </c>
      <c r="AG58" s="208">
        <f t="shared" si="3"/>
        <v>468.62209762000003</v>
      </c>
      <c r="AH58" s="208">
        <f t="shared" si="4"/>
        <v>0</v>
      </c>
      <c r="AI58" s="208">
        <f t="shared" si="5"/>
        <v>267.50407999999999</v>
      </c>
      <c r="AJ58" s="208">
        <f t="shared" si="6"/>
        <v>8700.0447396800009</v>
      </c>
      <c r="AK58" s="207"/>
      <c r="AL58" s="209">
        <f t="shared" si="8"/>
        <v>0.27128294890263716</v>
      </c>
      <c r="AM58" s="209">
        <f t="shared" si="9"/>
        <v>0.16964649283512623</v>
      </c>
      <c r="AN58" s="209">
        <f t="shared" si="10"/>
        <v>0.23278768067908406</v>
      </c>
      <c r="AO58" s="209"/>
      <c r="AP58" s="209">
        <f t="shared" si="11"/>
        <v>0.20354480155311139</v>
      </c>
      <c r="AQ58" s="209">
        <f t="shared" si="12"/>
        <v>0.26426055477831056</v>
      </c>
    </row>
    <row r="59" spans="2:43">
      <c r="B59" s="322">
        <v>38838</v>
      </c>
      <c r="C59" s="202">
        <v>5661.6591570399996</v>
      </c>
      <c r="D59" s="202">
        <v>7.1742369999999998</v>
      </c>
      <c r="E59" s="202">
        <v>317.2431545</v>
      </c>
      <c r="F59" s="202">
        <v>0</v>
      </c>
      <c r="G59" s="202">
        <v>151.24221199999999</v>
      </c>
      <c r="H59" s="202">
        <v>6137.3187605399999</v>
      </c>
      <c r="I59" s="206"/>
      <c r="J59" s="204">
        <v>0.22788313240406821</v>
      </c>
      <c r="K59" s="204">
        <v>7.856728780708977E-2</v>
      </c>
      <c r="L59" s="204">
        <v>0.17408308721429888</v>
      </c>
      <c r="M59" s="204"/>
      <c r="N59" s="204">
        <v>0.17568233820114454</v>
      </c>
      <c r="O59" s="204">
        <v>0.22344859468115308</v>
      </c>
      <c r="P59" s="206"/>
      <c r="Q59" s="202">
        <v>2164.4771556700002</v>
      </c>
      <c r="R59" s="202">
        <v>216.59201400000001</v>
      </c>
      <c r="S59" s="202">
        <v>167.90961440000001</v>
      </c>
      <c r="T59" s="202"/>
      <c r="U59" s="202">
        <v>119.73238499999999</v>
      </c>
      <c r="V59" s="202">
        <v>2668.7111690699999</v>
      </c>
      <c r="W59" s="206"/>
      <c r="X59" s="204">
        <v>0.33059487346455074</v>
      </c>
      <c r="Y59" s="204">
        <v>0.26972768654020673</v>
      </c>
      <c r="Z59" s="204">
        <v>0.34646497900125572</v>
      </c>
      <c r="AA59" s="204"/>
      <c r="AB59" s="204">
        <v>0.2288218850203807</v>
      </c>
      <c r="AC59" s="204">
        <v>0.32152287990969763</v>
      </c>
      <c r="AD59" s="207"/>
      <c r="AE59" s="208">
        <f t="shared" si="1"/>
        <v>7826.1363127099994</v>
      </c>
      <c r="AF59" s="208">
        <f t="shared" si="2"/>
        <v>223.76625100000001</v>
      </c>
      <c r="AG59" s="208">
        <f t="shared" si="3"/>
        <v>485.15276890000001</v>
      </c>
      <c r="AH59" s="208">
        <f t="shared" si="4"/>
        <v>0</v>
      </c>
      <c r="AI59" s="208">
        <f t="shared" si="5"/>
        <v>270.97459700000002</v>
      </c>
      <c r="AJ59" s="208">
        <f t="shared" si="6"/>
        <v>8806.0299296100002</v>
      </c>
      <c r="AK59" s="207"/>
      <c r="AL59" s="209">
        <f t="shared" si="8"/>
        <v>0.25466920757053013</v>
      </c>
      <c r="AM59" s="209">
        <f t="shared" si="9"/>
        <v>0.26255335311086503</v>
      </c>
      <c r="AN59" s="209">
        <f t="shared" si="10"/>
        <v>0.2285176882499238</v>
      </c>
      <c r="AO59" s="209"/>
      <c r="AP59" s="209">
        <f t="shared" si="11"/>
        <v>0.19858472267817806</v>
      </c>
      <c r="AQ59" s="209">
        <f t="shared" si="12"/>
        <v>0.25159783536898805</v>
      </c>
    </row>
    <row r="60" spans="2:43">
      <c r="B60" s="322">
        <v>38869</v>
      </c>
      <c r="C60" s="202">
        <v>5717.9333926499994</v>
      </c>
      <c r="D60" s="202">
        <v>5.7036230000000003</v>
      </c>
      <c r="E60" s="202">
        <v>327.41212425999998</v>
      </c>
      <c r="F60" s="202">
        <v>0</v>
      </c>
      <c r="G60" s="202">
        <v>152.68453500000001</v>
      </c>
      <c r="H60" s="202">
        <v>6203.7336749100004</v>
      </c>
      <c r="I60" s="206"/>
      <c r="J60" s="204">
        <v>0.22945347003755279</v>
      </c>
      <c r="K60" s="204">
        <v>6.9340958203328418E-2</v>
      </c>
      <c r="L60" s="204">
        <v>0.18229602420414825</v>
      </c>
      <c r="M60" s="204"/>
      <c r="N60" s="204">
        <v>0.17941284179758221</v>
      </c>
      <c r="O60" s="204">
        <v>0.22542554316691543</v>
      </c>
      <c r="P60" s="206"/>
      <c r="Q60" s="202">
        <v>2201.5247347899999</v>
      </c>
      <c r="R60" s="202">
        <v>228.23607446</v>
      </c>
      <c r="S60" s="202">
        <v>173.16313038999999</v>
      </c>
      <c r="T60" s="202"/>
      <c r="U60" s="202">
        <v>121.689009</v>
      </c>
      <c r="V60" s="202">
        <v>2724.61294864</v>
      </c>
      <c r="W60" s="206"/>
      <c r="X60" s="204">
        <v>0.31090054870241346</v>
      </c>
      <c r="Y60" s="204">
        <v>0.30862025798036719</v>
      </c>
      <c r="Z60" s="204">
        <v>0.37793934595175882</v>
      </c>
      <c r="AA60" s="204"/>
      <c r="AB60" s="204">
        <v>0.21703439376806921</v>
      </c>
      <c r="AC60" s="204">
        <v>0.31024722497038715</v>
      </c>
      <c r="AD60" s="207"/>
      <c r="AE60" s="208">
        <f t="shared" si="1"/>
        <v>7919.4581274399989</v>
      </c>
      <c r="AF60" s="208">
        <f t="shared" si="2"/>
        <v>233.93969745999999</v>
      </c>
      <c r="AG60" s="208">
        <f t="shared" si="3"/>
        <v>500.57525464999998</v>
      </c>
      <c r="AH60" s="208">
        <f t="shared" si="4"/>
        <v>0</v>
      </c>
      <c r="AI60" s="208">
        <f t="shared" si="5"/>
        <v>274.37354400000004</v>
      </c>
      <c r="AJ60" s="208">
        <f t="shared" si="6"/>
        <v>8928.34662355</v>
      </c>
      <c r="AK60" s="207"/>
      <c r="AL60" s="209">
        <f t="shared" si="8"/>
        <v>0.25106136607652862</v>
      </c>
      <c r="AM60" s="209">
        <f t="shared" si="9"/>
        <v>0.30151979621180125</v>
      </c>
      <c r="AN60" s="209">
        <f t="shared" si="10"/>
        <v>0.24336484911019718</v>
      </c>
      <c r="AO60" s="209"/>
      <c r="AP60" s="209">
        <f t="shared" si="11"/>
        <v>0.19580757206936772</v>
      </c>
      <c r="AQ60" s="209">
        <f t="shared" si="12"/>
        <v>0.25012229890265703</v>
      </c>
    </row>
    <row r="61" spans="2:43">
      <c r="B61" s="322">
        <v>38899</v>
      </c>
      <c r="C61" s="202">
        <v>5758.0010956900005</v>
      </c>
      <c r="D61" s="202">
        <v>6.7968380000000002</v>
      </c>
      <c r="E61" s="202">
        <v>329.07231765999995</v>
      </c>
      <c r="F61" s="202">
        <v>0</v>
      </c>
      <c r="G61" s="202">
        <v>154.527624</v>
      </c>
      <c r="H61" s="202">
        <v>6248.3978753499996</v>
      </c>
      <c r="I61" s="206"/>
      <c r="J61" s="204">
        <v>0.23261094218420508</v>
      </c>
      <c r="K61" s="204">
        <v>0.3659078399191007</v>
      </c>
      <c r="L61" s="204">
        <v>0.1873061756727501</v>
      </c>
      <c r="M61" s="204"/>
      <c r="N61" s="204">
        <v>0.18058010073796682</v>
      </c>
      <c r="O61" s="204">
        <v>0.22893230566949407</v>
      </c>
      <c r="P61" s="206"/>
      <c r="Q61" s="202">
        <v>2227.50086345</v>
      </c>
      <c r="R61" s="202">
        <v>218.658041</v>
      </c>
      <c r="S61" s="202">
        <v>175.72922592</v>
      </c>
      <c r="T61" s="202"/>
      <c r="U61" s="202">
        <v>122.218442</v>
      </c>
      <c r="V61" s="202">
        <v>2744.1065723699999</v>
      </c>
      <c r="W61" s="206"/>
      <c r="X61" s="204">
        <v>0.32412255705270354</v>
      </c>
      <c r="Y61" s="204">
        <v>0.17111574754368108</v>
      </c>
      <c r="Z61" s="204">
        <v>0.39306926303979139</v>
      </c>
      <c r="AA61" s="204"/>
      <c r="AB61" s="204">
        <v>0.2189513952144726</v>
      </c>
      <c r="AC61" s="204">
        <v>0.30960696901821083</v>
      </c>
      <c r="AD61" s="207"/>
      <c r="AE61" s="208">
        <f t="shared" si="1"/>
        <v>7985.5019591400005</v>
      </c>
      <c r="AF61" s="208">
        <f t="shared" si="2"/>
        <v>225.45487900000001</v>
      </c>
      <c r="AG61" s="208">
        <f t="shared" si="3"/>
        <v>504.80154357999993</v>
      </c>
      <c r="AH61" s="208">
        <f t="shared" si="4"/>
        <v>0</v>
      </c>
      <c r="AI61" s="208">
        <f t="shared" si="5"/>
        <v>276.74606599999998</v>
      </c>
      <c r="AJ61" s="208">
        <f t="shared" si="6"/>
        <v>8992.504447719999</v>
      </c>
      <c r="AK61" s="207"/>
      <c r="AL61" s="209">
        <f t="shared" si="8"/>
        <v>0.25684040750568071</v>
      </c>
      <c r="AM61" s="209">
        <f t="shared" si="9"/>
        <v>0.17617245945021276</v>
      </c>
      <c r="AN61" s="209">
        <f t="shared" si="10"/>
        <v>0.25166470094686066</v>
      </c>
      <c r="AO61" s="209"/>
      <c r="AP61" s="209">
        <f t="shared" si="11"/>
        <v>0.19722383229065721</v>
      </c>
      <c r="AQ61" s="209">
        <f t="shared" si="12"/>
        <v>0.25247662427649309</v>
      </c>
    </row>
    <row r="62" spans="2:43">
      <c r="B62" s="322">
        <v>38930</v>
      </c>
      <c r="C62" s="202">
        <v>5717.4232757199998</v>
      </c>
      <c r="D62" s="202">
        <v>6.3169230000000001</v>
      </c>
      <c r="E62" s="202">
        <v>333.15977757000002</v>
      </c>
      <c r="F62" s="202">
        <v>0</v>
      </c>
      <c r="G62" s="202">
        <v>153.87147200000001</v>
      </c>
      <c r="H62" s="202">
        <v>6210.771448290001</v>
      </c>
      <c r="I62" s="206"/>
      <c r="J62" s="204">
        <v>0.23775186495137302</v>
      </c>
      <c r="K62" s="204">
        <v>8.990243209766402E-2</v>
      </c>
      <c r="L62" s="204">
        <v>0.19645917356771569</v>
      </c>
      <c r="M62" s="204"/>
      <c r="N62" s="204">
        <v>0.17758070940588411</v>
      </c>
      <c r="O62" s="204">
        <v>0.23373577438314164</v>
      </c>
      <c r="P62" s="206"/>
      <c r="Q62" s="202">
        <v>2276.7216291400005</v>
      </c>
      <c r="R62" s="202">
        <v>209.19654</v>
      </c>
      <c r="S62" s="202">
        <v>181.53556499000001</v>
      </c>
      <c r="T62" s="202"/>
      <c r="U62" s="202">
        <v>124.898794</v>
      </c>
      <c r="V62" s="202">
        <v>2792.3525281300003</v>
      </c>
      <c r="W62" s="206"/>
      <c r="X62" s="204">
        <v>0.29190113259355099</v>
      </c>
      <c r="Y62" s="204">
        <v>0.12055803941994481</v>
      </c>
      <c r="Z62" s="204">
        <v>0.40099670542922583</v>
      </c>
      <c r="AA62" s="204"/>
      <c r="AB62" s="204">
        <v>0.24923175256114716</v>
      </c>
      <c r="AC62" s="204">
        <v>0.28174854631021784</v>
      </c>
      <c r="AD62" s="207"/>
      <c r="AE62" s="208">
        <f t="shared" si="1"/>
        <v>7994.1449048600007</v>
      </c>
      <c r="AF62" s="208">
        <f t="shared" si="2"/>
        <v>215.513463</v>
      </c>
      <c r="AG62" s="208">
        <f t="shared" si="3"/>
        <v>514.69534255999997</v>
      </c>
      <c r="AH62" s="208">
        <f t="shared" si="4"/>
        <v>0</v>
      </c>
      <c r="AI62" s="208">
        <f t="shared" si="5"/>
        <v>278.77026599999999</v>
      </c>
      <c r="AJ62" s="208">
        <f t="shared" si="6"/>
        <v>9003.1239764200018</v>
      </c>
      <c r="AK62" s="207"/>
      <c r="AL62" s="209">
        <f t="shared" si="8"/>
        <v>0.25270561961493643</v>
      </c>
      <c r="AM62" s="209">
        <f t="shared" si="9"/>
        <v>0.11963497940530243</v>
      </c>
      <c r="AN62" s="209">
        <f t="shared" si="10"/>
        <v>0.26141299083532155</v>
      </c>
      <c r="AO62" s="209"/>
      <c r="AP62" s="209">
        <f t="shared" si="11"/>
        <v>0.20863975994998696</v>
      </c>
      <c r="AQ62" s="209">
        <f t="shared" si="12"/>
        <v>0.24823778729455159</v>
      </c>
    </row>
    <row r="63" spans="2:43">
      <c r="B63" s="322">
        <v>38961</v>
      </c>
      <c r="C63" s="202">
        <v>5746.3382796800006</v>
      </c>
      <c r="D63" s="202">
        <v>6.0429690000000003</v>
      </c>
      <c r="E63" s="202">
        <v>335.37555785000001</v>
      </c>
      <c r="F63" s="202">
        <v>0</v>
      </c>
      <c r="G63" s="202">
        <v>152.494269</v>
      </c>
      <c r="H63" s="202">
        <v>6240.2510755300009</v>
      </c>
      <c r="I63" s="206"/>
      <c r="J63" s="204">
        <v>0.17772726996039978</v>
      </c>
      <c r="K63" s="204">
        <v>0.36992803250302986</v>
      </c>
      <c r="L63" s="204">
        <v>0.16490865485983486</v>
      </c>
      <c r="M63" s="204"/>
      <c r="N63" s="204">
        <v>0.15052958603710098</v>
      </c>
      <c r="O63" s="204">
        <v>0.17651168684189789</v>
      </c>
      <c r="P63" s="206"/>
      <c r="Q63" s="202">
        <v>2297.4136742399996</v>
      </c>
      <c r="R63" s="202">
        <v>207.01898700000001</v>
      </c>
      <c r="S63" s="202">
        <v>187.75718519</v>
      </c>
      <c r="T63" s="202"/>
      <c r="U63" s="202">
        <v>128.60960700000001</v>
      </c>
      <c r="V63" s="202">
        <v>2820.7994534299996</v>
      </c>
      <c r="W63" s="206"/>
      <c r="X63" s="204">
        <v>0.24893621767935326</v>
      </c>
      <c r="Y63" s="204">
        <v>6.8202498810417955E-2</v>
      </c>
      <c r="Z63" s="204">
        <v>0.38845194327647548</v>
      </c>
      <c r="AA63" s="204"/>
      <c r="AB63" s="204">
        <v>0.28922845681237885</v>
      </c>
      <c r="AC63" s="204">
        <v>0.24358388823858945</v>
      </c>
      <c r="AD63" s="207"/>
      <c r="AE63" s="208">
        <f t="shared" si="1"/>
        <v>8043.7519539200002</v>
      </c>
      <c r="AF63" s="208">
        <f t="shared" si="2"/>
        <v>213.06195600000001</v>
      </c>
      <c r="AG63" s="208">
        <f t="shared" si="3"/>
        <v>523.13274304000004</v>
      </c>
      <c r="AH63" s="208">
        <f t="shared" si="4"/>
        <v>0</v>
      </c>
      <c r="AI63" s="208">
        <f t="shared" si="5"/>
        <v>281.10387600000001</v>
      </c>
      <c r="AJ63" s="208">
        <f t="shared" si="6"/>
        <v>9061.0505289600005</v>
      </c>
      <c r="AK63" s="207"/>
      <c r="AL63" s="209">
        <f t="shared" si="8"/>
        <v>0.19722347410558649</v>
      </c>
      <c r="AM63" s="209">
        <f t="shared" si="9"/>
        <v>7.4917310300669282E-2</v>
      </c>
      <c r="AN63" s="209">
        <f t="shared" si="10"/>
        <v>0.23635126664816575</v>
      </c>
      <c r="AO63" s="209"/>
      <c r="AP63" s="209">
        <f t="shared" si="11"/>
        <v>0.21009138242183512</v>
      </c>
      <c r="AQ63" s="209">
        <f t="shared" si="12"/>
        <v>0.19660313630470161</v>
      </c>
    </row>
    <row r="64" spans="2:43">
      <c r="B64" s="322">
        <v>38991</v>
      </c>
      <c r="C64" s="202">
        <v>5911.4290842399996</v>
      </c>
      <c r="D64" s="202">
        <v>7.9189699999999998</v>
      </c>
      <c r="E64" s="202">
        <v>326.05615616999995</v>
      </c>
      <c r="F64" s="202">
        <v>0</v>
      </c>
      <c r="G64" s="202">
        <v>150.47220799999999</v>
      </c>
      <c r="H64" s="202">
        <v>6395.8764184099991</v>
      </c>
      <c r="I64" s="206"/>
      <c r="J64" s="204">
        <v>0.20585092614441103</v>
      </c>
      <c r="K64" s="204">
        <v>0.67784563719284474</v>
      </c>
      <c r="L64" s="204">
        <v>0.11323414582746594</v>
      </c>
      <c r="M64" s="204"/>
      <c r="N64" s="204">
        <v>0.10805419201670707</v>
      </c>
      <c r="O64" s="204">
        <v>0.19869542575500843</v>
      </c>
      <c r="P64" s="206"/>
      <c r="Q64" s="202">
        <v>2281.7730008900003</v>
      </c>
      <c r="R64" s="202">
        <v>198.69951399999999</v>
      </c>
      <c r="S64" s="202">
        <v>190.32841869999999</v>
      </c>
      <c r="T64" s="202"/>
      <c r="U64" s="202">
        <v>129.47688199999999</v>
      </c>
      <c r="V64" s="202">
        <v>2800.27781559</v>
      </c>
      <c r="W64" s="206"/>
      <c r="X64" s="204">
        <v>0.23050938981066715</v>
      </c>
      <c r="Y64" s="204">
        <v>-3.9734329649823596E-2</v>
      </c>
      <c r="Z64" s="204">
        <v>0.342052309033547</v>
      </c>
      <c r="AA64" s="204"/>
      <c r="AB64" s="204">
        <v>0.37695915388608014</v>
      </c>
      <c r="AC64" s="204">
        <v>0.21904735060449254</v>
      </c>
      <c r="AD64" s="207"/>
      <c r="AE64" s="208">
        <f t="shared" si="1"/>
        <v>8193.2020851300003</v>
      </c>
      <c r="AF64" s="208">
        <f t="shared" si="2"/>
        <v>206.618484</v>
      </c>
      <c r="AG64" s="208">
        <f t="shared" si="3"/>
        <v>516.38457486999994</v>
      </c>
      <c r="AH64" s="208">
        <f t="shared" si="4"/>
        <v>0</v>
      </c>
      <c r="AI64" s="208">
        <f t="shared" si="5"/>
        <v>279.94908999999996</v>
      </c>
      <c r="AJ64" s="208">
        <f t="shared" si="6"/>
        <v>9196.1542339999996</v>
      </c>
      <c r="AK64" s="207"/>
      <c r="AL64" s="209">
        <f t="shared" si="8"/>
        <v>0.21261835956906627</v>
      </c>
      <c r="AM64" s="209">
        <f t="shared" si="9"/>
        <v>-2.3731862468580278E-2</v>
      </c>
      <c r="AN64" s="209">
        <f t="shared" si="10"/>
        <v>0.18788335788382371</v>
      </c>
      <c r="AO64" s="209"/>
      <c r="AP64" s="209">
        <f t="shared" si="11"/>
        <v>0.21807225148597675</v>
      </c>
      <c r="AQ64" s="209">
        <f t="shared" si="12"/>
        <v>0.20482036930012359</v>
      </c>
    </row>
    <row r="65" spans="2:43">
      <c r="B65" s="322">
        <v>39022</v>
      </c>
      <c r="C65" s="202">
        <v>5902.0486475500002</v>
      </c>
      <c r="D65" s="202">
        <v>8.0439039999999995</v>
      </c>
      <c r="E65" s="202">
        <v>312.78779652999998</v>
      </c>
      <c r="F65" s="202">
        <v>0</v>
      </c>
      <c r="G65" s="202">
        <v>151.943466</v>
      </c>
      <c r="H65" s="202">
        <v>6374.8238140800004</v>
      </c>
      <c r="I65" s="206"/>
      <c r="J65" s="204">
        <v>0.21233431984745743</v>
      </c>
      <c r="K65" s="204">
        <v>0.67728864847371972</v>
      </c>
      <c r="L65" s="204">
        <v>9.7168905831441332E-2</v>
      </c>
      <c r="M65" s="204"/>
      <c r="N65" s="204">
        <v>0.11220635391616263</v>
      </c>
      <c r="O65" s="204">
        <v>0.20397122174691829</v>
      </c>
      <c r="P65" s="206"/>
      <c r="Q65" s="202">
        <v>2273.2934573800003</v>
      </c>
      <c r="R65" s="202">
        <v>191.472106</v>
      </c>
      <c r="S65" s="202">
        <v>192.31627967000003</v>
      </c>
      <c r="T65" s="202"/>
      <c r="U65" s="202">
        <v>133.21537499999999</v>
      </c>
      <c r="V65" s="202">
        <v>2790.2972180500001</v>
      </c>
      <c r="W65" s="206"/>
      <c r="X65" s="204">
        <v>0.19934581050952405</v>
      </c>
      <c r="Y65" s="204">
        <v>-6.4968371256106772E-2</v>
      </c>
      <c r="Z65" s="204">
        <v>0.3333593067257079</v>
      </c>
      <c r="AA65" s="204"/>
      <c r="AB65" s="204">
        <v>0.35659227139598082</v>
      </c>
      <c r="AC65" s="204">
        <v>0.19108402888972909</v>
      </c>
      <c r="AD65" s="207"/>
      <c r="AE65" s="208">
        <f t="shared" si="1"/>
        <v>8175.3421049300005</v>
      </c>
      <c r="AF65" s="208">
        <f t="shared" si="2"/>
        <v>199.51600999999999</v>
      </c>
      <c r="AG65" s="208">
        <f t="shared" si="3"/>
        <v>505.10407620000001</v>
      </c>
      <c r="AH65" s="208">
        <f t="shared" si="4"/>
        <v>0</v>
      </c>
      <c r="AI65" s="208">
        <f t="shared" si="5"/>
        <v>285.158841</v>
      </c>
      <c r="AJ65" s="208">
        <f t="shared" si="6"/>
        <v>9165.1210321300005</v>
      </c>
      <c r="AK65" s="207"/>
      <c r="AL65" s="209">
        <f t="shared" si="8"/>
        <v>0.20869449070448032</v>
      </c>
      <c r="AM65" s="209">
        <f t="shared" si="9"/>
        <v>-4.7982789215414323E-2</v>
      </c>
      <c r="AN65" s="209">
        <f t="shared" si="10"/>
        <v>0.1765193372063707</v>
      </c>
      <c r="AO65" s="209"/>
      <c r="AP65" s="209">
        <f t="shared" si="11"/>
        <v>0.21440827686399899</v>
      </c>
      <c r="AQ65" s="209">
        <f t="shared" si="12"/>
        <v>0.20001831959493033</v>
      </c>
    </row>
    <row r="66" spans="2:43">
      <c r="B66" s="322">
        <v>39052</v>
      </c>
      <c r="C66" s="202">
        <v>6068.3532432299999</v>
      </c>
      <c r="D66" s="202">
        <v>9.2891150000000007</v>
      </c>
      <c r="E66" s="202">
        <v>311.15692956999999</v>
      </c>
      <c r="F66" s="202">
        <v>0</v>
      </c>
      <c r="G66" s="202">
        <v>159.283447</v>
      </c>
      <c r="H66" s="202">
        <v>6548.0827347999993</v>
      </c>
      <c r="I66" s="206"/>
      <c r="J66" s="204">
        <v>0.16556829861742317</v>
      </c>
      <c r="K66" s="204">
        <v>1.0733308096849172</v>
      </c>
      <c r="L66" s="204">
        <v>7.892947237389869E-2</v>
      </c>
      <c r="M66" s="204"/>
      <c r="N66" s="204">
        <v>9.2127077836847926E-2</v>
      </c>
      <c r="O66" s="204">
        <v>0.15996512942651697</v>
      </c>
      <c r="P66" s="206"/>
      <c r="Q66" s="202">
        <v>2292.2767377700002</v>
      </c>
      <c r="R66" s="202">
        <v>186.26220699999999</v>
      </c>
      <c r="S66" s="202">
        <v>191.08422050999999</v>
      </c>
      <c r="T66" s="202"/>
      <c r="U66" s="202">
        <v>126.510903</v>
      </c>
      <c r="V66" s="202">
        <v>2796.1340682799996</v>
      </c>
      <c r="W66" s="206"/>
      <c r="X66" s="204">
        <v>0.19231272162868684</v>
      </c>
      <c r="Y66" s="204">
        <v>-6.0294661787225756E-2</v>
      </c>
      <c r="Z66" s="204">
        <v>0.36585374083000621</v>
      </c>
      <c r="AA66" s="204"/>
      <c r="AB66" s="204">
        <v>0.24419628031338525</v>
      </c>
      <c r="AC66" s="204">
        <v>0.18362809403544378</v>
      </c>
      <c r="AD66" s="207"/>
      <c r="AE66" s="208">
        <f t="shared" si="1"/>
        <v>8360.629981</v>
      </c>
      <c r="AF66" s="208">
        <f t="shared" si="2"/>
        <v>195.551322</v>
      </c>
      <c r="AG66" s="208">
        <f t="shared" si="3"/>
        <v>502.24115008000001</v>
      </c>
      <c r="AH66" s="208">
        <f t="shared" si="4"/>
        <v>0</v>
      </c>
      <c r="AI66" s="208">
        <f t="shared" si="5"/>
        <v>285.79435000000001</v>
      </c>
      <c r="AJ66" s="208">
        <f t="shared" si="6"/>
        <v>9344.2168030799985</v>
      </c>
      <c r="AK66" s="207"/>
      <c r="AL66" s="209">
        <f t="shared" si="8"/>
        <v>0.17278083403841138</v>
      </c>
      <c r="AM66" s="209">
        <f t="shared" si="9"/>
        <v>-3.5237315511289835E-2</v>
      </c>
      <c r="AN66" s="209">
        <f t="shared" si="10"/>
        <v>0.17265218170889174</v>
      </c>
      <c r="AO66" s="209"/>
      <c r="AP66" s="209">
        <f t="shared" si="11"/>
        <v>0.15459489332378618</v>
      </c>
      <c r="AQ66" s="209">
        <f t="shared" si="12"/>
        <v>0.16694616409587115</v>
      </c>
    </row>
    <row r="67" spans="2:43">
      <c r="B67" s="322">
        <v>39083</v>
      </c>
      <c r="C67" s="202">
        <v>5917.9053944999996</v>
      </c>
      <c r="D67" s="202">
        <v>9.0944369999999992</v>
      </c>
      <c r="E67" s="202">
        <v>313.30326541999995</v>
      </c>
      <c r="F67" s="202">
        <v>0</v>
      </c>
      <c r="G67" s="202">
        <v>159.25235799999999</v>
      </c>
      <c r="H67" s="202">
        <v>6399.5554549199987</v>
      </c>
      <c r="I67" s="206"/>
      <c r="J67" s="204">
        <v>0.12762761607417139</v>
      </c>
      <c r="K67" s="204">
        <v>0.47545586621272706</v>
      </c>
      <c r="L67" s="204">
        <v>5.9612128179292068E-2</v>
      </c>
      <c r="M67" s="204"/>
      <c r="N67" s="204">
        <v>0.10860179976348583</v>
      </c>
      <c r="O67" s="204">
        <v>0.12399199137796457</v>
      </c>
      <c r="P67" s="206"/>
      <c r="Q67" s="202">
        <v>2277.9188577200002</v>
      </c>
      <c r="R67" s="202">
        <v>189.557197</v>
      </c>
      <c r="S67" s="202">
        <v>198.74604270999998</v>
      </c>
      <c r="T67" s="202"/>
      <c r="U67" s="202">
        <v>130.65844999999999</v>
      </c>
      <c r="V67" s="202">
        <v>2796.8805474300002</v>
      </c>
      <c r="W67" s="206"/>
      <c r="X67" s="204">
        <v>0.16060770439147687</v>
      </c>
      <c r="Y67" s="204">
        <v>-5.3891333211003478E-2</v>
      </c>
      <c r="Z67" s="204">
        <v>0.37529724717390489</v>
      </c>
      <c r="AA67" s="204"/>
      <c r="AB67" s="204">
        <v>0.19556622856657202</v>
      </c>
      <c r="AC67" s="204">
        <v>0.1572436851095953</v>
      </c>
      <c r="AD67" s="207"/>
      <c r="AE67" s="208">
        <f t="shared" si="1"/>
        <v>8195.8242522199998</v>
      </c>
      <c r="AF67" s="208">
        <f t="shared" si="2"/>
        <v>198.651634</v>
      </c>
      <c r="AG67" s="208">
        <f t="shared" si="3"/>
        <v>512.04930812999987</v>
      </c>
      <c r="AH67" s="208">
        <f t="shared" si="4"/>
        <v>0</v>
      </c>
      <c r="AI67" s="208">
        <f t="shared" si="5"/>
        <v>289.91080799999997</v>
      </c>
      <c r="AJ67" s="208">
        <f t="shared" si="6"/>
        <v>9196.4360023499994</v>
      </c>
      <c r="AK67" s="207"/>
      <c r="AL67" s="209">
        <f t="shared" si="8"/>
        <v>0.13660441123547273</v>
      </c>
      <c r="AM67" s="209">
        <f t="shared" si="9"/>
        <v>-3.809226439484048E-2</v>
      </c>
      <c r="AN67" s="209">
        <f t="shared" si="10"/>
        <v>0.16324969031764369</v>
      </c>
      <c r="AO67" s="209"/>
      <c r="AP67" s="209">
        <f t="shared" si="11"/>
        <v>0.14617623886614695</v>
      </c>
      <c r="AQ67" s="209">
        <f t="shared" si="12"/>
        <v>0.13390072953876864</v>
      </c>
    </row>
    <row r="68" spans="2:43">
      <c r="B68" s="322">
        <v>39114</v>
      </c>
      <c r="C68" s="202">
        <v>5930.4345947100001</v>
      </c>
      <c r="D68" s="202">
        <v>8.5181909999999998</v>
      </c>
      <c r="E68" s="202">
        <v>305.55566915999998</v>
      </c>
      <c r="F68" s="202">
        <v>0</v>
      </c>
      <c r="G68" s="202">
        <v>159.30514199999999</v>
      </c>
      <c r="H68" s="202">
        <v>6403.8135968699999</v>
      </c>
      <c r="I68" s="206"/>
      <c r="J68" s="204">
        <v>0.11258593451015075</v>
      </c>
      <c r="K68" s="204">
        <v>0.78556042659641423</v>
      </c>
      <c r="L68" s="204">
        <v>2.0065861182685385E-2</v>
      </c>
      <c r="M68" s="204"/>
      <c r="N68" s="204">
        <v>0.11641502715642704</v>
      </c>
      <c r="O68" s="204">
        <v>0.10843919681985481</v>
      </c>
      <c r="P68" s="206"/>
      <c r="Q68" s="202">
        <v>2325.5574158300001</v>
      </c>
      <c r="R68" s="202">
        <v>200.34589099999999</v>
      </c>
      <c r="S68" s="202">
        <v>202.94797087000001</v>
      </c>
      <c r="T68" s="202"/>
      <c r="U68" s="202">
        <v>132.03794600000001</v>
      </c>
      <c r="V68" s="202">
        <v>2860.8892237</v>
      </c>
      <c r="W68" s="206"/>
      <c r="X68" s="204">
        <v>0.13184394423275769</v>
      </c>
      <c r="Y68" s="204">
        <v>2.7141937731445909E-2</v>
      </c>
      <c r="Z68" s="204">
        <v>0.38794399391429613</v>
      </c>
      <c r="AA68" s="204"/>
      <c r="AB68" s="204">
        <v>0.14593128139649081</v>
      </c>
      <c r="AC68" s="204">
        <v>0.13927013041848735</v>
      </c>
      <c r="AD68" s="207"/>
      <c r="AE68" s="208">
        <f t="shared" si="1"/>
        <v>8255.9920105399997</v>
      </c>
      <c r="AF68" s="208">
        <f t="shared" si="2"/>
        <v>208.864082</v>
      </c>
      <c r="AG68" s="208">
        <f t="shared" si="3"/>
        <v>508.50364002999999</v>
      </c>
      <c r="AH68" s="208">
        <f t="shared" si="4"/>
        <v>0</v>
      </c>
      <c r="AI68" s="208">
        <f t="shared" si="5"/>
        <v>291.34308799999997</v>
      </c>
      <c r="AJ68" s="208">
        <f t="shared" si="6"/>
        <v>9264.7028205700008</v>
      </c>
      <c r="AK68" s="207"/>
      <c r="AL68" s="209">
        <f t="shared" si="8"/>
        <v>0.1179439341020998</v>
      </c>
      <c r="AM68" s="209">
        <f t="shared" si="9"/>
        <v>4.5248564594145391E-2</v>
      </c>
      <c r="AN68" s="209">
        <f t="shared" si="10"/>
        <v>0.14073849017897389</v>
      </c>
      <c r="AO68" s="209"/>
      <c r="AP68" s="209">
        <f t="shared" si="11"/>
        <v>0.12960129490468431</v>
      </c>
      <c r="AQ68" s="209">
        <f t="shared" si="12"/>
        <v>0.11778003528669889</v>
      </c>
    </row>
    <row r="69" spans="2:43">
      <c r="B69" s="322">
        <v>39142</v>
      </c>
      <c r="C69" s="202">
        <v>5852.0373035300008</v>
      </c>
      <c r="D69" s="202">
        <v>7.4314150000000003</v>
      </c>
      <c r="E69" s="202">
        <v>305.23968053999994</v>
      </c>
      <c r="F69" s="202">
        <v>0</v>
      </c>
      <c r="G69" s="202">
        <v>157.19655700000001</v>
      </c>
      <c r="H69" s="202">
        <v>6321.9049560700005</v>
      </c>
      <c r="I69" s="206"/>
      <c r="J69" s="204">
        <v>7.6230968146229872E-2</v>
      </c>
      <c r="K69" s="204">
        <v>0.40353957029648324</v>
      </c>
      <c r="L69" s="204">
        <v>1.0679915745399615E-2</v>
      </c>
      <c r="M69" s="204"/>
      <c r="N69" s="204">
        <v>9.7047697635866514E-2</v>
      </c>
      <c r="O69" s="204">
        <v>7.3669630600826652E-2</v>
      </c>
      <c r="P69" s="206"/>
      <c r="Q69" s="202">
        <v>2383.9027255199999</v>
      </c>
      <c r="R69" s="202">
        <v>199.84285399999999</v>
      </c>
      <c r="S69" s="202">
        <v>209.34272877999999</v>
      </c>
      <c r="T69" s="202"/>
      <c r="U69" s="202">
        <v>133.34281899999999</v>
      </c>
      <c r="V69" s="202">
        <v>2926.4311272999998</v>
      </c>
      <c r="W69" s="206"/>
      <c r="X69" s="204">
        <v>0.12139148931432819</v>
      </c>
      <c r="Y69" s="204">
        <v>-5.9878177683046152E-2</v>
      </c>
      <c r="Z69" s="204">
        <v>0.36967370399881605</v>
      </c>
      <c r="AA69" s="204"/>
      <c r="AB69" s="204">
        <v>0.13880089857980504</v>
      </c>
      <c r="AC69" s="204">
        <v>0.12194875451800069</v>
      </c>
      <c r="AD69" s="207"/>
      <c r="AE69" s="208">
        <f t="shared" si="1"/>
        <v>8235.9400290500016</v>
      </c>
      <c r="AF69" s="208">
        <f t="shared" si="2"/>
        <v>207.27426899999998</v>
      </c>
      <c r="AG69" s="208">
        <f t="shared" si="3"/>
        <v>514.5824093199999</v>
      </c>
      <c r="AH69" s="208">
        <f t="shared" si="4"/>
        <v>0</v>
      </c>
      <c r="AI69" s="208">
        <f t="shared" si="5"/>
        <v>290.539376</v>
      </c>
      <c r="AJ69" s="208">
        <f t="shared" si="6"/>
        <v>9248.3360833700008</v>
      </c>
      <c r="AK69" s="207"/>
      <c r="AL69" s="209">
        <f t="shared" si="8"/>
        <v>8.8924273358733652E-2</v>
      </c>
      <c r="AM69" s="209">
        <f t="shared" si="9"/>
        <v>-4.8615800761090955E-2</v>
      </c>
      <c r="AN69" s="209">
        <f t="shared" si="10"/>
        <v>0.13130961313605627</v>
      </c>
      <c r="AO69" s="209"/>
      <c r="AP69" s="209">
        <f t="shared" si="11"/>
        <v>0.11582365855867138</v>
      </c>
      <c r="AQ69" s="209">
        <f t="shared" si="12"/>
        <v>8.84909160955063E-2</v>
      </c>
    </row>
    <row r="70" spans="2:43">
      <c r="B70" s="322">
        <v>39173</v>
      </c>
      <c r="C70" s="202">
        <v>6050.4215235900001</v>
      </c>
      <c r="D70" s="202">
        <v>5.5437110000000001</v>
      </c>
      <c r="E70" s="202">
        <v>314.56071470000001</v>
      </c>
      <c r="F70" s="202">
        <v>0</v>
      </c>
      <c r="G70" s="202">
        <v>160.54955200000001</v>
      </c>
      <c r="H70" s="202">
        <v>6531.0755012900008</v>
      </c>
      <c r="I70" s="206"/>
      <c r="J70" s="204">
        <v>7.7727349267886714E-2</v>
      </c>
      <c r="K70" s="204">
        <v>-2.5936794895113913E-3</v>
      </c>
      <c r="L70" s="204">
        <v>1.1799243115581781E-2</v>
      </c>
      <c r="M70" s="204"/>
      <c r="N70" s="204">
        <v>8.794110315638326E-2</v>
      </c>
      <c r="O70" s="204">
        <v>7.4529674161922577E-2</v>
      </c>
      <c r="P70" s="206"/>
      <c r="Q70" s="202">
        <v>2400.2293774200002</v>
      </c>
      <c r="R70" s="202">
        <v>161.71626599999999</v>
      </c>
      <c r="S70" s="202">
        <v>213.85966388999998</v>
      </c>
      <c r="T70" s="202"/>
      <c r="U70" s="202">
        <v>137.90548699999999</v>
      </c>
      <c r="V70" s="202">
        <v>2913.71079431</v>
      </c>
      <c r="W70" s="206"/>
      <c r="X70" s="204">
        <v>0.12401898351208906</v>
      </c>
      <c r="Y70" s="204">
        <v>-0.22588708115243461</v>
      </c>
      <c r="Z70" s="204">
        <v>0.35586191758447683</v>
      </c>
      <c r="AA70" s="204"/>
      <c r="AB70" s="204">
        <v>0.14986239929880352</v>
      </c>
      <c r="AC70" s="204">
        <v>0.11126929638853977</v>
      </c>
      <c r="AD70" s="207"/>
      <c r="AE70" s="208">
        <f t="shared" si="1"/>
        <v>8450.6509010099999</v>
      </c>
      <c r="AF70" s="208">
        <f t="shared" si="2"/>
        <v>167.25997699999999</v>
      </c>
      <c r="AG70" s="208">
        <f t="shared" si="3"/>
        <v>528.42037858999993</v>
      </c>
      <c r="AH70" s="208">
        <f t="shared" si="4"/>
        <v>0</v>
      </c>
      <c r="AI70" s="208">
        <f t="shared" si="5"/>
        <v>298.455039</v>
      </c>
      <c r="AJ70" s="208">
        <f t="shared" si="6"/>
        <v>9444.7862956000008</v>
      </c>
      <c r="AK70" s="207"/>
      <c r="AL70" s="209">
        <f t="shared" si="8"/>
        <v>9.0483229819824373E-2</v>
      </c>
      <c r="AM70" s="209">
        <f t="shared" si="9"/>
        <v>-0.22010011181675149</v>
      </c>
      <c r="AN70" s="209">
        <f t="shared" si="10"/>
        <v>0.12760448402603841</v>
      </c>
      <c r="AO70" s="209"/>
      <c r="AP70" s="209">
        <f t="shared" si="11"/>
        <v>0.11570275488882276</v>
      </c>
      <c r="AQ70" s="209">
        <f t="shared" si="12"/>
        <v>8.5602037484165061E-2</v>
      </c>
    </row>
    <row r="71" spans="2:43">
      <c r="B71" s="322">
        <v>39203</v>
      </c>
      <c r="C71" s="202">
        <v>6077.8735900800002</v>
      </c>
      <c r="D71" s="202">
        <v>4.7132079999999998</v>
      </c>
      <c r="E71" s="202">
        <v>318.10682423000003</v>
      </c>
      <c r="F71" s="202">
        <v>0</v>
      </c>
      <c r="G71" s="202">
        <v>160.73479900000001</v>
      </c>
      <c r="H71" s="202">
        <v>6561.42842131</v>
      </c>
      <c r="I71" s="206"/>
      <c r="J71" s="204">
        <v>7.3514569050391998E-2</v>
      </c>
      <c r="K71" s="204">
        <v>-0.34303703655176154</v>
      </c>
      <c r="L71" s="204">
        <v>2.7224219585171294E-3</v>
      </c>
      <c r="M71" s="204"/>
      <c r="N71" s="204">
        <v>6.2764137567625777E-2</v>
      </c>
      <c r="O71" s="204">
        <v>6.9103411003648807E-2</v>
      </c>
      <c r="P71" s="206"/>
      <c r="Q71" s="202">
        <v>2489.2374399700002</v>
      </c>
      <c r="R71" s="202">
        <v>176.05126899999999</v>
      </c>
      <c r="S71" s="202">
        <v>221.68470270999998</v>
      </c>
      <c r="T71" s="202"/>
      <c r="U71" s="202">
        <v>142.09556799999999</v>
      </c>
      <c r="V71" s="202">
        <v>3029.0689796799998</v>
      </c>
      <c r="W71" s="206"/>
      <c r="X71" s="204">
        <v>0.15004098493221218</v>
      </c>
      <c r="Y71" s="204">
        <v>-0.18717562227386653</v>
      </c>
      <c r="Z71" s="204">
        <v>0.32026211543726801</v>
      </c>
      <c r="AA71" s="204"/>
      <c r="AB71" s="204">
        <v>0.18677639303685467</v>
      </c>
      <c r="AC71" s="204">
        <v>0.13503065254363156</v>
      </c>
      <c r="AD71" s="207"/>
      <c r="AE71" s="208">
        <f t="shared" si="1"/>
        <v>8567.1110300500004</v>
      </c>
      <c r="AF71" s="208">
        <f t="shared" si="2"/>
        <v>180.764477</v>
      </c>
      <c r="AG71" s="208">
        <f t="shared" si="3"/>
        <v>539.79152694000004</v>
      </c>
      <c r="AH71" s="208">
        <f t="shared" si="4"/>
        <v>0</v>
      </c>
      <c r="AI71" s="208">
        <f t="shared" si="5"/>
        <v>302.83036700000002</v>
      </c>
      <c r="AJ71" s="208">
        <f t="shared" si="6"/>
        <v>9590.4974009899997</v>
      </c>
      <c r="AK71" s="207"/>
      <c r="AL71" s="209">
        <f t="shared" si="8"/>
        <v>9.4679505663174401E-2</v>
      </c>
      <c r="AM71" s="209">
        <f t="shared" si="9"/>
        <v>-0.19217274190288869</v>
      </c>
      <c r="AN71" s="209">
        <f t="shared" si="10"/>
        <v>0.11262175863467494</v>
      </c>
      <c r="AO71" s="209"/>
      <c r="AP71" s="209">
        <f t="shared" si="11"/>
        <v>0.11755998662856215</v>
      </c>
      <c r="AQ71" s="209">
        <f t="shared" si="12"/>
        <v>8.9082989457286876E-2</v>
      </c>
    </row>
    <row r="72" spans="2:43">
      <c r="B72" s="322">
        <v>39234</v>
      </c>
      <c r="C72" s="202">
        <v>6089.1024379</v>
      </c>
      <c r="D72" s="202">
        <v>6.3882469999999998</v>
      </c>
      <c r="E72" s="202">
        <v>372.05586192999999</v>
      </c>
      <c r="F72" s="202">
        <v>0</v>
      </c>
      <c r="G72" s="202">
        <v>161.85313199999999</v>
      </c>
      <c r="H72" s="202">
        <v>6629.3996788300001</v>
      </c>
      <c r="I72" s="206"/>
      <c r="J72" s="204">
        <v>6.4913146020048496E-2</v>
      </c>
      <c r="K72" s="204">
        <v>0.12003317891101828</v>
      </c>
      <c r="L72" s="204">
        <v>0.13635334296462442</v>
      </c>
      <c r="M72" s="204"/>
      <c r="N72" s="204">
        <v>6.00492839697222E-2</v>
      </c>
      <c r="O72" s="204">
        <v>6.8614487053423545E-2</v>
      </c>
      <c r="P72" s="206"/>
      <c r="Q72" s="202">
        <v>2580.4942307600004</v>
      </c>
      <c r="R72" s="202">
        <v>192.74775399999999</v>
      </c>
      <c r="S72" s="202">
        <v>228.45417726999997</v>
      </c>
      <c r="T72" s="202"/>
      <c r="U72" s="202">
        <v>143.72492299999999</v>
      </c>
      <c r="V72" s="202">
        <v>3145.4210850300005</v>
      </c>
      <c r="W72" s="206"/>
      <c r="X72" s="204">
        <v>0.17213955854379703</v>
      </c>
      <c r="Y72" s="204">
        <v>-0.15548953224841588</v>
      </c>
      <c r="Z72" s="204">
        <v>0.3193003427200285</v>
      </c>
      <c r="AA72" s="204"/>
      <c r="AB72" s="204">
        <v>0.18108384792582211</v>
      </c>
      <c r="AC72" s="204">
        <v>0.15444694139035353</v>
      </c>
      <c r="AD72" s="207"/>
      <c r="AE72" s="208">
        <f t="shared" si="1"/>
        <v>8669.5966686600004</v>
      </c>
      <c r="AF72" s="208">
        <f t="shared" si="2"/>
        <v>199.13600099999999</v>
      </c>
      <c r="AG72" s="208">
        <f t="shared" si="3"/>
        <v>600.51003919999994</v>
      </c>
      <c r="AH72" s="208">
        <f t="shared" si="4"/>
        <v>0</v>
      </c>
      <c r="AI72" s="208">
        <f t="shared" si="5"/>
        <v>305.57805499999995</v>
      </c>
      <c r="AJ72" s="208">
        <f t="shared" si="6"/>
        <v>9774.8207638599997</v>
      </c>
      <c r="AK72" s="207"/>
      <c r="AL72" s="209">
        <f t="shared" si="8"/>
        <v>9.4720942916644679E-2</v>
      </c>
      <c r="AM72" s="209">
        <f t="shared" si="9"/>
        <v>-0.14877208459223079</v>
      </c>
      <c r="AN72" s="209">
        <f t="shared" si="10"/>
        <v>0.19963988155961476</v>
      </c>
      <c r="AO72" s="209"/>
      <c r="AP72" s="209">
        <f t="shared" si="11"/>
        <v>0.11373002857739056</v>
      </c>
      <c r="AQ72" s="209">
        <f t="shared" si="12"/>
        <v>9.4807490793119786E-2</v>
      </c>
    </row>
    <row r="73" spans="2:43">
      <c r="B73" s="322">
        <v>39264</v>
      </c>
      <c r="C73" s="202">
        <v>6128.6832416900006</v>
      </c>
      <c r="D73" s="202">
        <v>9.2949669999999998</v>
      </c>
      <c r="E73" s="202">
        <v>374.50132177</v>
      </c>
      <c r="F73" s="202">
        <v>0</v>
      </c>
      <c r="G73" s="202">
        <v>161.13627</v>
      </c>
      <c r="H73" s="202">
        <v>6673.6158004599993</v>
      </c>
      <c r="I73" s="206"/>
      <c r="J73" s="204">
        <v>6.4376880073444998E-2</v>
      </c>
      <c r="K73" s="204">
        <v>0.36754281917562248</v>
      </c>
      <c r="L73" s="204">
        <v>0.13805173413868754</v>
      </c>
      <c r="M73" s="204"/>
      <c r="N73" s="204">
        <v>4.276676123616574E-2</v>
      </c>
      <c r="O73" s="204">
        <v>6.8052312543586346E-2</v>
      </c>
      <c r="P73" s="206"/>
      <c r="Q73" s="202">
        <v>2529.7269358799999</v>
      </c>
      <c r="R73" s="202">
        <v>196.36815999999999</v>
      </c>
      <c r="S73" s="202">
        <v>237.05559994000001</v>
      </c>
      <c r="T73" s="202"/>
      <c r="U73" s="202">
        <v>141.97027299999999</v>
      </c>
      <c r="V73" s="202">
        <v>3105.1209688199997</v>
      </c>
      <c r="W73" s="206"/>
      <c r="X73" s="204">
        <v>0.13567944120205899</v>
      </c>
      <c r="Y73" s="204">
        <v>-0.1019394525719729</v>
      </c>
      <c r="Z73" s="204">
        <v>0.34898221225829884</v>
      </c>
      <c r="AA73" s="204"/>
      <c r="AB73" s="204">
        <v>0.16161088847786154</v>
      </c>
      <c r="AC73" s="204">
        <v>0.13155990371693282</v>
      </c>
      <c r="AD73" s="207"/>
      <c r="AE73" s="208">
        <f t="shared" si="1"/>
        <v>8658.4101775700001</v>
      </c>
      <c r="AF73" s="208">
        <f t="shared" si="2"/>
        <v>205.66312699999997</v>
      </c>
      <c r="AG73" s="208">
        <f t="shared" si="3"/>
        <v>611.55692170999998</v>
      </c>
      <c r="AH73" s="208">
        <f t="shared" si="4"/>
        <v>0</v>
      </c>
      <c r="AI73" s="208">
        <f t="shared" si="5"/>
        <v>303.10654299999999</v>
      </c>
      <c r="AJ73" s="208">
        <f t="shared" si="6"/>
        <v>9778.7367692799999</v>
      </c>
      <c r="AK73" s="207"/>
      <c r="AL73" s="209">
        <f t="shared" si="8"/>
        <v>8.4266239226177486E-2</v>
      </c>
      <c r="AM73" s="209">
        <f t="shared" si="9"/>
        <v>-8.7785866900667253E-2</v>
      </c>
      <c r="AN73" s="209">
        <f t="shared" si="10"/>
        <v>0.21147989638245179</v>
      </c>
      <c r="AO73" s="209"/>
      <c r="AP73" s="209">
        <f t="shared" si="11"/>
        <v>9.5251496727689622E-2</v>
      </c>
      <c r="AQ73" s="209">
        <f t="shared" si="12"/>
        <v>8.7431963601568796E-2</v>
      </c>
    </row>
    <row r="74" spans="2:43">
      <c r="B74" s="322">
        <v>39295</v>
      </c>
      <c r="C74" s="202">
        <v>6305.4796669200005</v>
      </c>
      <c r="D74" s="202">
        <v>4.0003960000000003</v>
      </c>
      <c r="E74" s="202">
        <v>387.03558222000004</v>
      </c>
      <c r="F74" s="202">
        <v>0</v>
      </c>
      <c r="G74" s="202">
        <v>162.590338</v>
      </c>
      <c r="H74" s="202">
        <v>6859.1059831400007</v>
      </c>
      <c r="I74" s="206"/>
      <c r="J74" s="204">
        <v>0.10285339441235375</v>
      </c>
      <c r="K74" s="204">
        <v>-0.36671762502091598</v>
      </c>
      <c r="L74" s="204">
        <v>0.16171161189672789</v>
      </c>
      <c r="M74" s="204"/>
      <c r="N74" s="204">
        <v>5.6663304033381712E-2</v>
      </c>
      <c r="O74" s="204">
        <v>0.10438872855778714</v>
      </c>
      <c r="P74" s="206"/>
      <c r="Q74" s="202">
        <v>2557.1971507200001</v>
      </c>
      <c r="R74" s="202">
        <v>207.80347699999999</v>
      </c>
      <c r="S74" s="202">
        <v>244.88536720999997</v>
      </c>
      <c r="T74" s="202"/>
      <c r="U74" s="202">
        <v>144.43092100000001</v>
      </c>
      <c r="V74" s="202">
        <v>3154.3169159299996</v>
      </c>
      <c r="W74" s="206"/>
      <c r="X74" s="204">
        <v>0.1231927162241373</v>
      </c>
      <c r="Y74" s="204">
        <v>-6.6591110923728269E-3</v>
      </c>
      <c r="Z74" s="204">
        <v>0.34896634289534179</v>
      </c>
      <c r="AA74" s="204"/>
      <c r="AB74" s="204">
        <v>0.15638363169463454</v>
      </c>
      <c r="AC74" s="204">
        <v>0.12962703818862065</v>
      </c>
      <c r="AD74" s="207"/>
      <c r="AE74" s="208">
        <f t="shared" si="1"/>
        <v>8862.6768176400001</v>
      </c>
      <c r="AF74" s="208">
        <f t="shared" si="2"/>
        <v>211.80387299999998</v>
      </c>
      <c r="AG74" s="208">
        <f t="shared" si="3"/>
        <v>631.92094943000006</v>
      </c>
      <c r="AH74" s="208">
        <f t="shared" si="4"/>
        <v>0</v>
      </c>
      <c r="AI74" s="208">
        <f t="shared" si="5"/>
        <v>307.02125899999999</v>
      </c>
      <c r="AJ74" s="208">
        <f t="shared" si="6"/>
        <v>10013.422899069999</v>
      </c>
      <c r="AK74" s="207"/>
      <c r="AL74" s="209">
        <f t="shared" si="8"/>
        <v>0.10864600568498317</v>
      </c>
      <c r="AM74" s="209">
        <f t="shared" si="9"/>
        <v>-1.7212799369290543E-2</v>
      </c>
      <c r="AN74" s="209">
        <f t="shared" si="10"/>
        <v>0.2277572714898517</v>
      </c>
      <c r="AO74" s="209"/>
      <c r="AP74" s="209">
        <f t="shared" si="11"/>
        <v>0.10134148596751702</v>
      </c>
      <c r="AQ74" s="209">
        <f t="shared" si="12"/>
        <v>0.11221648455536792</v>
      </c>
    </row>
    <row r="75" spans="2:43">
      <c r="B75" s="322">
        <v>39326</v>
      </c>
      <c r="C75" s="202">
        <v>6378.5453509400004</v>
      </c>
      <c r="D75" s="202">
        <v>6.5128769999999996</v>
      </c>
      <c r="E75" s="202">
        <v>387.33272803999995</v>
      </c>
      <c r="F75" s="202">
        <v>0</v>
      </c>
      <c r="G75" s="202">
        <v>161.72518500000001</v>
      </c>
      <c r="H75" s="202">
        <v>6934.1161409799997</v>
      </c>
      <c r="I75" s="206"/>
      <c r="J75" s="204">
        <v>0.11001911834804234</v>
      </c>
      <c r="K75" s="204">
        <v>7.7761113783638258E-2</v>
      </c>
      <c r="L75" s="204">
        <v>0.154922351894345</v>
      </c>
      <c r="M75" s="204"/>
      <c r="N75" s="204">
        <v>6.0532871566471913E-2</v>
      </c>
      <c r="O75" s="204">
        <v>0.11119185062454662</v>
      </c>
      <c r="P75" s="206"/>
      <c r="Q75" s="202">
        <v>2571.9913342200002</v>
      </c>
      <c r="R75" s="202">
        <v>222.125123</v>
      </c>
      <c r="S75" s="202">
        <v>254.45097734000001</v>
      </c>
      <c r="T75" s="202"/>
      <c r="U75" s="202">
        <v>151.13814600000001</v>
      </c>
      <c r="V75" s="202">
        <v>3199.7055805599994</v>
      </c>
      <c r="W75" s="206"/>
      <c r="X75" s="204">
        <v>0.11951598576204736</v>
      </c>
      <c r="Y75" s="204">
        <v>7.2969809286140386E-2</v>
      </c>
      <c r="Z75" s="204">
        <v>0.35521299535093442</v>
      </c>
      <c r="AA75" s="204"/>
      <c r="AB75" s="204">
        <v>0.17516995444982575</v>
      </c>
      <c r="AC75" s="204">
        <v>0.1343257942953946</v>
      </c>
      <c r="AD75" s="207"/>
      <c r="AE75" s="208">
        <f t="shared" si="1"/>
        <v>8950.5366851600011</v>
      </c>
      <c r="AF75" s="208">
        <f t="shared" si="2"/>
        <v>228.63800000000001</v>
      </c>
      <c r="AG75" s="208">
        <f t="shared" si="3"/>
        <v>641.7837053799999</v>
      </c>
      <c r="AH75" s="208">
        <f t="shared" si="4"/>
        <v>0</v>
      </c>
      <c r="AI75" s="208">
        <f t="shared" si="5"/>
        <v>312.86333100000002</v>
      </c>
      <c r="AJ75" s="208">
        <f t="shared" si="6"/>
        <v>10133.82172154</v>
      </c>
      <c r="AK75" s="207"/>
      <c r="AL75" s="209">
        <f t="shared" si="8"/>
        <v>0.11273156313554566</v>
      </c>
      <c r="AM75" s="209">
        <f t="shared" si="9"/>
        <v>7.3105702643601056E-2</v>
      </c>
      <c r="AN75" s="209">
        <f t="shared" si="10"/>
        <v>0.22680851833227256</v>
      </c>
      <c r="AO75" s="209"/>
      <c r="AP75" s="209">
        <f t="shared" si="11"/>
        <v>0.11298120627835107</v>
      </c>
      <c r="AQ75" s="209">
        <f t="shared" si="12"/>
        <v>0.11839368836442499</v>
      </c>
    </row>
    <row r="76" spans="2:43">
      <c r="B76" s="322">
        <v>39356</v>
      </c>
      <c r="C76" s="202">
        <v>6439.8677491600001</v>
      </c>
      <c r="D76" s="202">
        <v>6.8020560000000003</v>
      </c>
      <c r="E76" s="202">
        <v>392.95162868</v>
      </c>
      <c r="F76" s="202">
        <v>0</v>
      </c>
      <c r="G76" s="202">
        <v>164.05884699999999</v>
      </c>
      <c r="H76" s="202">
        <v>7003.6802808400007</v>
      </c>
      <c r="I76" s="206"/>
      <c r="J76" s="204">
        <v>8.9392709848931329E-2</v>
      </c>
      <c r="K76" s="204">
        <v>-0.14104283764176395</v>
      </c>
      <c r="L76" s="204">
        <v>0.20516549448347754</v>
      </c>
      <c r="M76" s="204"/>
      <c r="N76" s="204">
        <v>9.0293345067415931E-2</v>
      </c>
      <c r="O76" s="204">
        <v>9.5030582623593096E-2</v>
      </c>
      <c r="P76" s="206"/>
      <c r="Q76" s="202">
        <v>2645.0741818199999</v>
      </c>
      <c r="R76" s="202">
        <v>224.028279</v>
      </c>
      <c r="S76" s="202">
        <v>268.33461238000001</v>
      </c>
      <c r="T76" s="202"/>
      <c r="U76" s="202">
        <v>151.046606</v>
      </c>
      <c r="V76" s="202">
        <v>3288.4836792000006</v>
      </c>
      <c r="W76" s="206"/>
      <c r="X76" s="204">
        <v>0.15921880957847034</v>
      </c>
      <c r="Y76" s="204">
        <v>0.12747270735649607</v>
      </c>
      <c r="Z76" s="204">
        <v>0.40985047957002774</v>
      </c>
      <c r="AA76" s="204"/>
      <c r="AB76" s="204">
        <v>0.16659131473369904</v>
      </c>
      <c r="AC76" s="204">
        <v>0.17434193882193028</v>
      </c>
      <c r="AD76" s="207"/>
      <c r="AE76" s="208">
        <f t="shared" si="1"/>
        <v>9084.9419309799996</v>
      </c>
      <c r="AF76" s="208">
        <f t="shared" si="2"/>
        <v>230.83033499999999</v>
      </c>
      <c r="AG76" s="208">
        <f t="shared" si="3"/>
        <v>661.28624106000007</v>
      </c>
      <c r="AH76" s="208">
        <f t="shared" si="4"/>
        <v>0</v>
      </c>
      <c r="AI76" s="208">
        <f t="shared" si="5"/>
        <v>315.10545300000001</v>
      </c>
      <c r="AJ76" s="208">
        <f t="shared" si="6"/>
        <v>10292.163960040001</v>
      </c>
      <c r="AK76" s="207"/>
      <c r="AL76" s="209">
        <f t="shared" si="8"/>
        <v>0.10883899073702019</v>
      </c>
      <c r="AM76" s="209">
        <f t="shared" si="9"/>
        <v>0.11718143764911182</v>
      </c>
      <c r="AN76" s="209">
        <f t="shared" si="10"/>
        <v>0.28060804532451256</v>
      </c>
      <c r="AO76" s="209"/>
      <c r="AP76" s="209">
        <f t="shared" si="11"/>
        <v>0.12558127265210994</v>
      </c>
      <c r="AQ76" s="209">
        <f t="shared" si="12"/>
        <v>0.11918131189968917</v>
      </c>
    </row>
    <row r="77" spans="2:43">
      <c r="B77" s="322">
        <v>39387</v>
      </c>
      <c r="C77" s="202">
        <v>6735.0785584899995</v>
      </c>
      <c r="D77" s="202">
        <v>4.556762</v>
      </c>
      <c r="E77" s="202">
        <v>410.29066895</v>
      </c>
      <c r="F77" s="202">
        <v>0</v>
      </c>
      <c r="G77" s="202">
        <v>166.484128</v>
      </c>
      <c r="H77" s="202">
        <v>7316.4101174399993</v>
      </c>
      <c r="I77" s="206"/>
      <c r="J77" s="204">
        <v>0.14114250164403486</v>
      </c>
      <c r="K77" s="204">
        <v>-0.43351362721385034</v>
      </c>
      <c r="L77" s="204">
        <v>0.31172211160945462</v>
      </c>
      <c r="M77" s="204"/>
      <c r="N77" s="204">
        <v>9.5697843301797425E-2</v>
      </c>
      <c r="O77" s="204">
        <v>0.14770389438533638</v>
      </c>
      <c r="P77" s="206"/>
      <c r="Q77" s="202">
        <v>2688.6047505900001</v>
      </c>
      <c r="R77" s="202">
        <v>223.41499099999999</v>
      </c>
      <c r="S77" s="202">
        <v>277.39142015999994</v>
      </c>
      <c r="T77" s="202"/>
      <c r="U77" s="202">
        <v>148.27527900000001</v>
      </c>
      <c r="V77" s="202">
        <v>3337.6864407500002</v>
      </c>
      <c r="W77" s="206"/>
      <c r="X77" s="204">
        <v>0.18269145668885667</v>
      </c>
      <c r="Y77" s="204">
        <v>0.16682787726792947</v>
      </c>
      <c r="Z77" s="204">
        <v>0.44237097678876869</v>
      </c>
      <c r="AA77" s="204"/>
      <c r="AB77" s="204">
        <v>0.11304929329666358</v>
      </c>
      <c r="AC77" s="204">
        <v>0.19617595543550848</v>
      </c>
      <c r="AD77" s="207"/>
      <c r="AE77" s="208">
        <f t="shared" si="1"/>
        <v>9423.6833090799992</v>
      </c>
      <c r="AF77" s="208">
        <f t="shared" si="2"/>
        <v>227.97175299999998</v>
      </c>
      <c r="AG77" s="208">
        <f t="shared" si="3"/>
        <v>687.68208910999988</v>
      </c>
      <c r="AH77" s="208">
        <f t="shared" si="4"/>
        <v>0</v>
      </c>
      <c r="AI77" s="208">
        <f t="shared" si="5"/>
        <v>314.75940700000001</v>
      </c>
      <c r="AJ77" s="208">
        <f t="shared" si="6"/>
        <v>10654.09655819</v>
      </c>
      <c r="AK77" s="207"/>
      <c r="AL77" s="209">
        <f t="shared" si="8"/>
        <v>0.15269589799761496</v>
      </c>
      <c r="AM77" s="209">
        <f t="shared" si="9"/>
        <v>0.14262385760420915</v>
      </c>
      <c r="AN77" s="209">
        <f t="shared" si="10"/>
        <v>0.36146612453332616</v>
      </c>
      <c r="AO77" s="209"/>
      <c r="AP77" s="209">
        <f t="shared" si="11"/>
        <v>0.10380378141598645</v>
      </c>
      <c r="AQ77" s="209">
        <f t="shared" si="12"/>
        <v>0.16246108707567797</v>
      </c>
    </row>
    <row r="78" spans="2:43">
      <c r="B78" s="322">
        <v>39417</v>
      </c>
      <c r="C78" s="202">
        <v>7087.4125141699997</v>
      </c>
      <c r="D78" s="202">
        <v>4.2950160000000004</v>
      </c>
      <c r="E78" s="202">
        <v>432.60366166999995</v>
      </c>
      <c r="F78" s="202">
        <v>0</v>
      </c>
      <c r="G78" s="202">
        <v>174.54249200000001</v>
      </c>
      <c r="H78" s="202">
        <v>7698.8536838399996</v>
      </c>
      <c r="I78" s="206"/>
      <c r="J78" s="204">
        <v>0.16793011713299433</v>
      </c>
      <c r="K78" s="204">
        <v>-0.53762914981674781</v>
      </c>
      <c r="L78" s="204">
        <v>0.39030701410967117</v>
      </c>
      <c r="M78" s="204"/>
      <c r="N78" s="204">
        <v>9.5798058664564367E-2</v>
      </c>
      <c r="O78" s="204">
        <v>0.1757416629640598</v>
      </c>
      <c r="P78" s="206"/>
      <c r="Q78" s="202">
        <v>2732.8355199499997</v>
      </c>
      <c r="R78" s="202">
        <v>219.43188000000001</v>
      </c>
      <c r="S78" s="202">
        <v>280.34251849000003</v>
      </c>
      <c r="T78" s="202"/>
      <c r="U78" s="202">
        <v>146.65242699999999</v>
      </c>
      <c r="V78" s="202">
        <v>3379.26234544</v>
      </c>
      <c r="W78" s="206"/>
      <c r="X78" s="204">
        <v>0.19219266806702806</v>
      </c>
      <c r="Y78" s="204">
        <v>0.1780805324614243</v>
      </c>
      <c r="Z78" s="204">
        <v>0.46711495978983208</v>
      </c>
      <c r="AA78" s="204"/>
      <c r="AB78" s="204">
        <v>0.1592078115196125</v>
      </c>
      <c r="AC78" s="204">
        <v>0.20854803915704334</v>
      </c>
      <c r="AD78" s="207"/>
      <c r="AE78" s="208">
        <f t="shared" ref="AE78:AE141" si="13">+C78+Q78</f>
        <v>9820.2480341199989</v>
      </c>
      <c r="AF78" s="208">
        <f t="shared" ref="AF78:AF141" si="14">+D78+R78</f>
        <v>223.72689600000001</v>
      </c>
      <c r="AG78" s="208">
        <f t="shared" ref="AG78:AG141" si="15">+E78+S78</f>
        <v>712.94618016000004</v>
      </c>
      <c r="AH78" s="208">
        <f t="shared" ref="AH78:AH141" si="16">+F78+T78</f>
        <v>0</v>
      </c>
      <c r="AI78" s="208">
        <f t="shared" ref="AI78:AI141" si="17">+G78+U78</f>
        <v>321.19491900000003</v>
      </c>
      <c r="AJ78" s="208">
        <f t="shared" ref="AJ78:AJ141" si="18">+H78+V78</f>
        <v>11078.11602928</v>
      </c>
      <c r="AK78" s="207"/>
      <c r="AL78" s="209">
        <f t="shared" si="8"/>
        <v>0.17458230497427385</v>
      </c>
      <c r="AM78" s="209">
        <f t="shared" si="9"/>
        <v>0.1440827590007292</v>
      </c>
      <c r="AN78" s="209">
        <f t="shared" si="10"/>
        <v>0.41952960255534144</v>
      </c>
      <c r="AO78" s="209"/>
      <c r="AP78" s="209">
        <f t="shared" si="11"/>
        <v>0.12386728079124043</v>
      </c>
      <c r="AQ78" s="209">
        <f t="shared" si="12"/>
        <v>0.18555853986911797</v>
      </c>
    </row>
    <row r="79" spans="2:43">
      <c r="B79" s="322">
        <v>39448</v>
      </c>
      <c r="C79" s="202">
        <v>7142.0724091899992</v>
      </c>
      <c r="D79" s="202">
        <v>3.962958</v>
      </c>
      <c r="E79" s="202">
        <v>430.13053230999998</v>
      </c>
      <c r="F79" s="202">
        <v>0</v>
      </c>
      <c r="G79" s="202">
        <v>170.862976</v>
      </c>
      <c r="H79" s="202">
        <v>7747.0288754999992</v>
      </c>
      <c r="I79" s="206"/>
      <c r="J79" s="204">
        <v>0.20685815894044524</v>
      </c>
      <c r="K79" s="204">
        <v>-0.56424372393805133</v>
      </c>
      <c r="L79" s="204">
        <v>0.37288876237337254</v>
      </c>
      <c r="M79" s="204"/>
      <c r="N79" s="204">
        <v>7.2907039781477057E-2</v>
      </c>
      <c r="O79" s="204">
        <v>0.21055734731450104</v>
      </c>
      <c r="P79" s="206"/>
      <c r="Q79" s="202">
        <v>2828.3113413999999</v>
      </c>
      <c r="R79" s="202">
        <v>238.041706</v>
      </c>
      <c r="S79" s="202">
        <v>295.22412194999998</v>
      </c>
      <c r="T79" s="202"/>
      <c r="U79" s="202">
        <v>147.23703699999999</v>
      </c>
      <c r="V79" s="202">
        <v>3508.8142063499999</v>
      </c>
      <c r="W79" s="206"/>
      <c r="X79" s="204">
        <v>0.24162075914806502</v>
      </c>
      <c r="Y79" s="204">
        <v>0.25577772707833413</v>
      </c>
      <c r="Z79" s="204">
        <v>0.48543396348663825</v>
      </c>
      <c r="AA79" s="204"/>
      <c r="AB79" s="204">
        <v>0.12688492018694553</v>
      </c>
      <c r="AC79" s="204">
        <v>0.2545456078108812</v>
      </c>
      <c r="AD79" s="207"/>
      <c r="AE79" s="208">
        <f t="shared" si="13"/>
        <v>9970.3837505899992</v>
      </c>
      <c r="AF79" s="208">
        <f t="shared" si="14"/>
        <v>242.00466399999999</v>
      </c>
      <c r="AG79" s="208">
        <f t="shared" si="15"/>
        <v>725.35465425999996</v>
      </c>
      <c r="AH79" s="208">
        <f t="shared" si="16"/>
        <v>0</v>
      </c>
      <c r="AI79" s="208">
        <f t="shared" si="17"/>
        <v>318.10001299999999</v>
      </c>
      <c r="AJ79" s="208">
        <f t="shared" si="18"/>
        <v>11255.843081849998</v>
      </c>
      <c r="AK79" s="207"/>
      <c r="AL79" s="209">
        <f t="shared" si="8"/>
        <v>0.21651995501115406</v>
      </c>
      <c r="AM79" s="209">
        <f t="shared" si="9"/>
        <v>0.21823646313425238</v>
      </c>
      <c r="AN79" s="209">
        <f t="shared" si="10"/>
        <v>0.41657188622906172</v>
      </c>
      <c r="AO79" s="209"/>
      <c r="AP79" s="209">
        <f t="shared" si="11"/>
        <v>9.7234060345897877E-2</v>
      </c>
      <c r="AQ79" s="209">
        <f t="shared" si="12"/>
        <v>0.22393534614645838</v>
      </c>
    </row>
    <row r="80" spans="2:43">
      <c r="B80" s="322">
        <v>39479</v>
      </c>
      <c r="C80" s="202">
        <v>7128.1540624399995</v>
      </c>
      <c r="D80" s="202">
        <v>3.874358</v>
      </c>
      <c r="E80" s="202">
        <v>434.10402038000001</v>
      </c>
      <c r="F80" s="202">
        <v>0</v>
      </c>
      <c r="G80" s="202">
        <v>169.175613</v>
      </c>
      <c r="H80" s="202">
        <v>7735.3080538200002</v>
      </c>
      <c r="I80" s="206"/>
      <c r="J80" s="204">
        <v>0.20196150022434711</v>
      </c>
      <c r="K80" s="204">
        <v>-0.54516657351308506</v>
      </c>
      <c r="L80" s="204">
        <v>0.42070353848577247</v>
      </c>
      <c r="M80" s="204"/>
      <c r="N80" s="204">
        <v>6.1959525449592823E-2</v>
      </c>
      <c r="O80" s="204">
        <v>0.20792211341079581</v>
      </c>
      <c r="P80" s="206"/>
      <c r="Q80" s="202">
        <v>2973.40060584</v>
      </c>
      <c r="R80" s="202">
        <v>253.571169</v>
      </c>
      <c r="S80" s="202">
        <v>306.12800973999998</v>
      </c>
      <c r="T80" s="202"/>
      <c r="U80" s="202">
        <v>148.985625</v>
      </c>
      <c r="V80" s="202">
        <v>3682.0854095799996</v>
      </c>
      <c r="W80" s="206"/>
      <c r="X80" s="204">
        <v>0.27857544414949742</v>
      </c>
      <c r="Y80" s="204">
        <v>0.26566693099785121</v>
      </c>
      <c r="Z80" s="204">
        <v>0.50840635867255268</v>
      </c>
      <c r="AA80" s="204"/>
      <c r="AB80" s="204">
        <v>0.12835460951505562</v>
      </c>
      <c r="AC80" s="204">
        <v>0.28704228708930679</v>
      </c>
      <c r="AD80" s="207"/>
      <c r="AE80" s="208">
        <f t="shared" si="13"/>
        <v>10101.55466828</v>
      </c>
      <c r="AF80" s="208">
        <f t="shared" si="14"/>
        <v>257.44552699999997</v>
      </c>
      <c r="AG80" s="208">
        <f t="shared" si="15"/>
        <v>740.23203011999999</v>
      </c>
      <c r="AH80" s="208">
        <f t="shared" si="16"/>
        <v>0</v>
      </c>
      <c r="AI80" s="208">
        <f t="shared" si="17"/>
        <v>318.16123800000003</v>
      </c>
      <c r="AJ80" s="208">
        <f t="shared" si="18"/>
        <v>11417.3934634</v>
      </c>
      <c r="AK80" s="207"/>
      <c r="AL80" s="209">
        <f t="shared" si="8"/>
        <v>0.22354220490812793</v>
      </c>
      <c r="AM80" s="209">
        <f t="shared" si="9"/>
        <v>0.23259836988151927</v>
      </c>
      <c r="AN80" s="209">
        <f t="shared" si="10"/>
        <v>0.45570645291020684</v>
      </c>
      <c r="AO80" s="209"/>
      <c r="AP80" s="209">
        <f t="shared" si="11"/>
        <v>9.2050064355740036E-2</v>
      </c>
      <c r="AQ80" s="209">
        <f t="shared" si="12"/>
        <v>0.2323539874425844</v>
      </c>
    </row>
    <row r="81" spans="2:43">
      <c r="B81" s="322">
        <v>39508</v>
      </c>
      <c r="C81" s="202">
        <v>7535.2758305100006</v>
      </c>
      <c r="D81" s="202">
        <v>3.3777529999999998</v>
      </c>
      <c r="E81" s="202">
        <v>445.66313696000003</v>
      </c>
      <c r="F81" s="202">
        <v>0</v>
      </c>
      <c r="G81" s="202">
        <v>170.56130300000001</v>
      </c>
      <c r="H81" s="202">
        <v>8154.8780234700007</v>
      </c>
      <c r="I81" s="206"/>
      <c r="J81" s="204">
        <v>0.28763291135629898</v>
      </c>
      <c r="K81" s="204">
        <v>-0.54547646713311004</v>
      </c>
      <c r="L81" s="204">
        <v>0.46004325575094551</v>
      </c>
      <c r="M81" s="204"/>
      <c r="N81" s="204">
        <v>8.5019330289784811E-2</v>
      </c>
      <c r="O81" s="204">
        <v>0.28993999121104541</v>
      </c>
      <c r="P81" s="206"/>
      <c r="Q81" s="202">
        <v>3019.2873240999998</v>
      </c>
      <c r="R81" s="202">
        <v>268.42184200000003</v>
      </c>
      <c r="S81" s="202">
        <v>315.23120872000004</v>
      </c>
      <c r="T81" s="202"/>
      <c r="U81" s="202">
        <v>150.65527700000001</v>
      </c>
      <c r="V81" s="202">
        <v>3753.5956518200001</v>
      </c>
      <c r="W81" s="206"/>
      <c r="X81" s="204">
        <v>0.26653126059973919</v>
      </c>
      <c r="Y81" s="204">
        <v>0.34316457470128015</v>
      </c>
      <c r="Z81" s="204">
        <v>0.50581398531056276</v>
      </c>
      <c r="AA81" s="204"/>
      <c r="AB81" s="204">
        <v>0.12983419827054976</v>
      </c>
      <c r="AC81" s="204">
        <v>0.28265299559028523</v>
      </c>
      <c r="AD81" s="207"/>
      <c r="AE81" s="208">
        <f t="shared" si="13"/>
        <v>10554.563154610001</v>
      </c>
      <c r="AF81" s="208">
        <f t="shared" si="14"/>
        <v>271.79959500000001</v>
      </c>
      <c r="AG81" s="208">
        <f t="shared" si="15"/>
        <v>760.89434568000001</v>
      </c>
      <c r="AH81" s="208">
        <f t="shared" si="16"/>
        <v>0</v>
      </c>
      <c r="AI81" s="208">
        <f t="shared" si="17"/>
        <v>321.21658000000002</v>
      </c>
      <c r="AJ81" s="208">
        <f t="shared" si="18"/>
        <v>11908.473675290001</v>
      </c>
      <c r="AK81" s="207"/>
      <c r="AL81" s="209">
        <f t="shared" si="8"/>
        <v>0.2815250132203122</v>
      </c>
      <c r="AM81" s="209">
        <f t="shared" si="9"/>
        <v>0.3113040818395072</v>
      </c>
      <c r="AN81" s="209">
        <f t="shared" si="10"/>
        <v>0.47866373179272004</v>
      </c>
      <c r="AO81" s="209"/>
      <c r="AP81" s="209">
        <f t="shared" si="11"/>
        <v>0.10558707884056306</v>
      </c>
      <c r="AQ81" s="209">
        <f t="shared" si="12"/>
        <v>0.28763418283461339</v>
      </c>
    </row>
    <row r="82" spans="2:43">
      <c r="B82" s="322">
        <v>39539</v>
      </c>
      <c r="C82" s="202">
        <v>7902.7630858299999</v>
      </c>
      <c r="D82" s="202">
        <v>4.1373530000000001</v>
      </c>
      <c r="E82" s="202">
        <v>468.09331023000004</v>
      </c>
      <c r="F82" s="202">
        <v>0</v>
      </c>
      <c r="G82" s="202">
        <v>176.26847000000001</v>
      </c>
      <c r="H82" s="202">
        <v>8551.2622190600014</v>
      </c>
      <c r="I82" s="206"/>
      <c r="J82" s="204">
        <v>0.30615082850308895</v>
      </c>
      <c r="K82" s="204">
        <v>-0.253685302137864</v>
      </c>
      <c r="L82" s="204">
        <v>0.48808572830343988</v>
      </c>
      <c r="M82" s="204"/>
      <c r="N82" s="204">
        <v>9.7906956476589757E-2</v>
      </c>
      <c r="O82" s="204">
        <v>0.30931914925359205</v>
      </c>
      <c r="P82" s="206"/>
      <c r="Q82" s="202">
        <v>3153.2843731599996</v>
      </c>
      <c r="R82" s="202">
        <v>304.94064600000002</v>
      </c>
      <c r="S82" s="202">
        <v>332.27251168999999</v>
      </c>
      <c r="T82" s="202"/>
      <c r="U82" s="202">
        <v>158.00931700000001</v>
      </c>
      <c r="V82" s="202">
        <v>3948.5068478499998</v>
      </c>
      <c r="W82" s="206"/>
      <c r="X82" s="204">
        <v>0.31374292924847702</v>
      </c>
      <c r="Y82" s="204">
        <v>0.88565228187991951</v>
      </c>
      <c r="Z82" s="204">
        <v>0.55369416394905757</v>
      </c>
      <c r="AA82" s="204"/>
      <c r="AB82" s="204">
        <v>0.14577976871942755</v>
      </c>
      <c r="AC82" s="204">
        <v>0.35514713936633213</v>
      </c>
      <c r="AD82" s="207"/>
      <c r="AE82" s="208">
        <f t="shared" si="13"/>
        <v>11056.04745899</v>
      </c>
      <c r="AF82" s="208">
        <f t="shared" si="14"/>
        <v>309.07799900000003</v>
      </c>
      <c r="AG82" s="208">
        <f t="shared" si="15"/>
        <v>800.36582192000003</v>
      </c>
      <c r="AH82" s="208">
        <f t="shared" si="16"/>
        <v>0</v>
      </c>
      <c r="AI82" s="208">
        <f t="shared" si="17"/>
        <v>334.27778699999999</v>
      </c>
      <c r="AJ82" s="208">
        <f t="shared" si="18"/>
        <v>12499.769066910001</v>
      </c>
      <c r="AK82" s="207"/>
      <c r="AL82" s="209">
        <f t="shared" si="8"/>
        <v>0.30830720479396567</v>
      </c>
      <c r="AM82" s="209">
        <f t="shared" si="9"/>
        <v>0.84788976145799699</v>
      </c>
      <c r="AN82" s="209">
        <f t="shared" si="10"/>
        <v>0.51463844762316002</v>
      </c>
      <c r="AO82" s="209"/>
      <c r="AP82" s="209">
        <f t="shared" si="11"/>
        <v>0.12002728491375869</v>
      </c>
      <c r="AQ82" s="209">
        <f t="shared" si="12"/>
        <v>0.32345705616793152</v>
      </c>
    </row>
    <row r="83" spans="2:43">
      <c r="B83" s="322">
        <v>39569</v>
      </c>
      <c r="C83" s="202">
        <v>7968.6703423400004</v>
      </c>
      <c r="D83" s="202">
        <v>3.6459730000000001</v>
      </c>
      <c r="E83" s="202">
        <v>479.51244553999999</v>
      </c>
      <c r="F83" s="202">
        <v>0</v>
      </c>
      <c r="G83" s="202">
        <v>172.11862600000001</v>
      </c>
      <c r="H83" s="202">
        <v>8623.9473868799996</v>
      </c>
      <c r="I83" s="206"/>
      <c r="J83" s="204">
        <v>0.31109510986639521</v>
      </c>
      <c r="K83" s="204">
        <v>-0.22643494621922045</v>
      </c>
      <c r="L83" s="204">
        <v>0.50739440029522664</v>
      </c>
      <c r="M83" s="204"/>
      <c r="N83" s="204">
        <v>7.0823661527084747E-2</v>
      </c>
      <c r="O83" s="204">
        <v>0.31433993227319457</v>
      </c>
      <c r="P83" s="206"/>
      <c r="Q83" s="202">
        <v>3269.4309980799999</v>
      </c>
      <c r="R83" s="202">
        <v>336.83155499999998</v>
      </c>
      <c r="S83" s="202">
        <v>339.43666955000003</v>
      </c>
      <c r="T83" s="202"/>
      <c r="U83" s="202">
        <v>149.58433099999999</v>
      </c>
      <c r="V83" s="202">
        <v>4095.2835536299999</v>
      </c>
      <c r="W83" s="206"/>
      <c r="X83" s="204">
        <v>0.31342673285494316</v>
      </c>
      <c r="Y83" s="204">
        <v>0.91325831908658373</v>
      </c>
      <c r="Z83" s="204">
        <v>0.531168661619557</v>
      </c>
      <c r="AA83" s="204"/>
      <c r="AB83" s="204">
        <v>5.2702298216648069E-2</v>
      </c>
      <c r="AC83" s="204">
        <v>0.35199415434330539</v>
      </c>
      <c r="AD83" s="207"/>
      <c r="AE83" s="208">
        <f t="shared" si="13"/>
        <v>11238.10134042</v>
      </c>
      <c r="AF83" s="208">
        <f t="shared" si="14"/>
        <v>340.47752800000001</v>
      </c>
      <c r="AG83" s="208">
        <f t="shared" si="15"/>
        <v>818.94911509000008</v>
      </c>
      <c r="AH83" s="208">
        <f t="shared" si="16"/>
        <v>0</v>
      </c>
      <c r="AI83" s="208">
        <f t="shared" si="17"/>
        <v>321.70295699999997</v>
      </c>
      <c r="AJ83" s="208">
        <f t="shared" si="18"/>
        <v>12719.230940509999</v>
      </c>
      <c r="AK83" s="207"/>
      <c r="AL83" s="209">
        <f t="shared" si="8"/>
        <v>0.31177258016164777</v>
      </c>
      <c r="AM83" s="209">
        <f t="shared" si="9"/>
        <v>0.88354224043698593</v>
      </c>
      <c r="AN83" s="209">
        <f t="shared" si="10"/>
        <v>0.51715815128204023</v>
      </c>
      <c r="AO83" s="209"/>
      <c r="AP83" s="209">
        <f t="shared" si="11"/>
        <v>6.2320665483326376E-2</v>
      </c>
      <c r="AQ83" s="209">
        <f t="shared" si="12"/>
        <v>0.32623266643052617</v>
      </c>
    </row>
    <row r="84" spans="2:43">
      <c r="B84" s="322">
        <v>39600</v>
      </c>
      <c r="C84" s="202">
        <v>8028.1477900500004</v>
      </c>
      <c r="D84" s="202">
        <v>5.3499429999999997</v>
      </c>
      <c r="E84" s="202">
        <v>488.82442980000002</v>
      </c>
      <c r="F84" s="202">
        <v>0</v>
      </c>
      <c r="G84" s="202">
        <v>170.573759</v>
      </c>
      <c r="H84" s="202">
        <v>8692.8959218500022</v>
      </c>
      <c r="I84" s="206"/>
      <c r="J84" s="204">
        <v>0.31844518497191432</v>
      </c>
      <c r="K84" s="204">
        <v>-0.16253347749390401</v>
      </c>
      <c r="L84" s="204">
        <v>0.3138468703712276</v>
      </c>
      <c r="M84" s="204"/>
      <c r="N84" s="204">
        <v>5.3879877962448086E-2</v>
      </c>
      <c r="O84" s="204">
        <v>0.31126441955362405</v>
      </c>
      <c r="P84" s="206"/>
      <c r="Q84" s="202">
        <v>3292.3857419599999</v>
      </c>
      <c r="R84" s="202">
        <v>348.56540799999999</v>
      </c>
      <c r="S84" s="202">
        <v>337.79991505000004</v>
      </c>
      <c r="T84" s="202"/>
      <c r="U84" s="202">
        <v>150.688264</v>
      </c>
      <c r="V84" s="202">
        <v>4129.4393290099997</v>
      </c>
      <c r="W84" s="206"/>
      <c r="X84" s="204">
        <v>0.27587409524660522</v>
      </c>
      <c r="Y84" s="204">
        <v>0.80840191787656335</v>
      </c>
      <c r="Z84" s="204">
        <v>0.47863312935078928</v>
      </c>
      <c r="AA84" s="204"/>
      <c r="AB84" s="204">
        <v>4.84490849231487E-2</v>
      </c>
      <c r="AC84" s="204">
        <v>0.3128414979677081</v>
      </c>
      <c r="AD84" s="207"/>
      <c r="AE84" s="208">
        <f t="shared" si="13"/>
        <v>11320.53353201</v>
      </c>
      <c r="AF84" s="208">
        <f t="shared" si="14"/>
        <v>353.91535099999999</v>
      </c>
      <c r="AG84" s="208">
        <f t="shared" si="15"/>
        <v>826.62434485000006</v>
      </c>
      <c r="AH84" s="208">
        <f t="shared" si="16"/>
        <v>0</v>
      </c>
      <c r="AI84" s="208">
        <f t="shared" si="17"/>
        <v>321.262023</v>
      </c>
      <c r="AJ84" s="208">
        <f t="shared" si="18"/>
        <v>12822.335250860002</v>
      </c>
      <c r="AK84" s="207"/>
      <c r="AL84" s="209">
        <f t="shared" si="8"/>
        <v>0.30577395519827988</v>
      </c>
      <c r="AM84" s="209">
        <f t="shared" si="9"/>
        <v>0.77725448549104881</v>
      </c>
      <c r="AN84" s="209">
        <f t="shared" si="10"/>
        <v>0.37653709495220067</v>
      </c>
      <c r="AO84" s="209"/>
      <c r="AP84" s="209">
        <f t="shared" si="11"/>
        <v>5.1325570483129246E-2</v>
      </c>
      <c r="AQ84" s="209">
        <f t="shared" si="12"/>
        <v>0.31177190463352944</v>
      </c>
    </row>
    <row r="85" spans="2:43">
      <c r="B85" s="322">
        <v>39630</v>
      </c>
      <c r="C85" s="202">
        <v>8194.0613266399996</v>
      </c>
      <c r="D85" s="202">
        <v>5.6336310000000003</v>
      </c>
      <c r="E85" s="202">
        <v>502.62397537999999</v>
      </c>
      <c r="F85" s="202">
        <v>0</v>
      </c>
      <c r="G85" s="202">
        <v>170.81385700000001</v>
      </c>
      <c r="H85" s="202">
        <v>8873.1327900199994</v>
      </c>
      <c r="I85" s="206"/>
      <c r="J85" s="204">
        <v>0.33700193067580786</v>
      </c>
      <c r="K85" s="204">
        <v>-0.39390521773772835</v>
      </c>
      <c r="L85" s="204">
        <v>0.34211535757592459</v>
      </c>
      <c r="M85" s="204"/>
      <c r="N85" s="204">
        <v>6.005840274197749E-2</v>
      </c>
      <c r="O85" s="204">
        <v>0.32958399993724408</v>
      </c>
      <c r="P85" s="206"/>
      <c r="Q85" s="202">
        <v>3409.3236418800002</v>
      </c>
      <c r="R85" s="202">
        <v>355.30264599999998</v>
      </c>
      <c r="S85" s="202">
        <v>348.29813761000003</v>
      </c>
      <c r="T85" s="202"/>
      <c r="U85" s="202">
        <v>147.986705</v>
      </c>
      <c r="V85" s="202">
        <v>4260.9111304900007</v>
      </c>
      <c r="W85" s="206"/>
      <c r="X85" s="204">
        <v>0.34770421009650221</v>
      </c>
      <c r="Y85" s="204">
        <v>0.80936994062581236</v>
      </c>
      <c r="Z85" s="204">
        <v>0.46926770638683957</v>
      </c>
      <c r="AA85" s="204"/>
      <c r="AB85" s="204">
        <v>4.2378111085269232E-2</v>
      </c>
      <c r="AC85" s="204">
        <v>0.37222065525814974</v>
      </c>
      <c r="AD85" s="207"/>
      <c r="AE85" s="208">
        <f t="shared" si="13"/>
        <v>11603.38496852</v>
      </c>
      <c r="AF85" s="208">
        <f t="shared" si="14"/>
        <v>360.93627699999996</v>
      </c>
      <c r="AG85" s="208">
        <f t="shared" si="15"/>
        <v>850.92211298999996</v>
      </c>
      <c r="AH85" s="208">
        <f t="shared" si="16"/>
        <v>0</v>
      </c>
      <c r="AI85" s="208">
        <f t="shared" si="17"/>
        <v>318.80056200000001</v>
      </c>
      <c r="AJ85" s="208">
        <f t="shared" si="18"/>
        <v>13134.043920510001</v>
      </c>
      <c r="AK85" s="207"/>
      <c r="AL85" s="209">
        <f t="shared" si="8"/>
        <v>0.34012881470770351</v>
      </c>
      <c r="AM85" s="209">
        <f t="shared" si="9"/>
        <v>0.75498779127286153</v>
      </c>
      <c r="AN85" s="209">
        <f t="shared" si="10"/>
        <v>0.39140296313007283</v>
      </c>
      <c r="AO85" s="209"/>
      <c r="AP85" s="209">
        <f t="shared" si="11"/>
        <v>5.1777235966826485E-2</v>
      </c>
      <c r="AQ85" s="209">
        <f t="shared" si="12"/>
        <v>0.34312276016782994</v>
      </c>
    </row>
    <row r="86" spans="2:43">
      <c r="B86" s="322">
        <v>39661</v>
      </c>
      <c r="C86" s="202">
        <v>8491.7574924399996</v>
      </c>
      <c r="D86" s="202">
        <v>3.893967</v>
      </c>
      <c r="E86" s="202">
        <v>515.27098099</v>
      </c>
      <c r="F86" s="202">
        <v>0</v>
      </c>
      <c r="G86" s="202">
        <v>173.634128</v>
      </c>
      <c r="H86" s="202">
        <v>9184.55656843</v>
      </c>
      <c r="I86" s="206"/>
      <c r="J86" s="204">
        <v>0.3467266474570867</v>
      </c>
      <c r="K86" s="204">
        <v>-2.6604616143001913E-2</v>
      </c>
      <c r="L86" s="204">
        <v>0.33132715610914554</v>
      </c>
      <c r="M86" s="204"/>
      <c r="N86" s="204">
        <v>6.7924023874038619E-2</v>
      </c>
      <c r="O86" s="204">
        <v>0.339031149395572</v>
      </c>
      <c r="P86" s="206"/>
      <c r="Q86" s="202">
        <v>3478.4516899800001</v>
      </c>
      <c r="R86" s="202">
        <v>371.79705000000001</v>
      </c>
      <c r="S86" s="202">
        <v>355.01156930000002</v>
      </c>
      <c r="T86" s="202"/>
      <c r="U86" s="202">
        <v>148.30426900000001</v>
      </c>
      <c r="V86" s="202">
        <v>4353.5645782800002</v>
      </c>
      <c r="W86" s="206"/>
      <c r="X86" s="204">
        <v>0.36025948918354356</v>
      </c>
      <c r="Y86" s="204">
        <v>0.78917627061649243</v>
      </c>
      <c r="Z86" s="204">
        <v>0.44970511445692862</v>
      </c>
      <c r="AA86" s="204"/>
      <c r="AB86" s="204">
        <v>2.6817996957867463E-2</v>
      </c>
      <c r="AC86" s="204">
        <v>0.38019250896875145</v>
      </c>
      <c r="AD86" s="207"/>
      <c r="AE86" s="208">
        <f t="shared" si="13"/>
        <v>11970.20918242</v>
      </c>
      <c r="AF86" s="208">
        <f t="shared" si="14"/>
        <v>375.69101699999999</v>
      </c>
      <c r="AG86" s="208">
        <f t="shared" si="15"/>
        <v>870.28255029000002</v>
      </c>
      <c r="AH86" s="208">
        <f t="shared" si="16"/>
        <v>0</v>
      </c>
      <c r="AI86" s="208">
        <f t="shared" si="17"/>
        <v>321.93839700000001</v>
      </c>
      <c r="AJ86" s="208">
        <f t="shared" si="18"/>
        <v>13538.12114671</v>
      </c>
      <c r="AK86" s="207"/>
      <c r="AL86" s="209">
        <f t="shared" si="8"/>
        <v>0.3506313531138654</v>
      </c>
      <c r="AM86" s="209">
        <f t="shared" si="9"/>
        <v>0.77376840035403904</v>
      </c>
      <c r="AN86" s="209">
        <f t="shared" si="10"/>
        <v>0.37720161212411907</v>
      </c>
      <c r="AO86" s="209"/>
      <c r="AP86" s="209">
        <f t="shared" si="11"/>
        <v>4.8586661551016652E-2</v>
      </c>
      <c r="AQ86" s="209">
        <f t="shared" si="12"/>
        <v>0.35199734228416135</v>
      </c>
    </row>
    <row r="87" spans="2:43">
      <c r="B87" s="322">
        <v>39692</v>
      </c>
      <c r="C87" s="202">
        <v>8428.9229891899995</v>
      </c>
      <c r="D87" s="202">
        <v>3.2449165799999999</v>
      </c>
      <c r="E87" s="202">
        <v>502.63940143000008</v>
      </c>
      <c r="F87" s="202">
        <v>0</v>
      </c>
      <c r="G87" s="202">
        <v>171.04808875999998</v>
      </c>
      <c r="H87" s="202">
        <v>9105.8553959600013</v>
      </c>
      <c r="I87" s="206"/>
      <c r="J87" s="204">
        <v>0.32144909621875417</v>
      </c>
      <c r="K87" s="204">
        <v>-0.50176909835699335</v>
      </c>
      <c r="L87" s="204">
        <v>0.29769411423992143</v>
      </c>
      <c r="M87" s="204"/>
      <c r="N87" s="204">
        <v>5.7646579659191399E-2</v>
      </c>
      <c r="O87" s="204">
        <v>0.31319626190643368</v>
      </c>
      <c r="P87" s="206"/>
      <c r="Q87" s="202">
        <v>3429.9515746100001</v>
      </c>
      <c r="R87" s="202">
        <v>377.59278360999997</v>
      </c>
      <c r="S87" s="202">
        <v>364.61732919000008</v>
      </c>
      <c r="T87" s="202"/>
      <c r="U87" s="202">
        <v>148.32456971000002</v>
      </c>
      <c r="V87" s="202">
        <v>4320.4862571200001</v>
      </c>
      <c r="W87" s="206"/>
      <c r="X87" s="204">
        <v>0.33357820027422092</v>
      </c>
      <c r="Y87" s="204">
        <v>0.69991029609919431</v>
      </c>
      <c r="Z87" s="204">
        <v>0.43295707881206003</v>
      </c>
      <c r="AA87" s="204"/>
      <c r="AB87" s="204">
        <v>-1.8615924334548728E-2</v>
      </c>
      <c r="AC87" s="204">
        <v>0.35027618896231272</v>
      </c>
      <c r="AD87" s="207"/>
      <c r="AE87" s="208">
        <f t="shared" si="13"/>
        <v>11858.8745638</v>
      </c>
      <c r="AF87" s="208">
        <f t="shared" si="14"/>
        <v>380.83770018999996</v>
      </c>
      <c r="AG87" s="208">
        <f t="shared" si="15"/>
        <v>867.2567306200001</v>
      </c>
      <c r="AH87" s="208">
        <f t="shared" si="16"/>
        <v>0</v>
      </c>
      <c r="AI87" s="208">
        <f t="shared" si="17"/>
        <v>319.37265847000003</v>
      </c>
      <c r="AJ87" s="208">
        <f t="shared" si="18"/>
        <v>13426.341653080002</v>
      </c>
      <c r="AK87" s="207"/>
      <c r="AL87" s="209">
        <f t="shared" si="8"/>
        <v>0.32493446828300554</v>
      </c>
      <c r="AM87" s="209">
        <f t="shared" si="9"/>
        <v>0.6656798090868532</v>
      </c>
      <c r="AN87" s="209">
        <f t="shared" si="10"/>
        <v>0.35132245233072368</v>
      </c>
      <c r="AO87" s="209"/>
      <c r="AP87" s="209">
        <f t="shared" si="11"/>
        <v>2.0805658014297679E-2</v>
      </c>
      <c r="AQ87" s="209">
        <f t="shared" si="12"/>
        <v>0.32490407094310414</v>
      </c>
    </row>
    <row r="88" spans="2:43">
      <c r="B88" s="322">
        <v>39722</v>
      </c>
      <c r="C88" s="202">
        <v>8600.8527399599989</v>
      </c>
      <c r="D88" s="202">
        <v>3.6127440000000002</v>
      </c>
      <c r="E88" s="202">
        <v>508.69796782999998</v>
      </c>
      <c r="F88" s="202">
        <v>0</v>
      </c>
      <c r="G88" s="202">
        <v>172.70383699999999</v>
      </c>
      <c r="H88" s="202">
        <v>9285.8672887899975</v>
      </c>
      <c r="I88" s="206"/>
      <c r="J88" s="204">
        <v>0.335563566671361</v>
      </c>
      <c r="K88" s="204">
        <v>-0.46887470494215278</v>
      </c>
      <c r="L88" s="204">
        <v>0.29455620158342177</v>
      </c>
      <c r="M88" s="204"/>
      <c r="N88" s="204">
        <v>5.2694445670461221E-2</v>
      </c>
      <c r="O88" s="204">
        <v>0.32585539551161213</v>
      </c>
      <c r="P88" s="206"/>
      <c r="Q88" s="202">
        <v>3525.2120334299998</v>
      </c>
      <c r="R88" s="202">
        <v>387.52515</v>
      </c>
      <c r="S88" s="202">
        <v>373.65951885999999</v>
      </c>
      <c r="T88" s="202"/>
      <c r="U88" s="202">
        <v>145.485016</v>
      </c>
      <c r="V88" s="202">
        <v>4431.8817182899993</v>
      </c>
      <c r="W88" s="206"/>
      <c r="X88" s="204">
        <v>0.33274599920838588</v>
      </c>
      <c r="Y88" s="204">
        <v>0.72980461096163673</v>
      </c>
      <c r="Z88" s="204">
        <v>0.39251330846147026</v>
      </c>
      <c r="AA88" s="204"/>
      <c r="AB88" s="204">
        <v>-3.6820357287604355E-2</v>
      </c>
      <c r="AC88" s="204">
        <v>0.3476976474969633</v>
      </c>
      <c r="AD88" s="207"/>
      <c r="AE88" s="208">
        <f t="shared" si="13"/>
        <v>12126.064773389999</v>
      </c>
      <c r="AF88" s="208">
        <f t="shared" si="14"/>
        <v>391.13789400000002</v>
      </c>
      <c r="AG88" s="208">
        <f t="shared" si="15"/>
        <v>882.35748668999997</v>
      </c>
      <c r="AH88" s="208">
        <f t="shared" si="16"/>
        <v>0</v>
      </c>
      <c r="AI88" s="208">
        <f t="shared" si="17"/>
        <v>318.18885299999999</v>
      </c>
      <c r="AJ88" s="208">
        <f t="shared" si="18"/>
        <v>13717.749007079998</v>
      </c>
      <c r="AK88" s="207"/>
      <c r="AL88" s="209">
        <f t="shared" si="8"/>
        <v>0.33474323397045103</v>
      </c>
      <c r="AM88" s="209">
        <f t="shared" si="9"/>
        <v>0.69448220053053267</v>
      </c>
      <c r="AN88" s="209">
        <f t="shared" si="10"/>
        <v>0.33430492259393851</v>
      </c>
      <c r="AO88" s="209"/>
      <c r="AP88" s="209">
        <f t="shared" si="11"/>
        <v>9.7852955911872375E-3</v>
      </c>
      <c r="AQ88" s="209">
        <f t="shared" si="12"/>
        <v>0.33283428638914558</v>
      </c>
    </row>
    <row r="89" spans="2:43">
      <c r="B89" s="322">
        <v>39753</v>
      </c>
      <c r="C89" s="202">
        <v>8889.3437847700006</v>
      </c>
      <c r="D89" s="202">
        <v>4.0827780000000002</v>
      </c>
      <c r="E89" s="202">
        <v>512.68758919000004</v>
      </c>
      <c r="F89" s="202">
        <v>0</v>
      </c>
      <c r="G89" s="202">
        <v>172.64427499999999</v>
      </c>
      <c r="H89" s="202">
        <v>9578.7584269600011</v>
      </c>
      <c r="I89" s="206"/>
      <c r="J89" s="204">
        <v>0.31985747568815093</v>
      </c>
      <c r="K89" s="204">
        <v>-0.1040177213556468</v>
      </c>
      <c r="L89" s="204">
        <v>0.24957165246299717</v>
      </c>
      <c r="M89" s="204"/>
      <c r="N89" s="204">
        <v>3.7001407125128338E-2</v>
      </c>
      <c r="O89" s="204">
        <v>0.30921562258070812</v>
      </c>
      <c r="P89" s="206"/>
      <c r="Q89" s="202">
        <v>3539.9297367600002</v>
      </c>
      <c r="R89" s="202">
        <v>399.28981599999997</v>
      </c>
      <c r="S89" s="202">
        <v>375.99935072000005</v>
      </c>
      <c r="T89" s="202"/>
      <c r="U89" s="202">
        <v>146.047415</v>
      </c>
      <c r="V89" s="202">
        <v>4461.2663184800003</v>
      </c>
      <c r="W89" s="206"/>
      <c r="X89" s="204">
        <v>0.31664192588485962</v>
      </c>
      <c r="Y89" s="204">
        <v>0.78721138726093809</v>
      </c>
      <c r="Z89" s="204">
        <v>0.35548298683183077</v>
      </c>
      <c r="AA89" s="204"/>
      <c r="AB89" s="204">
        <v>-1.5025188386258326E-2</v>
      </c>
      <c r="AC89" s="204">
        <v>0.33663434168415307</v>
      </c>
      <c r="AD89" s="207"/>
      <c r="AE89" s="208">
        <f t="shared" si="13"/>
        <v>12429.273521530002</v>
      </c>
      <c r="AF89" s="208">
        <f t="shared" si="14"/>
        <v>403.37259399999999</v>
      </c>
      <c r="AG89" s="208">
        <f t="shared" si="15"/>
        <v>888.68693991000009</v>
      </c>
      <c r="AH89" s="208">
        <f t="shared" si="16"/>
        <v>0</v>
      </c>
      <c r="AI89" s="208">
        <f t="shared" si="17"/>
        <v>318.69168999999999</v>
      </c>
      <c r="AJ89" s="208">
        <f t="shared" si="18"/>
        <v>14040.024745440001</v>
      </c>
      <c r="AK89" s="207"/>
      <c r="AL89" s="209">
        <f t="shared" si="8"/>
        <v>0.31894006980837597</v>
      </c>
      <c r="AM89" s="209">
        <f t="shared" si="9"/>
        <v>0.76939725510642543</v>
      </c>
      <c r="AN89" s="209">
        <f t="shared" si="10"/>
        <v>0.29229327618542644</v>
      </c>
      <c r="AO89" s="209"/>
      <c r="AP89" s="209">
        <f t="shared" si="11"/>
        <v>1.2492980074778171E-2</v>
      </c>
      <c r="AQ89" s="209">
        <f t="shared" si="12"/>
        <v>0.31780528445156397</v>
      </c>
    </row>
    <row r="90" spans="2:43">
      <c r="B90" s="322">
        <v>39783</v>
      </c>
      <c r="C90" s="202">
        <v>8819.0709307600009</v>
      </c>
      <c r="D90" s="202">
        <v>4.8010270000000004</v>
      </c>
      <c r="E90" s="202">
        <v>529.79195172000004</v>
      </c>
      <c r="F90" s="202">
        <v>0</v>
      </c>
      <c r="G90" s="202">
        <v>174.98811599999999</v>
      </c>
      <c r="H90" s="202">
        <v>9528.6520254800016</v>
      </c>
      <c r="I90" s="206"/>
      <c r="J90" s="204">
        <v>0.24432871843255399</v>
      </c>
      <c r="K90" s="204">
        <v>0.11781353084598511</v>
      </c>
      <c r="L90" s="204">
        <v>0.22465896306753308</v>
      </c>
      <c r="M90" s="204"/>
      <c r="N90" s="204">
        <v>2.5530975001777367E-3</v>
      </c>
      <c r="O90" s="204">
        <v>0.23767153095541671</v>
      </c>
      <c r="P90" s="206"/>
      <c r="Q90" s="202">
        <v>3427.2576179099997</v>
      </c>
      <c r="R90" s="202">
        <v>385.68292600000001</v>
      </c>
      <c r="S90" s="202">
        <v>371.28492663999998</v>
      </c>
      <c r="T90" s="202"/>
      <c r="U90" s="202">
        <v>141.573341</v>
      </c>
      <c r="V90" s="202">
        <v>4325.7988115500002</v>
      </c>
      <c r="W90" s="206"/>
      <c r="X90" s="204">
        <v>0.25410314411190948</v>
      </c>
      <c r="Y90" s="204">
        <v>0.75764308267331071</v>
      </c>
      <c r="Z90" s="204">
        <v>0.32439748576077632</v>
      </c>
      <c r="AA90" s="204"/>
      <c r="AB90" s="204">
        <v>-3.4633494336919424E-2</v>
      </c>
      <c r="AC90" s="204">
        <v>0.28010150421948232</v>
      </c>
      <c r="AD90" s="207"/>
      <c r="AE90" s="208">
        <f t="shared" si="13"/>
        <v>12246.328548670001</v>
      </c>
      <c r="AF90" s="208">
        <f t="shared" si="14"/>
        <v>390.48395299999999</v>
      </c>
      <c r="AG90" s="208">
        <f t="shared" si="15"/>
        <v>901.07687836000002</v>
      </c>
      <c r="AH90" s="208">
        <f t="shared" si="16"/>
        <v>0</v>
      </c>
      <c r="AI90" s="208">
        <f t="shared" si="17"/>
        <v>316.56145700000002</v>
      </c>
      <c r="AJ90" s="208">
        <f t="shared" si="18"/>
        <v>13854.450837030003</v>
      </c>
      <c r="AK90" s="207"/>
      <c r="AL90" s="209">
        <f t="shared" ref="AL90:AL153" si="19">+AE90/AE78-1</f>
        <v>0.24704880224213244</v>
      </c>
      <c r="AM90" s="209">
        <f t="shared" ref="AM90:AM153" si="20">+AF90/AF78-1</f>
        <v>0.74535990076043412</v>
      </c>
      <c r="AN90" s="209">
        <f t="shared" ref="AN90:AN153" si="21">+AG90/AG78-1</f>
        <v>0.26387784020075622</v>
      </c>
      <c r="AO90" s="209"/>
      <c r="AP90" s="209">
        <f t="shared" ref="AP90:AP153" si="22">+AI90/AI78-1</f>
        <v>-1.4425701422755122E-2</v>
      </c>
      <c r="AQ90" s="209">
        <f t="shared" ref="AQ90:AQ153" si="23">+AJ90/AJ78-1</f>
        <v>0.25061434637550417</v>
      </c>
    </row>
    <row r="91" spans="2:43">
      <c r="B91" s="322">
        <v>39814</v>
      </c>
      <c r="C91" s="202">
        <v>8404.4951242200004</v>
      </c>
      <c r="D91" s="202">
        <v>3.9120080000000002</v>
      </c>
      <c r="E91" s="202">
        <v>524.94971995000003</v>
      </c>
      <c r="F91" s="202">
        <v>0</v>
      </c>
      <c r="G91" s="202">
        <v>170.22015099999999</v>
      </c>
      <c r="H91" s="202">
        <v>9103.5770031699994</v>
      </c>
      <c r="I91" s="206"/>
      <c r="J91" s="204">
        <v>0.17675859928353432</v>
      </c>
      <c r="K91" s="204">
        <v>-1.2856558156811082E-2</v>
      </c>
      <c r="L91" s="204">
        <v>0.22044282030103091</v>
      </c>
      <c r="M91" s="204"/>
      <c r="N91" s="204">
        <v>-3.7622252347987439E-3</v>
      </c>
      <c r="O91" s="204">
        <v>0.17510559847789997</v>
      </c>
      <c r="P91" s="206"/>
      <c r="Q91" s="202">
        <v>3357.0866473599999</v>
      </c>
      <c r="R91" s="202">
        <v>394.514725</v>
      </c>
      <c r="S91" s="202">
        <v>384.55666780000001</v>
      </c>
      <c r="T91" s="202"/>
      <c r="U91" s="202">
        <v>140.89846</v>
      </c>
      <c r="V91" s="202">
        <v>4277.0565001600007</v>
      </c>
      <c r="W91" s="206"/>
      <c r="X91" s="204">
        <v>0.18695795551923178</v>
      </c>
      <c r="Y91" s="204">
        <v>0.6573344714644247</v>
      </c>
      <c r="Z91" s="204">
        <v>0.30259229923335895</v>
      </c>
      <c r="AA91" s="204"/>
      <c r="AB91" s="204">
        <v>-4.3050153202960684E-2</v>
      </c>
      <c r="AC91" s="204">
        <v>0.21894641569214213</v>
      </c>
      <c r="AD91" s="207"/>
      <c r="AE91" s="208">
        <f t="shared" si="13"/>
        <v>11761.58177158</v>
      </c>
      <c r="AF91" s="208">
        <f t="shared" si="14"/>
        <v>398.42673300000001</v>
      </c>
      <c r="AG91" s="208">
        <f t="shared" si="15"/>
        <v>909.50638775000004</v>
      </c>
      <c r="AH91" s="208">
        <f t="shared" si="16"/>
        <v>0</v>
      </c>
      <c r="AI91" s="208">
        <f t="shared" si="17"/>
        <v>311.11861099999999</v>
      </c>
      <c r="AJ91" s="208">
        <f t="shared" si="18"/>
        <v>13380.63350333</v>
      </c>
      <c r="AK91" s="207"/>
      <c r="AL91" s="209">
        <f t="shared" si="19"/>
        <v>0.17965186353875362</v>
      </c>
      <c r="AM91" s="209">
        <f t="shared" si="20"/>
        <v>0.64635972883563952</v>
      </c>
      <c r="AN91" s="209">
        <f t="shared" si="21"/>
        <v>0.25387819931736688</v>
      </c>
      <c r="AO91" s="209"/>
      <c r="AP91" s="209">
        <f t="shared" si="22"/>
        <v>-2.1947191809765787E-2</v>
      </c>
      <c r="AQ91" s="209">
        <f t="shared" si="23"/>
        <v>0.18877221422056056</v>
      </c>
    </row>
    <row r="92" spans="2:43">
      <c r="B92" s="322">
        <v>39845</v>
      </c>
      <c r="C92" s="202">
        <v>8509.5476878699992</v>
      </c>
      <c r="D92" s="202">
        <v>4.3319679999999998</v>
      </c>
      <c r="E92" s="202">
        <v>525.91102693000005</v>
      </c>
      <c r="F92" s="202">
        <v>0</v>
      </c>
      <c r="G92" s="202">
        <v>170.756212</v>
      </c>
      <c r="H92" s="202">
        <v>9210.5468947999998</v>
      </c>
      <c r="I92" s="206"/>
      <c r="J92" s="204">
        <v>0.19379401922706796</v>
      </c>
      <c r="K92" s="204">
        <v>0.11811247179532702</v>
      </c>
      <c r="L92" s="204">
        <v>0.21148619280152081</v>
      </c>
      <c r="M92" s="204"/>
      <c r="N92" s="204">
        <v>9.3429482652442886E-3</v>
      </c>
      <c r="O92" s="204">
        <v>0.190714943828445</v>
      </c>
      <c r="P92" s="206"/>
      <c r="Q92" s="202">
        <v>3342.06709099</v>
      </c>
      <c r="R92" s="202">
        <v>387.84682700000002</v>
      </c>
      <c r="S92" s="202">
        <v>388.69409094000002</v>
      </c>
      <c r="T92" s="202"/>
      <c r="U92" s="202">
        <v>134.419487</v>
      </c>
      <c r="V92" s="202">
        <v>4253.0274959299995</v>
      </c>
      <c r="W92" s="206"/>
      <c r="X92" s="204">
        <v>0.12398816507466548</v>
      </c>
      <c r="Y92" s="204">
        <v>0.52953834826545298</v>
      </c>
      <c r="Z92" s="204">
        <v>0.26971096591300125</v>
      </c>
      <c r="AA92" s="204"/>
      <c r="AB92" s="204">
        <v>-9.7768747823825275E-2</v>
      </c>
      <c r="AC92" s="204">
        <v>0.15505943584701498</v>
      </c>
      <c r="AD92" s="207"/>
      <c r="AE92" s="208">
        <f t="shared" si="13"/>
        <v>11851.614778859999</v>
      </c>
      <c r="AF92" s="208">
        <f t="shared" si="14"/>
        <v>392.17879500000004</v>
      </c>
      <c r="AG92" s="208">
        <f t="shared" si="15"/>
        <v>914.60511787000007</v>
      </c>
      <c r="AH92" s="208">
        <f t="shared" si="16"/>
        <v>0</v>
      </c>
      <c r="AI92" s="208">
        <f t="shared" si="17"/>
        <v>305.17569900000001</v>
      </c>
      <c r="AJ92" s="208">
        <f t="shared" si="18"/>
        <v>13463.574390729998</v>
      </c>
      <c r="AK92" s="207"/>
      <c r="AL92" s="209">
        <f t="shared" si="19"/>
        <v>0.17324661084846493</v>
      </c>
      <c r="AM92" s="209">
        <f t="shared" si="20"/>
        <v>0.52334670394176275</v>
      </c>
      <c r="AN92" s="209">
        <f t="shared" si="21"/>
        <v>0.23556544523172307</v>
      </c>
      <c r="AO92" s="209"/>
      <c r="AP92" s="209">
        <f t="shared" si="22"/>
        <v>-4.0814333894438781E-2</v>
      </c>
      <c r="AQ92" s="209">
        <f t="shared" si="23"/>
        <v>0.17921611739923904</v>
      </c>
    </row>
    <row r="93" spans="2:43">
      <c r="B93" s="322">
        <v>39873</v>
      </c>
      <c r="C93" s="202">
        <v>8373.01825422</v>
      </c>
      <c r="D93" s="202">
        <v>6.3105659999999997</v>
      </c>
      <c r="E93" s="202">
        <v>525.02818029000002</v>
      </c>
      <c r="F93" s="202">
        <v>0</v>
      </c>
      <c r="G93" s="202">
        <v>164.920098</v>
      </c>
      <c r="H93" s="202">
        <v>9069.2770985100015</v>
      </c>
      <c r="I93" s="206"/>
      <c r="J93" s="204">
        <v>0.11117607935704443</v>
      </c>
      <c r="K93" s="204">
        <v>0.86827337582114494</v>
      </c>
      <c r="L93" s="204">
        <v>0.17808303345745036</v>
      </c>
      <c r="M93" s="204"/>
      <c r="N93" s="204">
        <v>-3.307435450349494E-2</v>
      </c>
      <c r="O93" s="204">
        <v>0.1121290928458194</v>
      </c>
      <c r="P93" s="206"/>
      <c r="Q93" s="202">
        <v>3313.07589753</v>
      </c>
      <c r="R93" s="202">
        <v>388.67548699999998</v>
      </c>
      <c r="S93" s="202">
        <v>396.63597858000003</v>
      </c>
      <c r="T93" s="202"/>
      <c r="U93" s="202">
        <v>129.741343</v>
      </c>
      <c r="V93" s="202">
        <v>4228.1287061099993</v>
      </c>
      <c r="W93" s="206"/>
      <c r="X93" s="204">
        <v>9.730394689004096E-2</v>
      </c>
      <c r="Y93" s="204">
        <v>0.44800245801159488</v>
      </c>
      <c r="Z93" s="204">
        <v>0.25823829496624073</v>
      </c>
      <c r="AA93" s="204"/>
      <c r="AB93" s="204">
        <v>-0.13881979056067195</v>
      </c>
      <c r="AC93" s="204">
        <v>0.12642093030449697</v>
      </c>
      <c r="AD93" s="207"/>
      <c r="AE93" s="208">
        <f t="shared" si="13"/>
        <v>11686.09415175</v>
      </c>
      <c r="AF93" s="208">
        <f t="shared" si="14"/>
        <v>394.98605299999997</v>
      </c>
      <c r="AG93" s="208">
        <f t="shared" si="15"/>
        <v>921.66415887000005</v>
      </c>
      <c r="AH93" s="208">
        <f t="shared" si="16"/>
        <v>0</v>
      </c>
      <c r="AI93" s="208">
        <f t="shared" si="17"/>
        <v>294.66144099999997</v>
      </c>
      <c r="AJ93" s="208">
        <f t="shared" si="18"/>
        <v>13297.405804620001</v>
      </c>
      <c r="AK93" s="207"/>
      <c r="AL93" s="209">
        <f t="shared" si="19"/>
        <v>0.10720775275722993</v>
      </c>
      <c r="AM93" s="209">
        <f t="shared" si="20"/>
        <v>0.45322531845568048</v>
      </c>
      <c r="AN93" s="209">
        <f t="shared" si="21"/>
        <v>0.21129058732368744</v>
      </c>
      <c r="AO93" s="209"/>
      <c r="AP93" s="209">
        <f t="shared" si="22"/>
        <v>-8.2670511590653417E-2</v>
      </c>
      <c r="AQ93" s="209">
        <f t="shared" si="23"/>
        <v>0.11663393371830888</v>
      </c>
    </row>
    <row r="94" spans="2:43">
      <c r="B94" s="322">
        <v>39904</v>
      </c>
      <c r="C94" s="202">
        <v>8466.2414272700007</v>
      </c>
      <c r="D94" s="202">
        <v>6.8465189999999998</v>
      </c>
      <c r="E94" s="202">
        <v>529.38941282999997</v>
      </c>
      <c r="F94" s="202">
        <v>0</v>
      </c>
      <c r="G94" s="202">
        <v>166.66489899999999</v>
      </c>
      <c r="H94" s="202">
        <v>9169.1422581000006</v>
      </c>
      <c r="I94" s="206"/>
      <c r="J94" s="204">
        <v>7.13014341085767E-2</v>
      </c>
      <c r="K94" s="204">
        <v>0.65480658769024536</v>
      </c>
      <c r="L94" s="204">
        <v>0.13094846959013751</v>
      </c>
      <c r="M94" s="204"/>
      <c r="N94" s="204">
        <v>-5.4482636628093606E-2</v>
      </c>
      <c r="O94" s="204">
        <v>7.2256004226229908E-2</v>
      </c>
      <c r="P94" s="206"/>
      <c r="Q94" s="202">
        <v>3297.9012843699998</v>
      </c>
      <c r="R94" s="202">
        <v>381.07184599999999</v>
      </c>
      <c r="S94" s="202">
        <v>402.60570922000005</v>
      </c>
      <c r="T94" s="202"/>
      <c r="U94" s="202">
        <v>127.270543</v>
      </c>
      <c r="V94" s="202">
        <v>4208.8493825899995</v>
      </c>
      <c r="W94" s="206"/>
      <c r="X94" s="204">
        <v>4.5862311829832025E-2</v>
      </c>
      <c r="Y94" s="204">
        <v>0.2496590762780766</v>
      </c>
      <c r="Z94" s="204">
        <v>0.21167323523776393</v>
      </c>
      <c r="AA94" s="204"/>
      <c r="AB94" s="204">
        <v>-0.19453773096177618</v>
      </c>
      <c r="AC94" s="204">
        <v>6.5934426549559833E-2</v>
      </c>
      <c r="AD94" s="207"/>
      <c r="AE94" s="208">
        <f t="shared" si="13"/>
        <v>11764.142711640001</v>
      </c>
      <c r="AF94" s="208">
        <f t="shared" si="14"/>
        <v>387.91836499999999</v>
      </c>
      <c r="AG94" s="208">
        <f t="shared" si="15"/>
        <v>931.99512204999996</v>
      </c>
      <c r="AH94" s="208">
        <f t="shared" si="16"/>
        <v>0</v>
      </c>
      <c r="AI94" s="208">
        <f t="shared" si="17"/>
        <v>293.93544199999997</v>
      </c>
      <c r="AJ94" s="208">
        <f t="shared" si="18"/>
        <v>13377.991640690001</v>
      </c>
      <c r="AK94" s="207"/>
      <c r="AL94" s="209">
        <f t="shared" si="19"/>
        <v>6.404596717556843E-2</v>
      </c>
      <c r="AM94" s="209">
        <f t="shared" si="20"/>
        <v>0.25508242662073122</v>
      </c>
      <c r="AN94" s="209">
        <f t="shared" si="21"/>
        <v>0.16446142067165481</v>
      </c>
      <c r="AO94" s="209"/>
      <c r="AP94" s="209">
        <f t="shared" si="22"/>
        <v>-0.12068509057109444</v>
      </c>
      <c r="AQ94" s="209">
        <f t="shared" si="23"/>
        <v>7.0259103914557475E-2</v>
      </c>
    </row>
    <row r="95" spans="2:43">
      <c r="B95" s="322">
        <v>39934</v>
      </c>
      <c r="C95" s="202">
        <v>8521.5324245299998</v>
      </c>
      <c r="D95" s="202">
        <v>4.2822240300000001</v>
      </c>
      <c r="E95" s="202">
        <v>529.38270554000007</v>
      </c>
      <c r="F95" s="202">
        <v>0</v>
      </c>
      <c r="G95" s="202">
        <v>171.03194313</v>
      </c>
      <c r="H95" s="202">
        <v>9226.2292972299983</v>
      </c>
      <c r="I95" s="206"/>
      <c r="J95" s="204">
        <v>6.9379464633198884E-2</v>
      </c>
      <c r="K95" s="204">
        <v>0.17450788308086751</v>
      </c>
      <c r="L95" s="204">
        <v>0.10400201384520691</v>
      </c>
      <c r="M95" s="204"/>
      <c r="N95" s="204">
        <v>-6.3135692821530975E-3</v>
      </c>
      <c r="O95" s="204">
        <v>6.9838309921310238E-2</v>
      </c>
      <c r="P95" s="206"/>
      <c r="Q95" s="202">
        <v>3340.5017434300003</v>
      </c>
      <c r="R95" s="202">
        <v>384.74029445999997</v>
      </c>
      <c r="S95" s="202">
        <v>417.74786834000003</v>
      </c>
      <c r="T95" s="202"/>
      <c r="U95" s="202">
        <v>128.64182161000002</v>
      </c>
      <c r="V95" s="202">
        <v>4271.6317278400002</v>
      </c>
      <c r="W95" s="206"/>
      <c r="X95" s="204">
        <v>2.1737955439872447E-2</v>
      </c>
      <c r="Y95" s="204">
        <v>0.14223352518145149</v>
      </c>
      <c r="Z95" s="204">
        <v>0.23070930696385616</v>
      </c>
      <c r="AA95" s="204"/>
      <c r="AB95" s="204">
        <v>-0.1400047000243626</v>
      </c>
      <c r="AC95" s="204">
        <v>4.3061285476481359E-2</v>
      </c>
      <c r="AD95" s="207"/>
      <c r="AE95" s="208">
        <f t="shared" si="13"/>
        <v>11862.034167960001</v>
      </c>
      <c r="AF95" s="208">
        <f t="shared" si="14"/>
        <v>389.02251848999998</v>
      </c>
      <c r="AG95" s="208">
        <f t="shared" si="15"/>
        <v>947.13057388000016</v>
      </c>
      <c r="AH95" s="208">
        <f t="shared" si="16"/>
        <v>0</v>
      </c>
      <c r="AI95" s="208">
        <f t="shared" si="17"/>
        <v>299.67376474000002</v>
      </c>
      <c r="AJ95" s="208">
        <f t="shared" si="18"/>
        <v>13497.861025069999</v>
      </c>
      <c r="AK95" s="207"/>
      <c r="AL95" s="209">
        <f t="shared" si="19"/>
        <v>5.5519416371153874E-2</v>
      </c>
      <c r="AM95" s="209">
        <f t="shared" si="20"/>
        <v>0.14257913224158503</v>
      </c>
      <c r="AN95" s="209">
        <f t="shared" si="21"/>
        <v>0.15651944232934834</v>
      </c>
      <c r="AO95" s="209"/>
      <c r="AP95" s="209">
        <f t="shared" si="22"/>
        <v>-6.8476809990900889E-2</v>
      </c>
      <c r="AQ95" s="209">
        <f t="shared" si="23"/>
        <v>6.1216758167359719E-2</v>
      </c>
    </row>
    <row r="96" spans="2:43">
      <c r="B96" s="322">
        <v>39965</v>
      </c>
      <c r="C96" s="202">
        <v>8424.0331731400001</v>
      </c>
      <c r="D96" s="202">
        <v>7.5191590000000001</v>
      </c>
      <c r="E96" s="202">
        <v>537.54433055999993</v>
      </c>
      <c r="F96" s="202">
        <v>0</v>
      </c>
      <c r="G96" s="202">
        <v>167.447587</v>
      </c>
      <c r="H96" s="202">
        <v>9136.5442497000004</v>
      </c>
      <c r="I96" s="206"/>
      <c r="J96" s="204">
        <v>4.9312169312659693E-2</v>
      </c>
      <c r="K96" s="204">
        <v>0.40546525448962734</v>
      </c>
      <c r="L96" s="204">
        <v>9.9667483435583293E-2</v>
      </c>
      <c r="M96" s="204"/>
      <c r="N96" s="204">
        <v>-1.832739114344073E-2</v>
      </c>
      <c r="O96" s="204">
        <v>5.1035734447811176E-2</v>
      </c>
      <c r="P96" s="206"/>
      <c r="Q96" s="202">
        <v>3304.2228470700002</v>
      </c>
      <c r="R96" s="202">
        <v>368.55372999999997</v>
      </c>
      <c r="S96" s="202">
        <v>422.56618527999996</v>
      </c>
      <c r="T96" s="202"/>
      <c r="U96" s="202">
        <v>130.34321299999999</v>
      </c>
      <c r="V96" s="202">
        <v>4225.6859753500003</v>
      </c>
      <c r="W96" s="206"/>
      <c r="X96" s="204">
        <v>3.5952971607007278E-3</v>
      </c>
      <c r="Y96" s="204">
        <v>5.7344537183678268E-2</v>
      </c>
      <c r="Z96" s="204">
        <v>0.25093632784796016</v>
      </c>
      <c r="AA96" s="204"/>
      <c r="AB96" s="204">
        <v>-0.13501417071206034</v>
      </c>
      <c r="AC96" s="204">
        <v>2.3307436838665208E-2</v>
      </c>
      <c r="AD96" s="207"/>
      <c r="AE96" s="208">
        <f t="shared" si="13"/>
        <v>11728.256020209999</v>
      </c>
      <c r="AF96" s="208">
        <f t="shared" si="14"/>
        <v>376.07288899999998</v>
      </c>
      <c r="AG96" s="208">
        <f t="shared" si="15"/>
        <v>960.11051583999983</v>
      </c>
      <c r="AH96" s="208">
        <f t="shared" si="16"/>
        <v>0</v>
      </c>
      <c r="AI96" s="208">
        <f t="shared" si="17"/>
        <v>297.79079999999999</v>
      </c>
      <c r="AJ96" s="208">
        <f t="shared" si="18"/>
        <v>13362.23022505</v>
      </c>
      <c r="AK96" s="207"/>
      <c r="AL96" s="209">
        <f t="shared" si="19"/>
        <v>3.6016190142197813E-2</v>
      </c>
      <c r="AM96" s="209">
        <f t="shared" si="20"/>
        <v>6.2606885904759713E-2</v>
      </c>
      <c r="AN96" s="209">
        <f t="shared" si="21"/>
        <v>0.16148347410966024</v>
      </c>
      <c r="AO96" s="209"/>
      <c r="AP96" s="209">
        <f t="shared" si="22"/>
        <v>-7.3059438463412785E-2</v>
      </c>
      <c r="AQ96" s="209">
        <f t="shared" si="23"/>
        <v>4.210582266235674E-2</v>
      </c>
    </row>
    <row r="97" spans="2:43">
      <c r="B97" s="322">
        <v>39995</v>
      </c>
      <c r="C97" s="202">
        <v>8564.1885189999994</v>
      </c>
      <c r="D97" s="202">
        <v>4.0176030000000003</v>
      </c>
      <c r="E97" s="202">
        <v>553.72922480999989</v>
      </c>
      <c r="F97" s="202">
        <v>0</v>
      </c>
      <c r="G97" s="202">
        <v>170.47264999999999</v>
      </c>
      <c r="H97" s="202">
        <v>9292.4079968099995</v>
      </c>
      <c r="I97" s="206"/>
      <c r="J97" s="204">
        <v>4.5170176009870167E-2</v>
      </c>
      <c r="K97" s="204">
        <v>-0.28685371832127449</v>
      </c>
      <c r="L97" s="204">
        <v>0.10167690347712255</v>
      </c>
      <c r="M97" s="204"/>
      <c r="N97" s="204">
        <v>-1.9975370031016793E-3</v>
      </c>
      <c r="O97" s="204">
        <v>4.7252218208835739E-2</v>
      </c>
      <c r="P97" s="206"/>
      <c r="Q97" s="202">
        <v>3283.9015429999999</v>
      </c>
      <c r="R97" s="202">
        <v>355.04294199999998</v>
      </c>
      <c r="S97" s="202">
        <v>438.95406137999998</v>
      </c>
      <c r="T97" s="202"/>
      <c r="U97" s="202">
        <v>129.26695599999999</v>
      </c>
      <c r="V97" s="202">
        <v>4207.1655023800004</v>
      </c>
      <c r="W97" s="206"/>
      <c r="X97" s="204">
        <v>-3.6787970886459687E-2</v>
      </c>
      <c r="Y97" s="204">
        <v>-7.3093742172691822E-4</v>
      </c>
      <c r="Z97" s="204">
        <v>0.26028253952798952</v>
      </c>
      <c r="AA97" s="204"/>
      <c r="AB97" s="204">
        <v>-0.12649615382679147</v>
      </c>
      <c r="AC97" s="204">
        <v>-1.2613646814975898E-2</v>
      </c>
      <c r="AD97" s="207"/>
      <c r="AE97" s="208">
        <f t="shared" si="13"/>
        <v>11848.090061999999</v>
      </c>
      <c r="AF97" s="208">
        <f t="shared" si="14"/>
        <v>359.06054499999999</v>
      </c>
      <c r="AG97" s="208">
        <f t="shared" si="15"/>
        <v>992.68328618999988</v>
      </c>
      <c r="AH97" s="208">
        <f t="shared" si="16"/>
        <v>0</v>
      </c>
      <c r="AI97" s="208">
        <f t="shared" si="17"/>
        <v>299.73960599999998</v>
      </c>
      <c r="AJ97" s="208">
        <f t="shared" si="18"/>
        <v>13499.573499189999</v>
      </c>
      <c r="AK97" s="207"/>
      <c r="AL97" s="209">
        <f t="shared" si="19"/>
        <v>2.1089112715288127E-2</v>
      </c>
      <c r="AM97" s="209">
        <f t="shared" si="20"/>
        <v>-5.1968508557536097E-3</v>
      </c>
      <c r="AN97" s="209">
        <f t="shared" si="21"/>
        <v>0.16659711980203995</v>
      </c>
      <c r="AO97" s="209"/>
      <c r="AP97" s="209">
        <f t="shared" si="22"/>
        <v>-5.9789593470039204E-2</v>
      </c>
      <c r="AQ97" s="209">
        <f t="shared" si="23"/>
        <v>2.7830695625221002E-2</v>
      </c>
    </row>
    <row r="98" spans="2:43">
      <c r="B98" s="322">
        <v>40026</v>
      </c>
      <c r="C98" s="202">
        <v>8753.5559940000003</v>
      </c>
      <c r="D98" s="202">
        <v>4.7645809999999997</v>
      </c>
      <c r="E98" s="202">
        <v>575.7159465499999</v>
      </c>
      <c r="F98" s="202">
        <v>0</v>
      </c>
      <c r="G98" s="202">
        <v>170.36142899999999</v>
      </c>
      <c r="H98" s="202">
        <v>9504.3979505499992</v>
      </c>
      <c r="I98" s="206"/>
      <c r="J98" s="204">
        <v>3.0829719500712782E-2</v>
      </c>
      <c r="K98" s="204">
        <v>0.22358022037680336</v>
      </c>
      <c r="L98" s="204">
        <v>0.11730714088316363</v>
      </c>
      <c r="M98" s="204"/>
      <c r="N98" s="204">
        <v>-1.8848247390628292E-2</v>
      </c>
      <c r="O98" s="204">
        <v>3.4823824072180765E-2</v>
      </c>
      <c r="P98" s="206"/>
      <c r="Q98" s="202">
        <v>3418.7442660000002</v>
      </c>
      <c r="R98" s="202">
        <v>353.38481100000001</v>
      </c>
      <c r="S98" s="202">
        <v>476.33765149999999</v>
      </c>
      <c r="T98" s="202"/>
      <c r="U98" s="202">
        <v>130.135401</v>
      </c>
      <c r="V98" s="202">
        <v>4378.6021294999991</v>
      </c>
      <c r="W98" s="206"/>
      <c r="X98" s="204">
        <v>-1.7164942710572229E-2</v>
      </c>
      <c r="Y98" s="204">
        <v>-4.9522283729792949E-2</v>
      </c>
      <c r="Z98" s="204">
        <v>0.34175247426225197</v>
      </c>
      <c r="AA98" s="204"/>
      <c r="AB98" s="204">
        <v>-0.12251075523658728</v>
      </c>
      <c r="AC98" s="204">
        <v>5.7510462449348321E-3</v>
      </c>
      <c r="AD98" s="207"/>
      <c r="AE98" s="208">
        <f t="shared" si="13"/>
        <v>12172.30026</v>
      </c>
      <c r="AF98" s="208">
        <f t="shared" si="14"/>
        <v>358.14939200000003</v>
      </c>
      <c r="AG98" s="208">
        <f t="shared" si="15"/>
        <v>1052.0535980499999</v>
      </c>
      <c r="AH98" s="208">
        <f t="shared" si="16"/>
        <v>0</v>
      </c>
      <c r="AI98" s="208">
        <f t="shared" si="17"/>
        <v>300.49682999999999</v>
      </c>
      <c r="AJ98" s="208">
        <f t="shared" si="18"/>
        <v>13883.000080049998</v>
      </c>
      <c r="AK98" s="207"/>
      <c r="AL98" s="209">
        <f t="shared" si="19"/>
        <v>1.688283592209916E-2</v>
      </c>
      <c r="AM98" s="209">
        <f t="shared" si="20"/>
        <v>-4.6691627444475081E-2</v>
      </c>
      <c r="AN98" s="209">
        <f t="shared" si="21"/>
        <v>0.20886440581789123</v>
      </c>
      <c r="AO98" s="209"/>
      <c r="AP98" s="209">
        <f t="shared" si="22"/>
        <v>-6.6601459160523846E-2</v>
      </c>
      <c r="AQ98" s="209">
        <f t="shared" si="23"/>
        <v>2.5474652620006255E-2</v>
      </c>
    </row>
    <row r="99" spans="2:43">
      <c r="B99" s="322">
        <v>40057</v>
      </c>
      <c r="C99" s="202">
        <v>8519.6335263000019</v>
      </c>
      <c r="D99" s="202">
        <v>3.1415657100000001</v>
      </c>
      <c r="E99" s="202">
        <v>580.30650060000016</v>
      </c>
      <c r="F99" s="202">
        <v>0</v>
      </c>
      <c r="G99" s="202">
        <v>167.24849359000001</v>
      </c>
      <c r="H99" s="202">
        <v>9270.3300862000015</v>
      </c>
      <c r="I99" s="206"/>
      <c r="J99" s="204">
        <v>1.0761818233045561E-2</v>
      </c>
      <c r="K99" s="204">
        <v>-3.1850085341793233E-2</v>
      </c>
      <c r="L99" s="204">
        <v>0.15451852550563805</v>
      </c>
      <c r="M99" s="204"/>
      <c r="N99" s="204">
        <v>-2.2213607866330753E-2</v>
      </c>
      <c r="O99" s="204">
        <v>1.8062519454566939E-2</v>
      </c>
      <c r="P99" s="206"/>
      <c r="Q99" s="202">
        <v>3476.6015416799996</v>
      </c>
      <c r="R99" s="202">
        <v>347.16953034999995</v>
      </c>
      <c r="S99" s="202">
        <v>489.46092657000003</v>
      </c>
      <c r="T99" s="202"/>
      <c r="U99" s="202">
        <v>131.39357343</v>
      </c>
      <c r="V99" s="202">
        <v>4444.6255720299996</v>
      </c>
      <c r="W99" s="206"/>
      <c r="X99" s="204">
        <v>1.3600765507980617E-2</v>
      </c>
      <c r="Y99" s="204">
        <v>-8.0571596123041767E-2</v>
      </c>
      <c r="Z99" s="204">
        <v>0.34239622581115614</v>
      </c>
      <c r="AA99" s="204"/>
      <c r="AB99" s="204">
        <v>-0.11414829190540055</v>
      </c>
      <c r="AC99" s="204">
        <v>2.8732718384515854E-2</v>
      </c>
      <c r="AD99" s="207"/>
      <c r="AE99" s="208">
        <f t="shared" si="13"/>
        <v>11996.235067980002</v>
      </c>
      <c r="AF99" s="208">
        <f t="shared" si="14"/>
        <v>350.31109605999995</v>
      </c>
      <c r="AG99" s="208">
        <f t="shared" si="15"/>
        <v>1069.7674271700002</v>
      </c>
      <c r="AH99" s="208">
        <f t="shared" si="16"/>
        <v>0</v>
      </c>
      <c r="AI99" s="208">
        <f t="shared" si="17"/>
        <v>298.64206702000001</v>
      </c>
      <c r="AJ99" s="208">
        <f t="shared" si="18"/>
        <v>13714.955658230001</v>
      </c>
      <c r="AK99" s="207"/>
      <c r="AL99" s="209">
        <f t="shared" si="19"/>
        <v>1.1582929176036982E-2</v>
      </c>
      <c r="AM99" s="209">
        <f t="shared" si="20"/>
        <v>-8.0156465903376328E-2</v>
      </c>
      <c r="AN99" s="209">
        <f t="shared" si="21"/>
        <v>0.23350720657448876</v>
      </c>
      <c r="AO99" s="209"/>
      <c r="AP99" s="209">
        <f t="shared" si="22"/>
        <v>-6.4910351278386957E-2</v>
      </c>
      <c r="AQ99" s="209">
        <f t="shared" si="23"/>
        <v>2.1496101663984524E-2</v>
      </c>
    </row>
    <row r="100" spans="2:43">
      <c r="B100" s="322">
        <v>40087</v>
      </c>
      <c r="C100" s="202">
        <v>8573.8817469999995</v>
      </c>
      <c r="D100" s="202">
        <v>3.0638010000000002</v>
      </c>
      <c r="E100" s="202">
        <v>600.1506283199999</v>
      </c>
      <c r="F100" s="202">
        <v>0</v>
      </c>
      <c r="G100" s="202">
        <v>170.800298</v>
      </c>
      <c r="H100" s="202">
        <v>9347.8964743199995</v>
      </c>
      <c r="I100" s="206"/>
      <c r="J100" s="204">
        <v>-3.1358510342458512E-3</v>
      </c>
      <c r="K100" s="204">
        <v>-0.15194627684662954</v>
      </c>
      <c r="L100" s="204">
        <v>0.1797779159215398</v>
      </c>
      <c r="M100" s="204"/>
      <c r="N100" s="204">
        <v>-1.1021984416014985E-2</v>
      </c>
      <c r="O100" s="204">
        <v>6.6799560666652713E-3</v>
      </c>
      <c r="P100" s="206"/>
      <c r="Q100" s="202">
        <v>3513.4273050000002</v>
      </c>
      <c r="R100" s="202">
        <v>341.97749399999998</v>
      </c>
      <c r="S100" s="202">
        <v>514.67179317</v>
      </c>
      <c r="T100" s="202"/>
      <c r="U100" s="202">
        <v>137.688681</v>
      </c>
      <c r="V100" s="202">
        <v>4507.76527317</v>
      </c>
      <c r="W100" s="206"/>
      <c r="X100" s="204">
        <v>-3.342984285269579E-3</v>
      </c>
      <c r="Y100" s="204">
        <v>-0.11753470968271351</v>
      </c>
      <c r="Z100" s="204">
        <v>0.37738172639148915</v>
      </c>
      <c r="AA100" s="204"/>
      <c r="AB100" s="204">
        <v>-5.3588577121921555E-2</v>
      </c>
      <c r="AC100" s="204">
        <v>1.7122197681141982E-2</v>
      </c>
      <c r="AD100" s="207"/>
      <c r="AE100" s="208">
        <f t="shared" si="13"/>
        <v>12087.309052000001</v>
      </c>
      <c r="AF100" s="208">
        <f t="shared" si="14"/>
        <v>345.04129499999999</v>
      </c>
      <c r="AG100" s="208">
        <f t="shared" si="15"/>
        <v>1114.8224214899999</v>
      </c>
      <c r="AH100" s="208">
        <f t="shared" si="16"/>
        <v>0</v>
      </c>
      <c r="AI100" s="208">
        <f t="shared" si="17"/>
        <v>308.48897899999997</v>
      </c>
      <c r="AJ100" s="208">
        <f t="shared" si="18"/>
        <v>13855.661747489999</v>
      </c>
      <c r="AK100" s="207"/>
      <c r="AL100" s="209">
        <f t="shared" si="19"/>
        <v>-3.1960674888563689E-3</v>
      </c>
      <c r="AM100" s="209">
        <f t="shared" si="20"/>
        <v>-0.11785255202095046</v>
      </c>
      <c r="AN100" s="209">
        <f t="shared" si="21"/>
        <v>0.26345890220986146</v>
      </c>
      <c r="AO100" s="209"/>
      <c r="AP100" s="209">
        <f t="shared" si="22"/>
        <v>-3.0484644287648965E-2</v>
      </c>
      <c r="AQ100" s="209">
        <f t="shared" si="23"/>
        <v>1.0053598468584113E-2</v>
      </c>
    </row>
    <row r="101" spans="2:43">
      <c r="B101" s="322">
        <v>40118</v>
      </c>
      <c r="C101" s="202">
        <v>8897.7617580000006</v>
      </c>
      <c r="D101" s="202">
        <v>5.7282400000000004</v>
      </c>
      <c r="E101" s="202">
        <v>598.68891025999994</v>
      </c>
      <c r="F101" s="202">
        <v>0</v>
      </c>
      <c r="G101" s="202">
        <v>170.71737400000001</v>
      </c>
      <c r="H101" s="202">
        <v>9672.8962822600006</v>
      </c>
      <c r="I101" s="206"/>
      <c r="J101" s="204">
        <v>9.4697352625994213E-4</v>
      </c>
      <c r="K101" s="204">
        <v>0.40302509712749512</v>
      </c>
      <c r="L101" s="204">
        <v>0.16774605604530857</v>
      </c>
      <c r="M101" s="204"/>
      <c r="N101" s="204">
        <v>-1.1161105689719397E-2</v>
      </c>
      <c r="O101" s="204">
        <v>9.8277721499941961E-3</v>
      </c>
      <c r="P101" s="206"/>
      <c r="Q101" s="202">
        <v>3430.498259</v>
      </c>
      <c r="R101" s="202">
        <v>322.71270500000003</v>
      </c>
      <c r="S101" s="202">
        <v>526.95594697000001</v>
      </c>
      <c r="T101" s="202"/>
      <c r="U101" s="202">
        <v>137.82999699999999</v>
      </c>
      <c r="V101" s="202">
        <v>4417.9969079699995</v>
      </c>
      <c r="W101" s="206"/>
      <c r="X101" s="204">
        <v>-3.0913460406748028E-2</v>
      </c>
      <c r="Y101" s="204">
        <v>-0.19178328104416253</v>
      </c>
      <c r="Z101" s="204">
        <v>0.40148100245634355</v>
      </c>
      <c r="AA101" s="204"/>
      <c r="AB101" s="204">
        <v>-5.6265412160838357E-2</v>
      </c>
      <c r="AC101" s="204">
        <v>-9.6989077587152916E-3</v>
      </c>
      <c r="AD101" s="207"/>
      <c r="AE101" s="208">
        <f t="shared" si="13"/>
        <v>12328.260017000001</v>
      </c>
      <c r="AF101" s="208">
        <f t="shared" si="14"/>
        <v>328.44094500000006</v>
      </c>
      <c r="AG101" s="208">
        <f t="shared" si="15"/>
        <v>1125.6448572300001</v>
      </c>
      <c r="AH101" s="208">
        <f t="shared" si="16"/>
        <v>0</v>
      </c>
      <c r="AI101" s="208">
        <f t="shared" si="17"/>
        <v>308.547371</v>
      </c>
      <c r="AJ101" s="208">
        <f t="shared" si="18"/>
        <v>14090.893190229999</v>
      </c>
      <c r="AK101" s="207"/>
      <c r="AL101" s="209">
        <f t="shared" si="19"/>
        <v>-8.127064253194316E-3</v>
      </c>
      <c r="AM101" s="209">
        <f t="shared" si="20"/>
        <v>-0.18576286568442457</v>
      </c>
      <c r="AN101" s="209">
        <f t="shared" si="21"/>
        <v>0.26663823521925223</v>
      </c>
      <c r="AO101" s="209"/>
      <c r="AP101" s="209">
        <f t="shared" si="22"/>
        <v>-3.183113748588795E-2</v>
      </c>
      <c r="AQ101" s="209">
        <f t="shared" si="23"/>
        <v>3.6231022175741145E-3</v>
      </c>
    </row>
    <row r="102" spans="2:43">
      <c r="B102" s="322">
        <v>40148</v>
      </c>
      <c r="C102" s="202">
        <v>9415.5724452600007</v>
      </c>
      <c r="D102" s="202">
        <v>4.4525029800000002</v>
      </c>
      <c r="E102" s="202">
        <v>657.63918163000017</v>
      </c>
      <c r="F102" s="202">
        <v>0</v>
      </c>
      <c r="G102" s="202">
        <v>181.83082657999998</v>
      </c>
      <c r="H102" s="202">
        <v>10259.49495645</v>
      </c>
      <c r="I102" s="206"/>
      <c r="J102" s="204">
        <v>6.7637681926274729E-2</v>
      </c>
      <c r="K102" s="204">
        <v>-7.2593638819360984E-2</v>
      </c>
      <c r="L102" s="204">
        <v>0.24131591560599719</v>
      </c>
      <c r="M102" s="204"/>
      <c r="N102" s="204">
        <v>3.9103858801474267E-2</v>
      </c>
      <c r="O102" s="204">
        <v>7.6699508914345405E-2</v>
      </c>
      <c r="P102" s="206"/>
      <c r="Q102" s="202">
        <v>3613.9222036900001</v>
      </c>
      <c r="R102" s="202">
        <v>308.54903701999996</v>
      </c>
      <c r="S102" s="202">
        <v>534.37545260000002</v>
      </c>
      <c r="T102" s="202"/>
      <c r="U102" s="202">
        <v>138.83763309</v>
      </c>
      <c r="V102" s="202">
        <v>4595.6843263999999</v>
      </c>
      <c r="W102" s="206"/>
      <c r="X102" s="204">
        <v>5.4464708110804727E-2</v>
      </c>
      <c r="Y102" s="204">
        <v>-0.19999300923162999</v>
      </c>
      <c r="Z102" s="204">
        <v>0.43925975513176052</v>
      </c>
      <c r="AA102" s="204"/>
      <c r="AB102" s="204">
        <v>-1.9323609167350209E-2</v>
      </c>
      <c r="AC102" s="204">
        <v>6.2389751952725669E-2</v>
      </c>
      <c r="AD102" s="207"/>
      <c r="AE102" s="208">
        <f t="shared" si="13"/>
        <v>13029.49464895</v>
      </c>
      <c r="AF102" s="208">
        <f t="shared" si="14"/>
        <v>313.00153999999998</v>
      </c>
      <c r="AG102" s="208">
        <f t="shared" si="15"/>
        <v>1192.0146342300002</v>
      </c>
      <c r="AH102" s="208">
        <f t="shared" si="16"/>
        <v>0</v>
      </c>
      <c r="AI102" s="208">
        <f t="shared" si="17"/>
        <v>320.66845966999995</v>
      </c>
      <c r="AJ102" s="208">
        <f t="shared" si="18"/>
        <v>14855.17928285</v>
      </c>
      <c r="AK102" s="207"/>
      <c r="AL102" s="209">
        <f t="shared" si="19"/>
        <v>6.3951093355653521E-2</v>
      </c>
      <c r="AM102" s="209">
        <f t="shared" si="20"/>
        <v>-0.19842662522933441</v>
      </c>
      <c r="AN102" s="209">
        <f t="shared" si="21"/>
        <v>0.32287783967947314</v>
      </c>
      <c r="AO102" s="209"/>
      <c r="AP102" s="209">
        <f t="shared" si="22"/>
        <v>1.2973792542280149E-2</v>
      </c>
      <c r="AQ102" s="209">
        <f t="shared" si="23"/>
        <v>7.2231549095057801E-2</v>
      </c>
    </row>
    <row r="103" spans="2:43">
      <c r="B103" s="322">
        <v>40179</v>
      </c>
      <c r="C103" s="202">
        <v>9399.0657386399998</v>
      </c>
      <c r="D103" s="202">
        <v>4.1864749999999997</v>
      </c>
      <c r="E103" s="202">
        <v>633.34647692999988</v>
      </c>
      <c r="F103" s="202">
        <v>0</v>
      </c>
      <c r="G103" s="202">
        <v>178.84584158999999</v>
      </c>
      <c r="H103" s="202">
        <v>10215.444532160001</v>
      </c>
      <c r="I103" s="206"/>
      <c r="J103" s="204">
        <v>0.11833793698729789</v>
      </c>
      <c r="K103" s="204">
        <v>7.016013259686571E-2</v>
      </c>
      <c r="L103" s="204">
        <v>0.20648978913699456</v>
      </c>
      <c r="M103" s="204"/>
      <c r="N103" s="204">
        <v>5.067373362863492E-2</v>
      </c>
      <c r="O103" s="204">
        <v>0.1221352363585031</v>
      </c>
      <c r="P103" s="206"/>
      <c r="Q103" s="202">
        <v>3718.2003907199996</v>
      </c>
      <c r="R103" s="202">
        <v>303.86073492000003</v>
      </c>
      <c r="S103" s="202">
        <v>566.16565523999998</v>
      </c>
      <c r="T103" s="202"/>
      <c r="U103" s="202">
        <v>140.73383665</v>
      </c>
      <c r="V103" s="202">
        <v>4728.9606175299996</v>
      </c>
      <c r="W103" s="206"/>
      <c r="X103" s="204">
        <v>0.10756759693527074</v>
      </c>
      <c r="Y103" s="204">
        <v>-0.22978607472762891</v>
      </c>
      <c r="Z103" s="204">
        <v>0.47225546361986637</v>
      </c>
      <c r="AA103" s="204"/>
      <c r="AB103" s="204">
        <v>-1.1683828907711469E-3</v>
      </c>
      <c r="AC103" s="204">
        <v>0.10565773852954563</v>
      </c>
      <c r="AD103" s="207"/>
      <c r="AE103" s="208">
        <f t="shared" si="13"/>
        <v>13117.266129359999</v>
      </c>
      <c r="AF103" s="208">
        <f t="shared" si="14"/>
        <v>308.04720992</v>
      </c>
      <c r="AG103" s="208">
        <f t="shared" si="15"/>
        <v>1199.5121321699999</v>
      </c>
      <c r="AH103" s="208">
        <f t="shared" si="16"/>
        <v>0</v>
      </c>
      <c r="AI103" s="208">
        <f t="shared" si="17"/>
        <v>319.57967824000002</v>
      </c>
      <c r="AJ103" s="208">
        <f t="shared" si="18"/>
        <v>14944.405149690001</v>
      </c>
      <c r="AK103" s="207"/>
      <c r="AL103" s="209">
        <f t="shared" si="19"/>
        <v>0.11526377864036919</v>
      </c>
      <c r="AM103" s="209">
        <f t="shared" si="20"/>
        <v>-0.22684101139368074</v>
      </c>
      <c r="AN103" s="209">
        <f t="shared" si="21"/>
        <v>0.31886059111408338</v>
      </c>
      <c r="AO103" s="209"/>
      <c r="AP103" s="209">
        <f t="shared" si="22"/>
        <v>2.7195631957871003E-2</v>
      </c>
      <c r="AQ103" s="209">
        <f t="shared" si="23"/>
        <v>0.11686828175742425</v>
      </c>
    </row>
    <row r="104" spans="2:43">
      <c r="B104" s="322">
        <v>40210</v>
      </c>
      <c r="C104" s="202">
        <v>9451.9015414599999</v>
      </c>
      <c r="D104" s="202">
        <v>4.6946915599999999</v>
      </c>
      <c r="E104" s="202">
        <v>628.3293627999999</v>
      </c>
      <c r="F104" s="202">
        <v>0</v>
      </c>
      <c r="G104" s="202">
        <v>177.23500387999999</v>
      </c>
      <c r="H104" s="202">
        <v>10262.160599699999</v>
      </c>
      <c r="I104" s="206"/>
      <c r="J104" s="204">
        <v>0.11074076885817163</v>
      </c>
      <c r="K104" s="204">
        <v>8.3731818886935372E-2</v>
      </c>
      <c r="L104" s="204">
        <v>0.19474460626518098</v>
      </c>
      <c r="M104" s="204"/>
      <c r="N104" s="204">
        <v>3.794176389904913E-2</v>
      </c>
      <c r="O104" s="204">
        <v>0.11417494714604937</v>
      </c>
      <c r="P104" s="206"/>
      <c r="Q104" s="202">
        <v>3865.1773161700003</v>
      </c>
      <c r="R104" s="202">
        <v>293.08856953999998</v>
      </c>
      <c r="S104" s="202">
        <v>590.40538920999995</v>
      </c>
      <c r="T104" s="202"/>
      <c r="U104" s="202">
        <v>143.40427162999998</v>
      </c>
      <c r="V104" s="202">
        <v>4892.0755465500006</v>
      </c>
      <c r="W104" s="206"/>
      <c r="X104" s="204">
        <v>0.15652295748049827</v>
      </c>
      <c r="Y104" s="204">
        <v>-0.24431876417026877</v>
      </c>
      <c r="Z104" s="204">
        <v>0.51894614034957565</v>
      </c>
      <c r="AA104" s="204"/>
      <c r="AB104" s="204">
        <v>6.6841384612634114E-2</v>
      </c>
      <c r="AC104" s="204">
        <v>0.15025721118228086</v>
      </c>
      <c r="AD104" s="207"/>
      <c r="AE104" s="208">
        <f t="shared" si="13"/>
        <v>13317.07885763</v>
      </c>
      <c r="AF104" s="208">
        <f t="shared" si="14"/>
        <v>297.7832611</v>
      </c>
      <c r="AG104" s="208">
        <f t="shared" si="15"/>
        <v>1218.7347520099997</v>
      </c>
      <c r="AH104" s="208">
        <f t="shared" si="16"/>
        <v>0</v>
      </c>
      <c r="AI104" s="208">
        <f t="shared" si="17"/>
        <v>320.63927550999995</v>
      </c>
      <c r="AJ104" s="208">
        <f t="shared" si="18"/>
        <v>15154.236146249999</v>
      </c>
      <c r="AK104" s="207"/>
      <c r="AL104" s="209">
        <f t="shared" si="19"/>
        <v>0.12365100504143811</v>
      </c>
      <c r="AM104" s="209">
        <f t="shared" si="20"/>
        <v>-0.24069515002717068</v>
      </c>
      <c r="AN104" s="209">
        <f t="shared" si="21"/>
        <v>0.33252562028985722</v>
      </c>
      <c r="AO104" s="209"/>
      <c r="AP104" s="209">
        <f t="shared" si="22"/>
        <v>5.0671061164670128E-2</v>
      </c>
      <c r="AQ104" s="209">
        <f t="shared" si="23"/>
        <v>0.12557302440309326</v>
      </c>
    </row>
    <row r="105" spans="2:43">
      <c r="B105" s="322">
        <v>40238</v>
      </c>
      <c r="C105" s="202">
        <v>9819.3348723300023</v>
      </c>
      <c r="D105" s="202">
        <v>4.3932845700000005</v>
      </c>
      <c r="E105" s="202">
        <v>655.50129230999994</v>
      </c>
      <c r="F105" s="202">
        <v>0</v>
      </c>
      <c r="G105" s="202">
        <v>178.72008733999996</v>
      </c>
      <c r="H105" s="202">
        <v>10657.949536550001</v>
      </c>
      <c r="I105" s="206"/>
      <c r="J105" s="204">
        <v>0.17273539531351889</v>
      </c>
      <c r="K105" s="204">
        <v>-0.30382083477139754</v>
      </c>
      <c r="L105" s="204">
        <v>0.2485068743318366</v>
      </c>
      <c r="M105" s="204"/>
      <c r="N105" s="204">
        <v>8.3676819910693867E-2</v>
      </c>
      <c r="O105" s="204">
        <v>0.17517079043720063</v>
      </c>
      <c r="P105" s="206"/>
      <c r="Q105" s="202">
        <v>3888.9956726500004</v>
      </c>
      <c r="R105" s="202">
        <v>295.85918982999999</v>
      </c>
      <c r="S105" s="202">
        <v>612.92097132999993</v>
      </c>
      <c r="T105" s="202"/>
      <c r="U105" s="202">
        <v>144.71557190000001</v>
      </c>
      <c r="V105" s="202">
        <v>4942.4914057099995</v>
      </c>
      <c r="W105" s="206"/>
      <c r="X105" s="204">
        <v>0.17383235184843371</v>
      </c>
      <c r="Y105" s="204">
        <v>-0.23880152022553458</v>
      </c>
      <c r="Z105" s="204">
        <v>0.54529847121868191</v>
      </c>
      <c r="AA105" s="204"/>
      <c r="AB105" s="204">
        <v>0.1154160158493196</v>
      </c>
      <c r="AC105" s="204">
        <v>0.16895481411615654</v>
      </c>
      <c r="AD105" s="207"/>
      <c r="AE105" s="208">
        <f t="shared" si="13"/>
        <v>13708.330544980003</v>
      </c>
      <c r="AF105" s="208">
        <f t="shared" si="14"/>
        <v>300.25247439999998</v>
      </c>
      <c r="AG105" s="208">
        <f t="shared" si="15"/>
        <v>1268.42226364</v>
      </c>
      <c r="AH105" s="208">
        <f t="shared" si="16"/>
        <v>0</v>
      </c>
      <c r="AI105" s="208">
        <f t="shared" si="17"/>
        <v>323.43565923999995</v>
      </c>
      <c r="AJ105" s="208">
        <f t="shared" si="18"/>
        <v>15600.44094226</v>
      </c>
      <c r="AK105" s="207"/>
      <c r="AL105" s="209">
        <f t="shared" si="19"/>
        <v>0.17304638889351853</v>
      </c>
      <c r="AM105" s="209">
        <f t="shared" si="20"/>
        <v>-0.23984031304517983</v>
      </c>
      <c r="AN105" s="209">
        <f t="shared" si="21"/>
        <v>0.37623043212957352</v>
      </c>
      <c r="AO105" s="209"/>
      <c r="AP105" s="209">
        <f t="shared" si="22"/>
        <v>9.7651793673268594E-2</v>
      </c>
      <c r="AQ105" s="209">
        <f t="shared" si="23"/>
        <v>0.1731943186121192</v>
      </c>
    </row>
    <row r="106" spans="2:43">
      <c r="B106" s="322">
        <v>40269</v>
      </c>
      <c r="C106" s="202">
        <v>10000.218734940001</v>
      </c>
      <c r="D106" s="202">
        <v>4.5426253600000006</v>
      </c>
      <c r="E106" s="202">
        <v>688.84130204000007</v>
      </c>
      <c r="F106" s="202">
        <v>0</v>
      </c>
      <c r="G106" s="202">
        <v>183.97523362000001</v>
      </c>
      <c r="H106" s="202">
        <v>10877.577895960001</v>
      </c>
      <c r="I106" s="206"/>
      <c r="J106" s="204">
        <v>0.18118752233181268</v>
      </c>
      <c r="K106" s="204">
        <v>-0.33650584187380461</v>
      </c>
      <c r="L106" s="204">
        <v>0.30119961855225852</v>
      </c>
      <c r="M106" s="204"/>
      <c r="N106" s="204">
        <v>0.10386310929213738</v>
      </c>
      <c r="O106" s="204">
        <v>0.18632447722694812</v>
      </c>
      <c r="P106" s="206"/>
      <c r="Q106" s="202">
        <v>3815.8214007299998</v>
      </c>
      <c r="R106" s="202">
        <v>318.18001914000001</v>
      </c>
      <c r="S106" s="202">
        <v>637.0053546900001</v>
      </c>
      <c r="T106" s="202"/>
      <c r="U106" s="202">
        <v>149.11489963999998</v>
      </c>
      <c r="V106" s="202">
        <v>4920.1216741999997</v>
      </c>
      <c r="W106" s="206"/>
      <c r="X106" s="204">
        <v>0.15704536664411983</v>
      </c>
      <c r="Y106" s="204">
        <v>-0.16503928988760819</v>
      </c>
      <c r="Z106" s="204">
        <v>0.58220646181128699</v>
      </c>
      <c r="AA106" s="204"/>
      <c r="AB106" s="204">
        <v>0.17163717640459808</v>
      </c>
      <c r="AC106" s="204">
        <v>0.16899447496320352</v>
      </c>
      <c r="AD106" s="207"/>
      <c r="AE106" s="208">
        <f t="shared" si="13"/>
        <v>13816.04013567</v>
      </c>
      <c r="AF106" s="208">
        <f t="shared" si="14"/>
        <v>322.7226445</v>
      </c>
      <c r="AG106" s="208">
        <f t="shared" si="15"/>
        <v>1325.8466567300002</v>
      </c>
      <c r="AH106" s="208">
        <f t="shared" si="16"/>
        <v>0</v>
      </c>
      <c r="AI106" s="208">
        <f t="shared" si="17"/>
        <v>333.09013326000002</v>
      </c>
      <c r="AJ106" s="208">
        <f t="shared" si="18"/>
        <v>15797.699570160001</v>
      </c>
      <c r="AK106" s="207"/>
      <c r="AL106" s="209">
        <f t="shared" si="19"/>
        <v>0.1744196304248975</v>
      </c>
      <c r="AM106" s="209">
        <f t="shared" si="20"/>
        <v>-0.16806556838318287</v>
      </c>
      <c r="AN106" s="209">
        <f t="shared" si="21"/>
        <v>0.42258969533412505</v>
      </c>
      <c r="AO106" s="209"/>
      <c r="AP106" s="209">
        <f t="shared" si="22"/>
        <v>0.13320847255976731</v>
      </c>
      <c r="AQ106" s="209">
        <f t="shared" si="23"/>
        <v>0.18087228594988103</v>
      </c>
    </row>
    <row r="107" spans="2:43">
      <c r="B107" s="322">
        <v>40299</v>
      </c>
      <c r="C107" s="202">
        <v>10079.051680440003</v>
      </c>
      <c r="D107" s="202">
        <v>3.2757738700000001</v>
      </c>
      <c r="E107" s="202">
        <v>701.19802704000006</v>
      </c>
      <c r="F107" s="202">
        <v>0</v>
      </c>
      <c r="G107" s="202">
        <v>183.03992880000001</v>
      </c>
      <c r="H107" s="202">
        <v>10966.565410150002</v>
      </c>
      <c r="I107" s="206"/>
      <c r="J107" s="204">
        <v>0.18277455020021316</v>
      </c>
      <c r="K107" s="204">
        <v>-0.23502977727206864</v>
      </c>
      <c r="L107" s="204">
        <v>0.32455786655277818</v>
      </c>
      <c r="M107" s="204"/>
      <c r="N107" s="204">
        <v>7.0209023240020318E-2</v>
      </c>
      <c r="O107" s="204">
        <v>0.18862918499570647</v>
      </c>
      <c r="P107" s="206"/>
      <c r="Q107" s="202">
        <v>3912.9323439099999</v>
      </c>
      <c r="R107" s="202">
        <v>343.51212654000005</v>
      </c>
      <c r="S107" s="202">
        <v>654.62998715999993</v>
      </c>
      <c r="T107" s="202"/>
      <c r="U107" s="202">
        <v>154.62776238000001</v>
      </c>
      <c r="V107" s="202">
        <v>5065.7022199900002</v>
      </c>
      <c r="W107" s="206"/>
      <c r="X107" s="204">
        <v>0.17136066508746461</v>
      </c>
      <c r="Y107" s="204">
        <v>-0.10715843521891955</v>
      </c>
      <c r="Z107" s="204">
        <v>0.56704566742924545</v>
      </c>
      <c r="AA107" s="204"/>
      <c r="AB107" s="204">
        <v>0.20200227612432964</v>
      </c>
      <c r="AC107" s="204">
        <v>0.18589394937178505</v>
      </c>
      <c r="AD107" s="207"/>
      <c r="AE107" s="208">
        <f t="shared" si="13"/>
        <v>13991.984024350004</v>
      </c>
      <c r="AF107" s="208">
        <f t="shared" si="14"/>
        <v>346.78790041000008</v>
      </c>
      <c r="AG107" s="208">
        <f t="shared" si="15"/>
        <v>1355.8280141999999</v>
      </c>
      <c r="AH107" s="208">
        <f t="shared" si="16"/>
        <v>0</v>
      </c>
      <c r="AI107" s="208">
        <f t="shared" si="17"/>
        <v>337.66769118000002</v>
      </c>
      <c r="AJ107" s="208">
        <f t="shared" si="18"/>
        <v>16032.267630140002</v>
      </c>
      <c r="AK107" s="207"/>
      <c r="AL107" s="209">
        <f t="shared" si="19"/>
        <v>0.17956025300813194</v>
      </c>
      <c r="AM107" s="209">
        <f t="shared" si="20"/>
        <v>-0.10856599829730829</v>
      </c>
      <c r="AN107" s="209">
        <f t="shared" si="21"/>
        <v>0.43151118926056431</v>
      </c>
      <c r="AO107" s="209"/>
      <c r="AP107" s="209">
        <f t="shared" si="22"/>
        <v>0.12678429315613893</v>
      </c>
      <c r="AQ107" s="209">
        <f t="shared" si="23"/>
        <v>0.18776357234400121</v>
      </c>
    </row>
    <row r="108" spans="2:43">
      <c r="B108" s="322">
        <v>40330</v>
      </c>
      <c r="C108" s="202">
        <v>10170.330684479999</v>
      </c>
      <c r="D108" s="202">
        <v>3.5752918899999999</v>
      </c>
      <c r="E108" s="202">
        <v>713.8430880300001</v>
      </c>
      <c r="F108" s="202">
        <v>0</v>
      </c>
      <c r="G108" s="202">
        <v>184.68402059000002</v>
      </c>
      <c r="H108" s="202">
        <v>11072.433084990002</v>
      </c>
      <c r="I108" s="206"/>
      <c r="J108" s="204">
        <v>0.20729945804440342</v>
      </c>
      <c r="K108" s="204">
        <v>-0.52450907209170605</v>
      </c>
      <c r="L108" s="204">
        <v>0.32797063878682642</v>
      </c>
      <c r="M108" s="204"/>
      <c r="N108" s="204">
        <v>0.10293629128259707</v>
      </c>
      <c r="O108" s="204">
        <v>0.21188414157284541</v>
      </c>
      <c r="P108" s="206"/>
      <c r="Q108" s="202">
        <v>3871.1777053500005</v>
      </c>
      <c r="R108" s="202">
        <v>354.75210988999993</v>
      </c>
      <c r="S108" s="202">
        <v>681.14705884999989</v>
      </c>
      <c r="T108" s="202"/>
      <c r="U108" s="202">
        <v>159.23846057999998</v>
      </c>
      <c r="V108" s="202">
        <v>5066.3153346700001</v>
      </c>
      <c r="W108" s="206"/>
      <c r="X108" s="204">
        <v>0.1715849337409987</v>
      </c>
      <c r="Y108" s="204">
        <v>-3.7448054344749293E-2</v>
      </c>
      <c r="Z108" s="204">
        <v>0.6119298764965293</v>
      </c>
      <c r="AA108" s="204"/>
      <c r="AB108" s="204">
        <v>0.22168586238548516</v>
      </c>
      <c r="AC108" s="204">
        <v>0.1989332298291222</v>
      </c>
      <c r="AD108" s="207"/>
      <c r="AE108" s="208">
        <f t="shared" si="13"/>
        <v>14041.50838983</v>
      </c>
      <c r="AF108" s="208">
        <f t="shared" si="14"/>
        <v>358.32740177999995</v>
      </c>
      <c r="AG108" s="208">
        <f t="shared" si="15"/>
        <v>1394.9901468799999</v>
      </c>
      <c r="AH108" s="208">
        <f t="shared" si="16"/>
        <v>0</v>
      </c>
      <c r="AI108" s="208">
        <f t="shared" si="17"/>
        <v>343.92248116999997</v>
      </c>
      <c r="AJ108" s="208">
        <f t="shared" si="18"/>
        <v>16138.748419660002</v>
      </c>
      <c r="AK108" s="207"/>
      <c r="AL108" s="209">
        <f t="shared" si="19"/>
        <v>0.19723754031578355</v>
      </c>
      <c r="AM108" s="209">
        <f t="shared" si="20"/>
        <v>-4.7186297494579699E-2</v>
      </c>
      <c r="AN108" s="209">
        <f t="shared" si="21"/>
        <v>0.45294747205171926</v>
      </c>
      <c r="AO108" s="209"/>
      <c r="AP108" s="209">
        <f t="shared" si="22"/>
        <v>0.1549130502688465</v>
      </c>
      <c r="AQ108" s="209">
        <f t="shared" si="23"/>
        <v>0.2077885313938761</v>
      </c>
    </row>
    <row r="109" spans="2:43">
      <c r="B109" s="322">
        <v>40360</v>
      </c>
      <c r="C109" s="202">
        <v>10302.012040459998</v>
      </c>
      <c r="D109" s="202">
        <v>3.53274651</v>
      </c>
      <c r="E109" s="202">
        <v>720.58462058000009</v>
      </c>
      <c r="F109" s="202">
        <v>0</v>
      </c>
      <c r="G109" s="202">
        <v>186.95921253</v>
      </c>
      <c r="H109" s="202">
        <v>11213.088620080001</v>
      </c>
      <c r="I109" s="206"/>
      <c r="J109" s="204">
        <v>0.20291747637322177</v>
      </c>
      <c r="K109" s="204">
        <v>-0.12068302667038044</v>
      </c>
      <c r="L109" s="204">
        <v>0.30133030422451146</v>
      </c>
      <c r="M109" s="204"/>
      <c r="N109" s="204">
        <v>9.6710894856154361E-2</v>
      </c>
      <c r="O109" s="204">
        <v>0.20669353131388046</v>
      </c>
      <c r="P109" s="206"/>
      <c r="Q109" s="202">
        <v>3895.4257859700001</v>
      </c>
      <c r="R109" s="202">
        <v>359.45102080999999</v>
      </c>
      <c r="S109" s="202">
        <v>698.79042773000003</v>
      </c>
      <c r="T109" s="202"/>
      <c r="U109" s="202">
        <v>165.18622615999999</v>
      </c>
      <c r="V109" s="202">
        <v>5118.8534606700005</v>
      </c>
      <c r="W109" s="206"/>
      <c r="X109" s="204">
        <v>0.18621881166733867</v>
      </c>
      <c r="Y109" s="204">
        <v>1.2415621572896995E-2</v>
      </c>
      <c r="Z109" s="204">
        <v>0.59194432677787945</v>
      </c>
      <c r="AA109" s="204"/>
      <c r="AB109" s="204">
        <v>0.27786892545067743</v>
      </c>
      <c r="AC109" s="204">
        <v>0.21669885764519048</v>
      </c>
      <c r="AD109" s="207"/>
      <c r="AE109" s="208">
        <f t="shared" si="13"/>
        <v>14197.437826429999</v>
      </c>
      <c r="AF109" s="208">
        <f t="shared" si="14"/>
        <v>362.98376731999997</v>
      </c>
      <c r="AG109" s="208">
        <f t="shared" si="15"/>
        <v>1419.3750483100002</v>
      </c>
      <c r="AH109" s="208">
        <f t="shared" si="16"/>
        <v>0</v>
      </c>
      <c r="AI109" s="208">
        <f t="shared" si="17"/>
        <v>352.14543868999999</v>
      </c>
      <c r="AJ109" s="208">
        <f t="shared" si="18"/>
        <v>16331.942080750003</v>
      </c>
      <c r="AK109" s="207"/>
      <c r="AL109" s="209">
        <f t="shared" si="19"/>
        <v>0.19828915480352305</v>
      </c>
      <c r="AM109" s="209">
        <f t="shared" si="20"/>
        <v>1.0926353158629443E-2</v>
      </c>
      <c r="AN109" s="209">
        <f t="shared" si="21"/>
        <v>0.42983675463871096</v>
      </c>
      <c r="AO109" s="209"/>
      <c r="AP109" s="209">
        <f t="shared" si="22"/>
        <v>0.17483786473650076</v>
      </c>
      <c r="AQ109" s="209">
        <f t="shared" si="23"/>
        <v>0.20981170862397636</v>
      </c>
    </row>
    <row r="110" spans="2:43">
      <c r="B110" s="322">
        <v>40391</v>
      </c>
      <c r="C110" s="202">
        <v>10481.18929448</v>
      </c>
      <c r="D110" s="202">
        <v>4.0773988999999995</v>
      </c>
      <c r="E110" s="202">
        <v>743.52494221000006</v>
      </c>
      <c r="F110" s="202">
        <v>0</v>
      </c>
      <c r="G110" s="202">
        <v>193.16367516000003</v>
      </c>
      <c r="H110" s="202">
        <v>11421.955310750001</v>
      </c>
      <c r="I110" s="206"/>
      <c r="J110" s="204">
        <v>0.19736359733851949</v>
      </c>
      <c r="K110" s="204">
        <v>-0.14422718388038747</v>
      </c>
      <c r="L110" s="204">
        <v>0.29147880420127681</v>
      </c>
      <c r="M110" s="204"/>
      <c r="N110" s="204">
        <v>0.13384629545458937</v>
      </c>
      <c r="O110" s="204">
        <v>0.2017547424020727</v>
      </c>
      <c r="P110" s="206"/>
      <c r="Q110" s="202">
        <v>3769.7313680599996</v>
      </c>
      <c r="R110" s="202">
        <v>361.1582669</v>
      </c>
      <c r="S110" s="202">
        <v>710.88418637000018</v>
      </c>
      <c r="T110" s="202"/>
      <c r="U110" s="202">
        <v>163.26299316000001</v>
      </c>
      <c r="V110" s="202">
        <v>5005.0368144900012</v>
      </c>
      <c r="W110" s="206"/>
      <c r="X110" s="204">
        <v>0.10266550369111438</v>
      </c>
      <c r="Y110" s="204">
        <v>2.1997142089958066E-2</v>
      </c>
      <c r="Z110" s="204">
        <v>0.49239553944855485</v>
      </c>
      <c r="AA110" s="204"/>
      <c r="AB110" s="204">
        <v>0.25456249341407111</v>
      </c>
      <c r="AC110" s="204">
        <v>0.14306727728685775</v>
      </c>
      <c r="AD110" s="207"/>
      <c r="AE110" s="208">
        <f t="shared" si="13"/>
        <v>14250.92066254</v>
      </c>
      <c r="AF110" s="208">
        <f t="shared" si="14"/>
        <v>365.23566579999999</v>
      </c>
      <c r="AG110" s="208">
        <f t="shared" si="15"/>
        <v>1454.4091285800002</v>
      </c>
      <c r="AH110" s="208">
        <f t="shared" si="16"/>
        <v>0</v>
      </c>
      <c r="AI110" s="208">
        <f t="shared" si="17"/>
        <v>356.42666832000003</v>
      </c>
      <c r="AJ110" s="208">
        <f t="shared" si="18"/>
        <v>16426.992125240002</v>
      </c>
      <c r="AK110" s="207"/>
      <c r="AL110" s="209">
        <f t="shared" si="19"/>
        <v>0.17076644168651156</v>
      </c>
      <c r="AM110" s="209">
        <f t="shared" si="20"/>
        <v>1.9785804355071823E-2</v>
      </c>
      <c r="AN110" s="209">
        <f t="shared" si="21"/>
        <v>0.3824477491220728</v>
      </c>
      <c r="AO110" s="209"/>
      <c r="AP110" s="209">
        <f t="shared" si="22"/>
        <v>0.18612455352690427</v>
      </c>
      <c r="AQ110" s="209">
        <f t="shared" si="23"/>
        <v>0.18324512212931143</v>
      </c>
    </row>
    <row r="111" spans="2:43">
      <c r="B111" s="322">
        <v>40422</v>
      </c>
      <c r="C111" s="202">
        <v>10515.68165805</v>
      </c>
      <c r="D111" s="202">
        <v>3.4473861600000002</v>
      </c>
      <c r="E111" s="202">
        <v>739.08692533999988</v>
      </c>
      <c r="F111" s="202">
        <v>0</v>
      </c>
      <c r="G111" s="202">
        <v>193.19476352999999</v>
      </c>
      <c r="H111" s="202">
        <v>11451.410733080002</v>
      </c>
      <c r="I111" s="206"/>
      <c r="J111" s="204">
        <v>0.23428802724767706</v>
      </c>
      <c r="K111" s="204">
        <v>9.7346507515833514E-2</v>
      </c>
      <c r="L111" s="204">
        <v>0.27361476146800157</v>
      </c>
      <c r="M111" s="204"/>
      <c r="N111" s="204">
        <v>0.1551360456710944</v>
      </c>
      <c r="O111" s="204">
        <v>0.23527540298988936</v>
      </c>
      <c r="P111" s="206"/>
      <c r="Q111" s="202">
        <v>3744.3394976400004</v>
      </c>
      <c r="R111" s="202">
        <v>377.64228214000002</v>
      </c>
      <c r="S111" s="202">
        <v>726.1721012700001</v>
      </c>
      <c r="T111" s="202"/>
      <c r="U111" s="202">
        <v>164.37937027999999</v>
      </c>
      <c r="V111" s="202">
        <v>5012.53325133</v>
      </c>
      <c r="W111" s="206"/>
      <c r="X111" s="204">
        <v>7.7011401148554315E-2</v>
      </c>
      <c r="Y111" s="204">
        <v>8.7774845215474073E-2</v>
      </c>
      <c r="Z111" s="204">
        <v>0.4836160801615017</v>
      </c>
      <c r="AA111" s="204"/>
      <c r="AB111" s="204">
        <v>0.25104573982511558</v>
      </c>
      <c r="AC111" s="204">
        <v>0.12777402057753529</v>
      </c>
      <c r="AD111" s="207"/>
      <c r="AE111" s="208">
        <f t="shared" si="13"/>
        <v>14260.021155689999</v>
      </c>
      <c r="AF111" s="208">
        <f t="shared" si="14"/>
        <v>381.08966830000003</v>
      </c>
      <c r="AG111" s="208">
        <f t="shared" si="15"/>
        <v>1465.2590266100001</v>
      </c>
      <c r="AH111" s="208">
        <f t="shared" si="16"/>
        <v>0</v>
      </c>
      <c r="AI111" s="208">
        <f t="shared" si="17"/>
        <v>357.57413380999998</v>
      </c>
      <c r="AJ111" s="208">
        <f t="shared" si="18"/>
        <v>16463.943984410002</v>
      </c>
      <c r="AK111" s="207"/>
      <c r="AL111" s="209">
        <f t="shared" si="19"/>
        <v>0.18870804672312813</v>
      </c>
      <c r="AM111" s="209">
        <f t="shared" si="20"/>
        <v>8.7860683221773872E-2</v>
      </c>
      <c r="AN111" s="209">
        <f t="shared" si="21"/>
        <v>0.3696986741185857</v>
      </c>
      <c r="AO111" s="209"/>
      <c r="AP111" s="209">
        <f t="shared" si="22"/>
        <v>0.19733344125981178</v>
      </c>
      <c r="AQ111" s="209">
        <f t="shared" si="23"/>
        <v>0.20043727407389778</v>
      </c>
    </row>
    <row r="112" spans="2:43">
      <c r="B112" s="322">
        <v>40452</v>
      </c>
      <c r="C112" s="202">
        <v>10711.127691330001</v>
      </c>
      <c r="D112" s="202">
        <v>3.6861593399999997</v>
      </c>
      <c r="E112" s="202">
        <v>744.28259027999968</v>
      </c>
      <c r="F112" s="202">
        <v>0</v>
      </c>
      <c r="G112" s="202">
        <v>188.64351719999999</v>
      </c>
      <c r="H112" s="202">
        <v>11647.739958150001</v>
      </c>
      <c r="I112" s="206"/>
      <c r="J112" s="204">
        <v>0.2492740169967731</v>
      </c>
      <c r="K112" s="204">
        <v>0.20313275568485012</v>
      </c>
      <c r="L112" s="204">
        <v>0.24015964519352084</v>
      </c>
      <c r="M112" s="204"/>
      <c r="N112" s="204">
        <v>0.10446831421804648</v>
      </c>
      <c r="O112" s="204">
        <v>0.24602791549392955</v>
      </c>
      <c r="P112" s="206"/>
      <c r="Q112" s="202">
        <v>3737.8725487399997</v>
      </c>
      <c r="R112" s="202">
        <v>416.47839159</v>
      </c>
      <c r="S112" s="202">
        <v>744.66545212999984</v>
      </c>
      <c r="T112" s="202"/>
      <c r="U112" s="202">
        <v>169.79867727999999</v>
      </c>
      <c r="V112" s="202">
        <v>5068.8150697399997</v>
      </c>
      <c r="W112" s="206"/>
      <c r="X112" s="204">
        <v>6.3882136801461264E-2</v>
      </c>
      <c r="Y112" s="204">
        <v>0.21785321811265157</v>
      </c>
      <c r="Z112" s="204">
        <v>0.44687441979947629</v>
      </c>
      <c r="AA112" s="204"/>
      <c r="AB112" s="204">
        <v>0.23320723277173361</v>
      </c>
      <c r="AC112" s="204">
        <v>0.12446295726828116</v>
      </c>
      <c r="AD112" s="207"/>
      <c r="AE112" s="208">
        <f t="shared" si="13"/>
        <v>14449.00024007</v>
      </c>
      <c r="AF112" s="208">
        <f t="shared" si="14"/>
        <v>420.16455093000002</v>
      </c>
      <c r="AG112" s="208">
        <f t="shared" si="15"/>
        <v>1488.9480424099995</v>
      </c>
      <c r="AH112" s="208">
        <f t="shared" si="16"/>
        <v>0</v>
      </c>
      <c r="AI112" s="208">
        <f t="shared" si="17"/>
        <v>358.44219448000001</v>
      </c>
      <c r="AJ112" s="208">
        <f t="shared" si="18"/>
        <v>16716.555027890001</v>
      </c>
      <c r="AK112" s="207"/>
      <c r="AL112" s="209">
        <f t="shared" si="19"/>
        <v>0.19538601833625058</v>
      </c>
      <c r="AM112" s="209">
        <f t="shared" si="20"/>
        <v>0.21772250747551825</v>
      </c>
      <c r="AN112" s="209">
        <f t="shared" si="21"/>
        <v>0.33559212095857149</v>
      </c>
      <c r="AO112" s="209"/>
      <c r="AP112" s="209">
        <f t="shared" si="22"/>
        <v>0.16192868750750433</v>
      </c>
      <c r="AQ112" s="209">
        <f t="shared" si="23"/>
        <v>0.20647828537805224</v>
      </c>
    </row>
    <row r="113" spans="2:43">
      <c r="B113" s="322">
        <v>40483</v>
      </c>
      <c r="C113" s="202">
        <v>11117.966149420001</v>
      </c>
      <c r="D113" s="202">
        <v>4.0533336800000006</v>
      </c>
      <c r="E113" s="202">
        <v>769.15313089999984</v>
      </c>
      <c r="F113" s="202">
        <v>0</v>
      </c>
      <c r="G113" s="202">
        <v>194.66976463</v>
      </c>
      <c r="H113" s="202">
        <v>12085.842378630001</v>
      </c>
      <c r="I113" s="206"/>
      <c r="J113" s="204">
        <v>0.24952391981318311</v>
      </c>
      <c r="K113" s="204">
        <v>-0.29239457843945083</v>
      </c>
      <c r="L113" s="204">
        <v>0.28472921031052723</v>
      </c>
      <c r="M113" s="204"/>
      <c r="N113" s="204">
        <v>0.14030435256109319</v>
      </c>
      <c r="O113" s="204">
        <v>0.249454354307026</v>
      </c>
      <c r="P113" s="206"/>
      <c r="Q113" s="202">
        <v>3720.90585771</v>
      </c>
      <c r="R113" s="202">
        <v>427.51454732000008</v>
      </c>
      <c r="S113" s="202">
        <v>759.05787113999986</v>
      </c>
      <c r="T113" s="202"/>
      <c r="U113" s="202">
        <v>170.50803474</v>
      </c>
      <c r="V113" s="202">
        <v>5077.9863109099988</v>
      </c>
      <c r="W113" s="206"/>
      <c r="X113" s="204">
        <v>8.465464104175191E-2</v>
      </c>
      <c r="Y113" s="204">
        <v>0.32475276212010318</v>
      </c>
      <c r="Z113" s="204">
        <v>0.44045792727947641</v>
      </c>
      <c r="AA113" s="204"/>
      <c r="AB113" s="204">
        <v>0.23708944679147037</v>
      </c>
      <c r="AC113" s="204">
        <v>0.1493865696803427</v>
      </c>
      <c r="AD113" s="207"/>
      <c r="AE113" s="208">
        <f t="shared" si="13"/>
        <v>14838.872007130001</v>
      </c>
      <c r="AF113" s="208">
        <f t="shared" si="14"/>
        <v>431.56788100000006</v>
      </c>
      <c r="AG113" s="208">
        <f t="shared" si="15"/>
        <v>1528.2110020399996</v>
      </c>
      <c r="AH113" s="208">
        <f t="shared" si="16"/>
        <v>0</v>
      </c>
      <c r="AI113" s="208">
        <f t="shared" si="17"/>
        <v>365.17779937</v>
      </c>
      <c r="AJ113" s="208">
        <f t="shared" si="18"/>
        <v>17163.828689540002</v>
      </c>
      <c r="AK113" s="207"/>
      <c r="AL113" s="209">
        <f t="shared" si="19"/>
        <v>0.2036469044835203</v>
      </c>
      <c r="AM113" s="209">
        <f t="shared" si="20"/>
        <v>0.31398928047780394</v>
      </c>
      <c r="AN113" s="209">
        <f t="shared" si="21"/>
        <v>0.35763157644644594</v>
      </c>
      <c r="AO113" s="209"/>
      <c r="AP113" s="209">
        <f t="shared" si="22"/>
        <v>0.18353884587141733</v>
      </c>
      <c r="AQ113" s="209">
        <f t="shared" si="23"/>
        <v>0.21807953958806814</v>
      </c>
    </row>
    <row r="114" spans="2:43">
      <c r="B114" s="322">
        <v>40513</v>
      </c>
      <c r="C114" s="202">
        <v>11726.287802909999</v>
      </c>
      <c r="D114" s="202">
        <v>3.5735002200000001</v>
      </c>
      <c r="E114" s="202">
        <v>806.55871571</v>
      </c>
      <c r="F114" s="202">
        <v>0</v>
      </c>
      <c r="G114" s="202">
        <v>211.03430294</v>
      </c>
      <c r="H114" s="202">
        <v>12747.454321779998</v>
      </c>
      <c r="I114" s="206"/>
      <c r="J114" s="204">
        <v>0.24541421895311966</v>
      </c>
      <c r="K114" s="204">
        <v>-0.19741766910619785</v>
      </c>
      <c r="L114" s="204">
        <v>0.22644565323935439</v>
      </c>
      <c r="M114" s="204"/>
      <c r="N114" s="204">
        <v>0.16060795030897235</v>
      </c>
      <c r="O114" s="204">
        <v>0.24250310330976399</v>
      </c>
      <c r="P114" s="206"/>
      <c r="Q114" s="202">
        <v>3787.8832757600003</v>
      </c>
      <c r="R114" s="202">
        <v>430.76690403000003</v>
      </c>
      <c r="S114" s="202">
        <v>779.16818765999994</v>
      </c>
      <c r="T114" s="202"/>
      <c r="U114" s="202">
        <v>171.25139198000002</v>
      </c>
      <c r="V114" s="202">
        <v>5169.0697594300009</v>
      </c>
      <c r="W114" s="206"/>
      <c r="X114" s="204">
        <v>4.8136363282080818E-2</v>
      </c>
      <c r="Y114" s="204">
        <v>0.39610516432134579</v>
      </c>
      <c r="Z114" s="204">
        <v>0.45809127995861831</v>
      </c>
      <c r="AA114" s="204"/>
      <c r="AB114" s="204">
        <v>0.23346522242271406</v>
      </c>
      <c r="AC114" s="204">
        <v>0.12476606144076885</v>
      </c>
      <c r="AD114" s="207"/>
      <c r="AE114" s="208">
        <f t="shared" si="13"/>
        <v>15514.171078669999</v>
      </c>
      <c r="AF114" s="208">
        <f t="shared" si="14"/>
        <v>434.34040425000006</v>
      </c>
      <c r="AG114" s="208">
        <f t="shared" si="15"/>
        <v>1585.7269033699999</v>
      </c>
      <c r="AH114" s="208">
        <f t="shared" si="16"/>
        <v>0</v>
      </c>
      <c r="AI114" s="208">
        <f t="shared" si="17"/>
        <v>382.28569492000003</v>
      </c>
      <c r="AJ114" s="208">
        <f t="shared" si="18"/>
        <v>17916.524081209998</v>
      </c>
      <c r="AK114" s="207"/>
      <c r="AL114" s="209">
        <f t="shared" si="19"/>
        <v>0.19069630071341481</v>
      </c>
      <c r="AM114" s="209">
        <f t="shared" si="20"/>
        <v>0.38766219568759985</v>
      </c>
      <c r="AN114" s="209">
        <f t="shared" si="21"/>
        <v>0.33029147280085547</v>
      </c>
      <c r="AO114" s="209"/>
      <c r="AP114" s="209">
        <f t="shared" si="22"/>
        <v>0.19215246586274937</v>
      </c>
      <c r="AQ114" s="209">
        <f t="shared" si="23"/>
        <v>0.206079289927807</v>
      </c>
    </row>
    <row r="115" spans="2:43">
      <c r="B115" s="322">
        <v>40544</v>
      </c>
      <c r="C115" s="202">
        <v>11464.06436233</v>
      </c>
      <c r="D115" s="202">
        <v>3.6922983</v>
      </c>
      <c r="E115" s="202">
        <v>789.17461871</v>
      </c>
      <c r="F115" s="202">
        <v>0</v>
      </c>
      <c r="G115" s="202">
        <v>202.39291107</v>
      </c>
      <c r="H115" s="202">
        <v>12459.32419041</v>
      </c>
      <c r="I115" s="206"/>
      <c r="J115" s="204">
        <v>0.21970254077495111</v>
      </c>
      <c r="K115" s="204">
        <v>-0.11804123994530002</v>
      </c>
      <c r="L115" s="204">
        <v>0.24603932832363884</v>
      </c>
      <c r="M115" s="204"/>
      <c r="N115" s="204">
        <v>0.13166126352538354</v>
      </c>
      <c r="O115" s="204">
        <v>0.21965560590005384</v>
      </c>
      <c r="P115" s="206"/>
      <c r="Q115" s="202">
        <v>3657.1850196199998</v>
      </c>
      <c r="R115" s="202">
        <v>439.59565380999999</v>
      </c>
      <c r="S115" s="202">
        <v>811.18820901000004</v>
      </c>
      <c r="T115" s="202"/>
      <c r="U115" s="202">
        <v>175.92925842000002</v>
      </c>
      <c r="V115" s="202">
        <v>5083.8981408599993</v>
      </c>
      <c r="W115" s="206"/>
      <c r="X115" s="204">
        <v>-1.6409920038813364E-2</v>
      </c>
      <c r="Y115" s="204">
        <v>0.44670108142052656</v>
      </c>
      <c r="Z115" s="204">
        <v>0.43277537502011487</v>
      </c>
      <c r="AA115" s="204"/>
      <c r="AB115" s="204">
        <v>0.25008500164413028</v>
      </c>
      <c r="AC115" s="204">
        <v>7.5056138554900453E-2</v>
      </c>
      <c r="AD115" s="207"/>
      <c r="AE115" s="208">
        <f t="shared" si="13"/>
        <v>15121.24938195</v>
      </c>
      <c r="AF115" s="208">
        <f t="shared" si="14"/>
        <v>443.28795210999999</v>
      </c>
      <c r="AG115" s="208">
        <f t="shared" si="15"/>
        <v>1600.36282772</v>
      </c>
      <c r="AH115" s="208">
        <f t="shared" si="16"/>
        <v>0</v>
      </c>
      <c r="AI115" s="208">
        <f t="shared" si="17"/>
        <v>378.32216949000002</v>
      </c>
      <c r="AJ115" s="208">
        <f t="shared" si="18"/>
        <v>17543.222331270001</v>
      </c>
      <c r="AK115" s="207"/>
      <c r="AL115" s="209">
        <f t="shared" si="19"/>
        <v>0.1527744602287624</v>
      </c>
      <c r="AM115" s="209">
        <f t="shared" si="20"/>
        <v>0.43902602534566726</v>
      </c>
      <c r="AN115" s="209">
        <f t="shared" si="21"/>
        <v>0.33417810858222308</v>
      </c>
      <c r="AO115" s="209"/>
      <c r="AP115" s="209">
        <f t="shared" si="22"/>
        <v>0.18381172286519787</v>
      </c>
      <c r="AQ115" s="209">
        <f t="shared" si="23"/>
        <v>0.17389900471441044</v>
      </c>
    </row>
    <row r="116" spans="2:43">
      <c r="B116" s="322">
        <v>40575</v>
      </c>
      <c r="C116" s="202">
        <v>11763.198895700001</v>
      </c>
      <c r="D116" s="202">
        <v>3.8591367400000003</v>
      </c>
      <c r="E116" s="202">
        <v>803.19118921000018</v>
      </c>
      <c r="F116" s="202">
        <v>0</v>
      </c>
      <c r="G116" s="202">
        <v>200.50347687999999</v>
      </c>
      <c r="H116" s="202">
        <v>12770.752698529999</v>
      </c>
      <c r="I116" s="206"/>
      <c r="J116" s="204">
        <v>0.24453252545021575</v>
      </c>
      <c r="K116" s="204">
        <v>-0.17797864019846266</v>
      </c>
      <c r="L116" s="204">
        <v>0.27829644253894203</v>
      </c>
      <c r="M116" s="204"/>
      <c r="N116" s="204">
        <v>0.13128599029881438</v>
      </c>
      <c r="O116" s="204">
        <v>0.24445067629358053</v>
      </c>
      <c r="P116" s="206"/>
      <c r="Q116" s="202">
        <v>3747.5786821899997</v>
      </c>
      <c r="R116" s="202">
        <v>445.53541199</v>
      </c>
      <c r="S116" s="202">
        <v>829.67116946999988</v>
      </c>
      <c r="T116" s="202"/>
      <c r="U116" s="202">
        <v>179.49273622000001</v>
      </c>
      <c r="V116" s="202">
        <v>5202.2779998699998</v>
      </c>
      <c r="W116" s="206"/>
      <c r="X116" s="204">
        <v>-3.0425158889354376E-2</v>
      </c>
      <c r="Y116" s="204">
        <v>0.52013916028613472</v>
      </c>
      <c r="Z116" s="204">
        <v>0.40525676870963667</v>
      </c>
      <c r="AA116" s="204"/>
      <c r="AB116" s="204">
        <v>0.25165543661846113</v>
      </c>
      <c r="AC116" s="204">
        <v>6.340917068191243E-2</v>
      </c>
      <c r="AD116" s="207"/>
      <c r="AE116" s="208">
        <f t="shared" si="13"/>
        <v>15510.777577890001</v>
      </c>
      <c r="AF116" s="208">
        <f t="shared" si="14"/>
        <v>449.39454873</v>
      </c>
      <c r="AG116" s="208">
        <f t="shared" si="15"/>
        <v>1632.8623586799999</v>
      </c>
      <c r="AH116" s="208">
        <f t="shared" si="16"/>
        <v>0</v>
      </c>
      <c r="AI116" s="208">
        <f t="shared" si="17"/>
        <v>379.99621309999998</v>
      </c>
      <c r="AJ116" s="208">
        <f t="shared" si="18"/>
        <v>17973.030698399998</v>
      </c>
      <c r="AK116" s="207"/>
      <c r="AL116" s="209">
        <f t="shared" si="19"/>
        <v>0.16472822183546088</v>
      </c>
      <c r="AM116" s="209">
        <f t="shared" si="20"/>
        <v>0.50913300858467903</v>
      </c>
      <c r="AN116" s="209">
        <f t="shared" si="21"/>
        <v>0.33980126191281546</v>
      </c>
      <c r="AO116" s="209"/>
      <c r="AP116" s="209">
        <f t="shared" si="22"/>
        <v>0.1851206078718477</v>
      </c>
      <c r="AQ116" s="209">
        <f t="shared" si="23"/>
        <v>0.18600703624692594</v>
      </c>
    </row>
    <row r="117" spans="2:43">
      <c r="B117" s="322">
        <v>40603</v>
      </c>
      <c r="C117" s="202">
        <v>12158.47525444</v>
      </c>
      <c r="D117" s="202">
        <v>4.2335364699999998</v>
      </c>
      <c r="E117" s="202">
        <v>824.09762171999989</v>
      </c>
      <c r="F117" s="202">
        <v>0</v>
      </c>
      <c r="G117" s="202">
        <v>204.54966051</v>
      </c>
      <c r="H117" s="202">
        <v>13191.356073139999</v>
      </c>
      <c r="I117" s="206"/>
      <c r="J117" s="204">
        <v>0.23821780319372587</v>
      </c>
      <c r="K117" s="204">
        <v>-3.6361883109247484E-2</v>
      </c>
      <c r="L117" s="204">
        <v>0.25720213123587143</v>
      </c>
      <c r="M117" s="204"/>
      <c r="N117" s="204">
        <v>0.14452529401947656</v>
      </c>
      <c r="O117" s="204">
        <v>0.23770111951665962</v>
      </c>
      <c r="P117" s="206"/>
      <c r="Q117" s="202">
        <v>3890.7861069899996</v>
      </c>
      <c r="R117" s="202">
        <v>444.32305097999995</v>
      </c>
      <c r="S117" s="202">
        <v>851.51914322999994</v>
      </c>
      <c r="T117" s="202"/>
      <c r="U117" s="202">
        <v>182.20386547000001</v>
      </c>
      <c r="V117" s="202">
        <v>5368.8321666699985</v>
      </c>
      <c r="W117" s="206"/>
      <c r="X117" s="204">
        <v>4.60384760155641E-4</v>
      </c>
      <c r="Y117" s="204">
        <v>0.50180581253976575</v>
      </c>
      <c r="Z117" s="204">
        <v>0.38928048322813469</v>
      </c>
      <c r="AA117" s="204"/>
      <c r="AB117" s="204">
        <v>0.25904809743560153</v>
      </c>
      <c r="AC117" s="204">
        <v>8.6260293840360047E-2</v>
      </c>
      <c r="AD117" s="207"/>
      <c r="AE117" s="208">
        <f t="shared" si="13"/>
        <v>16049.261361429999</v>
      </c>
      <c r="AF117" s="208">
        <f t="shared" si="14"/>
        <v>448.55658744999994</v>
      </c>
      <c r="AG117" s="208">
        <f t="shared" si="15"/>
        <v>1675.6167649499998</v>
      </c>
      <c r="AH117" s="208">
        <f t="shared" si="16"/>
        <v>0</v>
      </c>
      <c r="AI117" s="208">
        <f t="shared" si="17"/>
        <v>386.75352598000001</v>
      </c>
      <c r="AJ117" s="208">
        <f t="shared" si="18"/>
        <v>18560.188239809999</v>
      </c>
      <c r="AK117" s="207"/>
      <c r="AL117" s="209">
        <f t="shared" si="19"/>
        <v>0.17076702438483626</v>
      </c>
      <c r="AM117" s="209">
        <f t="shared" si="20"/>
        <v>0.49393136008740246</v>
      </c>
      <c r="AN117" s="209">
        <f t="shared" si="21"/>
        <v>0.32102440408249455</v>
      </c>
      <c r="AO117" s="209"/>
      <c r="AP117" s="209">
        <f t="shared" si="22"/>
        <v>0.19576649924372158</v>
      </c>
      <c r="AQ117" s="209">
        <f t="shared" si="23"/>
        <v>0.18972202827500517</v>
      </c>
    </row>
    <row r="118" spans="2:43">
      <c r="B118" s="322">
        <v>40634</v>
      </c>
      <c r="C118" s="202">
        <v>12304.634859959999</v>
      </c>
      <c r="D118" s="202">
        <v>4.1074166000000005</v>
      </c>
      <c r="E118" s="202">
        <v>871.71518528000013</v>
      </c>
      <c r="F118" s="202">
        <v>0</v>
      </c>
      <c r="G118" s="202">
        <v>214.38290661000002</v>
      </c>
      <c r="H118" s="202">
        <v>13394.840368449999</v>
      </c>
      <c r="I118" s="206"/>
      <c r="J118" s="204">
        <v>0.23043657204902357</v>
      </c>
      <c r="K118" s="204">
        <v>-9.5805558572411131E-2</v>
      </c>
      <c r="L118" s="204">
        <v>0.26548042734722777</v>
      </c>
      <c r="M118" s="204"/>
      <c r="N118" s="204">
        <v>0.16528133918724586</v>
      </c>
      <c r="O118" s="204">
        <v>0.23141755421718702</v>
      </c>
      <c r="P118" s="206"/>
      <c r="Q118" s="202">
        <v>3939.0726873000003</v>
      </c>
      <c r="R118" s="202">
        <v>433.35386692000003</v>
      </c>
      <c r="S118" s="202">
        <v>884.41635867999992</v>
      </c>
      <c r="T118" s="202"/>
      <c r="U118" s="202">
        <v>184.51805712999999</v>
      </c>
      <c r="V118" s="202">
        <v>5441.3609700299994</v>
      </c>
      <c r="W118" s="206"/>
      <c r="X118" s="204">
        <v>3.2300066912571257E-2</v>
      </c>
      <c r="Y118" s="204">
        <v>0.36197699683122853</v>
      </c>
      <c r="Z118" s="204">
        <v>0.38839705532836977</v>
      </c>
      <c r="AA118" s="204"/>
      <c r="AB118" s="204">
        <v>0.23742199857607749</v>
      </c>
      <c r="AC118" s="204">
        <v>0.10594032634665518</v>
      </c>
      <c r="AD118" s="207"/>
      <c r="AE118" s="208">
        <f t="shared" si="13"/>
        <v>16243.707547259999</v>
      </c>
      <c r="AF118" s="208">
        <f t="shared" si="14"/>
        <v>437.46128352000005</v>
      </c>
      <c r="AG118" s="208">
        <f t="shared" si="15"/>
        <v>1756.13154396</v>
      </c>
      <c r="AH118" s="208">
        <f t="shared" si="16"/>
        <v>0</v>
      </c>
      <c r="AI118" s="208">
        <f t="shared" si="17"/>
        <v>398.90096374000001</v>
      </c>
      <c r="AJ118" s="208">
        <f t="shared" si="18"/>
        <v>18836.201338479998</v>
      </c>
      <c r="AK118" s="207"/>
      <c r="AL118" s="209">
        <f t="shared" si="19"/>
        <v>0.17571369131465464</v>
      </c>
      <c r="AM118" s="209">
        <f t="shared" si="20"/>
        <v>0.3555332759427734</v>
      </c>
      <c r="AN118" s="209">
        <f t="shared" si="21"/>
        <v>0.32453593712807804</v>
      </c>
      <c r="AO118" s="209"/>
      <c r="AP118" s="209">
        <f t="shared" si="22"/>
        <v>0.19757664340249326</v>
      </c>
      <c r="AQ118" s="209">
        <f t="shared" si="23"/>
        <v>0.19233824233873698</v>
      </c>
    </row>
    <row r="119" spans="2:43">
      <c r="B119" s="322">
        <v>40664</v>
      </c>
      <c r="C119" s="202">
        <v>12319.954135439999</v>
      </c>
      <c r="D119" s="202">
        <v>3.9128181800000004</v>
      </c>
      <c r="E119" s="202">
        <v>875.35316390000014</v>
      </c>
      <c r="F119" s="202">
        <v>0</v>
      </c>
      <c r="G119" s="202">
        <v>213.0414978</v>
      </c>
      <c r="H119" s="202">
        <v>13412.26161532</v>
      </c>
      <c r="I119" s="206"/>
      <c r="J119" s="204">
        <v>0.2223326683946687</v>
      </c>
      <c r="K119" s="204">
        <v>0.19447139371680744</v>
      </c>
      <c r="L119" s="204">
        <v>0.24836797900754126</v>
      </c>
      <c r="M119" s="204"/>
      <c r="N119" s="204">
        <v>0.16390723705307719</v>
      </c>
      <c r="O119" s="204">
        <v>0.2230138711347498</v>
      </c>
      <c r="P119" s="206"/>
      <c r="Q119" s="202">
        <v>4035.2862065499994</v>
      </c>
      <c r="R119" s="202">
        <v>471.04542753000004</v>
      </c>
      <c r="S119" s="202">
        <v>922.02594936000014</v>
      </c>
      <c r="T119" s="202"/>
      <c r="U119" s="202">
        <v>188.74187822000002</v>
      </c>
      <c r="V119" s="202">
        <v>5617.0994616600001</v>
      </c>
      <c r="W119" s="206"/>
      <c r="X119" s="204">
        <v>3.1269097414993174E-2</v>
      </c>
      <c r="Y119" s="204">
        <v>0.37126287876521147</v>
      </c>
      <c r="Z119" s="204">
        <v>0.40846885636885011</v>
      </c>
      <c r="AA119" s="204"/>
      <c r="AB119" s="204">
        <v>0.22062089831038278</v>
      </c>
      <c r="AC119" s="204">
        <v>0.10884912253509604</v>
      </c>
      <c r="AD119" s="207"/>
      <c r="AE119" s="208">
        <f t="shared" si="13"/>
        <v>16355.240341989998</v>
      </c>
      <c r="AF119" s="208">
        <f t="shared" si="14"/>
        <v>474.95824571000003</v>
      </c>
      <c r="AG119" s="208">
        <f t="shared" si="15"/>
        <v>1797.3791132600004</v>
      </c>
      <c r="AH119" s="208">
        <f t="shared" si="16"/>
        <v>0</v>
      </c>
      <c r="AI119" s="208">
        <f t="shared" si="17"/>
        <v>401.78337601999999</v>
      </c>
      <c r="AJ119" s="208">
        <f t="shared" si="18"/>
        <v>19029.36107698</v>
      </c>
      <c r="AK119" s="207"/>
      <c r="AL119" s="209">
        <f t="shared" si="19"/>
        <v>0.16890073012713991</v>
      </c>
      <c r="AM119" s="209">
        <f t="shared" si="20"/>
        <v>0.36959289856556943</v>
      </c>
      <c r="AN119" s="209">
        <f t="shared" si="21"/>
        <v>0.3256689598057434</v>
      </c>
      <c r="AO119" s="209"/>
      <c r="AP119" s="209">
        <f t="shared" si="22"/>
        <v>0.18987805619170683</v>
      </c>
      <c r="AQ119" s="209">
        <f t="shared" si="23"/>
        <v>0.18694133081995123</v>
      </c>
    </row>
    <row r="120" spans="2:43">
      <c r="B120" s="322">
        <v>40695</v>
      </c>
      <c r="C120" s="202">
        <v>12292.537023210001</v>
      </c>
      <c r="D120" s="202">
        <v>3.3162658500000002</v>
      </c>
      <c r="E120" s="202">
        <v>897.83353052999996</v>
      </c>
      <c r="F120" s="202">
        <v>0</v>
      </c>
      <c r="G120" s="202">
        <v>219.80387446</v>
      </c>
      <c r="H120" s="202">
        <v>13413.490694050002</v>
      </c>
      <c r="I120" s="206"/>
      <c r="J120" s="204">
        <v>0.20866640471862974</v>
      </c>
      <c r="K120" s="204">
        <v>-7.2448921086552098E-2</v>
      </c>
      <c r="L120" s="204">
        <v>0.25774633891568532</v>
      </c>
      <c r="M120" s="204"/>
      <c r="N120" s="204">
        <v>0.19016184376864054</v>
      </c>
      <c r="O120" s="204">
        <v>0.21143118148382234</v>
      </c>
      <c r="P120" s="206"/>
      <c r="Q120" s="202">
        <v>4138.5530613599994</v>
      </c>
      <c r="R120" s="202">
        <v>458.96008892000003</v>
      </c>
      <c r="S120" s="202">
        <v>947.05760443999998</v>
      </c>
      <c r="T120" s="202"/>
      <c r="U120" s="202">
        <v>191.57575840999999</v>
      </c>
      <c r="V120" s="202">
        <v>5736.1465131300001</v>
      </c>
      <c r="W120" s="206"/>
      <c r="X120" s="204">
        <v>6.9068220671059333E-2</v>
      </c>
      <c r="Y120" s="204">
        <v>0.29374872234674654</v>
      </c>
      <c r="Z120" s="204">
        <v>0.39038639620487303</v>
      </c>
      <c r="AA120" s="204"/>
      <c r="AB120" s="204">
        <v>0.20307466997744572</v>
      </c>
      <c r="AC120" s="204">
        <v>0.13221268993585666</v>
      </c>
      <c r="AD120" s="207"/>
      <c r="AE120" s="208">
        <f t="shared" si="13"/>
        <v>16431.090084570002</v>
      </c>
      <c r="AF120" s="208">
        <f t="shared" si="14"/>
        <v>462.27635477000001</v>
      </c>
      <c r="AG120" s="208">
        <f t="shared" si="15"/>
        <v>1844.8911349699999</v>
      </c>
      <c r="AH120" s="208">
        <f t="shared" si="16"/>
        <v>0</v>
      </c>
      <c r="AI120" s="208">
        <f t="shared" si="17"/>
        <v>411.37963287000002</v>
      </c>
      <c r="AJ120" s="208">
        <f t="shared" si="18"/>
        <v>19149.637207180003</v>
      </c>
      <c r="AK120" s="207"/>
      <c r="AL120" s="209">
        <f t="shared" si="19"/>
        <v>0.17017984310508494</v>
      </c>
      <c r="AM120" s="209">
        <f t="shared" si="20"/>
        <v>0.29009490335830068</v>
      </c>
      <c r="AN120" s="209">
        <f t="shared" si="21"/>
        <v>0.32251194683793094</v>
      </c>
      <c r="AO120" s="209"/>
      <c r="AP120" s="209">
        <f t="shared" si="22"/>
        <v>0.19614057060333945</v>
      </c>
      <c r="AQ120" s="209">
        <f t="shared" si="23"/>
        <v>0.18656271906761845</v>
      </c>
    </row>
    <row r="121" spans="2:43">
      <c r="B121" s="322">
        <v>40725</v>
      </c>
      <c r="C121" s="202">
        <v>12456.425646379999</v>
      </c>
      <c r="D121" s="202">
        <v>4.3744962800000007</v>
      </c>
      <c r="E121" s="202">
        <v>907.79269752000005</v>
      </c>
      <c r="F121" s="202">
        <v>0</v>
      </c>
      <c r="G121" s="202">
        <v>218.09517928</v>
      </c>
      <c r="H121" s="202">
        <v>13586.688019460002</v>
      </c>
      <c r="I121" s="206"/>
      <c r="J121" s="204">
        <v>0.2091255181472107</v>
      </c>
      <c r="K121" s="204">
        <v>0.23827063946345839</v>
      </c>
      <c r="L121" s="204">
        <v>0.25980026716267668</v>
      </c>
      <c r="M121" s="204"/>
      <c r="N121" s="204">
        <v>0.16653882057298364</v>
      </c>
      <c r="O121" s="204">
        <v>0.21168114154822981</v>
      </c>
      <c r="P121" s="206"/>
      <c r="Q121" s="202">
        <v>4108.4978574300003</v>
      </c>
      <c r="R121" s="202">
        <v>457.77303171999995</v>
      </c>
      <c r="S121" s="202">
        <v>974.28800449000016</v>
      </c>
      <c r="T121" s="202"/>
      <c r="U121" s="202">
        <v>193.46598670999998</v>
      </c>
      <c r="V121" s="202">
        <v>5734.0248803499999</v>
      </c>
      <c r="W121" s="206"/>
      <c r="X121" s="204">
        <v>5.4698018436755591E-2</v>
      </c>
      <c r="Y121" s="204">
        <v>0.27353382023630801</v>
      </c>
      <c r="Z121" s="204">
        <v>0.39424921382358624</v>
      </c>
      <c r="AA121" s="204"/>
      <c r="AB121" s="204">
        <v>0.17119926526203288</v>
      </c>
      <c r="AC121" s="204">
        <v>0.12017757968783127</v>
      </c>
      <c r="AD121" s="207"/>
      <c r="AE121" s="208">
        <f t="shared" si="13"/>
        <v>16564.923503810001</v>
      </c>
      <c r="AF121" s="208">
        <f t="shared" si="14"/>
        <v>462.14752799999997</v>
      </c>
      <c r="AG121" s="208">
        <f t="shared" si="15"/>
        <v>1882.0807020100001</v>
      </c>
      <c r="AH121" s="208">
        <f t="shared" si="16"/>
        <v>0</v>
      </c>
      <c r="AI121" s="208">
        <f t="shared" si="17"/>
        <v>411.56116598999995</v>
      </c>
      <c r="AJ121" s="208">
        <f t="shared" si="18"/>
        <v>19320.712899810002</v>
      </c>
      <c r="AK121" s="207"/>
      <c r="AL121" s="209">
        <f t="shared" si="19"/>
        <v>0.16675443177308247</v>
      </c>
      <c r="AM121" s="209">
        <f t="shared" si="20"/>
        <v>0.27319062064992838</v>
      </c>
      <c r="AN121" s="209">
        <f t="shared" si="21"/>
        <v>0.32599252343552698</v>
      </c>
      <c r="AO121" s="209"/>
      <c r="AP121" s="209">
        <f t="shared" si="22"/>
        <v>0.16872496636909351</v>
      </c>
      <c r="AQ121" s="209">
        <f t="shared" si="23"/>
        <v>0.18300155635396109</v>
      </c>
    </row>
    <row r="122" spans="2:43">
      <c r="B122" s="322">
        <v>40756</v>
      </c>
      <c r="C122" s="202">
        <v>12480.342877219999</v>
      </c>
      <c r="D122" s="202">
        <v>3.8342512900000001</v>
      </c>
      <c r="E122" s="202">
        <v>921.46927249999987</v>
      </c>
      <c r="F122" s="202">
        <v>0</v>
      </c>
      <c r="G122" s="202">
        <v>220.27997720000002</v>
      </c>
      <c r="H122" s="202">
        <v>13625.926378209999</v>
      </c>
      <c r="I122" s="206"/>
      <c r="J122" s="204">
        <v>0.19073728434547665</v>
      </c>
      <c r="K122" s="204">
        <v>-5.9633019962800127E-2</v>
      </c>
      <c r="L122" s="204">
        <v>0.23932530058923218</v>
      </c>
      <c r="M122" s="204"/>
      <c r="N122" s="204">
        <v>0.1403799240076542</v>
      </c>
      <c r="O122" s="204">
        <v>0.19295917445813204</v>
      </c>
      <c r="P122" s="206"/>
      <c r="Q122" s="202">
        <v>4284.1919379300007</v>
      </c>
      <c r="R122" s="202">
        <v>469.45857849000004</v>
      </c>
      <c r="S122" s="202">
        <v>997.84751110000002</v>
      </c>
      <c r="T122" s="202"/>
      <c r="U122" s="202">
        <v>194.78648996999996</v>
      </c>
      <c r="V122" s="202">
        <v>5946.2845174900003</v>
      </c>
      <c r="W122" s="206"/>
      <c r="X122" s="204">
        <v>0.13647141391264594</v>
      </c>
      <c r="Y122" s="204">
        <v>0.29986939664871914</v>
      </c>
      <c r="Z122" s="204">
        <v>0.40367099202941259</v>
      </c>
      <c r="AA122" s="204"/>
      <c r="AB122" s="204">
        <v>0.1930841533641765</v>
      </c>
      <c r="AC122" s="204">
        <v>0.18806009583685945</v>
      </c>
      <c r="AD122" s="207"/>
      <c r="AE122" s="208">
        <f t="shared" si="13"/>
        <v>16764.53481515</v>
      </c>
      <c r="AF122" s="208">
        <f t="shared" si="14"/>
        <v>473.29282978000003</v>
      </c>
      <c r="AG122" s="208">
        <f t="shared" si="15"/>
        <v>1919.3167835999998</v>
      </c>
      <c r="AH122" s="208">
        <f t="shared" si="16"/>
        <v>0</v>
      </c>
      <c r="AI122" s="208">
        <f t="shared" si="17"/>
        <v>415.06646717000001</v>
      </c>
      <c r="AJ122" s="208">
        <f t="shared" si="18"/>
        <v>19572.210895699998</v>
      </c>
      <c r="AK122" s="207"/>
      <c r="AL122" s="209">
        <f t="shared" si="19"/>
        <v>0.17638257991410278</v>
      </c>
      <c r="AM122" s="209">
        <f t="shared" si="20"/>
        <v>0.29585600229735287</v>
      </c>
      <c r="AN122" s="209">
        <f t="shared" si="21"/>
        <v>0.31965397210749646</v>
      </c>
      <c r="AO122" s="209"/>
      <c r="AP122" s="209">
        <f t="shared" si="22"/>
        <v>0.16452135617796459</v>
      </c>
      <c r="AQ122" s="209">
        <f t="shared" si="23"/>
        <v>0.19146650503517204</v>
      </c>
    </row>
    <row r="123" spans="2:43">
      <c r="B123" s="322">
        <v>40787</v>
      </c>
      <c r="C123" s="202">
        <v>12434.576277390001</v>
      </c>
      <c r="D123" s="202">
        <v>3.4251702599999998</v>
      </c>
      <c r="E123" s="202">
        <v>920.07517831000007</v>
      </c>
      <c r="F123" s="202">
        <v>0</v>
      </c>
      <c r="G123" s="202">
        <v>221.71110512999999</v>
      </c>
      <c r="H123" s="202">
        <v>13579.787731090002</v>
      </c>
      <c r="I123" s="206"/>
      <c r="J123" s="204">
        <v>0.18247933721643639</v>
      </c>
      <c r="K123" s="204">
        <v>-6.4442737102594627E-3</v>
      </c>
      <c r="L123" s="204">
        <v>0.24488087498874478</v>
      </c>
      <c r="M123" s="204"/>
      <c r="N123" s="204">
        <v>0.14760411244568683</v>
      </c>
      <c r="O123" s="204">
        <v>0.18586155432026374</v>
      </c>
      <c r="P123" s="206"/>
      <c r="Q123" s="202">
        <v>4484.7925351799995</v>
      </c>
      <c r="R123" s="202">
        <v>479.84039609000001</v>
      </c>
      <c r="S123" s="202">
        <v>1021.6100563600002</v>
      </c>
      <c r="T123" s="202"/>
      <c r="U123" s="202">
        <v>197.36482197000001</v>
      </c>
      <c r="V123" s="202">
        <v>6183.6078096000001</v>
      </c>
      <c r="W123" s="206"/>
      <c r="X123" s="204">
        <v>0.19775264449356023</v>
      </c>
      <c r="Y123" s="204">
        <v>0.27062148171245548</v>
      </c>
      <c r="Z123" s="204">
        <v>0.40684288830885884</v>
      </c>
      <c r="AA123" s="204"/>
      <c r="AB123" s="204">
        <v>0.20066661427047294</v>
      </c>
      <c r="AC123" s="204">
        <v>0.23362928474524791</v>
      </c>
      <c r="AD123" s="207"/>
      <c r="AE123" s="208">
        <f t="shared" si="13"/>
        <v>16919.368812569999</v>
      </c>
      <c r="AF123" s="208">
        <f t="shared" si="14"/>
        <v>483.26556635000003</v>
      </c>
      <c r="AG123" s="208">
        <f t="shared" si="15"/>
        <v>1941.6852346700002</v>
      </c>
      <c r="AH123" s="208">
        <f t="shared" si="16"/>
        <v>0</v>
      </c>
      <c r="AI123" s="208">
        <f t="shared" si="17"/>
        <v>419.0759271</v>
      </c>
      <c r="AJ123" s="208">
        <f t="shared" si="18"/>
        <v>19763.395540690002</v>
      </c>
      <c r="AK123" s="207"/>
      <c r="AL123" s="209">
        <f t="shared" si="19"/>
        <v>0.18648974134367768</v>
      </c>
      <c r="AM123" s="209">
        <f t="shared" si="20"/>
        <v>0.26811510924921067</v>
      </c>
      <c r="AN123" s="209">
        <f t="shared" si="21"/>
        <v>0.32514811334228888</v>
      </c>
      <c r="AO123" s="209"/>
      <c r="AP123" s="209">
        <f t="shared" si="22"/>
        <v>0.17199732160346781</v>
      </c>
      <c r="AQ123" s="209">
        <f t="shared" si="23"/>
        <v>0.20040468792922939</v>
      </c>
    </row>
    <row r="124" spans="2:43">
      <c r="B124" s="322">
        <v>40817</v>
      </c>
      <c r="C124" s="202">
        <v>12494.43661864</v>
      </c>
      <c r="D124" s="202">
        <v>4.2179737900000003</v>
      </c>
      <c r="E124" s="202">
        <v>918.95443472999989</v>
      </c>
      <c r="F124" s="202">
        <v>0</v>
      </c>
      <c r="G124" s="202">
        <v>221.30106551999998</v>
      </c>
      <c r="H124" s="202">
        <v>13638.91009268</v>
      </c>
      <c r="I124" s="206"/>
      <c r="J124" s="204">
        <v>0.1664912396435605</v>
      </c>
      <c r="K124" s="204">
        <v>0.14427332107678259</v>
      </c>
      <c r="L124" s="204">
        <v>0.23468484515308696</v>
      </c>
      <c r="M124" s="204"/>
      <c r="N124" s="204">
        <v>0.17311778747942053</v>
      </c>
      <c r="O124" s="204">
        <v>0.17094905463928778</v>
      </c>
      <c r="P124" s="206"/>
      <c r="Q124" s="202">
        <v>4587.1555530400001</v>
      </c>
      <c r="R124" s="202">
        <v>490.44776805999999</v>
      </c>
      <c r="S124" s="202">
        <v>1037.04496339</v>
      </c>
      <c r="T124" s="202"/>
      <c r="U124" s="202">
        <v>199.60324978</v>
      </c>
      <c r="V124" s="202">
        <v>6314.2515342699999</v>
      </c>
      <c r="W124" s="206"/>
      <c r="X124" s="204">
        <v>0.22721026285026369</v>
      </c>
      <c r="Y124" s="204">
        <v>0.17760675694987493</v>
      </c>
      <c r="Z124" s="204">
        <v>0.3926320341889018</v>
      </c>
      <c r="AA124" s="204"/>
      <c r="AB124" s="204">
        <v>0.17552888501511665</v>
      </c>
      <c r="AC124" s="204">
        <v>0.24570564271816764</v>
      </c>
      <c r="AD124" s="207"/>
      <c r="AE124" s="208">
        <f t="shared" si="13"/>
        <v>17081.59217168</v>
      </c>
      <c r="AF124" s="208">
        <f t="shared" si="14"/>
        <v>494.66574184999996</v>
      </c>
      <c r="AG124" s="208">
        <f t="shared" si="15"/>
        <v>1955.99939812</v>
      </c>
      <c r="AH124" s="208">
        <f t="shared" si="16"/>
        <v>0</v>
      </c>
      <c r="AI124" s="208">
        <f t="shared" si="17"/>
        <v>420.90431530000001</v>
      </c>
      <c r="AJ124" s="208">
        <f t="shared" si="18"/>
        <v>19953.161626950001</v>
      </c>
      <c r="AK124" s="207"/>
      <c r="AL124" s="209">
        <f t="shared" si="19"/>
        <v>0.18219889873828721</v>
      </c>
      <c r="AM124" s="209">
        <f t="shared" si="20"/>
        <v>0.17731431829529076</v>
      </c>
      <c r="AN124" s="209">
        <f t="shared" si="21"/>
        <v>0.31367874660960959</v>
      </c>
      <c r="AO124" s="209"/>
      <c r="AP124" s="209">
        <f t="shared" si="22"/>
        <v>0.1742599553900599</v>
      </c>
      <c r="AQ124" s="209">
        <f t="shared" si="23"/>
        <v>0.19361684232546872</v>
      </c>
    </row>
    <row r="125" spans="2:43">
      <c r="B125" s="322">
        <v>40848</v>
      </c>
      <c r="C125" s="202">
        <v>12400.712983360001</v>
      </c>
      <c r="D125" s="202">
        <v>3.7718005899999998</v>
      </c>
      <c r="E125" s="202">
        <v>924.42487120999988</v>
      </c>
      <c r="F125" s="202">
        <v>0</v>
      </c>
      <c r="G125" s="202">
        <v>216.08162250999999</v>
      </c>
      <c r="H125" s="202">
        <v>13544.991277670002</v>
      </c>
      <c r="I125" s="206"/>
      <c r="J125" s="204">
        <v>0.1153760334129923</v>
      </c>
      <c r="K125" s="204">
        <v>-6.9457170868794771E-2</v>
      </c>
      <c r="L125" s="204">
        <v>0.20187363747491194</v>
      </c>
      <c r="M125" s="204"/>
      <c r="N125" s="204">
        <v>0.10999067020344189</v>
      </c>
      <c r="O125" s="204">
        <v>0.12073208083700027</v>
      </c>
      <c r="P125" s="206"/>
      <c r="Q125" s="202">
        <v>4482.3866264800008</v>
      </c>
      <c r="R125" s="202">
        <v>516.54619522999997</v>
      </c>
      <c r="S125" s="202">
        <v>1051.7933784800002</v>
      </c>
      <c r="T125" s="202"/>
      <c r="U125" s="202">
        <v>205.92035280000002</v>
      </c>
      <c r="V125" s="202">
        <v>6256.6465529899997</v>
      </c>
      <c r="W125" s="206"/>
      <c r="X125" s="204">
        <v>0.20464929721136449</v>
      </c>
      <c r="Y125" s="204">
        <v>0.20825407806148544</v>
      </c>
      <c r="Z125" s="204">
        <v>0.38565637544914999</v>
      </c>
      <c r="AA125" s="204"/>
      <c r="AB125" s="204">
        <v>0.20768709295135945</v>
      </c>
      <c r="AC125" s="204">
        <v>0.23211174074015561</v>
      </c>
      <c r="AD125" s="207"/>
      <c r="AE125" s="208">
        <f t="shared" si="13"/>
        <v>16883.099609840003</v>
      </c>
      <c r="AF125" s="208">
        <f t="shared" si="14"/>
        <v>520.31799581999996</v>
      </c>
      <c r="AG125" s="208">
        <f t="shared" si="15"/>
        <v>1976.21824969</v>
      </c>
      <c r="AH125" s="208">
        <f t="shared" si="16"/>
        <v>0</v>
      </c>
      <c r="AI125" s="208">
        <f t="shared" si="17"/>
        <v>422.00197531000003</v>
      </c>
      <c r="AJ125" s="208">
        <f t="shared" si="18"/>
        <v>19801.637830660002</v>
      </c>
      <c r="AK125" s="207"/>
      <c r="AL125" s="209">
        <f t="shared" si="19"/>
        <v>0.13776165747152214</v>
      </c>
      <c r="AM125" s="209">
        <f t="shared" si="20"/>
        <v>0.205645783032681</v>
      </c>
      <c r="AN125" s="209">
        <f t="shared" si="21"/>
        <v>0.29315797821894907</v>
      </c>
      <c r="AO125" s="209"/>
      <c r="AP125" s="209">
        <f t="shared" si="22"/>
        <v>0.15560687434458598</v>
      </c>
      <c r="AQ125" s="209">
        <f t="shared" si="23"/>
        <v>0.15368419184511772</v>
      </c>
    </row>
    <row r="126" spans="2:43">
      <c r="B126" s="322">
        <v>40878</v>
      </c>
      <c r="C126" s="202">
        <v>12995.28508283</v>
      </c>
      <c r="D126" s="202">
        <v>3.35659632</v>
      </c>
      <c r="E126" s="202">
        <v>984.45467616999986</v>
      </c>
      <c r="F126" s="202">
        <v>0</v>
      </c>
      <c r="G126" s="202">
        <v>228.06324136000001</v>
      </c>
      <c r="H126" s="202">
        <v>14211.15959668</v>
      </c>
      <c r="I126" s="206"/>
      <c r="J126" s="204">
        <v>0.10821815916927147</v>
      </c>
      <c r="K126" s="204">
        <v>-6.0697883488587068E-2</v>
      </c>
      <c r="L126" s="204">
        <v>0.22056169872691922</v>
      </c>
      <c r="M126" s="204"/>
      <c r="N126" s="204">
        <v>8.0692750812371816E-2</v>
      </c>
      <c r="O126" s="204">
        <v>0.11482333946466072</v>
      </c>
      <c r="P126" s="206"/>
      <c r="Q126" s="202">
        <v>4686.7844507399996</v>
      </c>
      <c r="R126" s="202">
        <v>513.71736137000005</v>
      </c>
      <c r="S126" s="202">
        <v>1074.1345511699999</v>
      </c>
      <c r="T126" s="202"/>
      <c r="U126" s="202">
        <v>203.18052505</v>
      </c>
      <c r="V126" s="202">
        <v>6477.8168883299995</v>
      </c>
      <c r="W126" s="206"/>
      <c r="X126" s="204">
        <v>0.23730962903011954</v>
      </c>
      <c r="Y126" s="204">
        <v>0.19256460179267409</v>
      </c>
      <c r="Z126" s="204">
        <v>0.37856571685228024</v>
      </c>
      <c r="AA126" s="204"/>
      <c r="AB126" s="204">
        <v>0.18644597688133757</v>
      </c>
      <c r="AC126" s="204">
        <v>0.25318813438577314</v>
      </c>
      <c r="AD126" s="207"/>
      <c r="AE126" s="208">
        <f t="shared" si="13"/>
        <v>17682.06953357</v>
      </c>
      <c r="AF126" s="208">
        <f t="shared" si="14"/>
        <v>517.07395769000004</v>
      </c>
      <c r="AG126" s="208">
        <f t="shared" si="15"/>
        <v>2058.5892273399995</v>
      </c>
      <c r="AH126" s="208">
        <f t="shared" si="16"/>
        <v>0</v>
      </c>
      <c r="AI126" s="208">
        <f t="shared" si="17"/>
        <v>431.24376641000003</v>
      </c>
      <c r="AJ126" s="208">
        <f t="shared" si="18"/>
        <v>20688.97648501</v>
      </c>
      <c r="AK126" s="207"/>
      <c r="AL126" s="209">
        <f t="shared" si="19"/>
        <v>0.13973666036728094</v>
      </c>
      <c r="AM126" s="209">
        <f t="shared" si="20"/>
        <v>0.19048090536928197</v>
      </c>
      <c r="AN126" s="209">
        <f t="shared" si="21"/>
        <v>0.2981990927725755</v>
      </c>
      <c r="AO126" s="209"/>
      <c r="AP126" s="209">
        <f t="shared" si="22"/>
        <v>0.12806671068412689</v>
      </c>
      <c r="AQ126" s="209">
        <f t="shared" si="23"/>
        <v>0.1547427609972416</v>
      </c>
    </row>
    <row r="127" spans="2:43">
      <c r="B127" s="322">
        <v>40909</v>
      </c>
      <c r="C127" s="202">
        <v>13239.32222131</v>
      </c>
      <c r="D127" s="202">
        <v>4.4060978899999999</v>
      </c>
      <c r="E127" s="202">
        <v>965.26693100000011</v>
      </c>
      <c r="F127" s="202">
        <v>0</v>
      </c>
      <c r="G127" s="202">
        <v>224.58517119999999</v>
      </c>
      <c r="H127" s="202">
        <v>14433.5804214</v>
      </c>
      <c r="I127" s="206"/>
      <c r="J127" s="204">
        <v>0.15485414272562492</v>
      </c>
      <c r="K127" s="204">
        <v>0.19332121405250491</v>
      </c>
      <c r="L127" s="204">
        <v>0.22313478932944397</v>
      </c>
      <c r="M127" s="204"/>
      <c r="N127" s="204">
        <v>0.10964939440158816</v>
      </c>
      <c r="O127" s="204">
        <v>0.1584561249726204</v>
      </c>
      <c r="P127" s="206"/>
      <c r="Q127" s="202">
        <v>4728.7979460799997</v>
      </c>
      <c r="R127" s="202">
        <v>522.63221579000003</v>
      </c>
      <c r="S127" s="202">
        <v>1116.6963785999999</v>
      </c>
      <c r="T127" s="202"/>
      <c r="U127" s="202">
        <v>207.15020584000001</v>
      </c>
      <c r="V127" s="202">
        <v>6575.2767463099999</v>
      </c>
      <c r="W127" s="206"/>
      <c r="X127" s="204">
        <v>0.29301578145787821</v>
      </c>
      <c r="Y127" s="204">
        <v>0.18889304582590283</v>
      </c>
      <c r="Z127" s="204">
        <v>0.37661810933229889</v>
      </c>
      <c r="AA127" s="204"/>
      <c r="AB127" s="204">
        <v>0.17746307635461922</v>
      </c>
      <c r="AC127" s="204">
        <v>0.29335336077321905</v>
      </c>
      <c r="AD127" s="207"/>
      <c r="AE127" s="208">
        <f t="shared" si="13"/>
        <v>17968.12016739</v>
      </c>
      <c r="AF127" s="208">
        <f t="shared" si="14"/>
        <v>527.03831367999999</v>
      </c>
      <c r="AG127" s="208">
        <f t="shared" si="15"/>
        <v>2081.9633095999998</v>
      </c>
      <c r="AH127" s="208">
        <f t="shared" si="16"/>
        <v>0</v>
      </c>
      <c r="AI127" s="208">
        <f t="shared" si="17"/>
        <v>431.73537704</v>
      </c>
      <c r="AJ127" s="208">
        <f t="shared" si="18"/>
        <v>21008.857167710001</v>
      </c>
      <c r="AK127" s="207"/>
      <c r="AL127" s="209">
        <f t="shared" si="19"/>
        <v>0.18826954794081141</v>
      </c>
      <c r="AM127" s="209">
        <f t="shared" si="20"/>
        <v>0.18892992956690535</v>
      </c>
      <c r="AN127" s="209">
        <f t="shared" si="21"/>
        <v>0.30093205961683367</v>
      </c>
      <c r="AO127" s="209"/>
      <c r="AP127" s="209">
        <f t="shared" si="22"/>
        <v>0.14118445033766869</v>
      </c>
      <c r="AQ127" s="209">
        <f t="shared" si="23"/>
        <v>0.19754836203966142</v>
      </c>
    </row>
    <row r="128" spans="2:43">
      <c r="B128" s="322">
        <v>40940</v>
      </c>
      <c r="C128" s="202">
        <v>13388.765019480001</v>
      </c>
      <c r="D128" s="202">
        <v>4.5863828799999995</v>
      </c>
      <c r="E128" s="202">
        <v>974.81909932000008</v>
      </c>
      <c r="F128" s="202">
        <v>0</v>
      </c>
      <c r="G128" s="202">
        <v>224.58507900999999</v>
      </c>
      <c r="H128" s="202">
        <v>14592.75558069</v>
      </c>
      <c r="I128" s="206"/>
      <c r="J128" s="204">
        <v>0.13819082191785603</v>
      </c>
      <c r="K128" s="204">
        <v>0.18844788070401441</v>
      </c>
      <c r="L128" s="204">
        <v>0.21368251098323054</v>
      </c>
      <c r="M128" s="204"/>
      <c r="N128" s="204">
        <v>0.12010565853884247</v>
      </c>
      <c r="O128" s="204">
        <v>0.14266996826034584</v>
      </c>
      <c r="P128" s="206"/>
      <c r="Q128" s="202">
        <v>4921.2322281699999</v>
      </c>
      <c r="R128" s="202">
        <v>537.80659830000002</v>
      </c>
      <c r="S128" s="202">
        <v>1158.92778651</v>
      </c>
      <c r="T128" s="202"/>
      <c r="U128" s="202">
        <v>210.54079856999999</v>
      </c>
      <c r="V128" s="202">
        <v>6828.5074115500001</v>
      </c>
      <c r="W128" s="206"/>
      <c r="X128" s="204">
        <v>0.31317649221287169</v>
      </c>
      <c r="Y128" s="204">
        <v>0.20710180117415899</v>
      </c>
      <c r="Z128" s="204">
        <v>0.39685194466903284</v>
      </c>
      <c r="AA128" s="204"/>
      <c r="AB128" s="204">
        <v>0.17297670648880792</v>
      </c>
      <c r="AC128" s="204">
        <v>0.3125994827113503</v>
      </c>
      <c r="AD128" s="207"/>
      <c r="AE128" s="208">
        <f t="shared" si="13"/>
        <v>18309.997247650001</v>
      </c>
      <c r="AF128" s="208">
        <f t="shared" si="14"/>
        <v>542.39298117999999</v>
      </c>
      <c r="AG128" s="208">
        <f t="shared" si="15"/>
        <v>2133.7468858299999</v>
      </c>
      <c r="AH128" s="208">
        <f t="shared" si="16"/>
        <v>0</v>
      </c>
      <c r="AI128" s="208">
        <f t="shared" si="17"/>
        <v>435.12587757999995</v>
      </c>
      <c r="AJ128" s="208">
        <f t="shared" si="18"/>
        <v>21421.262992240001</v>
      </c>
      <c r="AK128" s="207"/>
      <c r="AL128" s="209">
        <f t="shared" si="19"/>
        <v>0.18046933209526372</v>
      </c>
      <c r="AM128" s="209">
        <f t="shared" si="20"/>
        <v>0.20694161224878194</v>
      </c>
      <c r="AN128" s="209">
        <f t="shared" si="21"/>
        <v>0.30675244884382846</v>
      </c>
      <c r="AO128" s="209"/>
      <c r="AP128" s="209">
        <f t="shared" si="22"/>
        <v>0.14507951021472953</v>
      </c>
      <c r="AQ128" s="209">
        <f t="shared" si="23"/>
        <v>0.19185591744117891</v>
      </c>
    </row>
    <row r="129" spans="2:43">
      <c r="B129" s="322">
        <v>40969</v>
      </c>
      <c r="C129" s="202">
        <v>13867.549867420001</v>
      </c>
      <c r="D129" s="202">
        <v>4.1077347900000003</v>
      </c>
      <c r="E129" s="202">
        <v>976.11285495000004</v>
      </c>
      <c r="F129" s="202">
        <v>0</v>
      </c>
      <c r="G129" s="202">
        <v>222.94580289999999</v>
      </c>
      <c r="H129" s="202">
        <v>15070.716260060002</v>
      </c>
      <c r="I129" s="206"/>
      <c r="J129" s="204">
        <v>0.1405665247668193</v>
      </c>
      <c r="K129" s="204">
        <v>-2.9715506383720669E-2</v>
      </c>
      <c r="L129" s="204">
        <v>0.18446265251042027</v>
      </c>
      <c r="M129" s="204"/>
      <c r="N129" s="204">
        <v>8.9934846844200278E-2</v>
      </c>
      <c r="O129" s="204">
        <v>0.14246906659935599</v>
      </c>
      <c r="P129" s="206"/>
      <c r="Q129" s="202">
        <v>5082.2656383400008</v>
      </c>
      <c r="R129" s="202">
        <v>540.36447540999995</v>
      </c>
      <c r="S129" s="202">
        <v>1207.79509104</v>
      </c>
      <c r="T129" s="202"/>
      <c r="U129" s="202">
        <v>214.94774747999998</v>
      </c>
      <c r="V129" s="202">
        <v>7045.3729522700005</v>
      </c>
      <c r="W129" s="206"/>
      <c r="X129" s="204">
        <v>0.30623105423591546</v>
      </c>
      <c r="Y129" s="204">
        <v>0.21615224377436837</v>
      </c>
      <c r="Z129" s="204">
        <v>0.41840039726948097</v>
      </c>
      <c r="AA129" s="204"/>
      <c r="AB129" s="204">
        <v>0.17971013911003597</v>
      </c>
      <c r="AC129" s="204">
        <v>0.31227289912470324</v>
      </c>
      <c r="AD129" s="207"/>
      <c r="AE129" s="208">
        <f t="shared" si="13"/>
        <v>18949.815505760002</v>
      </c>
      <c r="AF129" s="208">
        <f t="shared" si="14"/>
        <v>544.47221019999995</v>
      </c>
      <c r="AG129" s="208">
        <f t="shared" si="15"/>
        <v>2183.9079459899999</v>
      </c>
      <c r="AH129" s="208">
        <f t="shared" si="16"/>
        <v>0</v>
      </c>
      <c r="AI129" s="208">
        <f t="shared" si="17"/>
        <v>437.89355037999997</v>
      </c>
      <c r="AJ129" s="208">
        <f t="shared" si="18"/>
        <v>22116.089212330004</v>
      </c>
      <c r="AK129" s="207"/>
      <c r="AL129" s="209">
        <f t="shared" si="19"/>
        <v>0.18072820169161741</v>
      </c>
      <c r="AM129" s="209">
        <f t="shared" si="20"/>
        <v>0.21383171139068735</v>
      </c>
      <c r="AN129" s="209">
        <f t="shared" si="21"/>
        <v>0.30334572419676609</v>
      </c>
      <c r="AO129" s="209"/>
      <c r="AP129" s="209">
        <f t="shared" si="22"/>
        <v>0.13222898038334763</v>
      </c>
      <c r="AQ129" s="209">
        <f t="shared" si="23"/>
        <v>0.19158754892867447</v>
      </c>
    </row>
    <row r="130" spans="2:43">
      <c r="B130" s="322">
        <v>41000</v>
      </c>
      <c r="C130" s="202">
        <v>14134.317994479999</v>
      </c>
      <c r="D130" s="202">
        <v>6.1888992400000005</v>
      </c>
      <c r="E130" s="202">
        <v>1011.4300090799999</v>
      </c>
      <c r="F130" s="202">
        <v>0</v>
      </c>
      <c r="G130" s="202">
        <v>232.84351488999999</v>
      </c>
      <c r="H130" s="202">
        <v>15384.780417690001</v>
      </c>
      <c r="I130" s="206"/>
      <c r="J130" s="204">
        <v>0.14869869405665148</v>
      </c>
      <c r="K130" s="204">
        <v>0.50676199730993932</v>
      </c>
      <c r="L130" s="204">
        <v>0.16027577144376859</v>
      </c>
      <c r="M130" s="204"/>
      <c r="N130" s="204">
        <v>8.6110448691616215E-2</v>
      </c>
      <c r="O130" s="204">
        <v>0.1485601914246828</v>
      </c>
      <c r="P130" s="206"/>
      <c r="Q130" s="202">
        <v>5063.9434478800003</v>
      </c>
      <c r="R130" s="202">
        <v>527.43646017000003</v>
      </c>
      <c r="S130" s="202">
        <v>1241.7699596500004</v>
      </c>
      <c r="T130" s="202"/>
      <c r="U130" s="202">
        <v>216.05409721000001</v>
      </c>
      <c r="V130" s="202">
        <v>7049.2039649100006</v>
      </c>
      <c r="W130" s="206"/>
      <c r="X130" s="204">
        <v>0.28556740377163026</v>
      </c>
      <c r="Y130" s="204">
        <v>0.21710338924324923</v>
      </c>
      <c r="Z130" s="204">
        <v>0.4040558470711173</v>
      </c>
      <c r="AA130" s="204"/>
      <c r="AB130" s="204">
        <v>0.17091031940457557</v>
      </c>
      <c r="AC130" s="204">
        <v>0.29548545000702964</v>
      </c>
      <c r="AD130" s="207"/>
      <c r="AE130" s="208">
        <f t="shared" si="13"/>
        <v>19198.261442359999</v>
      </c>
      <c r="AF130" s="208">
        <f t="shared" si="14"/>
        <v>533.62535940999999</v>
      </c>
      <c r="AG130" s="208">
        <f t="shared" si="15"/>
        <v>2253.1999687300004</v>
      </c>
      <c r="AH130" s="208">
        <f t="shared" si="16"/>
        <v>0</v>
      </c>
      <c r="AI130" s="208">
        <f t="shared" si="17"/>
        <v>448.8976121</v>
      </c>
      <c r="AJ130" s="208">
        <f t="shared" si="18"/>
        <v>22433.9843826</v>
      </c>
      <c r="AK130" s="207"/>
      <c r="AL130" s="209">
        <f t="shared" si="19"/>
        <v>0.18188913377712068</v>
      </c>
      <c r="AM130" s="209">
        <f t="shared" si="20"/>
        <v>0.21982305523410606</v>
      </c>
      <c r="AN130" s="209">
        <f t="shared" si="21"/>
        <v>0.28304737562491056</v>
      </c>
      <c r="AO130" s="209"/>
      <c r="AP130" s="209">
        <f t="shared" si="22"/>
        <v>0.12533599290220665</v>
      </c>
      <c r="AQ130" s="209">
        <f t="shared" si="23"/>
        <v>0.19100364131116931</v>
      </c>
    </row>
    <row r="131" spans="2:43">
      <c r="B131" s="322">
        <v>41030</v>
      </c>
      <c r="C131" s="202">
        <v>13967.790881109999</v>
      </c>
      <c r="D131" s="202">
        <v>6.5926216699999998</v>
      </c>
      <c r="E131" s="202">
        <v>1022.3989356199999</v>
      </c>
      <c r="F131" s="202">
        <v>0</v>
      </c>
      <c r="G131" s="202">
        <v>231.68178871000001</v>
      </c>
      <c r="H131" s="202">
        <v>15228.46422711</v>
      </c>
      <c r="I131" s="206"/>
      <c r="J131" s="204">
        <v>0.13375348053689384</v>
      </c>
      <c r="K131" s="204">
        <v>0.68487810236048308</v>
      </c>
      <c r="L131" s="204">
        <v>0.1679845093206267</v>
      </c>
      <c r="M131" s="204"/>
      <c r="N131" s="204">
        <v>8.7496056413850498E-2</v>
      </c>
      <c r="O131" s="204">
        <v>0.13541359868163205</v>
      </c>
      <c r="P131" s="206"/>
      <c r="Q131" s="202">
        <v>5259.9360556400006</v>
      </c>
      <c r="R131" s="202">
        <v>530.37535415000002</v>
      </c>
      <c r="S131" s="202">
        <v>1281.6383199399997</v>
      </c>
      <c r="T131" s="202"/>
      <c r="U131" s="202">
        <v>217.18626062000001</v>
      </c>
      <c r="V131" s="202">
        <v>7289.1359903500006</v>
      </c>
      <c r="W131" s="206"/>
      <c r="X131" s="204">
        <v>0.30348525145556549</v>
      </c>
      <c r="Y131" s="204">
        <v>0.1259537258032748</v>
      </c>
      <c r="Z131" s="204">
        <v>0.39002413199933805</v>
      </c>
      <c r="AA131" s="204"/>
      <c r="AB131" s="204">
        <v>0.15070519944092564</v>
      </c>
      <c r="AC131" s="204">
        <v>0.29766902653275618</v>
      </c>
      <c r="AD131" s="207"/>
      <c r="AE131" s="208">
        <f t="shared" si="13"/>
        <v>19227.726936749998</v>
      </c>
      <c r="AF131" s="208">
        <f t="shared" si="14"/>
        <v>536.96797581999999</v>
      </c>
      <c r="AG131" s="208">
        <f t="shared" si="15"/>
        <v>2304.0372555599997</v>
      </c>
      <c r="AH131" s="208">
        <f t="shared" si="16"/>
        <v>0</v>
      </c>
      <c r="AI131" s="208">
        <f t="shared" si="17"/>
        <v>448.86804933000002</v>
      </c>
      <c r="AJ131" s="208">
        <f t="shared" si="18"/>
        <v>22517.60021746</v>
      </c>
      <c r="AK131" s="207"/>
      <c r="AL131" s="209">
        <f t="shared" si="19"/>
        <v>0.17563096198502537</v>
      </c>
      <c r="AM131" s="209">
        <f t="shared" si="20"/>
        <v>0.13055827679610776</v>
      </c>
      <c r="AN131" s="209">
        <f t="shared" si="21"/>
        <v>0.28188718705039739</v>
      </c>
      <c r="AO131" s="209"/>
      <c r="AP131" s="209">
        <f t="shared" si="22"/>
        <v>0.11718920224229556</v>
      </c>
      <c r="AQ131" s="209">
        <f t="shared" si="23"/>
        <v>0.18330826381237553</v>
      </c>
    </row>
    <row r="132" spans="2:43">
      <c r="B132" s="322">
        <v>41061</v>
      </c>
      <c r="C132" s="202">
        <v>13925.162115250001</v>
      </c>
      <c r="D132" s="202">
        <v>4.4295612999999996</v>
      </c>
      <c r="E132" s="202">
        <v>1025.37328809</v>
      </c>
      <c r="F132" s="202">
        <v>0</v>
      </c>
      <c r="G132" s="202">
        <v>233.51383892000001</v>
      </c>
      <c r="H132" s="202">
        <v>15188.47880356</v>
      </c>
      <c r="I132" s="206"/>
      <c r="J132" s="204">
        <v>0.13281433189563541</v>
      </c>
      <c r="K132" s="204">
        <v>0.33570753985239121</v>
      </c>
      <c r="L132" s="204">
        <v>0.14205278954631151</v>
      </c>
      <c r="M132" s="204"/>
      <c r="N132" s="204">
        <v>6.2373625095015983E-2</v>
      </c>
      <c r="O132" s="204">
        <v>0.13232857501420958</v>
      </c>
      <c r="P132" s="206"/>
      <c r="Q132" s="202">
        <v>5266.4674954400007</v>
      </c>
      <c r="R132" s="202">
        <v>527.40402887000005</v>
      </c>
      <c r="S132" s="202">
        <v>1311.5562325899998</v>
      </c>
      <c r="T132" s="202"/>
      <c r="U132" s="202">
        <v>217.68997649000002</v>
      </c>
      <c r="V132" s="202">
        <v>7323.1177333900005</v>
      </c>
      <c r="W132" s="206"/>
      <c r="X132" s="204">
        <v>0.27253835274238325</v>
      </c>
      <c r="Y132" s="204">
        <v>0.14912830462243143</v>
      </c>
      <c r="Z132" s="204">
        <v>0.38487482328546396</v>
      </c>
      <c r="AA132" s="204"/>
      <c r="AB132" s="204">
        <v>0.13631274800495263</v>
      </c>
      <c r="AC132" s="204">
        <v>0.27666155608602994</v>
      </c>
      <c r="AD132" s="207"/>
      <c r="AE132" s="208">
        <f t="shared" si="13"/>
        <v>19191.629610690001</v>
      </c>
      <c r="AF132" s="208">
        <f t="shared" si="14"/>
        <v>531.83359017000009</v>
      </c>
      <c r="AG132" s="208">
        <f t="shared" si="15"/>
        <v>2336.9295206799998</v>
      </c>
      <c r="AH132" s="208">
        <f t="shared" si="16"/>
        <v>0</v>
      </c>
      <c r="AI132" s="208">
        <f t="shared" si="17"/>
        <v>451.20381541000006</v>
      </c>
      <c r="AJ132" s="208">
        <f t="shared" si="18"/>
        <v>22511.596536950001</v>
      </c>
      <c r="AK132" s="207"/>
      <c r="AL132" s="209">
        <f t="shared" si="19"/>
        <v>0.16800708363910366</v>
      </c>
      <c r="AM132" s="209">
        <f t="shared" si="20"/>
        <v>0.15046678179031558</v>
      </c>
      <c r="AN132" s="209">
        <f t="shared" si="21"/>
        <v>0.26670320886874488</v>
      </c>
      <c r="AO132" s="209"/>
      <c r="AP132" s="209">
        <f t="shared" si="22"/>
        <v>9.6806403034991551E-2</v>
      </c>
      <c r="AQ132" s="209">
        <f t="shared" si="23"/>
        <v>0.17556255992721659</v>
      </c>
    </row>
    <row r="133" spans="2:43">
      <c r="B133" s="322">
        <v>41091</v>
      </c>
      <c r="C133" s="202">
        <v>13760.142121969997</v>
      </c>
      <c r="D133" s="202">
        <v>5.4801398499999996</v>
      </c>
      <c r="E133" s="202">
        <v>983.02676702999997</v>
      </c>
      <c r="F133" s="202">
        <v>0</v>
      </c>
      <c r="G133" s="202">
        <v>229.85520226999998</v>
      </c>
      <c r="H133" s="202">
        <v>14978.504231119998</v>
      </c>
      <c r="I133" s="206"/>
      <c r="J133" s="204">
        <v>0.10466216494206537</v>
      </c>
      <c r="K133" s="204">
        <v>0.25274763063691497</v>
      </c>
      <c r="L133" s="204">
        <v>8.2875825852677609E-2</v>
      </c>
      <c r="M133" s="204"/>
      <c r="N133" s="204">
        <v>5.3921517333961555E-2</v>
      </c>
      <c r="O133" s="204">
        <v>0.10243969756768689</v>
      </c>
      <c r="P133" s="206"/>
      <c r="Q133" s="202">
        <v>5233.9000451700003</v>
      </c>
      <c r="R133" s="202">
        <v>539.11037647000001</v>
      </c>
      <c r="S133" s="202">
        <v>1312.8917458600001</v>
      </c>
      <c r="T133" s="202"/>
      <c r="U133" s="202">
        <v>218.91089999000002</v>
      </c>
      <c r="V133" s="202">
        <v>7304.8130674900003</v>
      </c>
      <c r="W133" s="206"/>
      <c r="X133" s="204">
        <v>0.27392059745261155</v>
      </c>
      <c r="Y133" s="204">
        <v>0.17768050783679756</v>
      </c>
      <c r="Z133" s="204">
        <v>0.34753968006333524</v>
      </c>
      <c r="AA133" s="204"/>
      <c r="AB133" s="204">
        <v>0.13152137857773027</v>
      </c>
      <c r="AC133" s="204">
        <v>0.27394164132823251</v>
      </c>
      <c r="AD133" s="207"/>
      <c r="AE133" s="208">
        <f t="shared" si="13"/>
        <v>18994.042167139996</v>
      </c>
      <c r="AF133" s="208">
        <f t="shared" si="14"/>
        <v>544.59051632000001</v>
      </c>
      <c r="AG133" s="208">
        <f t="shared" si="15"/>
        <v>2295.9185128899999</v>
      </c>
      <c r="AH133" s="208">
        <f t="shared" si="16"/>
        <v>0</v>
      </c>
      <c r="AI133" s="208">
        <f t="shared" si="17"/>
        <v>448.76610226000003</v>
      </c>
      <c r="AJ133" s="208">
        <f t="shared" si="18"/>
        <v>22283.317298609996</v>
      </c>
      <c r="AK133" s="207"/>
      <c r="AL133" s="209">
        <f t="shared" si="19"/>
        <v>0.14664231095128732</v>
      </c>
      <c r="AM133" s="209">
        <f t="shared" si="20"/>
        <v>0.17839106199871324</v>
      </c>
      <c r="AN133" s="209">
        <f t="shared" si="21"/>
        <v>0.21988313808118565</v>
      </c>
      <c r="AO133" s="209"/>
      <c r="AP133" s="209">
        <f t="shared" si="22"/>
        <v>9.0399530724684762E-2</v>
      </c>
      <c r="AQ133" s="209">
        <f t="shared" si="23"/>
        <v>0.15333825486476371</v>
      </c>
    </row>
    <row r="134" spans="2:43">
      <c r="B134" s="322">
        <v>41122</v>
      </c>
      <c r="C134" s="202">
        <v>13797.80357106</v>
      </c>
      <c r="D134" s="202">
        <v>4.9017282300000007</v>
      </c>
      <c r="E134" s="202">
        <v>1012.74566383</v>
      </c>
      <c r="F134" s="202">
        <v>0</v>
      </c>
      <c r="G134" s="202">
        <v>232.90268938999998</v>
      </c>
      <c r="H134" s="202">
        <v>15048.353652509999</v>
      </c>
      <c r="I134" s="206"/>
      <c r="J134" s="204">
        <v>0.10556286047595087</v>
      </c>
      <c r="K134" s="204">
        <v>0.27840557628136064</v>
      </c>
      <c r="L134" s="204">
        <v>9.9055274065039667E-2</v>
      </c>
      <c r="M134" s="204"/>
      <c r="N134" s="204">
        <v>5.7303039297754044E-2</v>
      </c>
      <c r="O134" s="204">
        <v>0.10439123438790077</v>
      </c>
      <c r="P134" s="206"/>
      <c r="Q134" s="202">
        <v>5427.3484590499993</v>
      </c>
      <c r="R134" s="202">
        <v>550.39865005999991</v>
      </c>
      <c r="S134" s="202">
        <v>1332.22463554</v>
      </c>
      <c r="T134" s="202"/>
      <c r="U134" s="202">
        <v>220.15546606000001</v>
      </c>
      <c r="V134" s="202">
        <v>7530.1272107100003</v>
      </c>
      <c r="W134" s="206"/>
      <c r="X134" s="204">
        <v>0.26683130393834298</v>
      </c>
      <c r="Y134" s="204">
        <v>0.17241152953332173</v>
      </c>
      <c r="Z134" s="204">
        <v>0.33509842006960744</v>
      </c>
      <c r="AA134" s="204"/>
      <c r="AB134" s="204">
        <v>0.13023991599164431</v>
      </c>
      <c r="AC134" s="204">
        <v>0.2663583769934641</v>
      </c>
      <c r="AD134" s="207"/>
      <c r="AE134" s="208">
        <f t="shared" si="13"/>
        <v>19225.152030109999</v>
      </c>
      <c r="AF134" s="208">
        <f t="shared" si="14"/>
        <v>555.30037828999991</v>
      </c>
      <c r="AG134" s="208">
        <f t="shared" si="15"/>
        <v>2344.9702993700002</v>
      </c>
      <c r="AH134" s="208">
        <f t="shared" si="16"/>
        <v>0</v>
      </c>
      <c r="AI134" s="208">
        <f t="shared" si="17"/>
        <v>453.05815544999996</v>
      </c>
      <c r="AJ134" s="208">
        <f t="shared" si="18"/>
        <v>22578.48086322</v>
      </c>
      <c r="AK134" s="207"/>
      <c r="AL134" s="209">
        <f t="shared" si="19"/>
        <v>0.14677515613116543</v>
      </c>
      <c r="AM134" s="209">
        <f t="shared" si="20"/>
        <v>0.17327021106176344</v>
      </c>
      <c r="AN134" s="209">
        <f t="shared" si="21"/>
        <v>0.22177345574585972</v>
      </c>
      <c r="AO134" s="209"/>
      <c r="AP134" s="209">
        <f t="shared" si="22"/>
        <v>9.1531576952082583E-2</v>
      </c>
      <c r="AQ134" s="209">
        <f t="shared" si="23"/>
        <v>0.15359889506302404</v>
      </c>
    </row>
    <row r="135" spans="2:43">
      <c r="B135" s="322">
        <v>41153</v>
      </c>
      <c r="C135" s="202">
        <v>13818.72051232</v>
      </c>
      <c r="D135" s="202">
        <v>4.6801580300000003</v>
      </c>
      <c r="E135" s="202">
        <v>1010.9193220599999</v>
      </c>
      <c r="F135" s="202">
        <v>0</v>
      </c>
      <c r="G135" s="202">
        <v>228.58039782999998</v>
      </c>
      <c r="H135" s="202">
        <v>15062.900390239998</v>
      </c>
      <c r="I135" s="206"/>
      <c r="J135" s="204">
        <v>0.11131414565744491</v>
      </c>
      <c r="K135" s="204">
        <v>0.36640157269145512</v>
      </c>
      <c r="L135" s="204">
        <v>9.8735566279336995E-2</v>
      </c>
      <c r="M135" s="204"/>
      <c r="N135" s="204">
        <v>3.098307906576081E-2</v>
      </c>
      <c r="O135" s="204">
        <v>0.10921471590859344</v>
      </c>
      <c r="P135" s="206"/>
      <c r="Q135" s="202">
        <v>5393.6649240799998</v>
      </c>
      <c r="R135" s="202">
        <v>548.89408313000001</v>
      </c>
      <c r="S135" s="202">
        <v>1350.2767419499999</v>
      </c>
      <c r="T135" s="202"/>
      <c r="U135" s="202">
        <v>223.05622606999998</v>
      </c>
      <c r="V135" s="202">
        <v>7515.8919752299989</v>
      </c>
      <c r="W135" s="206"/>
      <c r="X135" s="204">
        <v>0.20265650679948832</v>
      </c>
      <c r="Y135" s="204">
        <v>0.14390969914723084</v>
      </c>
      <c r="Z135" s="204">
        <v>0.32171441886647067</v>
      </c>
      <c r="AA135" s="204"/>
      <c r="AB135" s="204">
        <v>0.13017215450839115</v>
      </c>
      <c r="AC135" s="204">
        <v>0.21545418251811488</v>
      </c>
      <c r="AD135" s="207"/>
      <c r="AE135" s="208">
        <f t="shared" si="13"/>
        <v>19212.3854364</v>
      </c>
      <c r="AF135" s="208">
        <f t="shared" si="14"/>
        <v>553.57424116000004</v>
      </c>
      <c r="AG135" s="208">
        <f t="shared" si="15"/>
        <v>2361.1960640099996</v>
      </c>
      <c r="AH135" s="208">
        <f t="shared" si="16"/>
        <v>0</v>
      </c>
      <c r="AI135" s="208">
        <f t="shared" si="17"/>
        <v>451.63662389999996</v>
      </c>
      <c r="AJ135" s="208">
        <f t="shared" si="18"/>
        <v>22578.792365469999</v>
      </c>
      <c r="AK135" s="207"/>
      <c r="AL135" s="209">
        <f t="shared" si="19"/>
        <v>0.13552613275540382</v>
      </c>
      <c r="AM135" s="209">
        <f t="shared" si="20"/>
        <v>0.14548662206791629</v>
      </c>
      <c r="AN135" s="209">
        <f t="shared" si="21"/>
        <v>0.21605501337156618</v>
      </c>
      <c r="AO135" s="209"/>
      <c r="AP135" s="209">
        <f t="shared" si="22"/>
        <v>7.7696414168476835E-2</v>
      </c>
      <c r="AQ135" s="209">
        <f t="shared" si="23"/>
        <v>0.14245511703611347</v>
      </c>
    </row>
    <row r="136" spans="2:43">
      <c r="B136" s="322">
        <v>41183</v>
      </c>
      <c r="C136" s="202">
        <v>14044.669771110001</v>
      </c>
      <c r="D136" s="202">
        <v>4.4494335300000003</v>
      </c>
      <c r="E136" s="202">
        <v>1012.63534627</v>
      </c>
      <c r="F136" s="202">
        <v>0</v>
      </c>
      <c r="G136" s="202">
        <v>226.33586776999999</v>
      </c>
      <c r="H136" s="202">
        <v>15288.09041868</v>
      </c>
      <c r="I136" s="206"/>
      <c r="J136" s="204">
        <v>0.12407387381974977</v>
      </c>
      <c r="K136" s="204">
        <v>5.4874627374106977E-2</v>
      </c>
      <c r="L136" s="204">
        <v>0.10194293427347656</v>
      </c>
      <c r="M136" s="204"/>
      <c r="N136" s="204">
        <v>2.2750917344973143E-2</v>
      </c>
      <c r="O136" s="204">
        <v>0.12091731045907506</v>
      </c>
      <c r="P136" s="206"/>
      <c r="Q136" s="202">
        <v>5504.4342855999994</v>
      </c>
      <c r="R136" s="202">
        <v>564.28388987000005</v>
      </c>
      <c r="S136" s="202">
        <v>1375.7907950299998</v>
      </c>
      <c r="T136" s="202"/>
      <c r="U136" s="202">
        <v>233.76589493</v>
      </c>
      <c r="V136" s="202">
        <v>7678.2748654299994</v>
      </c>
      <c r="W136" s="206"/>
      <c r="X136" s="204">
        <v>0.19996678158256498</v>
      </c>
      <c r="Y136" s="204">
        <v>0.15054838989697905</v>
      </c>
      <c r="Z136" s="204">
        <v>0.32664526958664575</v>
      </c>
      <c r="AA136" s="204"/>
      <c r="AB136" s="204">
        <v>0.17115275020649023</v>
      </c>
      <c r="AC136" s="204">
        <v>0.21602296388683473</v>
      </c>
      <c r="AD136" s="207"/>
      <c r="AE136" s="208">
        <f t="shared" si="13"/>
        <v>19549.104056709999</v>
      </c>
      <c r="AF136" s="208">
        <f t="shared" si="14"/>
        <v>568.73332340000002</v>
      </c>
      <c r="AG136" s="208">
        <f t="shared" si="15"/>
        <v>2388.4261412999999</v>
      </c>
      <c r="AH136" s="208">
        <f t="shared" si="16"/>
        <v>0</v>
      </c>
      <c r="AI136" s="208">
        <f t="shared" si="17"/>
        <v>460.10176269999999</v>
      </c>
      <c r="AJ136" s="208">
        <f t="shared" si="18"/>
        <v>22966.365284109997</v>
      </c>
      <c r="AK136" s="207"/>
      <c r="AL136" s="209">
        <f t="shared" si="19"/>
        <v>0.1444544431356316</v>
      </c>
      <c r="AM136" s="209">
        <f t="shared" si="20"/>
        <v>0.14973258765200681</v>
      </c>
      <c r="AN136" s="209">
        <f t="shared" si="21"/>
        <v>0.22107713509299898</v>
      </c>
      <c r="AO136" s="209"/>
      <c r="AP136" s="209">
        <f t="shared" si="22"/>
        <v>9.3126741577980621E-2</v>
      </c>
      <c r="AQ136" s="209">
        <f t="shared" si="23"/>
        <v>0.15101384499838733</v>
      </c>
    </row>
    <row r="137" spans="2:43">
      <c r="B137" s="322">
        <v>41214</v>
      </c>
      <c r="C137" s="202">
        <v>14323.583375079999</v>
      </c>
      <c r="D137" s="202">
        <v>5.3748143600000002</v>
      </c>
      <c r="E137" s="202">
        <v>1021.5978824199997</v>
      </c>
      <c r="F137" s="202">
        <v>0</v>
      </c>
      <c r="G137" s="202">
        <v>228.70478838999998</v>
      </c>
      <c r="H137" s="202">
        <v>15579.26086025</v>
      </c>
      <c r="I137" s="206"/>
      <c r="J137" s="204">
        <v>0.15506127706529593</v>
      </c>
      <c r="K137" s="204">
        <v>0.42499960741561904</v>
      </c>
      <c r="L137" s="204">
        <v>0.10511726180928904</v>
      </c>
      <c r="M137" s="204"/>
      <c r="N137" s="204">
        <v>5.8418507475876735E-2</v>
      </c>
      <c r="O137" s="204">
        <v>0.15018611240700119</v>
      </c>
      <c r="P137" s="206"/>
      <c r="Q137" s="202">
        <v>5555.8757310000001</v>
      </c>
      <c r="R137" s="202">
        <v>568.59780728999999</v>
      </c>
      <c r="S137" s="202">
        <v>1401.4374468399999</v>
      </c>
      <c r="T137" s="202"/>
      <c r="U137" s="202">
        <v>232.42304440999999</v>
      </c>
      <c r="V137" s="202">
        <v>7758.3340295400003</v>
      </c>
      <c r="W137" s="206"/>
      <c r="X137" s="204">
        <v>0.23949052011227456</v>
      </c>
      <c r="Y137" s="204">
        <v>0.10076855185589606</v>
      </c>
      <c r="Z137" s="204">
        <v>0.33242657304544743</v>
      </c>
      <c r="AA137" s="204"/>
      <c r="AB137" s="204">
        <v>0.12870360432871197</v>
      </c>
      <c r="AC137" s="204">
        <v>0.24001475292420937</v>
      </c>
      <c r="AD137" s="207"/>
      <c r="AE137" s="208">
        <f t="shared" si="13"/>
        <v>19879.459106080001</v>
      </c>
      <c r="AF137" s="208">
        <f t="shared" si="14"/>
        <v>573.97262164999995</v>
      </c>
      <c r="AG137" s="208">
        <f t="shared" si="15"/>
        <v>2423.0353292599993</v>
      </c>
      <c r="AH137" s="208">
        <f t="shared" si="16"/>
        <v>0</v>
      </c>
      <c r="AI137" s="208">
        <f t="shared" si="17"/>
        <v>461.12783279999996</v>
      </c>
      <c r="AJ137" s="208">
        <f t="shared" si="18"/>
        <v>23337.594889790002</v>
      </c>
      <c r="AK137" s="207"/>
      <c r="AL137" s="209">
        <f t="shared" si="19"/>
        <v>0.17747685943247204</v>
      </c>
      <c r="AM137" s="209">
        <f t="shared" si="20"/>
        <v>0.10311891239787419</v>
      </c>
      <c r="AN137" s="209">
        <f t="shared" si="21"/>
        <v>0.22609703135779124</v>
      </c>
      <c r="AO137" s="209"/>
      <c r="AP137" s="209">
        <f t="shared" si="22"/>
        <v>9.2714868126525518E-2</v>
      </c>
      <c r="AQ137" s="209">
        <f t="shared" si="23"/>
        <v>0.17856891886261428</v>
      </c>
    </row>
    <row r="138" spans="2:43">
      <c r="B138" s="322">
        <v>41244</v>
      </c>
      <c r="C138" s="202">
        <v>15583.664521220002</v>
      </c>
      <c r="D138" s="202">
        <v>4.3486828200000005</v>
      </c>
      <c r="E138" s="202">
        <v>1094.2955075699997</v>
      </c>
      <c r="F138" s="202">
        <v>0</v>
      </c>
      <c r="G138" s="202">
        <v>240.70715215999999</v>
      </c>
      <c r="H138" s="202">
        <v>16923.015863770004</v>
      </c>
      <c r="I138" s="206"/>
      <c r="J138" s="204">
        <v>0.19917834983165505</v>
      </c>
      <c r="K138" s="204">
        <v>0.29556324485275032</v>
      </c>
      <c r="L138" s="204">
        <v>0.11157530565788298</v>
      </c>
      <c r="M138" s="204"/>
      <c r="N138" s="204">
        <v>5.5440371383836728E-2</v>
      </c>
      <c r="O138" s="204">
        <v>0.19082582590399921</v>
      </c>
      <c r="P138" s="206"/>
      <c r="Q138" s="202">
        <v>5383.5994717199992</v>
      </c>
      <c r="R138" s="202">
        <v>588.01141792999999</v>
      </c>
      <c r="S138" s="202">
        <v>1416.3049483999996</v>
      </c>
      <c r="T138" s="202"/>
      <c r="U138" s="202">
        <v>233.11739745</v>
      </c>
      <c r="V138" s="202">
        <v>7621.0332354999991</v>
      </c>
      <c r="W138" s="206"/>
      <c r="X138" s="204">
        <v>0.14867656669595264</v>
      </c>
      <c r="Y138" s="204">
        <v>0.14462049007234223</v>
      </c>
      <c r="Z138" s="204">
        <v>0.31855450218717096</v>
      </c>
      <c r="AA138" s="204"/>
      <c r="AB138" s="204">
        <v>0.1473412493280688</v>
      </c>
      <c r="AC138" s="204">
        <v>0.17648173248452603</v>
      </c>
      <c r="AD138" s="207"/>
      <c r="AE138" s="208">
        <f t="shared" si="13"/>
        <v>20967.263992940003</v>
      </c>
      <c r="AF138" s="208">
        <f t="shared" si="14"/>
        <v>592.36010075000002</v>
      </c>
      <c r="AG138" s="208">
        <f t="shared" si="15"/>
        <v>2510.6004559699995</v>
      </c>
      <c r="AH138" s="208">
        <f t="shared" si="16"/>
        <v>0</v>
      </c>
      <c r="AI138" s="208">
        <f t="shared" si="17"/>
        <v>473.82454960999996</v>
      </c>
      <c r="AJ138" s="208">
        <f t="shared" si="18"/>
        <v>24544.049099270003</v>
      </c>
      <c r="AK138" s="207"/>
      <c r="AL138" s="209">
        <f t="shared" si="19"/>
        <v>0.18579241831013915</v>
      </c>
      <c r="AM138" s="209">
        <f t="shared" si="20"/>
        <v>0.14560033809541828</v>
      </c>
      <c r="AN138" s="209">
        <f t="shared" si="21"/>
        <v>0.21957329933862768</v>
      </c>
      <c r="AO138" s="209"/>
      <c r="AP138" s="209">
        <f t="shared" si="22"/>
        <v>9.8739475249635777E-2</v>
      </c>
      <c r="AQ138" s="209">
        <f t="shared" si="23"/>
        <v>0.1863346220656763</v>
      </c>
    </row>
    <row r="139" spans="2:43">
      <c r="B139" s="322">
        <v>41275</v>
      </c>
      <c r="C139" s="202">
        <v>14853.867536889999</v>
      </c>
      <c r="D139" s="202">
        <v>5.3424034699999998</v>
      </c>
      <c r="E139" s="202">
        <v>1074.6512269500004</v>
      </c>
      <c r="F139" s="202">
        <v>0</v>
      </c>
      <c r="G139" s="202">
        <v>236.78797943000001</v>
      </c>
      <c r="H139" s="202">
        <v>16170.649146739999</v>
      </c>
      <c r="I139" s="206"/>
      <c r="J139" s="204">
        <v>0.12195075311190995</v>
      </c>
      <c r="K139" s="204">
        <v>0.21250221928228652</v>
      </c>
      <c r="L139" s="204">
        <v>0.11332025622868902</v>
      </c>
      <c r="M139" s="204"/>
      <c r="N139" s="204">
        <v>5.4334879568397776E-2</v>
      </c>
      <c r="O139" s="204">
        <v>0.12034912160565003</v>
      </c>
      <c r="P139" s="206"/>
      <c r="Q139" s="202">
        <v>5607.6748373899991</v>
      </c>
      <c r="R139" s="202">
        <v>620.8413470700001</v>
      </c>
      <c r="S139" s="202">
        <v>1474.7125773599996</v>
      </c>
      <c r="T139" s="202"/>
      <c r="U139" s="202">
        <v>235.30853164000001</v>
      </c>
      <c r="V139" s="202">
        <v>7938.5372934599991</v>
      </c>
      <c r="W139" s="206"/>
      <c r="X139" s="204">
        <v>0.1858563003391922</v>
      </c>
      <c r="Y139" s="204">
        <v>0.18791250962505091</v>
      </c>
      <c r="Z139" s="204">
        <v>0.32060299076893584</v>
      </c>
      <c r="AA139" s="204"/>
      <c r="AB139" s="204">
        <v>0.13593192285673661</v>
      </c>
      <c r="AC139" s="204">
        <v>0.2073312804537164</v>
      </c>
      <c r="AD139" s="207"/>
      <c r="AE139" s="208">
        <f t="shared" si="13"/>
        <v>20461.542374279998</v>
      </c>
      <c r="AF139" s="208">
        <f t="shared" si="14"/>
        <v>626.18375054000012</v>
      </c>
      <c r="AG139" s="208">
        <f t="shared" si="15"/>
        <v>2549.36380431</v>
      </c>
      <c r="AH139" s="208">
        <f t="shared" si="16"/>
        <v>0</v>
      </c>
      <c r="AI139" s="208">
        <f t="shared" si="17"/>
        <v>472.09651107000002</v>
      </c>
      <c r="AJ139" s="208">
        <f t="shared" si="18"/>
        <v>24109.186440199999</v>
      </c>
      <c r="AK139" s="207"/>
      <c r="AL139" s="209">
        <f t="shared" si="19"/>
        <v>0.13876923037365163</v>
      </c>
      <c r="AM139" s="209">
        <f t="shared" si="20"/>
        <v>0.18811808228461713</v>
      </c>
      <c r="AN139" s="209">
        <f t="shared" si="21"/>
        <v>0.22449987113356018</v>
      </c>
      <c r="AO139" s="209"/>
      <c r="AP139" s="209">
        <f t="shared" si="22"/>
        <v>9.3485816026284585E-2</v>
      </c>
      <c r="AQ139" s="209">
        <f t="shared" si="23"/>
        <v>0.14757248563025671</v>
      </c>
    </row>
    <row r="140" spans="2:43">
      <c r="B140" s="322">
        <v>41306</v>
      </c>
      <c r="C140" s="202">
        <v>14957.129141609999</v>
      </c>
      <c r="D140" s="202">
        <v>5.1529212099999997</v>
      </c>
      <c r="E140" s="202">
        <v>1077.63081035</v>
      </c>
      <c r="F140" s="202">
        <v>0</v>
      </c>
      <c r="G140" s="202">
        <v>239.02230194999999</v>
      </c>
      <c r="H140" s="202">
        <v>16278.935175120001</v>
      </c>
      <c r="I140" s="206"/>
      <c r="J140" s="204">
        <v>0.11714031278076087</v>
      </c>
      <c r="K140" s="204">
        <v>0.1235261740729332</v>
      </c>
      <c r="L140" s="204">
        <v>0.10546747709571735</v>
      </c>
      <c r="M140" s="204"/>
      <c r="N140" s="204">
        <v>6.428398094673593E-2</v>
      </c>
      <c r="O140" s="204">
        <v>0.1155490877035763</v>
      </c>
      <c r="P140" s="206"/>
      <c r="Q140" s="202">
        <v>5721.37937676</v>
      </c>
      <c r="R140" s="202">
        <v>615.82745671999999</v>
      </c>
      <c r="S140" s="202">
        <v>1515.6281666399998</v>
      </c>
      <c r="T140" s="202"/>
      <c r="U140" s="202">
        <v>234.39764151000003</v>
      </c>
      <c r="V140" s="202">
        <v>8087.2326416299993</v>
      </c>
      <c r="W140" s="206"/>
      <c r="X140" s="204">
        <v>0.16259081292888733</v>
      </c>
      <c r="Y140" s="204">
        <v>0.14507233393309593</v>
      </c>
      <c r="Z140" s="204">
        <v>0.30778481997068052</v>
      </c>
      <c r="AA140" s="204"/>
      <c r="AB140" s="204">
        <v>0.11331220885470406</v>
      </c>
      <c r="AC140" s="204">
        <v>0.1843338747719514</v>
      </c>
      <c r="AD140" s="207"/>
      <c r="AE140" s="208">
        <f t="shared" si="13"/>
        <v>20678.508518369999</v>
      </c>
      <c r="AF140" s="208">
        <f t="shared" si="14"/>
        <v>620.98037793000003</v>
      </c>
      <c r="AG140" s="208">
        <f t="shared" si="15"/>
        <v>2593.2589769899996</v>
      </c>
      <c r="AH140" s="208">
        <f t="shared" si="16"/>
        <v>0</v>
      </c>
      <c r="AI140" s="208">
        <f t="shared" si="17"/>
        <v>473.41994346000001</v>
      </c>
      <c r="AJ140" s="208">
        <f t="shared" si="18"/>
        <v>24366.167816749999</v>
      </c>
      <c r="AK140" s="207"/>
      <c r="AL140" s="209">
        <f t="shared" si="19"/>
        <v>0.12935617841362523</v>
      </c>
      <c r="AM140" s="209">
        <f t="shared" si="20"/>
        <v>0.14489014326665828</v>
      </c>
      <c r="AN140" s="209">
        <f t="shared" si="21"/>
        <v>0.21535454566404932</v>
      </c>
      <c r="AO140" s="209"/>
      <c r="AP140" s="209">
        <f t="shared" si="22"/>
        <v>8.8006868479017397E-2</v>
      </c>
      <c r="AQ140" s="209">
        <f t="shared" si="23"/>
        <v>0.13747577934955602</v>
      </c>
    </row>
    <row r="141" spans="2:43">
      <c r="B141" s="322">
        <v>41334</v>
      </c>
      <c r="C141" s="202">
        <v>15097.035844579999</v>
      </c>
      <c r="D141" s="202">
        <v>5.4893193</v>
      </c>
      <c r="E141" s="202">
        <v>1086.6922911499998</v>
      </c>
      <c r="F141" s="202">
        <v>0</v>
      </c>
      <c r="G141" s="202">
        <v>240.44170586999999</v>
      </c>
      <c r="H141" s="202">
        <v>16429.659160899999</v>
      </c>
      <c r="I141" s="206"/>
      <c r="J141" s="204">
        <v>8.8659207207793411E-2</v>
      </c>
      <c r="K141" s="204">
        <v>0.33633731986869564</v>
      </c>
      <c r="L141" s="204">
        <v>0.11328550345304489</v>
      </c>
      <c r="M141" s="204"/>
      <c r="N141" s="204">
        <v>7.847603651838031E-2</v>
      </c>
      <c r="O141" s="204">
        <v>9.0171089242880198E-2</v>
      </c>
      <c r="P141" s="206"/>
      <c r="Q141" s="202">
        <v>5728.3936063400006</v>
      </c>
      <c r="R141" s="202">
        <v>612.33905218999996</v>
      </c>
      <c r="S141" s="202">
        <v>1546.9332861500002</v>
      </c>
      <c r="T141" s="202"/>
      <c r="U141" s="202">
        <v>238.11086567000001</v>
      </c>
      <c r="V141" s="202">
        <v>8125.7768103500002</v>
      </c>
      <c r="W141" s="206"/>
      <c r="X141" s="204">
        <v>0.12713384422996077</v>
      </c>
      <c r="Y141" s="204">
        <v>0.1331963518241821</v>
      </c>
      <c r="Z141" s="204">
        <v>0.28079116865591613</v>
      </c>
      <c r="AA141" s="204"/>
      <c r="AB141" s="204">
        <v>0.10776162328546968</v>
      </c>
      <c r="AC141" s="204">
        <v>0.1533494203073944</v>
      </c>
      <c r="AD141" s="207"/>
      <c r="AE141" s="208">
        <f t="shared" si="13"/>
        <v>20825.429450920001</v>
      </c>
      <c r="AF141" s="208">
        <f t="shared" si="14"/>
        <v>617.82837148999999</v>
      </c>
      <c r="AG141" s="208">
        <f t="shared" si="15"/>
        <v>2633.6255773000003</v>
      </c>
      <c r="AH141" s="208">
        <f t="shared" si="16"/>
        <v>0</v>
      </c>
      <c r="AI141" s="208">
        <f t="shared" si="17"/>
        <v>478.55257154000003</v>
      </c>
      <c r="AJ141" s="208">
        <f t="shared" si="18"/>
        <v>24555.435971250001</v>
      </c>
      <c r="AK141" s="207"/>
      <c r="AL141" s="209">
        <f t="shared" si="19"/>
        <v>9.8977952824389481E-2</v>
      </c>
      <c r="AM141" s="209">
        <f t="shared" si="20"/>
        <v>0.1347289355007748</v>
      </c>
      <c r="AN141" s="209">
        <f t="shared" si="21"/>
        <v>0.2059233458698444</v>
      </c>
      <c r="AO141" s="209"/>
      <c r="AP141" s="209">
        <f t="shared" si="22"/>
        <v>9.2851381630801644E-2</v>
      </c>
      <c r="AQ141" s="209">
        <f t="shared" si="23"/>
        <v>0.11029738284651303</v>
      </c>
    </row>
    <row r="142" spans="2:43">
      <c r="B142" s="322">
        <v>41365</v>
      </c>
      <c r="C142" s="202">
        <v>15380.668659550001</v>
      </c>
      <c r="D142" s="202">
        <v>4.8416951900000003</v>
      </c>
      <c r="E142" s="202">
        <v>1121.7123138300001</v>
      </c>
      <c r="F142" s="202">
        <v>0</v>
      </c>
      <c r="G142" s="202">
        <v>248.02659244999998</v>
      </c>
      <c r="H142" s="202">
        <v>16755.249261020002</v>
      </c>
      <c r="I142" s="206"/>
      <c r="J142" s="204">
        <v>8.817904518327313E-2</v>
      </c>
      <c r="K142" s="204">
        <v>-0.21768072120043114</v>
      </c>
      <c r="L142" s="204">
        <v>0.1090360220281712</v>
      </c>
      <c r="M142" s="204"/>
      <c r="N142" s="204">
        <v>6.5207216817581459E-2</v>
      </c>
      <c r="O142" s="204">
        <v>8.907951924709856E-2</v>
      </c>
      <c r="P142" s="206"/>
      <c r="Q142" s="202">
        <v>5931.34157529</v>
      </c>
      <c r="R142" s="202">
        <v>605.09402186</v>
      </c>
      <c r="S142" s="202">
        <v>1585.0128377599999</v>
      </c>
      <c r="T142" s="202"/>
      <c r="U142" s="202">
        <v>240.72874689999998</v>
      </c>
      <c r="V142" s="202">
        <v>8362.1771818100005</v>
      </c>
      <c r="W142" s="206"/>
      <c r="X142" s="204">
        <v>0.1712890628297068</v>
      </c>
      <c r="Y142" s="204">
        <v>0.1472358616713183</v>
      </c>
      <c r="Z142" s="204">
        <v>0.27641422265259541</v>
      </c>
      <c r="AA142" s="204"/>
      <c r="AB142" s="204">
        <v>0.11420588643601026</v>
      </c>
      <c r="AC142" s="204">
        <v>0.18625836668023887</v>
      </c>
      <c r="AD142" s="207"/>
      <c r="AE142" s="208">
        <f t="shared" ref="AE142:AE170" si="24">+C142+Q142</f>
        <v>21312.010234840003</v>
      </c>
      <c r="AF142" s="208">
        <f t="shared" ref="AF142:AF170" si="25">+D142+R142</f>
        <v>609.93571704999999</v>
      </c>
      <c r="AG142" s="208">
        <f t="shared" ref="AG142:AG170" si="26">+E142+S142</f>
        <v>2706.7251515899998</v>
      </c>
      <c r="AH142" s="208">
        <f t="shared" ref="AH142:AH170" si="27">+F142+T142</f>
        <v>0</v>
      </c>
      <c r="AI142" s="208">
        <f t="shared" ref="AI142:AI170" si="28">+G142+U142</f>
        <v>488.75533934999999</v>
      </c>
      <c r="AJ142" s="208">
        <f t="shared" ref="AJ142:AJ170" si="29">+H142+V142</f>
        <v>25117.426442830001</v>
      </c>
      <c r="AK142" s="207"/>
      <c r="AL142" s="209">
        <f t="shared" si="19"/>
        <v>0.11010105257844471</v>
      </c>
      <c r="AM142" s="209">
        <f t="shared" si="20"/>
        <v>0.14300361910155868</v>
      </c>
      <c r="AN142" s="209">
        <f t="shared" si="21"/>
        <v>0.20128048515623997</v>
      </c>
      <c r="AO142" s="209"/>
      <c r="AP142" s="209">
        <f t="shared" si="22"/>
        <v>8.8790241194513175E-2</v>
      </c>
      <c r="AQ142" s="209">
        <f t="shared" si="23"/>
        <v>0.11961504539119239</v>
      </c>
    </row>
    <row r="143" spans="2:43">
      <c r="B143" s="322">
        <v>41395</v>
      </c>
      <c r="C143" s="202">
        <v>15370.67043586</v>
      </c>
      <c r="D143" s="202">
        <v>4.9738662099999997</v>
      </c>
      <c r="E143" s="202">
        <v>1131.4124188300002</v>
      </c>
      <c r="F143" s="202">
        <v>0</v>
      </c>
      <c r="G143" s="202">
        <v>247.25993949000002</v>
      </c>
      <c r="H143" s="202">
        <v>16754.316660389999</v>
      </c>
      <c r="I143" s="206"/>
      <c r="J143" s="204">
        <v>0.10043675243214389</v>
      </c>
      <c r="K143" s="204">
        <v>-0.2455404755540902</v>
      </c>
      <c r="L143" s="204">
        <v>0.10662519239018264</v>
      </c>
      <c r="M143" s="204"/>
      <c r="N143" s="204">
        <v>6.7239427262448581E-2</v>
      </c>
      <c r="O143" s="204">
        <v>0.10019739420365492</v>
      </c>
      <c r="P143" s="206"/>
      <c r="Q143" s="202">
        <v>6006.2725405599995</v>
      </c>
      <c r="R143" s="202">
        <v>621.16750918999992</v>
      </c>
      <c r="S143" s="202">
        <v>1612.0744706800003</v>
      </c>
      <c r="T143" s="202"/>
      <c r="U143" s="202">
        <v>246.79177777999999</v>
      </c>
      <c r="V143" s="202">
        <v>8486.3062982099982</v>
      </c>
      <c r="W143" s="206"/>
      <c r="X143" s="204">
        <v>0.14189079050110021</v>
      </c>
      <c r="Y143" s="204">
        <v>0.17118471725653039</v>
      </c>
      <c r="Z143" s="204">
        <v>0.25782324513788724</v>
      </c>
      <c r="AA143" s="204"/>
      <c r="AB143" s="204">
        <v>0.13631395041051553</v>
      </c>
      <c r="AC143" s="204">
        <v>0.16424035845193674</v>
      </c>
      <c r="AD143" s="207"/>
      <c r="AE143" s="208">
        <f t="shared" si="24"/>
        <v>21376.942976419999</v>
      </c>
      <c r="AF143" s="208">
        <f t="shared" si="25"/>
        <v>626.1413753999999</v>
      </c>
      <c r="AG143" s="208">
        <f t="shared" si="26"/>
        <v>2743.4868895100008</v>
      </c>
      <c r="AH143" s="208">
        <f t="shared" si="27"/>
        <v>0</v>
      </c>
      <c r="AI143" s="208">
        <f t="shared" si="28"/>
        <v>494.05171727000004</v>
      </c>
      <c r="AJ143" s="208">
        <f t="shared" si="29"/>
        <v>25240.622958599997</v>
      </c>
      <c r="AK143" s="207"/>
      <c r="AL143" s="209">
        <f t="shared" si="19"/>
        <v>0.11177691709165072</v>
      </c>
      <c r="AM143" s="209">
        <f t="shared" si="20"/>
        <v>0.16606837576081479</v>
      </c>
      <c r="AN143" s="209">
        <f t="shared" si="21"/>
        <v>0.19073026397014226</v>
      </c>
      <c r="AO143" s="209"/>
      <c r="AP143" s="209">
        <f t="shared" si="22"/>
        <v>0.1006613591843819</v>
      </c>
      <c r="AQ143" s="209">
        <f t="shared" si="23"/>
        <v>0.12092863870229764</v>
      </c>
    </row>
    <row r="144" spans="2:43">
      <c r="B144" s="322">
        <v>41426</v>
      </c>
      <c r="C144" s="202">
        <v>15347.345887719999</v>
      </c>
      <c r="D144" s="202">
        <v>4.4316865999999999</v>
      </c>
      <c r="E144" s="202">
        <v>1288.8369541799998</v>
      </c>
      <c r="F144" s="202">
        <v>0</v>
      </c>
      <c r="G144" s="202">
        <v>248.15397216</v>
      </c>
      <c r="H144" s="202">
        <v>16888.768500659997</v>
      </c>
      <c r="I144" s="206"/>
      <c r="J144" s="204">
        <v>0.10213050021963532</v>
      </c>
      <c r="K144" s="204">
        <v>4.7979920720364611E-4</v>
      </c>
      <c r="L144" s="204">
        <v>0.25694414819481315</v>
      </c>
      <c r="M144" s="204"/>
      <c r="N144" s="204">
        <v>6.2694927665574385E-2</v>
      </c>
      <c r="O144" s="204">
        <v>0.11194601639115231</v>
      </c>
      <c r="P144" s="206"/>
      <c r="Q144" s="202">
        <v>6068.1824312099998</v>
      </c>
      <c r="R144" s="202">
        <v>658.70731331999991</v>
      </c>
      <c r="S144" s="202">
        <v>1722.8438575699997</v>
      </c>
      <c r="T144" s="202"/>
      <c r="U144" s="202">
        <v>250.41364211000001</v>
      </c>
      <c r="V144" s="202">
        <v>8700.1472442099985</v>
      </c>
      <c r="W144" s="206"/>
      <c r="X144" s="204">
        <v>0.15223011182812174</v>
      </c>
      <c r="Y144" s="204">
        <v>0.24896147405495994</v>
      </c>
      <c r="Z144" s="204">
        <v>0.31358748848138096</v>
      </c>
      <c r="AA144" s="204"/>
      <c r="AB144" s="204">
        <v>0.1503223352201668</v>
      </c>
      <c r="AC144" s="204">
        <v>0.18803869621560043</v>
      </c>
      <c r="AD144" s="207"/>
      <c r="AE144" s="208">
        <f t="shared" si="24"/>
        <v>21415.528318929999</v>
      </c>
      <c r="AF144" s="208">
        <f t="shared" si="25"/>
        <v>663.13899991999995</v>
      </c>
      <c r="AG144" s="208">
        <f t="shared" si="26"/>
        <v>3011.6808117499995</v>
      </c>
      <c r="AH144" s="208">
        <f t="shared" si="27"/>
        <v>0</v>
      </c>
      <c r="AI144" s="208">
        <f t="shared" si="28"/>
        <v>498.56761427000004</v>
      </c>
      <c r="AJ144" s="208">
        <f t="shared" si="29"/>
        <v>25588.915744869995</v>
      </c>
      <c r="AK144" s="207"/>
      <c r="AL144" s="209">
        <f t="shared" si="19"/>
        <v>0.11587857588712813</v>
      </c>
      <c r="AM144" s="209">
        <f t="shared" si="20"/>
        <v>0.24689190787672555</v>
      </c>
      <c r="AN144" s="209">
        <f t="shared" si="21"/>
        <v>0.28873412103316687</v>
      </c>
      <c r="AO144" s="209"/>
      <c r="AP144" s="209">
        <f t="shared" si="22"/>
        <v>0.10497207080787074</v>
      </c>
      <c r="AQ144" s="209">
        <f t="shared" si="23"/>
        <v>0.13669928753693483</v>
      </c>
    </row>
    <row r="145" spans="2:43">
      <c r="B145" s="322">
        <v>41456</v>
      </c>
      <c r="C145" s="202">
        <v>15416.977745799999</v>
      </c>
      <c r="D145" s="202">
        <v>5.0933291500000006</v>
      </c>
      <c r="E145" s="202">
        <v>1270.0051486300003</v>
      </c>
      <c r="F145" s="202">
        <v>0</v>
      </c>
      <c r="G145" s="202">
        <v>245.59897460000002</v>
      </c>
      <c r="H145" s="202">
        <v>16937.675198180001</v>
      </c>
      <c r="I145" s="206"/>
      <c r="J145" s="204">
        <v>0.12040832203212726</v>
      </c>
      <c r="K145" s="204">
        <v>-7.0584092849382163E-2</v>
      </c>
      <c r="L145" s="204">
        <v>0.29193343581786957</v>
      </c>
      <c r="M145" s="204"/>
      <c r="N145" s="204">
        <v>6.849430499948661E-2</v>
      </c>
      <c r="O145" s="204">
        <v>0.13079883924521263</v>
      </c>
      <c r="P145" s="206"/>
      <c r="Q145" s="202">
        <v>6138.2227377899999</v>
      </c>
      <c r="R145" s="202">
        <v>666.80126544999996</v>
      </c>
      <c r="S145" s="202">
        <v>1749.3471591900002</v>
      </c>
      <c r="T145" s="202"/>
      <c r="U145" s="202">
        <v>254.55027726</v>
      </c>
      <c r="V145" s="202">
        <v>8808.9214396899988</v>
      </c>
      <c r="W145" s="206"/>
      <c r="X145" s="204">
        <v>0.1727818041642839</v>
      </c>
      <c r="Y145" s="204">
        <v>0.23685481592118007</v>
      </c>
      <c r="Z145" s="204">
        <v>0.33243823392621241</v>
      </c>
      <c r="AA145" s="204"/>
      <c r="AB145" s="204">
        <v>0.1628031188562471</v>
      </c>
      <c r="AC145" s="204">
        <v>0.20590648361612685</v>
      </c>
      <c r="AD145" s="207"/>
      <c r="AE145" s="208">
        <f t="shared" si="24"/>
        <v>21555.200483590001</v>
      </c>
      <c r="AF145" s="208">
        <f t="shared" si="25"/>
        <v>671.8945946</v>
      </c>
      <c r="AG145" s="208">
        <f t="shared" si="26"/>
        <v>3019.3523078200005</v>
      </c>
      <c r="AH145" s="208">
        <f t="shared" si="27"/>
        <v>0</v>
      </c>
      <c r="AI145" s="208">
        <f t="shared" si="28"/>
        <v>500.14925186000005</v>
      </c>
      <c r="AJ145" s="208">
        <f t="shared" si="29"/>
        <v>25746.59663787</v>
      </c>
      <c r="AK145" s="207"/>
      <c r="AL145" s="209">
        <f t="shared" si="19"/>
        <v>0.13484008795562485</v>
      </c>
      <c r="AM145" s="209">
        <f t="shared" si="20"/>
        <v>0.23376110024875363</v>
      </c>
      <c r="AN145" s="209">
        <f t="shared" si="21"/>
        <v>0.31509558848383268</v>
      </c>
      <c r="AO145" s="209"/>
      <c r="AP145" s="209">
        <f t="shared" si="22"/>
        <v>0.11449873183654669</v>
      </c>
      <c r="AQ145" s="209">
        <f t="shared" si="23"/>
        <v>0.15542027665136016</v>
      </c>
    </row>
    <row r="146" spans="2:43">
      <c r="B146" s="322">
        <v>41487</v>
      </c>
      <c r="C146" s="202">
        <v>15412.091962030003</v>
      </c>
      <c r="D146" s="202">
        <v>3.9915702400000002</v>
      </c>
      <c r="E146" s="202">
        <v>1298.85513453</v>
      </c>
      <c r="F146" s="202">
        <v>0</v>
      </c>
      <c r="G146" s="202">
        <v>251.78829071999999</v>
      </c>
      <c r="H146" s="202">
        <v>16966.726957520001</v>
      </c>
      <c r="I146" s="206"/>
      <c r="J146" s="204">
        <v>0.11699604090290627</v>
      </c>
      <c r="K146" s="204">
        <v>-0.18568103886901954</v>
      </c>
      <c r="L146" s="204">
        <v>0.2825087096576564</v>
      </c>
      <c r="M146" s="204"/>
      <c r="N146" s="204">
        <v>8.1087948702798007E-2</v>
      </c>
      <c r="O146" s="204">
        <v>0.12748061012574796</v>
      </c>
      <c r="P146" s="206"/>
      <c r="Q146" s="202">
        <v>6250.1630890900014</v>
      </c>
      <c r="R146" s="202">
        <v>679.01520190999997</v>
      </c>
      <c r="S146" s="202">
        <v>1835.2214960199997</v>
      </c>
      <c r="T146" s="202"/>
      <c r="U146" s="202">
        <v>254.89510307999998</v>
      </c>
      <c r="V146" s="202">
        <v>9019.2948901</v>
      </c>
      <c r="W146" s="206"/>
      <c r="X146" s="204">
        <v>0.15160527028036586</v>
      </c>
      <c r="Y146" s="204">
        <v>0.23367890134901192</v>
      </c>
      <c r="Z146" s="204">
        <v>0.3775615966417829</v>
      </c>
      <c r="AA146" s="204"/>
      <c r="AB146" s="204">
        <v>0.1577959323096354</v>
      </c>
      <c r="AC146" s="204">
        <v>0.19776129110700502</v>
      </c>
      <c r="AD146" s="207"/>
      <c r="AE146" s="208">
        <f t="shared" si="24"/>
        <v>21662.255051120002</v>
      </c>
      <c r="AF146" s="208">
        <f t="shared" si="25"/>
        <v>683.00677214999996</v>
      </c>
      <c r="AG146" s="208">
        <f t="shared" si="26"/>
        <v>3134.0766305499997</v>
      </c>
      <c r="AH146" s="208">
        <f t="shared" si="27"/>
        <v>0</v>
      </c>
      <c r="AI146" s="208">
        <f t="shared" si="28"/>
        <v>506.68339379999998</v>
      </c>
      <c r="AJ146" s="208">
        <f t="shared" si="29"/>
        <v>25986.021847620003</v>
      </c>
      <c r="AK146" s="207"/>
      <c r="AL146" s="209">
        <f t="shared" si="19"/>
        <v>0.12676638484798808</v>
      </c>
      <c r="AM146" s="209">
        <f t="shared" si="20"/>
        <v>0.22997714183674955</v>
      </c>
      <c r="AN146" s="209">
        <f t="shared" si="21"/>
        <v>0.33651016023188052</v>
      </c>
      <c r="AO146" s="209"/>
      <c r="AP146" s="209">
        <f t="shared" si="22"/>
        <v>0.11836281436482854</v>
      </c>
      <c r="AQ146" s="209">
        <f t="shared" si="23"/>
        <v>0.1509198517403727</v>
      </c>
    </row>
    <row r="147" spans="2:43">
      <c r="B147" s="322">
        <v>41518</v>
      </c>
      <c r="C147" s="202">
        <v>15416.555283</v>
      </c>
      <c r="D147" s="202">
        <v>4.6430932399999989</v>
      </c>
      <c r="E147" s="202">
        <v>1274.3672218700001</v>
      </c>
      <c r="F147" s="202">
        <v>0</v>
      </c>
      <c r="G147" s="202">
        <v>250.29752099999999</v>
      </c>
      <c r="H147" s="202">
        <v>16945.863119109999</v>
      </c>
      <c r="I147" s="206"/>
      <c r="J147" s="204">
        <v>0.11562827175319601</v>
      </c>
      <c r="K147" s="204">
        <v>-7.919559502566953E-3</v>
      </c>
      <c r="L147" s="204">
        <v>0.26060229937356372</v>
      </c>
      <c r="M147" s="204"/>
      <c r="N147" s="204">
        <v>9.5008685679825788E-2</v>
      </c>
      <c r="O147" s="204">
        <v>0.12500665078354145</v>
      </c>
      <c r="P147" s="206"/>
      <c r="Q147" s="202">
        <v>6219.3864628500005</v>
      </c>
      <c r="R147" s="202">
        <v>698.96298239999999</v>
      </c>
      <c r="S147" s="202">
        <v>1867.94802534</v>
      </c>
      <c r="T147" s="202"/>
      <c r="U147" s="202">
        <v>259.94285043999997</v>
      </c>
      <c r="V147" s="202">
        <v>9046.2403210300017</v>
      </c>
      <c r="W147" s="206"/>
      <c r="X147" s="204">
        <v>0.15309099664007109</v>
      </c>
      <c r="Y147" s="204">
        <v>0.27340228995410332</v>
      </c>
      <c r="Z147" s="204">
        <v>0.38338161897271972</v>
      </c>
      <c r="AA147" s="204"/>
      <c r="AB147" s="204">
        <v>0.16536917628304248</v>
      </c>
      <c r="AC147" s="204">
        <v>0.20361500016811673</v>
      </c>
      <c r="AD147" s="207"/>
      <c r="AE147" s="208">
        <f t="shared" si="24"/>
        <v>21635.941745849999</v>
      </c>
      <c r="AF147" s="208">
        <f t="shared" si="25"/>
        <v>703.60607563999997</v>
      </c>
      <c r="AG147" s="208">
        <f t="shared" si="26"/>
        <v>3142.3152472100001</v>
      </c>
      <c r="AH147" s="208">
        <f t="shared" si="27"/>
        <v>0</v>
      </c>
      <c r="AI147" s="208">
        <f t="shared" si="28"/>
        <v>510.24037143999999</v>
      </c>
      <c r="AJ147" s="208">
        <f t="shared" si="29"/>
        <v>25992.103440140003</v>
      </c>
      <c r="AK147" s="207"/>
      <c r="AL147" s="209">
        <f t="shared" si="19"/>
        <v>0.12614551782093142</v>
      </c>
      <c r="AM147" s="209">
        <f t="shared" si="20"/>
        <v>0.27102387236373615</v>
      </c>
      <c r="AN147" s="209">
        <f t="shared" si="21"/>
        <v>0.33081504543652018</v>
      </c>
      <c r="AO147" s="209"/>
      <c r="AP147" s="209">
        <f t="shared" si="22"/>
        <v>0.12975862549396777</v>
      </c>
      <c r="AQ147" s="209">
        <f t="shared" si="23"/>
        <v>0.15117332315301413</v>
      </c>
    </row>
    <row r="148" spans="2:43">
      <c r="B148" s="322">
        <v>41548</v>
      </c>
      <c r="C148" s="202">
        <v>15542.289715659999</v>
      </c>
      <c r="D148" s="202">
        <v>4.8548357099999997</v>
      </c>
      <c r="E148" s="202">
        <v>1292.96256139</v>
      </c>
      <c r="F148" s="202">
        <v>0</v>
      </c>
      <c r="G148" s="202">
        <v>249.52783321999999</v>
      </c>
      <c r="H148" s="202">
        <v>17089.63494598</v>
      </c>
      <c r="I148" s="206"/>
      <c r="J148" s="204">
        <v>0.10663262069932156</v>
      </c>
      <c r="K148" s="204">
        <v>9.1113211887896117E-2</v>
      </c>
      <c r="L148" s="204">
        <v>0.27682938004541668</v>
      </c>
      <c r="M148" s="204"/>
      <c r="N148" s="204">
        <v>0.10246703573102001</v>
      </c>
      <c r="O148" s="204">
        <v>0.11783973524245739</v>
      </c>
      <c r="P148" s="206"/>
      <c r="Q148" s="202">
        <v>6366.7143443199984</v>
      </c>
      <c r="R148" s="202">
        <v>701.87390771999992</v>
      </c>
      <c r="S148" s="202">
        <v>1900.1845859899997</v>
      </c>
      <c r="T148" s="202"/>
      <c r="U148" s="202">
        <v>262.59457799</v>
      </c>
      <c r="V148" s="202">
        <v>9231.3674160199971</v>
      </c>
      <c r="W148" s="206"/>
      <c r="X148" s="204">
        <v>0.15665189445094962</v>
      </c>
      <c r="Y148" s="204">
        <v>0.24383119972058376</v>
      </c>
      <c r="Z148" s="204">
        <v>0.38115808948159535</v>
      </c>
      <c r="AA148" s="204"/>
      <c r="AB148" s="204">
        <v>0.1233228785089997</v>
      </c>
      <c r="AC148" s="204">
        <v>0.20227102803814789</v>
      </c>
      <c r="AD148" s="207"/>
      <c r="AE148" s="208">
        <f t="shared" si="24"/>
        <v>21909.004059979998</v>
      </c>
      <c r="AF148" s="208">
        <f t="shared" si="25"/>
        <v>706.72874342999989</v>
      </c>
      <c r="AG148" s="208">
        <f t="shared" si="26"/>
        <v>3193.1471473799998</v>
      </c>
      <c r="AH148" s="208">
        <f t="shared" si="27"/>
        <v>0</v>
      </c>
      <c r="AI148" s="208">
        <f t="shared" si="28"/>
        <v>512.12241121</v>
      </c>
      <c r="AJ148" s="208">
        <f t="shared" si="29"/>
        <v>26321.002361999999</v>
      </c>
      <c r="AK148" s="207"/>
      <c r="AL148" s="209">
        <f t="shared" si="19"/>
        <v>0.12071652984321757</v>
      </c>
      <c r="AM148" s="209">
        <f t="shared" si="20"/>
        <v>0.24263642440544197</v>
      </c>
      <c r="AN148" s="209">
        <f t="shared" si="21"/>
        <v>0.33692522124297186</v>
      </c>
      <c r="AO148" s="209"/>
      <c r="AP148" s="209">
        <f t="shared" si="22"/>
        <v>0.11306335408221213</v>
      </c>
      <c r="AQ148" s="209">
        <f t="shared" si="23"/>
        <v>0.14606739187463047</v>
      </c>
    </row>
    <row r="149" spans="2:43">
      <c r="B149" s="322">
        <v>41579</v>
      </c>
      <c r="C149" s="202">
        <v>15617.29272315</v>
      </c>
      <c r="D149" s="202">
        <v>5.0609057599999998</v>
      </c>
      <c r="E149" s="202">
        <v>1333.75977315</v>
      </c>
      <c r="F149" s="202">
        <v>0</v>
      </c>
      <c r="G149" s="202">
        <v>248.48528794999999</v>
      </c>
      <c r="H149" s="202">
        <v>17204.59869001</v>
      </c>
      <c r="I149" s="206"/>
      <c r="J149" s="204">
        <v>9.0320230224008036E-2</v>
      </c>
      <c r="K149" s="204">
        <v>-5.8403617125113216E-2</v>
      </c>
      <c r="L149" s="204">
        <v>0.30556239015544895</v>
      </c>
      <c r="M149" s="204"/>
      <c r="N149" s="204">
        <v>8.6489223506196256E-2</v>
      </c>
      <c r="O149" s="204">
        <v>0.10432701810051848</v>
      </c>
      <c r="P149" s="206"/>
      <c r="Q149" s="202">
        <v>6567.7464268000003</v>
      </c>
      <c r="R149" s="202">
        <v>725.87452587999996</v>
      </c>
      <c r="S149" s="202">
        <v>1942.4449196500002</v>
      </c>
      <c r="T149" s="202"/>
      <c r="U149" s="202">
        <v>267.48403026</v>
      </c>
      <c r="V149" s="202">
        <v>9503.5499025900008</v>
      </c>
      <c r="W149" s="206"/>
      <c r="X149" s="204">
        <v>0.18212622902166209</v>
      </c>
      <c r="Y149" s="204">
        <v>0.27660451126183228</v>
      </c>
      <c r="Z149" s="204">
        <v>0.38603754597101636</v>
      </c>
      <c r="AA149" s="204"/>
      <c r="AB149" s="204">
        <v>0.15084986920725285</v>
      </c>
      <c r="AC149" s="204">
        <v>0.22494724594288651</v>
      </c>
      <c r="AD149" s="207"/>
      <c r="AE149" s="208">
        <f t="shared" si="24"/>
        <v>22185.03914995</v>
      </c>
      <c r="AF149" s="208">
        <f t="shared" si="25"/>
        <v>730.93543163999993</v>
      </c>
      <c r="AG149" s="208">
        <f t="shared" si="26"/>
        <v>3276.2046928</v>
      </c>
      <c r="AH149" s="208">
        <f t="shared" si="27"/>
        <v>0</v>
      </c>
      <c r="AI149" s="208">
        <f t="shared" si="28"/>
        <v>515.96931820999998</v>
      </c>
      <c r="AJ149" s="208">
        <f t="shared" si="29"/>
        <v>26708.148592600002</v>
      </c>
      <c r="AK149" s="207"/>
      <c r="AL149" s="209">
        <f t="shared" si="19"/>
        <v>0.11597800682438342</v>
      </c>
      <c r="AM149" s="209">
        <f t="shared" si="20"/>
        <v>0.27346741650983075</v>
      </c>
      <c r="AN149" s="209">
        <f t="shared" si="21"/>
        <v>0.35210768627156597</v>
      </c>
      <c r="AO149" s="209"/>
      <c r="AP149" s="209">
        <f t="shared" si="22"/>
        <v>0.11892902902216673</v>
      </c>
      <c r="AQ149" s="209">
        <f t="shared" si="23"/>
        <v>0.1444259238677843</v>
      </c>
    </row>
    <row r="150" spans="2:43">
      <c r="B150" s="322">
        <v>41609</v>
      </c>
      <c r="C150" s="202">
        <v>17243.349652170004</v>
      </c>
      <c r="D150" s="202">
        <v>3.6632172299999999</v>
      </c>
      <c r="E150" s="202">
        <v>1397.6055395800001</v>
      </c>
      <c r="F150" s="202">
        <v>0</v>
      </c>
      <c r="G150" s="202">
        <v>261.75345793999998</v>
      </c>
      <c r="H150" s="202">
        <v>18906.371866920006</v>
      </c>
      <c r="I150" s="206"/>
      <c r="J150" s="204">
        <v>0.1065015952242836</v>
      </c>
      <c r="K150" s="204">
        <v>-0.15762602571230999</v>
      </c>
      <c r="L150" s="204">
        <v>0.27717378890052546</v>
      </c>
      <c r="M150" s="204"/>
      <c r="N150" s="204">
        <v>8.7435315449249096E-2</v>
      </c>
      <c r="O150" s="204">
        <v>0.1171987321359258</v>
      </c>
      <c r="P150" s="206"/>
      <c r="Q150" s="202">
        <v>6410.2142064399995</v>
      </c>
      <c r="R150" s="202">
        <v>721.48714877999998</v>
      </c>
      <c r="S150" s="202">
        <v>1962.8246400800001</v>
      </c>
      <c r="T150" s="202"/>
      <c r="U150" s="202">
        <v>268.88461111999999</v>
      </c>
      <c r="V150" s="202">
        <v>9363.4106064200005</v>
      </c>
      <c r="W150" s="206"/>
      <c r="X150" s="204">
        <v>0.19069300012246426</v>
      </c>
      <c r="Y150" s="204">
        <v>0.22699513441402197</v>
      </c>
      <c r="Z150" s="204">
        <v>0.3858771321087342</v>
      </c>
      <c r="AA150" s="204"/>
      <c r="AB150" s="204">
        <v>0.15343004881337308</v>
      </c>
      <c r="AC150" s="204">
        <v>0.22862744684063663</v>
      </c>
      <c r="AD150" s="207"/>
      <c r="AE150" s="208">
        <f t="shared" si="24"/>
        <v>23653.563858610003</v>
      </c>
      <c r="AF150" s="208">
        <f t="shared" si="25"/>
        <v>725.15036600999997</v>
      </c>
      <c r="AG150" s="208">
        <f t="shared" si="26"/>
        <v>3360.4301796600002</v>
      </c>
      <c r="AH150" s="208">
        <f t="shared" si="27"/>
        <v>0</v>
      </c>
      <c r="AI150" s="208">
        <f t="shared" si="28"/>
        <v>530.63806905999991</v>
      </c>
      <c r="AJ150" s="208">
        <f t="shared" si="29"/>
        <v>28269.782473340005</v>
      </c>
      <c r="AK150" s="207"/>
      <c r="AL150" s="209">
        <f t="shared" si="19"/>
        <v>0.1281187601097844</v>
      </c>
      <c r="AM150" s="209">
        <f t="shared" si="20"/>
        <v>0.22417152183590905</v>
      </c>
      <c r="AN150" s="209">
        <f t="shared" si="21"/>
        <v>0.33849660214518651</v>
      </c>
      <c r="AO150" s="209"/>
      <c r="AP150" s="209">
        <f t="shared" si="22"/>
        <v>0.11990412800848449</v>
      </c>
      <c r="AQ150" s="209">
        <f t="shared" si="23"/>
        <v>0.15179782924166396</v>
      </c>
    </row>
    <row r="151" spans="2:43">
      <c r="B151" s="322">
        <v>41640</v>
      </c>
      <c r="C151" s="202">
        <v>16500.323610269999</v>
      </c>
      <c r="D151" s="202">
        <v>4.42753233</v>
      </c>
      <c r="E151" s="202">
        <v>1376.4847942100005</v>
      </c>
      <c r="F151" s="202">
        <v>0</v>
      </c>
      <c r="G151" s="202">
        <v>256.10426433999999</v>
      </c>
      <c r="H151" s="202">
        <v>18137.34020115</v>
      </c>
      <c r="I151" s="206"/>
      <c r="J151" s="204">
        <v>0.11084359472649008</v>
      </c>
      <c r="K151" s="204">
        <v>-0.17124710725002579</v>
      </c>
      <c r="L151" s="204">
        <v>0.28086653575657561</v>
      </c>
      <c r="M151" s="204"/>
      <c r="N151" s="204">
        <v>8.1576290133048346E-2</v>
      </c>
      <c r="O151" s="204">
        <v>0.12162103305583649</v>
      </c>
      <c r="P151" s="206"/>
      <c r="Q151" s="202">
        <v>6679.1849986699999</v>
      </c>
      <c r="R151" s="202">
        <v>729.55129800999998</v>
      </c>
      <c r="S151" s="202">
        <v>2032.5002790799999</v>
      </c>
      <c r="T151" s="202"/>
      <c r="U151" s="202">
        <v>275.51462757000002</v>
      </c>
      <c r="V151" s="202">
        <v>9716.751203329999</v>
      </c>
      <c r="W151" s="206"/>
      <c r="X151" s="204">
        <v>0.19107922487508522</v>
      </c>
      <c r="Y151" s="204">
        <v>0.17510101647231746</v>
      </c>
      <c r="Z151" s="204">
        <v>0.37823485761445164</v>
      </c>
      <c r="AA151" s="204"/>
      <c r="AB151" s="204">
        <v>0.17086544057616893</v>
      </c>
      <c r="AC151" s="204">
        <v>0.22399767666707882</v>
      </c>
      <c r="AD151" s="207"/>
      <c r="AE151" s="208">
        <f t="shared" si="24"/>
        <v>23179.508608939999</v>
      </c>
      <c r="AF151" s="208">
        <f t="shared" si="25"/>
        <v>733.97883033999994</v>
      </c>
      <c r="AG151" s="208">
        <f t="shared" si="26"/>
        <v>3408.9850732900004</v>
      </c>
      <c r="AH151" s="208">
        <f t="shared" si="27"/>
        <v>0</v>
      </c>
      <c r="AI151" s="208">
        <f t="shared" si="28"/>
        <v>531.61889191</v>
      </c>
      <c r="AJ151" s="208">
        <f t="shared" si="29"/>
        <v>27854.091404480001</v>
      </c>
      <c r="AK151" s="207"/>
      <c r="AL151" s="209">
        <f t="shared" si="19"/>
        <v>0.13283291087950744</v>
      </c>
      <c r="AM151" s="209">
        <f t="shared" si="20"/>
        <v>0.17214608285034694</v>
      </c>
      <c r="AN151" s="209">
        <f t="shared" si="21"/>
        <v>0.33719050514748394</v>
      </c>
      <c r="AO151" s="209"/>
      <c r="AP151" s="209">
        <f t="shared" si="22"/>
        <v>0.12608095896555849</v>
      </c>
      <c r="AQ151" s="209">
        <f t="shared" si="23"/>
        <v>0.1553310383811084</v>
      </c>
    </row>
    <row r="152" spans="2:43">
      <c r="B152" s="322">
        <v>41671</v>
      </c>
      <c r="C152" s="202">
        <v>16434.301725490001</v>
      </c>
      <c r="D152" s="202">
        <v>5.5808695300000002</v>
      </c>
      <c r="E152" s="202">
        <v>1389.1253052500001</v>
      </c>
      <c r="F152" s="202">
        <v>0</v>
      </c>
      <c r="G152" s="202">
        <v>252.30401649999999</v>
      </c>
      <c r="H152" s="202">
        <v>18081.311916769999</v>
      </c>
      <c r="I152" s="206"/>
      <c r="J152" s="204">
        <v>9.8760435234230837E-2</v>
      </c>
      <c r="K152" s="204">
        <v>8.3049653305294902E-2</v>
      </c>
      <c r="L152" s="204">
        <v>0.28905492670428634</v>
      </c>
      <c r="M152" s="204"/>
      <c r="N152" s="204">
        <v>5.556684226385844E-2</v>
      </c>
      <c r="O152" s="204">
        <v>0.110718343814322</v>
      </c>
      <c r="P152" s="206"/>
      <c r="Q152" s="202">
        <v>6755.3061761500003</v>
      </c>
      <c r="R152" s="202">
        <v>731.66574616999992</v>
      </c>
      <c r="S152" s="202">
        <v>2075.02395725</v>
      </c>
      <c r="T152" s="202"/>
      <c r="U152" s="202">
        <v>286.00304399999999</v>
      </c>
      <c r="V152" s="202">
        <v>9847.9989235699995</v>
      </c>
      <c r="W152" s="206"/>
      <c r="X152" s="204">
        <v>0.18071285459408037</v>
      </c>
      <c r="Y152" s="204">
        <v>0.18810185902878396</v>
      </c>
      <c r="Z152" s="204">
        <v>0.36908511132392463</v>
      </c>
      <c r="AA152" s="204"/>
      <c r="AB152" s="204">
        <v>0.22016178216451188</v>
      </c>
      <c r="AC152" s="204">
        <v>0.21772173003608741</v>
      </c>
      <c r="AD152" s="207"/>
      <c r="AE152" s="208">
        <f t="shared" si="24"/>
        <v>23189.60790164</v>
      </c>
      <c r="AF152" s="208">
        <f t="shared" si="25"/>
        <v>737.24661569999989</v>
      </c>
      <c r="AG152" s="208">
        <f t="shared" si="26"/>
        <v>3464.1492625000001</v>
      </c>
      <c r="AH152" s="208">
        <f t="shared" si="27"/>
        <v>0</v>
      </c>
      <c r="AI152" s="208">
        <f t="shared" si="28"/>
        <v>538.30706050000003</v>
      </c>
      <c r="AJ152" s="208">
        <f t="shared" si="29"/>
        <v>27929.310840339997</v>
      </c>
      <c r="AK152" s="207"/>
      <c r="AL152" s="209">
        <f t="shared" si="19"/>
        <v>0.12143522735400558</v>
      </c>
      <c r="AM152" s="209">
        <f t="shared" si="20"/>
        <v>0.18723013142148903</v>
      </c>
      <c r="AN152" s="209">
        <f t="shared" si="21"/>
        <v>0.33582850507312023</v>
      </c>
      <c r="AO152" s="209"/>
      <c r="AP152" s="209">
        <f t="shared" si="22"/>
        <v>0.1370603793447549</v>
      </c>
      <c r="AQ152" s="209">
        <f t="shared" si="23"/>
        <v>0.14623321362584529</v>
      </c>
    </row>
    <row r="153" spans="2:43">
      <c r="B153" s="322">
        <v>41699</v>
      </c>
      <c r="C153" s="202">
        <v>16835.431708420001</v>
      </c>
      <c r="D153" s="202">
        <v>6.1981199</v>
      </c>
      <c r="E153" s="202">
        <v>1408.22408105</v>
      </c>
      <c r="F153" s="202">
        <v>0</v>
      </c>
      <c r="G153" s="202">
        <v>255.15163225000001</v>
      </c>
      <c r="H153" s="202">
        <v>18505.005541620001</v>
      </c>
      <c r="I153" s="206"/>
      <c r="J153" s="204">
        <v>0.11514815767388575</v>
      </c>
      <c r="K153" s="204">
        <v>0.12912358732712081</v>
      </c>
      <c r="L153" s="204">
        <v>0.2958811730961457</v>
      </c>
      <c r="M153" s="204"/>
      <c r="N153" s="204">
        <v>6.1178764003418262E-2</v>
      </c>
      <c r="O153" s="204">
        <v>0.12631706844284385</v>
      </c>
      <c r="P153" s="206"/>
      <c r="Q153" s="202">
        <v>6716.61819354</v>
      </c>
      <c r="R153" s="202">
        <v>731.72378578999997</v>
      </c>
      <c r="S153" s="202">
        <v>2118.7104517500002</v>
      </c>
      <c r="T153" s="202"/>
      <c r="U153" s="202">
        <v>290.03339966999999</v>
      </c>
      <c r="V153" s="202">
        <v>9857.0858307499984</v>
      </c>
      <c r="W153" s="206"/>
      <c r="X153" s="204">
        <v>0.17251338771593216</v>
      </c>
      <c r="Y153" s="204">
        <v>0.19496508212733854</v>
      </c>
      <c r="Z153" s="204">
        <v>0.36961979596614425</v>
      </c>
      <c r="AA153" s="204"/>
      <c r="AB153" s="204">
        <v>0.21806033023272398</v>
      </c>
      <c r="AC153" s="204">
        <v>0.21306381664271012</v>
      </c>
      <c r="AD153" s="207"/>
      <c r="AE153" s="208">
        <f t="shared" si="24"/>
        <v>23552.049901960003</v>
      </c>
      <c r="AF153" s="208">
        <f t="shared" si="25"/>
        <v>737.92190569000002</v>
      </c>
      <c r="AG153" s="208">
        <f t="shared" si="26"/>
        <v>3526.9345327999999</v>
      </c>
      <c r="AH153" s="208">
        <f t="shared" si="27"/>
        <v>0</v>
      </c>
      <c r="AI153" s="208">
        <f t="shared" si="28"/>
        <v>545.18503192000003</v>
      </c>
      <c r="AJ153" s="208">
        <f t="shared" si="29"/>
        <v>28362.09137237</v>
      </c>
      <c r="AK153" s="207"/>
      <c r="AL153" s="209">
        <f t="shared" si="19"/>
        <v>0.13092745373947379</v>
      </c>
      <c r="AM153" s="209">
        <f t="shared" si="20"/>
        <v>0.19438008958762065</v>
      </c>
      <c r="AN153" s="209">
        <f t="shared" si="21"/>
        <v>0.33919360565134782</v>
      </c>
      <c r="AO153" s="209"/>
      <c r="AP153" s="209">
        <f t="shared" si="22"/>
        <v>0.1392374931046223</v>
      </c>
      <c r="AQ153" s="209">
        <f t="shared" si="23"/>
        <v>0.15502292061020251</v>
      </c>
    </row>
    <row r="154" spans="2:43">
      <c r="B154" s="322">
        <v>41730</v>
      </c>
      <c r="C154" s="202">
        <v>16839.088573339999</v>
      </c>
      <c r="D154" s="202">
        <v>5.8513438400000002</v>
      </c>
      <c r="E154" s="202">
        <v>1472.1748205100002</v>
      </c>
      <c r="F154" s="202">
        <v>0</v>
      </c>
      <c r="G154" s="202">
        <v>260.31249193999997</v>
      </c>
      <c r="H154" s="202">
        <v>18577.427229630001</v>
      </c>
      <c r="I154" s="206"/>
      <c r="J154" s="204">
        <v>9.4821619662448953E-2</v>
      </c>
      <c r="K154" s="204">
        <v>0.20853205548447584</v>
      </c>
      <c r="L154" s="204">
        <v>0.31243528519658748</v>
      </c>
      <c r="M154" s="204"/>
      <c r="N154" s="204">
        <v>4.9534605820449329E-2</v>
      </c>
      <c r="O154" s="204">
        <v>0.1087526625371773</v>
      </c>
      <c r="P154" s="206"/>
      <c r="Q154" s="202">
        <v>6669.4281506199995</v>
      </c>
      <c r="R154" s="202">
        <v>677.42778190000001</v>
      </c>
      <c r="S154" s="202">
        <v>2177.912746515</v>
      </c>
      <c r="T154" s="202"/>
      <c r="U154" s="202">
        <v>290.03033729000003</v>
      </c>
      <c r="V154" s="202">
        <v>9814.7990163249997</v>
      </c>
      <c r="W154" s="206"/>
      <c r="X154" s="204">
        <v>0.12443838648660388</v>
      </c>
      <c r="Y154" s="204">
        <v>0.11954135626336737</v>
      </c>
      <c r="Z154" s="204">
        <v>0.37406631330059681</v>
      </c>
      <c r="AA154" s="204"/>
      <c r="AB154" s="204">
        <v>0.20480142494357012</v>
      </c>
      <c r="AC154" s="204">
        <v>0.17371335274679955</v>
      </c>
      <c r="AD154" s="207"/>
      <c r="AE154" s="208">
        <f t="shared" si="24"/>
        <v>23508.516723959998</v>
      </c>
      <c r="AF154" s="208">
        <f t="shared" si="25"/>
        <v>683.27912574000004</v>
      </c>
      <c r="AG154" s="208">
        <f t="shared" si="26"/>
        <v>3650.0875670250002</v>
      </c>
      <c r="AH154" s="208">
        <f t="shared" si="27"/>
        <v>0</v>
      </c>
      <c r="AI154" s="208">
        <f t="shared" si="28"/>
        <v>550.34282923000001</v>
      </c>
      <c r="AJ154" s="208">
        <f t="shared" si="29"/>
        <v>28392.226245955</v>
      </c>
      <c r="AK154" s="207"/>
      <c r="AL154" s="209">
        <f t="shared" ref="AL154:AL170" si="30">+AE154/AE142-1</f>
        <v>0.10306425648807327</v>
      </c>
      <c r="AM154" s="209">
        <f t="shared" ref="AM154:AM170" si="31">+AF154/AF142-1</f>
        <v>0.12024776814961902</v>
      </c>
      <c r="AN154" s="209">
        <f t="shared" ref="AN154:AN170" si="32">+AG154/AG142-1</f>
        <v>0.34852538126408783</v>
      </c>
      <c r="AO154" s="209"/>
      <c r="AP154" s="209">
        <f t="shared" ref="AP154:AP170" si="33">+AI154/AI142-1</f>
        <v>0.12600883288948972</v>
      </c>
      <c r="AQ154" s="209">
        <f t="shared" ref="AQ154:AQ170" si="34">+AJ154/AJ142-1</f>
        <v>0.13037959165835722</v>
      </c>
    </row>
    <row r="155" spans="2:43">
      <c r="B155" s="322">
        <v>41760</v>
      </c>
      <c r="C155" s="202">
        <v>16722.95853561</v>
      </c>
      <c r="D155" s="202">
        <v>5.25861701</v>
      </c>
      <c r="E155" s="202">
        <v>1469.2513658700002</v>
      </c>
      <c r="F155" s="202">
        <v>0</v>
      </c>
      <c r="G155" s="202">
        <v>255.18367240000001</v>
      </c>
      <c r="H155" s="202">
        <v>18452.652190889999</v>
      </c>
      <c r="I155" s="206"/>
      <c r="J155" s="204">
        <v>8.7978472077255176E-2</v>
      </c>
      <c r="K155" s="204">
        <v>5.7249388700384873E-2</v>
      </c>
      <c r="L155" s="204">
        <v>0.29859929183856848</v>
      </c>
      <c r="M155" s="204"/>
      <c r="N155" s="204">
        <v>3.2046165368896817E-2</v>
      </c>
      <c r="O155" s="204">
        <v>0.10136704259118789</v>
      </c>
      <c r="P155" s="206"/>
      <c r="Q155" s="202">
        <v>6883.7859722399999</v>
      </c>
      <c r="R155" s="202">
        <v>672.34084398999994</v>
      </c>
      <c r="S155" s="202">
        <v>2235.0262843950004</v>
      </c>
      <c r="T155" s="202"/>
      <c r="U155" s="202">
        <v>293.99316363999998</v>
      </c>
      <c r="V155" s="202">
        <v>10085.146264265</v>
      </c>
      <c r="W155" s="206"/>
      <c r="X155" s="204">
        <v>0.14609950277051276</v>
      </c>
      <c r="Y155" s="204">
        <v>8.2382503983071897E-2</v>
      </c>
      <c r="Z155" s="204">
        <v>0.38642868244928441</v>
      </c>
      <c r="AA155" s="204"/>
      <c r="AB155" s="204">
        <v>0.19125996127017331</v>
      </c>
      <c r="AC155" s="204">
        <v>0.18840234017858193</v>
      </c>
      <c r="AD155" s="207"/>
      <c r="AE155" s="208">
        <f t="shared" si="24"/>
        <v>23606.744507849999</v>
      </c>
      <c r="AF155" s="208">
        <f t="shared" si="25"/>
        <v>677.59946099999991</v>
      </c>
      <c r="AG155" s="208">
        <f t="shared" si="26"/>
        <v>3704.2776502650004</v>
      </c>
      <c r="AH155" s="208">
        <f t="shared" si="27"/>
        <v>0</v>
      </c>
      <c r="AI155" s="208">
        <f t="shared" si="28"/>
        <v>549.17683604000001</v>
      </c>
      <c r="AJ155" s="208">
        <f t="shared" si="29"/>
        <v>28537.798455155</v>
      </c>
      <c r="AK155" s="207"/>
      <c r="AL155" s="209">
        <f t="shared" si="30"/>
        <v>0.10430871869235925</v>
      </c>
      <c r="AM155" s="209">
        <f t="shared" si="31"/>
        <v>8.2182854578372044E-2</v>
      </c>
      <c r="AN155" s="209">
        <f t="shared" si="32"/>
        <v>0.35020789216404857</v>
      </c>
      <c r="AO155" s="209"/>
      <c r="AP155" s="209">
        <f t="shared" si="33"/>
        <v>0.11157762809652172</v>
      </c>
      <c r="AQ155" s="209">
        <f t="shared" si="34"/>
        <v>0.13062971947891588</v>
      </c>
    </row>
    <row r="156" spans="2:43">
      <c r="B156" s="322">
        <v>41791</v>
      </c>
      <c r="C156" s="202">
        <v>16984.73245145</v>
      </c>
      <c r="D156" s="202">
        <v>5.8951930599999995</v>
      </c>
      <c r="E156" s="202">
        <v>1479.3362324399995</v>
      </c>
      <c r="F156" s="202">
        <v>0</v>
      </c>
      <c r="G156" s="202">
        <v>259.08890829000001</v>
      </c>
      <c r="H156" s="202">
        <v>18729.052785240001</v>
      </c>
      <c r="I156" s="206"/>
      <c r="J156" s="204">
        <v>0.10668858157684036</v>
      </c>
      <c r="K156" s="204">
        <v>0.33023690348500723</v>
      </c>
      <c r="L156" s="204">
        <v>0.14780711993256102</v>
      </c>
      <c r="M156" s="204"/>
      <c r="N156" s="204">
        <v>4.4065126319838166E-2</v>
      </c>
      <c r="O156" s="204">
        <v>0.10896497779030412</v>
      </c>
      <c r="P156" s="206"/>
      <c r="Q156" s="202">
        <v>7061.1457218499991</v>
      </c>
      <c r="R156" s="202">
        <v>668.49224355999991</v>
      </c>
      <c r="S156" s="202">
        <v>2248.0554628499995</v>
      </c>
      <c r="T156" s="202"/>
      <c r="U156" s="202">
        <v>299.07860796999995</v>
      </c>
      <c r="V156" s="202">
        <v>10276.772036229999</v>
      </c>
      <c r="W156" s="206"/>
      <c r="X156" s="204">
        <v>0.16363438342475822</v>
      </c>
      <c r="Y156" s="204">
        <v>1.4854746625906134E-2</v>
      </c>
      <c r="Z156" s="204">
        <v>0.3048515412306656</v>
      </c>
      <c r="AA156" s="204"/>
      <c r="AB156" s="204">
        <v>0.19433831739335794</v>
      </c>
      <c r="AC156" s="204">
        <v>0.18121817341301361</v>
      </c>
      <c r="AD156" s="207"/>
      <c r="AE156" s="208">
        <f t="shared" si="24"/>
        <v>24045.8781733</v>
      </c>
      <c r="AF156" s="208">
        <f t="shared" si="25"/>
        <v>674.3874366199999</v>
      </c>
      <c r="AG156" s="208">
        <f t="shared" si="26"/>
        <v>3727.391695289999</v>
      </c>
      <c r="AH156" s="208">
        <f t="shared" si="27"/>
        <v>0</v>
      </c>
      <c r="AI156" s="208">
        <f t="shared" si="28"/>
        <v>558.16751625999996</v>
      </c>
      <c r="AJ156" s="208">
        <f t="shared" si="29"/>
        <v>29005.82482147</v>
      </c>
      <c r="AK156" s="207"/>
      <c r="AL156" s="209">
        <f t="shared" si="30"/>
        <v>0.12282442044845254</v>
      </c>
      <c r="AM156" s="209">
        <f t="shared" si="31"/>
        <v>1.6962411653298926E-2</v>
      </c>
      <c r="AN156" s="209">
        <f t="shared" si="32"/>
        <v>0.23764499901439451</v>
      </c>
      <c r="AO156" s="209"/>
      <c r="AP156" s="209">
        <f t="shared" si="33"/>
        <v>0.11954226524975109</v>
      </c>
      <c r="AQ156" s="209">
        <f t="shared" si="34"/>
        <v>0.13353082681062878</v>
      </c>
    </row>
    <row r="157" spans="2:43">
      <c r="B157" s="322">
        <v>41821</v>
      </c>
      <c r="C157" s="202">
        <v>16914.458491670001</v>
      </c>
      <c r="D157" s="202">
        <v>6.0533980300000003</v>
      </c>
      <c r="E157" s="202">
        <v>1499.8519628500001</v>
      </c>
      <c r="F157" s="202">
        <v>0</v>
      </c>
      <c r="G157" s="202">
        <v>260.50978939999999</v>
      </c>
      <c r="H157" s="202">
        <v>18680.873641949998</v>
      </c>
      <c r="I157" s="206"/>
      <c r="J157" s="204">
        <v>9.7131926280295433E-2</v>
      </c>
      <c r="K157" s="204">
        <v>0.18849535377072568</v>
      </c>
      <c r="L157" s="204">
        <v>0.18098100977617593</v>
      </c>
      <c r="M157" s="204"/>
      <c r="N157" s="204">
        <v>6.0712040122662403E-2</v>
      </c>
      <c r="O157" s="204">
        <v>0.10291840074707004</v>
      </c>
      <c r="P157" s="206"/>
      <c r="Q157" s="202">
        <v>7349.3771280499996</v>
      </c>
      <c r="R157" s="202">
        <v>670.31217400000003</v>
      </c>
      <c r="S157" s="202">
        <v>2273.2964059999999</v>
      </c>
      <c r="T157" s="202"/>
      <c r="U157" s="202">
        <v>302.73378207999997</v>
      </c>
      <c r="V157" s="202">
        <v>10595.719490129999</v>
      </c>
      <c r="W157" s="206"/>
      <c r="X157" s="204">
        <v>0.19731352901280719</v>
      </c>
      <c r="Y157" s="204">
        <v>5.2652997705855409E-3</v>
      </c>
      <c r="Z157" s="204">
        <v>0.29951130286375172</v>
      </c>
      <c r="AA157" s="204"/>
      <c r="AB157" s="204">
        <v>0.18928875402789247</v>
      </c>
      <c r="AC157" s="204">
        <v>0.20283959423105946</v>
      </c>
      <c r="AD157" s="207"/>
      <c r="AE157" s="208">
        <f t="shared" si="24"/>
        <v>24263.835619720001</v>
      </c>
      <c r="AF157" s="208">
        <f t="shared" si="25"/>
        <v>676.36557203000007</v>
      </c>
      <c r="AG157" s="208">
        <f t="shared" si="26"/>
        <v>3773.1483688500002</v>
      </c>
      <c r="AH157" s="208">
        <f t="shared" si="27"/>
        <v>0</v>
      </c>
      <c r="AI157" s="208">
        <f t="shared" si="28"/>
        <v>563.2435714799999</v>
      </c>
      <c r="AJ157" s="208">
        <f t="shared" si="29"/>
        <v>29276.593132079997</v>
      </c>
      <c r="AK157" s="207"/>
      <c r="AL157" s="209">
        <f t="shared" si="30"/>
        <v>0.12566040098732034</v>
      </c>
      <c r="AM157" s="209">
        <f t="shared" si="31"/>
        <v>6.6542839694399003E-3</v>
      </c>
      <c r="AN157" s="209">
        <f t="shared" si="32"/>
        <v>0.24965488759880672</v>
      </c>
      <c r="AO157" s="209"/>
      <c r="AP157" s="209">
        <f t="shared" si="33"/>
        <v>0.12615098270238145</v>
      </c>
      <c r="AQ157" s="209">
        <f t="shared" si="34"/>
        <v>0.13710536362766557</v>
      </c>
    </row>
    <row r="158" spans="2:43">
      <c r="B158" s="322">
        <v>41852</v>
      </c>
      <c r="C158" s="202">
        <v>17103.541990350001</v>
      </c>
      <c r="D158" s="202">
        <v>6.4161154400000004</v>
      </c>
      <c r="E158" s="202">
        <v>1528.4479107600002</v>
      </c>
      <c r="F158" s="202">
        <v>0</v>
      </c>
      <c r="G158" s="202">
        <v>267.78170526999997</v>
      </c>
      <c r="H158" s="202">
        <v>18906.187721820002</v>
      </c>
      <c r="I158" s="206"/>
      <c r="J158" s="204">
        <v>0.10974824394294669</v>
      </c>
      <c r="K158" s="204">
        <v>0.60741639360453803</v>
      </c>
      <c r="L158" s="204">
        <v>0.17676549918946893</v>
      </c>
      <c r="M158" s="204"/>
      <c r="N158" s="204">
        <v>6.3519294341552124E-2</v>
      </c>
      <c r="O158" s="204">
        <v>0.11430965849547037</v>
      </c>
      <c r="P158" s="206"/>
      <c r="Q158" s="202">
        <v>7459.2498061199994</v>
      </c>
      <c r="R158" s="202">
        <v>727.87766746</v>
      </c>
      <c r="S158" s="202">
        <v>2286.9753718899997</v>
      </c>
      <c r="T158" s="202"/>
      <c r="U158" s="202">
        <v>304.37768410000001</v>
      </c>
      <c r="V158" s="202">
        <v>10778.480529569999</v>
      </c>
      <c r="W158" s="206"/>
      <c r="X158" s="204">
        <v>0.19344882682189923</v>
      </c>
      <c r="Y158" s="204">
        <v>7.1960782928798928E-2</v>
      </c>
      <c r="Z158" s="204">
        <v>0.2461576855162757</v>
      </c>
      <c r="AA158" s="204"/>
      <c r="AB158" s="204">
        <v>0.1941291944101009</v>
      </c>
      <c r="AC158" s="204">
        <v>0.19504691452110778</v>
      </c>
      <c r="AD158" s="207"/>
      <c r="AE158" s="208">
        <f t="shared" si="24"/>
        <v>24562.791796469999</v>
      </c>
      <c r="AF158" s="208">
        <f t="shared" si="25"/>
        <v>734.2937829</v>
      </c>
      <c r="AG158" s="208">
        <f t="shared" si="26"/>
        <v>3815.4232826500001</v>
      </c>
      <c r="AH158" s="208">
        <f t="shared" si="27"/>
        <v>0</v>
      </c>
      <c r="AI158" s="208">
        <f t="shared" si="28"/>
        <v>572.15938936999999</v>
      </c>
      <c r="AJ158" s="208">
        <f t="shared" si="29"/>
        <v>29684.668251390001</v>
      </c>
      <c r="AK158" s="207"/>
      <c r="AL158" s="209">
        <f t="shared" si="30"/>
        <v>0.13389819012402548</v>
      </c>
      <c r="AM158" s="209">
        <f t="shared" si="31"/>
        <v>7.5090047187316156E-2</v>
      </c>
      <c r="AN158" s="209">
        <f t="shared" si="32"/>
        <v>0.21739948712754709</v>
      </c>
      <c r="AO158" s="209"/>
      <c r="AP158" s="209">
        <f t="shared" si="33"/>
        <v>0.12922467239146385</v>
      </c>
      <c r="AQ158" s="209">
        <f t="shared" si="34"/>
        <v>0.14233215170288749</v>
      </c>
    </row>
    <row r="159" spans="2:43">
      <c r="B159" s="322">
        <v>41883</v>
      </c>
      <c r="C159" s="202">
        <v>17213.959318249999</v>
      </c>
      <c r="D159" s="202">
        <v>6.0911530599999999</v>
      </c>
      <c r="E159" s="202">
        <v>1504.9079669100004</v>
      </c>
      <c r="F159" s="202">
        <v>0</v>
      </c>
      <c r="G159" s="202">
        <v>265.85468200000003</v>
      </c>
      <c r="H159" s="202">
        <v>18990.813120219998</v>
      </c>
      <c r="I159" s="206"/>
      <c r="J159" s="204">
        <v>0.11658921219787777</v>
      </c>
      <c r="K159" s="204">
        <v>0.31187394806656976</v>
      </c>
      <c r="L159" s="204">
        <v>0.18090605367399992</v>
      </c>
      <c r="M159" s="204"/>
      <c r="N159" s="204">
        <v>6.215467471609526E-2</v>
      </c>
      <c r="O159" s="204">
        <v>0.12067547027474168</v>
      </c>
      <c r="P159" s="206"/>
      <c r="Q159" s="202">
        <v>7556.7153934600001</v>
      </c>
      <c r="R159" s="202">
        <v>714.78076282000006</v>
      </c>
      <c r="S159" s="202">
        <v>2337.4664123299999</v>
      </c>
      <c r="T159" s="202"/>
      <c r="U159" s="202">
        <v>309.61346738999998</v>
      </c>
      <c r="V159" s="202">
        <v>10918.576036</v>
      </c>
      <c r="W159" s="206"/>
      <c r="X159" s="204">
        <v>0.21502586124824541</v>
      </c>
      <c r="Y159" s="204">
        <v>2.2630354994891411E-2</v>
      </c>
      <c r="Z159" s="204">
        <v>0.25135516653603851</v>
      </c>
      <c r="AA159" s="204"/>
      <c r="AB159" s="204">
        <v>0.1910828355768337</v>
      </c>
      <c r="AC159" s="204">
        <v>0.20697390833375695</v>
      </c>
      <c r="AD159" s="207"/>
      <c r="AE159" s="208">
        <f t="shared" si="24"/>
        <v>24770.674711709999</v>
      </c>
      <c r="AF159" s="208">
        <f t="shared" si="25"/>
        <v>720.87191588000007</v>
      </c>
      <c r="AG159" s="208">
        <f t="shared" si="26"/>
        <v>3842.3743792400001</v>
      </c>
      <c r="AH159" s="208">
        <f t="shared" si="27"/>
        <v>0</v>
      </c>
      <c r="AI159" s="208">
        <f t="shared" si="28"/>
        <v>575.46814939000001</v>
      </c>
      <c r="AJ159" s="208">
        <f t="shared" si="29"/>
        <v>29909.389156220001</v>
      </c>
      <c r="AK159" s="207"/>
      <c r="AL159" s="209">
        <f t="shared" si="30"/>
        <v>0.14488544121086266</v>
      </c>
      <c r="AM159" s="209">
        <f t="shared" si="31"/>
        <v>2.4539072128243244E-2</v>
      </c>
      <c r="AN159" s="209">
        <f t="shared" si="32"/>
        <v>0.22278450026666441</v>
      </c>
      <c r="AO159" s="209"/>
      <c r="AP159" s="209">
        <f t="shared" si="33"/>
        <v>0.12783735196396595</v>
      </c>
      <c r="AQ159" s="209">
        <f t="shared" si="34"/>
        <v>0.1507106081314864</v>
      </c>
    </row>
    <row r="160" spans="2:43">
      <c r="B160" s="322">
        <v>41913</v>
      </c>
      <c r="C160" s="202">
        <v>17538.076472320001</v>
      </c>
      <c r="D160" s="202">
        <v>5.0166737499999998</v>
      </c>
      <c r="E160" s="202">
        <v>1524.7888246400003</v>
      </c>
      <c r="F160" s="202">
        <v>0</v>
      </c>
      <c r="G160" s="202">
        <v>261.73844975999998</v>
      </c>
      <c r="H160" s="202">
        <v>19329.620420470001</v>
      </c>
      <c r="I160" s="206"/>
      <c r="J160" s="204">
        <v>0.12841008584784652</v>
      </c>
      <c r="K160" s="204">
        <v>3.3335430829645851E-2</v>
      </c>
      <c r="L160" s="204">
        <v>0.17929851193894986</v>
      </c>
      <c r="M160" s="204"/>
      <c r="N160" s="204">
        <v>4.893488787374789E-2</v>
      </c>
      <c r="O160" s="204">
        <v>0.13107275149940589</v>
      </c>
      <c r="P160" s="206"/>
      <c r="Q160" s="202">
        <v>7995.9300774900012</v>
      </c>
      <c r="R160" s="202">
        <v>716.18368466000004</v>
      </c>
      <c r="S160" s="202">
        <v>2381.0017764399995</v>
      </c>
      <c r="T160" s="202"/>
      <c r="U160" s="202">
        <v>311.27142499000001</v>
      </c>
      <c r="V160" s="202">
        <v>11404.386963580002</v>
      </c>
      <c r="W160" s="206"/>
      <c r="X160" s="204">
        <v>0.2558958428256628</v>
      </c>
      <c r="Y160" s="204">
        <v>2.0387959692766744E-2</v>
      </c>
      <c r="Z160" s="204">
        <v>0.25303709649843986</v>
      </c>
      <c r="AA160" s="204"/>
      <c r="AB160" s="204">
        <v>0.18536881976997144</v>
      </c>
      <c r="AC160" s="204">
        <v>0.23539519657607544</v>
      </c>
      <c r="AD160" s="207"/>
      <c r="AE160" s="208">
        <f t="shared" si="24"/>
        <v>25534.006549810001</v>
      </c>
      <c r="AF160" s="208">
        <f t="shared" si="25"/>
        <v>721.20035841000004</v>
      </c>
      <c r="AG160" s="208">
        <f t="shared" si="26"/>
        <v>3905.7906010799998</v>
      </c>
      <c r="AH160" s="208">
        <f t="shared" si="27"/>
        <v>0</v>
      </c>
      <c r="AI160" s="208">
        <f t="shared" si="28"/>
        <v>573.00987474999999</v>
      </c>
      <c r="AJ160" s="208">
        <f t="shared" si="29"/>
        <v>30734.007384050004</v>
      </c>
      <c r="AK160" s="207"/>
      <c r="AL160" s="209">
        <f t="shared" si="30"/>
        <v>0.16545720106244355</v>
      </c>
      <c r="AM160" s="209">
        <f t="shared" si="31"/>
        <v>2.0476901660691382E-2</v>
      </c>
      <c r="AN160" s="209">
        <f t="shared" si="32"/>
        <v>0.22317902082424523</v>
      </c>
      <c r="AO160" s="209"/>
      <c r="AP160" s="209">
        <f t="shared" si="33"/>
        <v>0.1188924019086377</v>
      </c>
      <c r="AQ160" s="209">
        <f t="shared" si="34"/>
        <v>0.16766097891549614</v>
      </c>
    </row>
    <row r="161" spans="2:43">
      <c r="B161" s="322">
        <v>41944</v>
      </c>
      <c r="C161" s="202">
        <v>17831.691927379998</v>
      </c>
      <c r="D161" s="202">
        <v>5.2155210599999995</v>
      </c>
      <c r="E161" s="202">
        <v>1523.9359972100001</v>
      </c>
      <c r="F161" s="202">
        <v>0</v>
      </c>
      <c r="G161" s="202">
        <v>261.66460325000003</v>
      </c>
      <c r="H161" s="202">
        <v>19622.508048899996</v>
      </c>
      <c r="I161" s="206"/>
      <c r="J161" s="204">
        <v>0.14179148995187396</v>
      </c>
      <c r="K161" s="204">
        <v>3.0550914664729811E-2</v>
      </c>
      <c r="L161" s="204">
        <v>0.1425865646036486</v>
      </c>
      <c r="M161" s="204"/>
      <c r="N161" s="204">
        <v>5.3038614111641014E-2</v>
      </c>
      <c r="O161" s="204">
        <v>0.14053855032921958</v>
      </c>
      <c r="P161" s="206"/>
      <c r="Q161" s="202">
        <v>7871.78740827</v>
      </c>
      <c r="R161" s="202">
        <v>743.75163588999999</v>
      </c>
      <c r="S161" s="202">
        <v>2418.5484128600001</v>
      </c>
      <c r="T161" s="202"/>
      <c r="U161" s="202">
        <v>311.60731836000002</v>
      </c>
      <c r="V161" s="202">
        <v>11345.69477538</v>
      </c>
      <c r="W161" s="206"/>
      <c r="X161" s="204">
        <v>0.19855227299105205</v>
      </c>
      <c r="Y161" s="204">
        <v>2.4628374977517131E-2</v>
      </c>
      <c r="Z161" s="204">
        <v>0.24510527345907285</v>
      </c>
      <c r="AA161" s="204"/>
      <c r="AB161" s="204">
        <v>0.16495671931184552</v>
      </c>
      <c r="AC161" s="204">
        <v>0.19383755456347518</v>
      </c>
      <c r="AD161" s="207"/>
      <c r="AE161" s="208">
        <f t="shared" si="24"/>
        <v>25703.479335649998</v>
      </c>
      <c r="AF161" s="208">
        <f t="shared" si="25"/>
        <v>748.96715695</v>
      </c>
      <c r="AG161" s="208">
        <f t="shared" si="26"/>
        <v>3942.4844100700002</v>
      </c>
      <c r="AH161" s="208">
        <f t="shared" si="27"/>
        <v>0</v>
      </c>
      <c r="AI161" s="208">
        <f t="shared" si="28"/>
        <v>573.27192161000005</v>
      </c>
      <c r="AJ161" s="208">
        <f t="shared" si="29"/>
        <v>30968.202824279993</v>
      </c>
      <c r="AK161" s="207"/>
      <c r="AL161" s="209">
        <f t="shared" si="30"/>
        <v>0.15859517587139016</v>
      </c>
      <c r="AM161" s="209">
        <f t="shared" si="31"/>
        <v>2.4669381903600351E-2</v>
      </c>
      <c r="AN161" s="209">
        <f t="shared" si="32"/>
        <v>0.20336938004339578</v>
      </c>
      <c r="AO161" s="209"/>
      <c r="AP161" s="209">
        <f t="shared" si="33"/>
        <v>0.11105816058752138</v>
      </c>
      <c r="AQ161" s="209">
        <f t="shared" si="34"/>
        <v>0.15950391383026519</v>
      </c>
    </row>
    <row r="162" spans="2:43">
      <c r="B162" s="322">
        <v>41974</v>
      </c>
      <c r="C162" s="202">
        <v>18999.08760201</v>
      </c>
      <c r="D162" s="202">
        <v>5.9371227400000004</v>
      </c>
      <c r="E162" s="202">
        <v>1624.45847202</v>
      </c>
      <c r="F162" s="202">
        <v>0</v>
      </c>
      <c r="G162" s="202">
        <v>278.23391304</v>
      </c>
      <c r="H162" s="202">
        <v>20907.717109810001</v>
      </c>
      <c r="I162" s="206"/>
      <c r="J162" s="204">
        <v>0.10182116498571636</v>
      </c>
      <c r="K162" s="204">
        <v>0.62074001273465318</v>
      </c>
      <c r="L162" s="204">
        <v>0.16231542163761903</v>
      </c>
      <c r="M162" s="204"/>
      <c r="N162" s="204">
        <v>6.2961747400402057E-2</v>
      </c>
      <c r="O162" s="204">
        <v>0.1058555949802138</v>
      </c>
      <c r="P162" s="206"/>
      <c r="Q162" s="202">
        <v>7850.8876421600016</v>
      </c>
      <c r="R162" s="202">
        <v>781.08062663999999</v>
      </c>
      <c r="S162" s="202">
        <v>2449.6325275899999</v>
      </c>
      <c r="T162" s="202"/>
      <c r="U162" s="202">
        <v>314.25662285000004</v>
      </c>
      <c r="V162" s="202">
        <v>11395.857419240001</v>
      </c>
      <c r="W162" s="206"/>
      <c r="X162" s="204">
        <v>0.2247465356575189</v>
      </c>
      <c r="Y162" s="204">
        <v>8.2598114132413469E-2</v>
      </c>
      <c r="Z162" s="204">
        <v>0.24801394763933615</v>
      </c>
      <c r="AA162" s="204"/>
      <c r="AB162" s="204">
        <v>0.16874157111859067</v>
      </c>
      <c r="AC162" s="204">
        <v>0.21706265999127061</v>
      </c>
      <c r="AD162" s="207"/>
      <c r="AE162" s="208">
        <f t="shared" si="24"/>
        <v>26849.975244170004</v>
      </c>
      <c r="AF162" s="208">
        <f t="shared" si="25"/>
        <v>787.01774937999994</v>
      </c>
      <c r="AG162" s="208">
        <f t="shared" si="26"/>
        <v>4074.0909996099999</v>
      </c>
      <c r="AH162" s="208">
        <f t="shared" si="27"/>
        <v>0</v>
      </c>
      <c r="AI162" s="208">
        <f t="shared" si="28"/>
        <v>592.49053589000005</v>
      </c>
      <c r="AJ162" s="208">
        <f t="shared" si="29"/>
        <v>32303.574529050002</v>
      </c>
      <c r="AK162" s="207"/>
      <c r="AL162" s="209">
        <f t="shared" si="30"/>
        <v>0.13513445181735229</v>
      </c>
      <c r="AM162" s="209">
        <f t="shared" si="31"/>
        <v>8.5316627102339115E-2</v>
      </c>
      <c r="AN162" s="209">
        <f t="shared" si="32"/>
        <v>0.21237186365889804</v>
      </c>
      <c r="AO162" s="209"/>
      <c r="AP162" s="209">
        <f t="shared" si="33"/>
        <v>0.11656243763205465</v>
      </c>
      <c r="AQ162" s="209">
        <f t="shared" si="34"/>
        <v>0.14268917914434209</v>
      </c>
    </row>
    <row r="163" spans="2:43">
      <c r="B163" s="322">
        <v>42005</v>
      </c>
      <c r="C163" s="202">
        <v>18033.004422489998</v>
      </c>
      <c r="D163" s="202">
        <v>8.1288653899999996</v>
      </c>
      <c r="E163" s="202">
        <v>1580.2692242999999</v>
      </c>
      <c r="F163" s="202">
        <v>29.316327430000001</v>
      </c>
      <c r="G163" s="202">
        <v>272.56716542000004</v>
      </c>
      <c r="H163" s="202">
        <v>19923.286005029997</v>
      </c>
      <c r="I163" s="206"/>
      <c r="J163" s="204">
        <v>9.2887924408103117E-2</v>
      </c>
      <c r="K163" s="204">
        <v>0.83598103506112609</v>
      </c>
      <c r="L163" s="204">
        <v>0.14804698965596375</v>
      </c>
      <c r="M163" s="204"/>
      <c r="N163" s="204">
        <v>6.428202639431313E-2</v>
      </c>
      <c r="O163" s="204">
        <v>9.8467900148157206E-2</v>
      </c>
      <c r="P163" s="206"/>
      <c r="Q163" s="202">
        <v>7835.7412191100002</v>
      </c>
      <c r="R163" s="202">
        <v>808.68468687999996</v>
      </c>
      <c r="S163" s="202">
        <v>2497.6689950400005</v>
      </c>
      <c r="T163" s="202">
        <v>42.684785489999996</v>
      </c>
      <c r="U163" s="202">
        <v>318.66074904999999</v>
      </c>
      <c r="V163" s="202">
        <v>11503.440435569999</v>
      </c>
      <c r="W163" s="206"/>
      <c r="X163" s="204">
        <v>0.17315828513064102</v>
      </c>
      <c r="Y163" s="204">
        <v>0.10846857388349851</v>
      </c>
      <c r="Z163" s="204">
        <v>0.22886526548008979</v>
      </c>
      <c r="AA163" s="204"/>
      <c r="AB163" s="204">
        <v>0.15660192658568683</v>
      </c>
      <c r="AC163" s="204">
        <v>0.1838772234517736</v>
      </c>
      <c r="AD163" s="207"/>
      <c r="AE163" s="208">
        <f t="shared" si="24"/>
        <v>25868.745641599999</v>
      </c>
      <c r="AF163" s="208">
        <f t="shared" si="25"/>
        <v>816.81355226999995</v>
      </c>
      <c r="AG163" s="208">
        <f t="shared" si="26"/>
        <v>4077.9382193400006</v>
      </c>
      <c r="AH163" s="208">
        <f t="shared" si="27"/>
        <v>72.001112919999997</v>
      </c>
      <c r="AI163" s="208">
        <f t="shared" si="28"/>
        <v>591.22791447000009</v>
      </c>
      <c r="AJ163" s="208">
        <f t="shared" si="29"/>
        <v>31426.726440599996</v>
      </c>
      <c r="AK163" s="207"/>
      <c r="AL163" s="209">
        <f t="shared" si="30"/>
        <v>0.11601786207076015</v>
      </c>
      <c r="AM163" s="209">
        <f t="shared" si="31"/>
        <v>0.11285709955916379</v>
      </c>
      <c r="AN163" s="209">
        <f t="shared" si="32"/>
        <v>0.19623234824093716</v>
      </c>
      <c r="AO163" s="209"/>
      <c r="AP163" s="209">
        <f t="shared" si="33"/>
        <v>0.11212735940560137</v>
      </c>
      <c r="AQ163" s="209">
        <f t="shared" si="34"/>
        <v>0.12826248698047205</v>
      </c>
    </row>
    <row r="164" spans="2:43">
      <c r="B164" s="322">
        <v>42036</v>
      </c>
      <c r="C164" s="202">
        <v>17687.883031410001</v>
      </c>
      <c r="D164" s="202">
        <v>7.2055898300000001</v>
      </c>
      <c r="E164" s="202">
        <v>1602.2552108400002</v>
      </c>
      <c r="F164" s="202">
        <v>29.59032728</v>
      </c>
      <c r="G164" s="202">
        <v>271.36780119999997</v>
      </c>
      <c r="H164" s="202">
        <v>19598.301960559998</v>
      </c>
      <c r="I164" s="206"/>
      <c r="J164" s="204">
        <v>7.6278343117898606E-2</v>
      </c>
      <c r="K164" s="204">
        <v>0.29112314689786345</v>
      </c>
      <c r="L164" s="204">
        <v>0.15342741564386331</v>
      </c>
      <c r="M164" s="204"/>
      <c r="N164" s="204">
        <v>7.5558784059230222E-2</v>
      </c>
      <c r="O164" s="204">
        <v>8.3898228777471884E-2</v>
      </c>
      <c r="P164" s="206"/>
      <c r="Q164" s="202">
        <v>7977.7279345500001</v>
      </c>
      <c r="R164" s="202">
        <v>827.25134373999992</v>
      </c>
      <c r="S164" s="202">
        <v>2536.2826836500003</v>
      </c>
      <c r="T164" s="202">
        <v>43.213833139999998</v>
      </c>
      <c r="U164" s="202">
        <v>321.02087478000004</v>
      </c>
      <c r="V164" s="202">
        <v>11705.496669860002</v>
      </c>
      <c r="W164" s="206"/>
      <c r="X164" s="204">
        <v>0.1809572692227972</v>
      </c>
      <c r="Y164" s="204">
        <v>0.13064107219772869</v>
      </c>
      <c r="Z164" s="204">
        <v>0.22229079562594545</v>
      </c>
      <c r="AA164" s="204"/>
      <c r="AB164" s="204">
        <v>0.12243866460386355</v>
      </c>
      <c r="AC164" s="204">
        <v>0.1886167698337482</v>
      </c>
      <c r="AD164" s="207"/>
      <c r="AE164" s="208">
        <f t="shared" si="24"/>
        <v>25665.610965960001</v>
      </c>
      <c r="AF164" s="208">
        <f t="shared" si="25"/>
        <v>834.45693356999993</v>
      </c>
      <c r="AG164" s="208">
        <f t="shared" si="26"/>
        <v>4138.5378944900003</v>
      </c>
      <c r="AH164" s="208">
        <f t="shared" si="27"/>
        <v>72.804160420000002</v>
      </c>
      <c r="AI164" s="208">
        <f t="shared" si="28"/>
        <v>592.38867598000002</v>
      </c>
      <c r="AJ164" s="208">
        <f t="shared" si="29"/>
        <v>31303.798630420002</v>
      </c>
      <c r="AK164" s="207"/>
      <c r="AL164" s="209">
        <f t="shared" si="30"/>
        <v>0.10677209700233425</v>
      </c>
      <c r="AM164" s="209">
        <f t="shared" si="31"/>
        <v>0.13185590248888546</v>
      </c>
      <c r="AN164" s="209">
        <f t="shared" si="32"/>
        <v>0.19467655140913553</v>
      </c>
      <c r="AO164" s="209"/>
      <c r="AP164" s="209">
        <f t="shared" si="33"/>
        <v>0.10046610837644776</v>
      </c>
      <c r="AQ164" s="209">
        <f t="shared" si="34"/>
        <v>0.12082245098600963</v>
      </c>
    </row>
    <row r="165" spans="2:43">
      <c r="B165" s="322">
        <v>42064</v>
      </c>
      <c r="C165" s="202">
        <v>17738.983616099998</v>
      </c>
      <c r="D165" s="202">
        <v>5.4729781600000003</v>
      </c>
      <c r="E165" s="202">
        <v>1606.9035340999999</v>
      </c>
      <c r="F165" s="202">
        <v>29.093947030000002</v>
      </c>
      <c r="G165" s="202">
        <v>268.17735583000001</v>
      </c>
      <c r="H165" s="202">
        <v>19648.631431220001</v>
      </c>
      <c r="I165" s="206"/>
      <c r="J165" s="204">
        <v>5.3669660708973499E-2</v>
      </c>
      <c r="K165" s="204">
        <v>-0.11699382259449354</v>
      </c>
      <c r="L165" s="204">
        <v>0.14108511260641166</v>
      </c>
      <c r="M165" s="204"/>
      <c r="N165" s="204">
        <v>5.1050912216925592E-2</v>
      </c>
      <c r="O165" s="204">
        <v>6.1800894197402201E-2</v>
      </c>
      <c r="P165" s="206"/>
      <c r="Q165" s="202">
        <v>7948.8160391100009</v>
      </c>
      <c r="R165" s="202">
        <v>826.67954999999984</v>
      </c>
      <c r="S165" s="202">
        <v>2575.40089919</v>
      </c>
      <c r="T165" s="202">
        <v>44.063235030000001</v>
      </c>
      <c r="U165" s="202">
        <v>324.23303730999999</v>
      </c>
      <c r="V165" s="202">
        <v>11719.19276064</v>
      </c>
      <c r="W165" s="206"/>
      <c r="X165" s="204">
        <v>0.18345509750057265</v>
      </c>
      <c r="Y165" s="204">
        <v>0.12976995698927785</v>
      </c>
      <c r="Z165" s="204">
        <v>0.21555113727918096</v>
      </c>
      <c r="AA165" s="204"/>
      <c r="AB165" s="204">
        <v>0.11791620440581108</v>
      </c>
      <c r="AC165" s="204">
        <v>0.18891049158575912</v>
      </c>
      <c r="AD165" s="207"/>
      <c r="AE165" s="208">
        <f t="shared" si="24"/>
        <v>25687.799655210001</v>
      </c>
      <c r="AF165" s="208">
        <f t="shared" si="25"/>
        <v>832.15252815999986</v>
      </c>
      <c r="AG165" s="208">
        <f t="shared" si="26"/>
        <v>4182.3044332899999</v>
      </c>
      <c r="AH165" s="208">
        <f t="shared" si="27"/>
        <v>73.157182059999997</v>
      </c>
      <c r="AI165" s="208">
        <f t="shared" si="28"/>
        <v>592.41039314</v>
      </c>
      <c r="AJ165" s="208">
        <f t="shared" si="29"/>
        <v>31367.824191860003</v>
      </c>
      <c r="AK165" s="207"/>
      <c r="AL165" s="209">
        <f t="shared" si="30"/>
        <v>9.0682117358806158E-2</v>
      </c>
      <c r="AM165" s="209">
        <f t="shared" si="31"/>
        <v>0.12769728306396955</v>
      </c>
      <c r="AN165" s="209">
        <f t="shared" si="32"/>
        <v>0.18581856124494256</v>
      </c>
      <c r="AO165" s="209"/>
      <c r="AP165" s="209">
        <f t="shared" si="33"/>
        <v>8.6622629850428012E-2</v>
      </c>
      <c r="AQ165" s="209">
        <f t="shared" si="34"/>
        <v>0.10597712206858456</v>
      </c>
    </row>
    <row r="166" spans="2:43">
      <c r="B166" s="322">
        <v>42095</v>
      </c>
      <c r="C166" s="202">
        <v>17179.265016249999</v>
      </c>
      <c r="D166" s="202">
        <v>7.6139309699999993</v>
      </c>
      <c r="E166" s="202">
        <v>1625.67135304</v>
      </c>
      <c r="F166" s="202">
        <v>29.63605239</v>
      </c>
      <c r="G166" s="202">
        <v>257.74144243000001</v>
      </c>
      <c r="H166" s="202">
        <v>19099.927795080002</v>
      </c>
      <c r="I166" s="206"/>
      <c r="J166" s="204">
        <v>2.0201594725772543E-2</v>
      </c>
      <c r="K166" s="204">
        <v>0.30122774839360655</v>
      </c>
      <c r="L166" s="204">
        <v>0.10426515274648196</v>
      </c>
      <c r="M166" s="204"/>
      <c r="N166" s="204">
        <v>-9.8767811365447766E-3</v>
      </c>
      <c r="O166" s="204">
        <v>2.8125561144260125E-2</v>
      </c>
      <c r="P166" s="206"/>
      <c r="Q166" s="202">
        <v>7890.5395801200002</v>
      </c>
      <c r="R166" s="202">
        <v>851.85361188999991</v>
      </c>
      <c r="S166" s="202">
        <v>2594.9952915600006</v>
      </c>
      <c r="T166" s="202">
        <v>44.809288030000005</v>
      </c>
      <c r="U166" s="202">
        <v>322.48084298000003</v>
      </c>
      <c r="V166" s="202">
        <v>11704.67861458</v>
      </c>
      <c r="W166" s="206"/>
      <c r="X166" s="204">
        <v>0.18309087404839719</v>
      </c>
      <c r="Y166" s="204">
        <v>0.25748254596347242</v>
      </c>
      <c r="Z166" s="204">
        <v>0.19150562652815073</v>
      </c>
      <c r="AA166" s="204"/>
      <c r="AB166" s="204">
        <v>0.11188659087601893</v>
      </c>
      <c r="AC166" s="204">
        <v>0.19255408033435573</v>
      </c>
      <c r="AD166" s="207"/>
      <c r="AE166" s="208">
        <f t="shared" si="24"/>
        <v>25069.804596369999</v>
      </c>
      <c r="AF166" s="208">
        <f t="shared" si="25"/>
        <v>859.46754285999987</v>
      </c>
      <c r="AG166" s="208">
        <f t="shared" si="26"/>
        <v>4220.6666446000008</v>
      </c>
      <c r="AH166" s="208">
        <f t="shared" si="27"/>
        <v>74.445340420000008</v>
      </c>
      <c r="AI166" s="208">
        <f t="shared" si="28"/>
        <v>580.22228541000004</v>
      </c>
      <c r="AJ166" s="208">
        <f t="shared" si="29"/>
        <v>30804.606409660002</v>
      </c>
      <c r="AK166" s="207"/>
      <c r="AL166" s="209">
        <f t="shared" si="30"/>
        <v>6.6413712559700855E-2</v>
      </c>
      <c r="AM166" s="209">
        <f t="shared" si="31"/>
        <v>0.25785716332133735</v>
      </c>
      <c r="AN166" s="209">
        <f t="shared" si="32"/>
        <v>0.15631928470144918</v>
      </c>
      <c r="AO166" s="209"/>
      <c r="AP166" s="209">
        <f t="shared" si="33"/>
        <v>5.4292442079794556E-2</v>
      </c>
      <c r="AQ166" s="209">
        <f t="shared" si="34"/>
        <v>8.4966220781953927E-2</v>
      </c>
    </row>
    <row r="167" spans="2:43">
      <c r="B167" s="322">
        <v>42125</v>
      </c>
      <c r="C167" s="202">
        <v>17013.648081579999</v>
      </c>
      <c r="D167" s="202">
        <v>6.2252858499999997</v>
      </c>
      <c r="E167" s="202">
        <v>1653.7786932000006</v>
      </c>
      <c r="F167" s="202">
        <v>29.054633089999999</v>
      </c>
      <c r="G167" s="202">
        <v>260.24405583999999</v>
      </c>
      <c r="H167" s="202">
        <v>18962.950749560001</v>
      </c>
      <c r="I167" s="206"/>
      <c r="J167" s="204">
        <v>1.7382662604287447E-2</v>
      </c>
      <c r="K167" s="204">
        <v>0.18382567853139764</v>
      </c>
      <c r="L167" s="204">
        <v>0.12559275534226555</v>
      </c>
      <c r="M167" s="204"/>
      <c r="N167" s="204">
        <v>1.9830357453543668E-2</v>
      </c>
      <c r="O167" s="204">
        <v>2.7654483127467877E-2</v>
      </c>
      <c r="P167" s="206"/>
      <c r="Q167" s="202">
        <v>7894.0958347099995</v>
      </c>
      <c r="R167" s="202">
        <v>841.15900151999995</v>
      </c>
      <c r="S167" s="202">
        <v>2621.1038719399999</v>
      </c>
      <c r="T167" s="202">
        <v>45.12101783</v>
      </c>
      <c r="U167" s="202">
        <v>327.86305215999994</v>
      </c>
      <c r="V167" s="202">
        <v>11729.342778160002</v>
      </c>
      <c r="W167" s="206"/>
      <c r="X167" s="204">
        <v>0.14676660002856567</v>
      </c>
      <c r="Y167" s="204">
        <v>0.25109014131604801</v>
      </c>
      <c r="Z167" s="204">
        <v>0.17273961842892005</v>
      </c>
      <c r="AA167" s="204"/>
      <c r="AB167" s="204">
        <v>0.1152063813343438</v>
      </c>
      <c r="AC167" s="204">
        <v>0.16303149907908954</v>
      </c>
      <c r="AD167" s="207"/>
      <c r="AE167" s="208">
        <f t="shared" si="24"/>
        <v>24907.743916289997</v>
      </c>
      <c r="AF167" s="208">
        <f t="shared" si="25"/>
        <v>847.38428736999992</v>
      </c>
      <c r="AG167" s="208">
        <f t="shared" si="26"/>
        <v>4274.8825651400002</v>
      </c>
      <c r="AH167" s="208">
        <f t="shared" si="27"/>
        <v>74.175650919999995</v>
      </c>
      <c r="AI167" s="208">
        <f t="shared" si="28"/>
        <v>588.10710799999993</v>
      </c>
      <c r="AJ167" s="208">
        <f t="shared" si="29"/>
        <v>30692.293527720001</v>
      </c>
      <c r="AK167" s="207"/>
      <c r="AL167" s="209">
        <f t="shared" si="30"/>
        <v>5.5111343625012577E-2</v>
      </c>
      <c r="AM167" s="209">
        <f t="shared" si="31"/>
        <v>0.25056812489111469</v>
      </c>
      <c r="AN167" s="209">
        <f t="shared" si="32"/>
        <v>0.15403945620387804</v>
      </c>
      <c r="AO167" s="209"/>
      <c r="AP167" s="209">
        <f t="shared" si="33"/>
        <v>7.0888408623928978E-2</v>
      </c>
      <c r="AQ167" s="209">
        <f t="shared" si="34"/>
        <v>7.5496190638203231E-2</v>
      </c>
    </row>
    <row r="168" spans="2:43">
      <c r="B168" s="322">
        <v>42156</v>
      </c>
      <c r="C168" s="202">
        <v>16882.40068952</v>
      </c>
      <c r="D168" s="202">
        <v>7.9051747699999995</v>
      </c>
      <c r="E168" s="202">
        <v>1682.6017156400001</v>
      </c>
      <c r="F168" s="202">
        <v>29.974657090000001</v>
      </c>
      <c r="G168" s="202">
        <v>255.07803277999997</v>
      </c>
      <c r="H168" s="202">
        <v>18857.960269799998</v>
      </c>
      <c r="I168" s="206"/>
      <c r="J168" s="204">
        <v>-6.0249263403182596E-3</v>
      </c>
      <c r="K168" s="204">
        <v>0.34095265236317807</v>
      </c>
      <c r="L168" s="204">
        <v>0.13740316686811416</v>
      </c>
      <c r="M168" s="204"/>
      <c r="N168" s="204">
        <v>-1.5480691691790338E-2</v>
      </c>
      <c r="O168" s="204">
        <v>6.8827551525503239E-3</v>
      </c>
      <c r="P168" s="206"/>
      <c r="Q168" s="202">
        <v>7718.4141849000007</v>
      </c>
      <c r="R168" s="202">
        <v>842.46033480000006</v>
      </c>
      <c r="S168" s="202">
        <v>2622.61455445</v>
      </c>
      <c r="T168" s="202">
        <v>45.35094870999999</v>
      </c>
      <c r="U168" s="202">
        <v>327.11900877999994</v>
      </c>
      <c r="V168" s="202">
        <v>11555.959031639999</v>
      </c>
      <c r="W168" s="206"/>
      <c r="X168" s="204">
        <v>9.3082410268938487E-2</v>
      </c>
      <c r="Y168" s="204">
        <v>0.2602395060166256</v>
      </c>
      <c r="Z168" s="204">
        <v>0.16661470225701147</v>
      </c>
      <c r="AA168" s="204"/>
      <c r="AB168" s="204">
        <v>9.3755956002084417E-2</v>
      </c>
      <c r="AC168" s="204">
        <v>0.12447361787342581</v>
      </c>
      <c r="AD168" s="207"/>
      <c r="AE168" s="208">
        <f t="shared" si="24"/>
        <v>24600.814874420001</v>
      </c>
      <c r="AF168" s="208">
        <f t="shared" si="25"/>
        <v>850.36550957000009</v>
      </c>
      <c r="AG168" s="208">
        <f t="shared" si="26"/>
        <v>4305.2162700899999</v>
      </c>
      <c r="AH168" s="208">
        <f t="shared" si="27"/>
        <v>75.325605799999991</v>
      </c>
      <c r="AI168" s="208">
        <f t="shared" si="28"/>
        <v>582.19704155999989</v>
      </c>
      <c r="AJ168" s="208">
        <f t="shared" si="29"/>
        <v>30413.919301439997</v>
      </c>
      <c r="AK168" s="207"/>
      <c r="AL168" s="209">
        <f t="shared" si="30"/>
        <v>2.3078246388863022E-2</v>
      </c>
      <c r="AM168" s="209">
        <f t="shared" si="31"/>
        <v>0.26094506420818653</v>
      </c>
      <c r="AN168" s="209">
        <f t="shared" si="32"/>
        <v>0.1550211574303153</v>
      </c>
      <c r="AO168" s="209"/>
      <c r="AP168" s="209">
        <f t="shared" si="33"/>
        <v>4.3050741220144184E-2</v>
      </c>
      <c r="AQ168" s="209">
        <f t="shared" si="34"/>
        <v>4.8545231471153638E-2</v>
      </c>
    </row>
    <row r="169" spans="2:43">
      <c r="B169" s="322">
        <v>42186</v>
      </c>
      <c r="C169" s="202">
        <v>16673.09117553</v>
      </c>
      <c r="D169" s="202">
        <v>6.3026506200000005</v>
      </c>
      <c r="E169" s="202">
        <v>1670.4271780300003</v>
      </c>
      <c r="F169" s="202">
        <v>29.63190822</v>
      </c>
      <c r="G169" s="202">
        <v>248.51277596999998</v>
      </c>
      <c r="H169" s="202">
        <v>18627.965688370005</v>
      </c>
      <c r="I169" s="206"/>
      <c r="J169" s="204">
        <v>-1.4269881371541837E-2</v>
      </c>
      <c r="K169" s="204">
        <v>4.1175648580306534E-2</v>
      </c>
      <c r="L169" s="204">
        <v>0.11372803410269583</v>
      </c>
      <c r="M169" s="204"/>
      <c r="N169" s="204">
        <v>-4.6052063754038808E-2</v>
      </c>
      <c r="O169" s="204">
        <v>-2.8321991034285787E-3</v>
      </c>
      <c r="P169" s="206"/>
      <c r="Q169" s="202">
        <v>7652.1852748899992</v>
      </c>
      <c r="R169" s="202">
        <v>840.08676081999988</v>
      </c>
      <c r="S169" s="202">
        <v>2631.2314833399996</v>
      </c>
      <c r="T169" s="202">
        <v>45.346854090000001</v>
      </c>
      <c r="U169" s="202">
        <v>322.75700942999998</v>
      </c>
      <c r="V169" s="202">
        <v>11491.607382569999</v>
      </c>
      <c r="W169" s="206"/>
      <c r="X169" s="204">
        <v>4.120187895710048E-2</v>
      </c>
      <c r="Y169" s="204">
        <v>0.2532768960570897</v>
      </c>
      <c r="Z169" s="204">
        <v>0.15745200511261426</v>
      </c>
      <c r="AA169" s="204"/>
      <c r="AB169" s="204">
        <v>6.6141370852059955E-2</v>
      </c>
      <c r="AC169" s="204">
        <v>8.4551869580402395E-2</v>
      </c>
      <c r="AD169" s="207"/>
      <c r="AE169" s="208">
        <f t="shared" si="24"/>
        <v>24325.276450419999</v>
      </c>
      <c r="AF169" s="208">
        <f t="shared" si="25"/>
        <v>846.38941143999989</v>
      </c>
      <c r="AG169" s="208">
        <f t="shared" si="26"/>
        <v>4301.6586613700001</v>
      </c>
      <c r="AH169" s="208">
        <f t="shared" si="27"/>
        <v>74.978762310000008</v>
      </c>
      <c r="AI169" s="208">
        <f t="shared" si="28"/>
        <v>571.26978539999993</v>
      </c>
      <c r="AJ169" s="208">
        <f t="shared" si="29"/>
        <v>30119.573070940001</v>
      </c>
      <c r="AK169" s="207"/>
      <c r="AL169" s="209">
        <f t="shared" si="30"/>
        <v>2.5321977803898221E-3</v>
      </c>
      <c r="AM169" s="209">
        <f t="shared" si="31"/>
        <v>0.25137861304752884</v>
      </c>
      <c r="AN169" s="209">
        <f t="shared" si="32"/>
        <v>0.14007143129679833</v>
      </c>
      <c r="AO169" s="209"/>
      <c r="AP169" s="209">
        <f t="shared" si="33"/>
        <v>1.4249987618873305E-2</v>
      </c>
      <c r="AQ169" s="209">
        <f t="shared" si="34"/>
        <v>2.8793648736959998E-2</v>
      </c>
    </row>
    <row r="170" spans="2:43">
      <c r="B170" s="322">
        <v>42217</v>
      </c>
      <c r="C170" s="202">
        <v>16484.595678989997</v>
      </c>
      <c r="D170" s="202">
        <v>7.8991906900000002</v>
      </c>
      <c r="E170" s="202">
        <v>1677.49755276</v>
      </c>
      <c r="F170" s="202">
        <v>29.701895580000002</v>
      </c>
      <c r="G170" s="202">
        <v>247.56305579000002</v>
      </c>
      <c r="H170" s="202">
        <v>18447.257373810004</v>
      </c>
      <c r="I170" s="206"/>
      <c r="J170" s="204">
        <v>-3.6188194919462791E-2</v>
      </c>
      <c r="K170" s="204">
        <v>0.2311484673037616</v>
      </c>
      <c r="L170" s="204">
        <v>9.7516991551178656E-2</v>
      </c>
      <c r="M170" s="204"/>
      <c r="N170" s="204">
        <v>-7.5504222589119041E-2</v>
      </c>
      <c r="O170" s="204">
        <v>-2.4274081838314698E-2</v>
      </c>
      <c r="P170" s="206"/>
      <c r="Q170" s="202">
        <v>7513.0745732099995</v>
      </c>
      <c r="R170" s="202">
        <v>839.40219867999997</v>
      </c>
      <c r="S170" s="202">
        <v>2634.2283382299997</v>
      </c>
      <c r="T170" s="202">
        <v>45.301844950000003</v>
      </c>
      <c r="U170" s="202">
        <v>330.42041160000002</v>
      </c>
      <c r="V170" s="202">
        <v>11362.427366669999</v>
      </c>
      <c r="W170" s="206"/>
      <c r="X170" s="204">
        <v>7.2158418727092943E-3</v>
      </c>
      <c r="Y170" s="204">
        <v>0.15321878415252899</v>
      </c>
      <c r="Z170" s="204">
        <v>0.15183939915060107</v>
      </c>
      <c r="AA170" s="204"/>
      <c r="AB170" s="204">
        <v>8.5560567874759075E-2</v>
      </c>
      <c r="AC170" s="204">
        <v>5.417710181857105E-2</v>
      </c>
      <c r="AD170" s="207"/>
      <c r="AE170" s="208">
        <f t="shared" si="24"/>
        <v>23997.670252199998</v>
      </c>
      <c r="AF170" s="208">
        <f t="shared" si="25"/>
        <v>847.30138936999992</v>
      </c>
      <c r="AG170" s="208">
        <f t="shared" si="26"/>
        <v>4311.7258909899992</v>
      </c>
      <c r="AH170" s="208">
        <f t="shared" si="27"/>
        <v>75.003740530000002</v>
      </c>
      <c r="AI170" s="208">
        <f t="shared" si="28"/>
        <v>577.98346738999999</v>
      </c>
      <c r="AJ170" s="208">
        <f t="shared" si="29"/>
        <v>29809.684740480003</v>
      </c>
      <c r="AK170" s="207"/>
      <c r="AL170" s="209">
        <f t="shared" si="30"/>
        <v>-2.3007219576368199E-2</v>
      </c>
      <c r="AM170" s="209">
        <f t="shared" si="31"/>
        <v>0.15389971848010298</v>
      </c>
      <c r="AN170" s="209">
        <f t="shared" si="32"/>
        <v>0.13007799438580037</v>
      </c>
      <c r="AO170" s="209"/>
      <c r="AP170" s="209">
        <f t="shared" si="33"/>
        <v>1.0179118141210308E-2</v>
      </c>
      <c r="AQ170" s="209">
        <f t="shared" si="34"/>
        <v>4.2114834510285082E-3</v>
      </c>
    </row>
    <row r="171" spans="2:43">
      <c r="B171" s="322">
        <v>42248</v>
      </c>
      <c r="C171" s="202">
        <v>15895.310692610001</v>
      </c>
      <c r="D171" s="202">
        <v>6.9447861099999999</v>
      </c>
      <c r="E171" s="202">
        <v>1656.88620995</v>
      </c>
      <c r="F171" s="202">
        <v>29.25060092</v>
      </c>
      <c r="G171" s="202">
        <v>237.08869589999998</v>
      </c>
      <c r="H171" s="202">
        <v>17825.480985490001</v>
      </c>
      <c r="I171" s="206"/>
      <c r="J171" s="204">
        <v>-7.660344731046187E-2</v>
      </c>
      <c r="K171" s="204">
        <v>0.14014309632206157</v>
      </c>
      <c r="L171" s="204">
        <v>0.10098839688652439</v>
      </c>
      <c r="M171" s="204"/>
      <c r="N171" s="204">
        <v>-0.10820191648909927</v>
      </c>
      <c r="O171" s="204">
        <v>-6.1362940457206583E-2</v>
      </c>
      <c r="P171" s="206"/>
      <c r="Q171" s="202">
        <v>7493.6477642399996</v>
      </c>
      <c r="R171" s="202">
        <v>786.8714803900001</v>
      </c>
      <c r="S171" s="202">
        <v>2629.2703975100003</v>
      </c>
      <c r="T171" s="202">
        <v>45.896640980000001</v>
      </c>
      <c r="U171" s="202">
        <v>330.85026739</v>
      </c>
      <c r="V171" s="202">
        <v>11286.53655051</v>
      </c>
      <c r="W171" s="206"/>
      <c r="X171" s="204">
        <v>-8.3459050574516969E-3</v>
      </c>
      <c r="Y171" s="204">
        <v>0.1008571037720476</v>
      </c>
      <c r="Z171" s="204">
        <v>0.12483772328909248</v>
      </c>
      <c r="AA171" s="204"/>
      <c r="AB171" s="204">
        <v>6.8591331569080038E-2</v>
      </c>
      <c r="AC171" s="204">
        <v>3.3700412333694807E-2</v>
      </c>
      <c r="AD171" s="207"/>
      <c r="AE171" s="208">
        <f t="shared" ref="AE171" si="35">+C171+Q171</f>
        <v>23388.958456849999</v>
      </c>
      <c r="AF171" s="208">
        <f t="shared" ref="AF171" si="36">+D171+R171</f>
        <v>793.8162665000001</v>
      </c>
      <c r="AG171" s="208">
        <f t="shared" ref="AG171" si="37">+E171+S171</f>
        <v>4286.1566074600005</v>
      </c>
      <c r="AH171" s="208">
        <f t="shared" ref="AH171" si="38">+F171+T171</f>
        <v>75.147241899999997</v>
      </c>
      <c r="AI171" s="208">
        <f t="shared" ref="AI171" si="39">+G171+U171</f>
        <v>567.93896328999995</v>
      </c>
      <c r="AJ171" s="208">
        <f t="shared" ref="AJ171" si="40">+H171+V171</f>
        <v>29112.017535999999</v>
      </c>
      <c r="AK171" s="207"/>
      <c r="AL171" s="209">
        <f t="shared" ref="AL171" si="41">+AE171/AE158-1</f>
        <v>-4.7789084781018065E-2</v>
      </c>
      <c r="AM171" s="209">
        <f t="shared" ref="AM171" si="42">+AF171/AF158-1</f>
        <v>8.1060857365458761E-2</v>
      </c>
      <c r="AN171" s="209">
        <f t="shared" ref="AN171" si="43">+AG171/AG158-1</f>
        <v>0.12337643557153455</v>
      </c>
      <c r="AO171" s="209"/>
      <c r="AP171" s="209">
        <f t="shared" ref="AP171" si="44">+AI171/AI158-1</f>
        <v>-7.3763118431861008E-3</v>
      </c>
      <c r="AQ171" s="209">
        <f t="shared" ref="AQ171" si="45">+AJ171/AJ158-1</f>
        <v>-1.929112734359717E-2</v>
      </c>
    </row>
    <row r="172" spans="2:43">
      <c r="B172" s="322">
        <v>42278</v>
      </c>
      <c r="C172" s="202">
        <v>15760.194760550001</v>
      </c>
      <c r="D172" s="202">
        <v>7.0698876799999999</v>
      </c>
      <c r="E172" s="202">
        <v>1622.05648288</v>
      </c>
      <c r="F172" s="202">
        <v>34.08383851</v>
      </c>
      <c r="G172" s="202">
        <v>235.67597499999999</v>
      </c>
      <c r="H172" s="202">
        <v>17659.08094462</v>
      </c>
      <c r="I172" s="206"/>
      <c r="J172" s="204">
        <v>-0.1013726741684583</v>
      </c>
      <c r="K172" s="204">
        <v>0.40927794636834824</v>
      </c>
      <c r="L172" s="204">
        <v>6.3790904463747244E-2</v>
      </c>
      <c r="M172" s="204"/>
      <c r="N172" s="204">
        <v>-9.9574498068196959E-2</v>
      </c>
      <c r="O172" s="204">
        <v>-8.6423811720632959E-2</v>
      </c>
      <c r="P172" s="206"/>
      <c r="Q172" s="202">
        <v>7532.446946009999</v>
      </c>
      <c r="R172" s="202">
        <v>802.73419957999999</v>
      </c>
      <c r="S172" s="202">
        <v>2637.33933901</v>
      </c>
      <c r="T172" s="202">
        <v>70.827679210000014</v>
      </c>
      <c r="U172" s="202">
        <v>332.27491280999999</v>
      </c>
      <c r="V172" s="202">
        <v>11375.623076620002</v>
      </c>
      <c r="W172" s="206"/>
      <c r="X172" s="204">
        <v>-5.796488050649562E-2</v>
      </c>
      <c r="Y172" s="204">
        <v>0.12084960433172776</v>
      </c>
      <c r="Z172" s="204">
        <v>0.10765954276324341</v>
      </c>
      <c r="AA172" s="204"/>
      <c r="AB172" s="204">
        <v>6.7476440603806642E-2</v>
      </c>
      <c r="AC172" s="204">
        <v>-2.522177391196645E-3</v>
      </c>
      <c r="AD172" s="207"/>
      <c r="AE172" s="208">
        <f t="shared" ref="AE172:AE237" si="46">+C172+Q172</f>
        <v>23292.64170656</v>
      </c>
      <c r="AF172" s="208">
        <f t="shared" ref="AF172:AF237" si="47">+D172+R172</f>
        <v>809.80408725999996</v>
      </c>
      <c r="AG172" s="208">
        <f t="shared" ref="AG172:AG237" si="48">+E172+S172</f>
        <v>4259.3958218899998</v>
      </c>
      <c r="AH172" s="208">
        <f t="shared" ref="AH172:AH237" si="49">+F172+T172</f>
        <v>104.91151772000001</v>
      </c>
      <c r="AI172" s="208">
        <f t="shared" ref="AI172:AI237" si="50">+G172+U172</f>
        <v>567.95088781000004</v>
      </c>
      <c r="AJ172" s="208">
        <f t="shared" ref="AJ172:AJ237" si="51">+H172+V172</f>
        <v>29034.704021240002</v>
      </c>
      <c r="AK172" s="207"/>
      <c r="AL172" s="209">
        <f t="shared" ref="AL172:AL182" si="52">+AE172/AE158-1</f>
        <v>-5.171033083024934E-2</v>
      </c>
      <c r="AM172" s="209">
        <f t="shared" ref="AM172:AM182" si="53">+AF172/AF158-1</f>
        <v>0.10283391486957938</v>
      </c>
      <c r="AN172" s="209">
        <f t="shared" ref="AN172:AN182" si="54">+AG172/AG158-1</f>
        <v>0.11636259108101865</v>
      </c>
      <c r="AO172" s="209"/>
      <c r="AP172" s="209">
        <f t="shared" ref="AP172:AP182" si="55">+AI172/AI158-1</f>
        <v>-7.3554705877219018E-3</v>
      </c>
      <c r="AQ172" s="209">
        <f t="shared" ref="AQ172:AQ182" si="56">+AJ172/AJ158-1</f>
        <v>-2.1895620481443778E-2</v>
      </c>
    </row>
    <row r="173" spans="2:43">
      <c r="B173" s="322">
        <v>42309</v>
      </c>
      <c r="C173" s="202">
        <v>15682.136584679998</v>
      </c>
      <c r="D173" s="202">
        <v>7.4905963700000004</v>
      </c>
      <c r="E173" s="202">
        <v>1594.1978216999998</v>
      </c>
      <c r="F173" s="202">
        <v>33.504824899999996</v>
      </c>
      <c r="G173" s="202">
        <v>229.25244382</v>
      </c>
      <c r="H173" s="202">
        <v>17546.582271470001</v>
      </c>
      <c r="I173" s="206"/>
      <c r="J173" s="204">
        <v>-0.12054690892227815</v>
      </c>
      <c r="K173" s="204">
        <v>0.43621246733111674</v>
      </c>
      <c r="L173" s="204">
        <v>4.6105495649839678E-2</v>
      </c>
      <c r="M173" s="204"/>
      <c r="N173" s="204">
        <v>-0.12386910200090284</v>
      </c>
      <c r="O173" s="204">
        <v>-0.10579309088607391</v>
      </c>
      <c r="P173" s="206"/>
      <c r="Q173" s="202">
        <v>7386.9595846399998</v>
      </c>
      <c r="R173" s="202">
        <v>817.46042664999993</v>
      </c>
      <c r="S173" s="202">
        <v>2643.0813993500001</v>
      </c>
      <c r="T173" s="202">
        <v>70.689742260000003</v>
      </c>
      <c r="U173" s="202">
        <v>331.95205331</v>
      </c>
      <c r="V173" s="202">
        <v>11250.143206209999</v>
      </c>
      <c r="W173" s="206"/>
      <c r="X173" s="204">
        <v>-6.159056367816107E-2</v>
      </c>
      <c r="Y173" s="204">
        <v>9.9104038503118552E-2</v>
      </c>
      <c r="Z173" s="204">
        <v>9.2837912731498218E-2</v>
      </c>
      <c r="AA173" s="204"/>
      <c r="AB173" s="204">
        <v>6.5289657050017436E-2</v>
      </c>
      <c r="AC173" s="204">
        <v>-8.4218349833758976E-3</v>
      </c>
      <c r="AD173" s="207"/>
      <c r="AE173" s="208">
        <f t="shared" si="46"/>
        <v>23069.096169319997</v>
      </c>
      <c r="AF173" s="208">
        <f t="shared" si="47"/>
        <v>824.95102301999998</v>
      </c>
      <c r="AG173" s="208">
        <f t="shared" si="48"/>
        <v>4237.2792210500002</v>
      </c>
      <c r="AH173" s="208">
        <f t="shared" si="49"/>
        <v>104.19456715999999</v>
      </c>
      <c r="AI173" s="208">
        <f t="shared" si="50"/>
        <v>561.20449712999994</v>
      </c>
      <c r="AJ173" s="208">
        <f t="shared" si="51"/>
        <v>28796.72547768</v>
      </c>
      <c r="AK173" s="207"/>
      <c r="AL173" s="209">
        <f t="shared" si="52"/>
        <v>-6.8693265815064963E-2</v>
      </c>
      <c r="AM173" s="209">
        <f t="shared" si="53"/>
        <v>0.14437947275688501</v>
      </c>
      <c r="AN173" s="209">
        <f t="shared" si="54"/>
        <v>0.10277625312713812</v>
      </c>
      <c r="AO173" s="209"/>
      <c r="AP173" s="209">
        <f t="shared" si="55"/>
        <v>-2.4786171528554002E-2</v>
      </c>
      <c r="AQ173" s="209">
        <f t="shared" si="56"/>
        <v>-3.7201150204988709E-2</v>
      </c>
    </row>
    <row r="174" spans="2:43">
      <c r="B174" s="322">
        <v>42339</v>
      </c>
      <c r="C174" s="202">
        <v>15888.903068149999</v>
      </c>
      <c r="D174" s="202">
        <v>4.1794094299999998</v>
      </c>
      <c r="E174" s="202">
        <v>1663.5787666699998</v>
      </c>
      <c r="F174" s="202">
        <v>220.60280540000002</v>
      </c>
      <c r="G174" s="202">
        <v>234.84561156000001</v>
      </c>
      <c r="H174" s="202">
        <v>18012.109661209997</v>
      </c>
      <c r="I174" s="206"/>
      <c r="J174" s="204">
        <v>-0.16370178394940194</v>
      </c>
      <c r="K174" s="204">
        <v>-0.29605473677642047</v>
      </c>
      <c r="L174" s="204">
        <v>2.4082052772548934E-2</v>
      </c>
      <c r="M174" s="204"/>
      <c r="N174" s="204">
        <v>-0.15594181530905737</v>
      </c>
      <c r="O174" s="204">
        <v>-0.13849467320568298</v>
      </c>
      <c r="P174" s="206"/>
      <c r="Q174" s="202">
        <v>7402.1480754199993</v>
      </c>
      <c r="R174" s="202">
        <v>817.54988206000007</v>
      </c>
      <c r="S174" s="202">
        <v>2729.5826428</v>
      </c>
      <c r="T174" s="202">
        <v>331.68384437999993</v>
      </c>
      <c r="U174" s="202">
        <v>328.38067660000002</v>
      </c>
      <c r="V174" s="202">
        <v>11609.345121259999</v>
      </c>
      <c r="W174" s="206"/>
      <c r="X174" s="204">
        <v>-5.7157812873315006E-2</v>
      </c>
      <c r="Y174" s="204">
        <v>4.6690769398392451E-2</v>
      </c>
      <c r="Z174" s="204">
        <v>0.11428249423411319</v>
      </c>
      <c r="AA174" s="204"/>
      <c r="AB174" s="204">
        <v>4.4944331234481716E-2</v>
      </c>
      <c r="AC174" s="204">
        <v>1.8733798973261884E-2</v>
      </c>
      <c r="AD174" s="207"/>
      <c r="AE174" s="208">
        <f t="shared" si="46"/>
        <v>23291.051143569999</v>
      </c>
      <c r="AF174" s="208">
        <f t="shared" si="47"/>
        <v>821.72929149000004</v>
      </c>
      <c r="AG174" s="208">
        <f t="shared" si="48"/>
        <v>4393.1614094699999</v>
      </c>
      <c r="AH174" s="208">
        <f t="shared" si="49"/>
        <v>552.28664977999995</v>
      </c>
      <c r="AI174" s="208">
        <f t="shared" si="50"/>
        <v>563.22628815999997</v>
      </c>
      <c r="AJ174" s="208">
        <f t="shared" si="51"/>
        <v>29621.454782469998</v>
      </c>
      <c r="AK174" s="207"/>
      <c r="AL174" s="209">
        <f t="shared" si="52"/>
        <v>-8.7841890455561566E-2</v>
      </c>
      <c r="AM174" s="209">
        <f t="shared" si="53"/>
        <v>0.13939113022854266</v>
      </c>
      <c r="AN174" s="209">
        <f t="shared" si="54"/>
        <v>0.12478160202834121</v>
      </c>
      <c r="AO174" s="209"/>
      <c r="AP174" s="209">
        <f t="shared" si="55"/>
        <v>-1.7074027902692857E-2</v>
      </c>
      <c r="AQ174" s="209">
        <f t="shared" si="56"/>
        <v>-3.6199399176216285E-2</v>
      </c>
    </row>
    <row r="175" spans="2:43">
      <c r="B175" s="322">
        <v>42370</v>
      </c>
      <c r="C175" s="202">
        <v>16013.261283489999</v>
      </c>
      <c r="D175" s="202">
        <v>6.5081217100000002</v>
      </c>
      <c r="E175" s="202">
        <v>1699.83103755</v>
      </c>
      <c r="F175" s="202">
        <v>220.08950611</v>
      </c>
      <c r="G175" s="202">
        <v>232.86131015999999</v>
      </c>
      <c r="H175" s="202">
        <v>18172.551259019994</v>
      </c>
      <c r="I175" s="206"/>
      <c r="J175" s="204">
        <v>-0.11200258657293183</v>
      </c>
      <c r="K175" s="204">
        <v>-0.19938129151379635</v>
      </c>
      <c r="L175" s="204">
        <v>7.5659141753495529E-2</v>
      </c>
      <c r="M175" s="204">
        <v>6.5074037372354452</v>
      </c>
      <c r="N175" s="204">
        <v>-0.14567365514777653</v>
      </c>
      <c r="O175" s="204">
        <v>-8.7873794793087767E-2</v>
      </c>
      <c r="P175" s="206"/>
      <c r="Q175" s="202">
        <v>7557.7986928800001</v>
      </c>
      <c r="R175" s="202">
        <v>807.00229726000009</v>
      </c>
      <c r="S175" s="202">
        <v>2829.7542599100002</v>
      </c>
      <c r="T175" s="202">
        <v>334.33687900000007</v>
      </c>
      <c r="U175" s="202">
        <v>331.42021371000004</v>
      </c>
      <c r="V175" s="202">
        <v>11860.312342760002</v>
      </c>
      <c r="W175" s="206"/>
      <c r="X175" s="204">
        <v>-3.547112116874751E-2</v>
      </c>
      <c r="Y175" s="204">
        <v>-2.0804024699548895E-3</v>
      </c>
      <c r="Z175" s="204">
        <v>0.1329580763221514</v>
      </c>
      <c r="AA175" s="204">
        <v>6.8326943701831899</v>
      </c>
      <c r="AB175" s="204">
        <v>4.0040904623612761E-2</v>
      </c>
      <c r="AC175" s="204">
        <v>3.1023058639614742E-2</v>
      </c>
      <c r="AD175" s="207"/>
      <c r="AE175" s="208">
        <f t="shared" si="46"/>
        <v>23571.059976370001</v>
      </c>
      <c r="AF175" s="208">
        <f t="shared" si="47"/>
        <v>813.51041897000005</v>
      </c>
      <c r="AG175" s="208">
        <f t="shared" si="48"/>
        <v>4529.5852974600002</v>
      </c>
      <c r="AH175" s="208">
        <f t="shared" si="49"/>
        <v>554.42638511000007</v>
      </c>
      <c r="AI175" s="208">
        <f t="shared" si="50"/>
        <v>564.28152387</v>
      </c>
      <c r="AJ175" s="208">
        <f t="shared" si="51"/>
        <v>30032.863601779994</v>
      </c>
      <c r="AK175" s="207"/>
      <c r="AL175" s="209">
        <f t="shared" si="52"/>
        <v>-8.296228426641028E-2</v>
      </c>
      <c r="AM175" s="209">
        <f t="shared" si="53"/>
        <v>8.6176358230229955E-2</v>
      </c>
      <c r="AN175" s="209">
        <f t="shared" si="54"/>
        <v>0.14891647659795715</v>
      </c>
      <c r="AO175" s="209"/>
      <c r="AP175" s="209">
        <f t="shared" si="55"/>
        <v>-1.5682606109071351E-2</v>
      </c>
      <c r="AQ175" s="209">
        <f t="shared" si="56"/>
        <v>-3.0203212882817465E-2</v>
      </c>
    </row>
    <row r="176" spans="2:43">
      <c r="B176" s="322">
        <v>42401</v>
      </c>
      <c r="C176" s="202">
        <v>16283.27516049</v>
      </c>
      <c r="D176" s="202">
        <v>7.9201713399999996</v>
      </c>
      <c r="E176" s="202">
        <v>1708.8807566399998</v>
      </c>
      <c r="F176" s="202">
        <v>219.50950030000007</v>
      </c>
      <c r="G176" s="202">
        <v>235.03597775</v>
      </c>
      <c r="H176" s="202">
        <v>18454.62156652</v>
      </c>
      <c r="I176" s="206"/>
      <c r="J176" s="204">
        <v>-7.9410739455123558E-2</v>
      </c>
      <c r="K176" s="204">
        <v>9.917043945866677E-2</v>
      </c>
      <c r="L176" s="204">
        <v>6.6547167441633803E-2</v>
      </c>
      <c r="M176" s="204">
        <v>6.4182856520267615</v>
      </c>
      <c r="N176" s="204">
        <v>-0.13388406173959877</v>
      </c>
      <c r="O176" s="204">
        <v>-5.8356096173105332E-2</v>
      </c>
      <c r="P176" s="206"/>
      <c r="Q176" s="202">
        <v>7768.7036261700005</v>
      </c>
      <c r="R176" s="202">
        <v>805.73530731000005</v>
      </c>
      <c r="S176" s="202">
        <v>2879.7719573600002</v>
      </c>
      <c r="T176" s="202">
        <v>337.68715747000005</v>
      </c>
      <c r="U176" s="202">
        <v>334.73539195000001</v>
      </c>
      <c r="V176" s="202">
        <v>12126.63344026</v>
      </c>
      <c r="W176" s="206"/>
      <c r="X176" s="204">
        <v>-2.6200982296570419E-2</v>
      </c>
      <c r="Y176" s="204">
        <v>-2.6009067972891931E-2</v>
      </c>
      <c r="Z176" s="204">
        <v>0.13543020102778125</v>
      </c>
      <c r="AA176" s="204">
        <v>6.8143301098977691</v>
      </c>
      <c r="AB176" s="204">
        <v>4.2721574350573555E-2</v>
      </c>
      <c r="AC176" s="204">
        <v>3.5977693410000011E-2</v>
      </c>
      <c r="AD176" s="207"/>
      <c r="AE176" s="208">
        <f t="shared" si="46"/>
        <v>24051.978786660002</v>
      </c>
      <c r="AF176" s="208">
        <f t="shared" si="47"/>
        <v>813.65547865000008</v>
      </c>
      <c r="AG176" s="208">
        <f t="shared" si="48"/>
        <v>4588.6527139999998</v>
      </c>
      <c r="AH176" s="208">
        <f t="shared" si="49"/>
        <v>557.19665777000012</v>
      </c>
      <c r="AI176" s="208">
        <f t="shared" si="50"/>
        <v>569.77136970000004</v>
      </c>
      <c r="AJ176" s="208">
        <f t="shared" si="51"/>
        <v>30581.25500678</v>
      </c>
      <c r="AK176" s="207"/>
      <c r="AL176" s="209">
        <f t="shared" si="52"/>
        <v>-0.10420853025246413</v>
      </c>
      <c r="AM176" s="209">
        <f t="shared" si="53"/>
        <v>3.3846414888336174E-2</v>
      </c>
      <c r="AN176" s="209">
        <f t="shared" si="54"/>
        <v>0.12630098700280801</v>
      </c>
      <c r="AO176" s="209"/>
      <c r="AP176" s="209">
        <f t="shared" si="55"/>
        <v>-3.8345196781705226E-2</v>
      </c>
      <c r="AQ176" s="209">
        <f t="shared" si="56"/>
        <v>-5.3316685456005874E-2</v>
      </c>
    </row>
    <row r="177" spans="2:43">
      <c r="B177" s="322">
        <v>42430</v>
      </c>
      <c r="C177" s="202">
        <v>16467.561540229999</v>
      </c>
      <c r="D177" s="202">
        <v>5.2214716500000007</v>
      </c>
      <c r="E177" s="202">
        <v>1680.9319786199999</v>
      </c>
      <c r="F177" s="202">
        <v>213.49110069999998</v>
      </c>
      <c r="G177" s="202">
        <v>236.85691741999997</v>
      </c>
      <c r="H177" s="202">
        <v>18604.063008619996</v>
      </c>
      <c r="I177" s="206"/>
      <c r="J177" s="204">
        <v>-7.1673896508706925E-2</v>
      </c>
      <c r="K177" s="204">
        <v>-4.5954232347968915E-2</v>
      </c>
      <c r="L177" s="204">
        <v>4.6069003489660032E-2</v>
      </c>
      <c r="M177" s="204">
        <v>6.3379902864283162</v>
      </c>
      <c r="N177" s="204">
        <v>-0.11679001872870409</v>
      </c>
      <c r="O177" s="204">
        <v>-5.3162400967035062E-2</v>
      </c>
      <c r="P177" s="206"/>
      <c r="Q177" s="202">
        <v>8188.2719078999999</v>
      </c>
      <c r="R177" s="202">
        <v>789.88091238000004</v>
      </c>
      <c r="S177" s="202">
        <v>2939.178334140001</v>
      </c>
      <c r="T177" s="202">
        <v>335.95372758000002</v>
      </c>
      <c r="U177" s="202">
        <v>343.33074522999999</v>
      </c>
      <c r="V177" s="202">
        <v>12596.61562723</v>
      </c>
      <c r="W177" s="206"/>
      <c r="X177" s="204">
        <v>3.0124721419117151E-2</v>
      </c>
      <c r="Y177" s="204">
        <v>-4.4513787258920079E-2</v>
      </c>
      <c r="Z177" s="204">
        <v>0.14125079907536486</v>
      </c>
      <c r="AA177" s="204">
        <v>6.6243545747666817</v>
      </c>
      <c r="AB177" s="204">
        <v>5.8901178234161966E-2</v>
      </c>
      <c r="AC177" s="204">
        <v>7.48705891703485E-2</v>
      </c>
      <c r="AD177" s="207"/>
      <c r="AE177" s="208">
        <f t="shared" si="46"/>
        <v>24655.833448129997</v>
      </c>
      <c r="AF177" s="208">
        <f t="shared" si="47"/>
        <v>795.10238403000005</v>
      </c>
      <c r="AG177" s="208">
        <f t="shared" si="48"/>
        <v>4620.1103127600009</v>
      </c>
      <c r="AH177" s="208">
        <f t="shared" si="49"/>
        <v>549.44482828000002</v>
      </c>
      <c r="AI177" s="208">
        <f t="shared" si="50"/>
        <v>580.18766264999999</v>
      </c>
      <c r="AJ177" s="208">
        <f t="shared" si="51"/>
        <v>31200.678635849996</v>
      </c>
      <c r="AK177" s="207"/>
      <c r="AL177" s="209">
        <f t="shared" si="52"/>
        <v>-4.6887166864383878E-2</v>
      </c>
      <c r="AM177" s="209">
        <f t="shared" si="53"/>
        <v>-2.6580323232471503E-2</v>
      </c>
      <c r="AN177" s="209">
        <f t="shared" si="54"/>
        <v>0.13295250301946671</v>
      </c>
      <c r="AO177" s="209"/>
      <c r="AP177" s="209">
        <f t="shared" si="55"/>
        <v>-1.8673427877465842E-2</v>
      </c>
      <c r="AQ177" s="209">
        <f t="shared" si="56"/>
        <v>-7.1928524015142381E-3</v>
      </c>
    </row>
    <row r="178" spans="2:43">
      <c r="B178" s="322">
        <v>42461</v>
      </c>
      <c r="C178" s="202">
        <v>16222.012827289998</v>
      </c>
      <c r="D178" s="202">
        <v>5.4452273599999996</v>
      </c>
      <c r="E178" s="202">
        <v>1703.6104908599998</v>
      </c>
      <c r="F178" s="202">
        <v>217.92120064</v>
      </c>
      <c r="G178" s="202">
        <v>236.72839404000001</v>
      </c>
      <c r="H178" s="202">
        <v>18385.718140190002</v>
      </c>
      <c r="I178" s="206"/>
      <c r="J178" s="204">
        <v>-5.5721370387762703E-2</v>
      </c>
      <c r="K178" s="204">
        <v>-0.28483363173963738</v>
      </c>
      <c r="L178" s="204">
        <v>4.7942739271534807E-2</v>
      </c>
      <c r="M178" s="204">
        <v>6.3532465718522104</v>
      </c>
      <c r="N178" s="204">
        <v>-8.1527627811375014E-2</v>
      </c>
      <c r="O178" s="204">
        <v>-3.7393317008977189E-2</v>
      </c>
      <c r="P178" s="206"/>
      <c r="Q178" s="202">
        <v>8066.7044420000002</v>
      </c>
      <c r="R178" s="202">
        <v>759.02510887999995</v>
      </c>
      <c r="S178" s="202">
        <v>3001.2883468699997</v>
      </c>
      <c r="T178" s="202">
        <v>329.28701252999991</v>
      </c>
      <c r="U178" s="202">
        <v>433.49884350999997</v>
      </c>
      <c r="V178" s="202">
        <v>12589.80375379</v>
      </c>
      <c r="W178" s="206"/>
      <c r="X178" s="204">
        <v>2.2326085572632159E-2</v>
      </c>
      <c r="Y178" s="204">
        <v>-0.10897236533873722</v>
      </c>
      <c r="Z178" s="204">
        <v>0.15656793545307468</v>
      </c>
      <c r="AA178" s="204">
        <v>6.3486329956758274</v>
      </c>
      <c r="AB178" s="204">
        <v>0.34426231184494016</v>
      </c>
      <c r="AC178" s="204">
        <v>7.5621481661823697E-2</v>
      </c>
      <c r="AD178" s="207"/>
      <c r="AE178" s="208">
        <f t="shared" si="46"/>
        <v>24288.717269289999</v>
      </c>
      <c r="AF178" s="208">
        <f t="shared" si="47"/>
        <v>764.47033623999994</v>
      </c>
      <c r="AG178" s="208">
        <f t="shared" si="48"/>
        <v>4704.8988377299993</v>
      </c>
      <c r="AH178" s="208">
        <f t="shared" si="49"/>
        <v>547.20821316999991</v>
      </c>
      <c r="AI178" s="208">
        <f t="shared" si="50"/>
        <v>670.22723754999993</v>
      </c>
      <c r="AJ178" s="208">
        <f t="shared" si="51"/>
        <v>30975.521893980003</v>
      </c>
      <c r="AK178" s="207"/>
      <c r="AL178" s="209">
        <f t="shared" si="52"/>
        <v>-5.3647415543552013E-2</v>
      </c>
      <c r="AM178" s="209">
        <f t="shared" si="53"/>
        <v>-8.3870832051908484E-2</v>
      </c>
      <c r="AN178" s="209">
        <f t="shared" si="54"/>
        <v>0.13685049108624692</v>
      </c>
      <c r="AO178" s="209"/>
      <c r="AP178" s="209">
        <f t="shared" si="55"/>
        <v>0.13139778784803746</v>
      </c>
      <c r="AQ178" s="209">
        <f t="shared" si="56"/>
        <v>-1.0486801947447666E-2</v>
      </c>
    </row>
    <row r="179" spans="2:43">
      <c r="B179" s="322">
        <v>42491</v>
      </c>
      <c r="C179" s="202">
        <v>16412.785903460001</v>
      </c>
      <c r="D179" s="202">
        <v>8.7234976700000004</v>
      </c>
      <c r="E179" s="202">
        <v>1700.0654972699999</v>
      </c>
      <c r="F179" s="202">
        <v>222.34726866000003</v>
      </c>
      <c r="G179" s="202">
        <v>230.14362724</v>
      </c>
      <c r="H179" s="202">
        <v>18574.065794299997</v>
      </c>
      <c r="I179" s="206"/>
      <c r="J179" s="204">
        <v>-3.5316480935709937E-2</v>
      </c>
      <c r="K179" s="204">
        <v>0.40130074027042473</v>
      </c>
      <c r="L179" s="204">
        <v>2.7988511558602935E-2</v>
      </c>
      <c r="M179" s="204">
        <v>6.652730219351052</v>
      </c>
      <c r="N179" s="204">
        <v>-0.11566230976090364</v>
      </c>
      <c r="O179" s="204">
        <v>-2.0507618270802497E-2</v>
      </c>
      <c r="P179" s="206"/>
      <c r="Q179" s="202">
        <v>7751.733398620001</v>
      </c>
      <c r="R179" s="202">
        <v>755.06120615000009</v>
      </c>
      <c r="S179" s="202">
        <v>3048.4233638599999</v>
      </c>
      <c r="T179" s="202">
        <v>340.80193946999998</v>
      </c>
      <c r="U179" s="202">
        <v>430.93283759999997</v>
      </c>
      <c r="V179" s="202">
        <v>12326.9527457</v>
      </c>
      <c r="W179" s="206"/>
      <c r="X179" s="204">
        <v>-1.803403949873994E-2</v>
      </c>
      <c r="Y179" s="204">
        <v>-0.10235614814133653</v>
      </c>
      <c r="Z179" s="204">
        <v>0.16303035392631005</v>
      </c>
      <c r="AA179" s="204">
        <v>6.5530640898665204</v>
      </c>
      <c r="AB179" s="204">
        <v>0.31436840705582503</v>
      </c>
      <c r="AC179" s="204">
        <v>5.0949995992336961E-2</v>
      </c>
      <c r="AD179" s="207"/>
      <c r="AE179" s="208">
        <f t="shared" si="46"/>
        <v>24164.51930208</v>
      </c>
      <c r="AF179" s="208">
        <f t="shared" si="47"/>
        <v>763.78470382000012</v>
      </c>
      <c r="AG179" s="208">
        <f t="shared" si="48"/>
        <v>4748.4888611299993</v>
      </c>
      <c r="AH179" s="208">
        <f t="shared" si="49"/>
        <v>563.14920813000003</v>
      </c>
      <c r="AI179" s="208">
        <f t="shared" si="50"/>
        <v>661.07646483999997</v>
      </c>
      <c r="AJ179" s="208">
        <f t="shared" si="51"/>
        <v>30901.018539999997</v>
      </c>
      <c r="AK179" s="207"/>
      <c r="AL179" s="209">
        <f t="shared" si="52"/>
        <v>-5.9299759947366693E-2</v>
      </c>
      <c r="AM179" s="209">
        <f t="shared" si="53"/>
        <v>-8.215780404004791E-2</v>
      </c>
      <c r="AN179" s="209">
        <f t="shared" si="54"/>
        <v>0.1353761871884136</v>
      </c>
      <c r="AO179" s="209"/>
      <c r="AP179" s="209">
        <f t="shared" si="55"/>
        <v>0.11590963375244612</v>
      </c>
      <c r="AQ179" s="209">
        <f t="shared" si="56"/>
        <v>-1.4881671390556406E-2</v>
      </c>
    </row>
    <row r="180" spans="2:43">
      <c r="B180" s="322">
        <v>42522</v>
      </c>
      <c r="C180" s="202">
        <v>16734.613318479998</v>
      </c>
      <c r="D180" s="202">
        <v>5.4079613500000008</v>
      </c>
      <c r="E180" s="202">
        <v>1740.7121398899999</v>
      </c>
      <c r="F180" s="202">
        <v>224.82787059</v>
      </c>
      <c r="G180" s="202">
        <v>229.49629024000001</v>
      </c>
      <c r="H180" s="202">
        <v>18935.057580549998</v>
      </c>
      <c r="I180" s="206"/>
      <c r="J180" s="204">
        <v>-8.7539310171534934E-3</v>
      </c>
      <c r="K180" s="204">
        <v>-0.31589604185310105</v>
      </c>
      <c r="L180" s="204">
        <v>3.4536054319840526E-2</v>
      </c>
      <c r="M180" s="204">
        <v>6.5005985861638429</v>
      </c>
      <c r="N180" s="204">
        <v>-0.10028986918706462</v>
      </c>
      <c r="O180" s="204">
        <v>4.0883165330170002E-3</v>
      </c>
      <c r="P180" s="206"/>
      <c r="Q180" s="202">
        <v>7860.6534368999992</v>
      </c>
      <c r="R180" s="202">
        <v>751.19104930000003</v>
      </c>
      <c r="S180" s="202">
        <v>3095.7838325400003</v>
      </c>
      <c r="T180" s="202">
        <v>343.65638543</v>
      </c>
      <c r="U180" s="202">
        <v>433.36064553999995</v>
      </c>
      <c r="V180" s="202">
        <v>12484.645349710003</v>
      </c>
      <c r="W180" s="206"/>
      <c r="X180" s="204">
        <v>1.8428559104572306E-2</v>
      </c>
      <c r="Y180" s="204">
        <v>-0.10833659666798123</v>
      </c>
      <c r="Z180" s="204">
        <v>0.18041891717833103</v>
      </c>
      <c r="AA180" s="204">
        <v>6.5777110557826761</v>
      </c>
      <c r="AB180" s="204">
        <v>0.32477977099597899</v>
      </c>
      <c r="AC180" s="204">
        <v>8.0364279202381983E-2</v>
      </c>
      <c r="AD180" s="207"/>
      <c r="AE180" s="208">
        <f t="shared" si="46"/>
        <v>24595.266755379998</v>
      </c>
      <c r="AF180" s="208">
        <f t="shared" si="47"/>
        <v>756.59901065000008</v>
      </c>
      <c r="AG180" s="208">
        <f t="shared" si="48"/>
        <v>4836.4959724300006</v>
      </c>
      <c r="AH180" s="208">
        <f t="shared" si="49"/>
        <v>568.48425601999998</v>
      </c>
      <c r="AI180" s="208">
        <f t="shared" si="50"/>
        <v>662.85693577999996</v>
      </c>
      <c r="AJ180" s="208">
        <f t="shared" si="51"/>
        <v>31419.702930259999</v>
      </c>
      <c r="AK180" s="207"/>
      <c r="AL180" s="209">
        <f t="shared" si="52"/>
        <v>-1.8928661337021757E-2</v>
      </c>
      <c r="AM180" s="209">
        <f t="shared" si="53"/>
        <v>-0.11968867593032095</v>
      </c>
      <c r="AN180" s="209">
        <f t="shared" si="54"/>
        <v>0.14590807085366553</v>
      </c>
      <c r="AO180" s="209"/>
      <c r="AP180" s="209">
        <f t="shared" si="55"/>
        <v>0.14241895295629359</v>
      </c>
      <c r="AQ180" s="209">
        <f t="shared" si="56"/>
        <v>1.9967679911894853E-2</v>
      </c>
    </row>
    <row r="181" spans="2:43">
      <c r="B181" s="322">
        <v>42552</v>
      </c>
      <c r="C181" s="202">
        <v>16637.126486050001</v>
      </c>
      <c r="D181" s="202">
        <v>4.4995210700000001</v>
      </c>
      <c r="E181" s="202">
        <v>1757.07917922</v>
      </c>
      <c r="F181" s="202">
        <v>227.12137976000005</v>
      </c>
      <c r="G181" s="202">
        <v>234.16954619999998</v>
      </c>
      <c r="H181" s="202">
        <v>18859.996112299999</v>
      </c>
      <c r="I181" s="206"/>
      <c r="J181" s="204">
        <v>-2.1570498896318346E-3</v>
      </c>
      <c r="K181" s="204">
        <v>-0.28609067180055747</v>
      </c>
      <c r="L181" s="204">
        <v>5.1874156700558283E-2</v>
      </c>
      <c r="M181" s="204">
        <v>6.6647571284897849</v>
      </c>
      <c r="N181" s="204">
        <v>-5.7716267157755685E-2</v>
      </c>
      <c r="O181" s="204">
        <v>1.245602594570272E-2</v>
      </c>
      <c r="P181" s="206"/>
      <c r="Q181" s="202">
        <v>7972.6451124899995</v>
      </c>
      <c r="R181" s="202">
        <v>742.04739377999999</v>
      </c>
      <c r="S181" s="202">
        <v>3162.8958431000001</v>
      </c>
      <c r="T181" s="202">
        <v>351.39024235000005</v>
      </c>
      <c r="U181" s="202">
        <v>432.17425673000002</v>
      </c>
      <c r="V181" s="202">
        <v>12661.15284845</v>
      </c>
      <c r="W181" s="206"/>
      <c r="X181" s="204">
        <v>4.1878212051603469E-2</v>
      </c>
      <c r="Y181" s="204">
        <v>-0.11670147848099011</v>
      </c>
      <c r="Z181" s="204">
        <v>0.20205913585570312</v>
      </c>
      <c r="AA181" s="204">
        <v>6.7489442079619257</v>
      </c>
      <c r="AB181" s="204">
        <v>0.33900812098003597</v>
      </c>
      <c r="AC181" s="204">
        <v>0.1017738795752734</v>
      </c>
      <c r="AD181" s="207"/>
      <c r="AE181" s="208">
        <f t="shared" si="46"/>
        <v>24609.771598539999</v>
      </c>
      <c r="AF181" s="208">
        <f t="shared" si="47"/>
        <v>746.54691485000001</v>
      </c>
      <c r="AG181" s="208">
        <f t="shared" si="48"/>
        <v>4919.9750223199999</v>
      </c>
      <c r="AH181" s="208">
        <f t="shared" si="49"/>
        <v>578.51162211000008</v>
      </c>
      <c r="AI181" s="208">
        <f t="shared" si="50"/>
        <v>666.34380293000004</v>
      </c>
      <c r="AJ181" s="208">
        <f t="shared" si="51"/>
        <v>31521.148960749997</v>
      </c>
      <c r="AK181" s="207"/>
      <c r="AL181" s="209">
        <f t="shared" si="52"/>
        <v>-1.1963039235967088E-2</v>
      </c>
      <c r="AM181" s="209">
        <f t="shared" si="53"/>
        <v>-0.11899839780244892</v>
      </c>
      <c r="AN181" s="209">
        <f t="shared" si="54"/>
        <v>0.1509029657189831</v>
      </c>
      <c r="AO181" s="209"/>
      <c r="AP181" s="209">
        <f t="shared" si="55"/>
        <v>0.13303137109847696</v>
      </c>
      <c r="AQ181" s="209">
        <f t="shared" si="56"/>
        <v>2.7005327323662121E-2</v>
      </c>
    </row>
    <row r="182" spans="2:43">
      <c r="B182" s="322">
        <v>42583</v>
      </c>
      <c r="C182" s="202">
        <v>17033.139980019998</v>
      </c>
      <c r="D182" s="202">
        <v>4.7220288400000001</v>
      </c>
      <c r="E182" s="202">
        <v>1825.3315295399996</v>
      </c>
      <c r="F182" s="202">
        <v>232.53410436999999</v>
      </c>
      <c r="G182" s="202">
        <v>243.91149138</v>
      </c>
      <c r="H182" s="202">
        <v>19339.639134149995</v>
      </c>
      <c r="I182" s="206"/>
      <c r="J182" s="204">
        <v>3.3276175631600902E-2</v>
      </c>
      <c r="K182" s="204">
        <v>-0.40221359056721295</v>
      </c>
      <c r="L182" s="204">
        <v>8.8127685513917475E-2</v>
      </c>
      <c r="M182" s="204">
        <v>6.8289314479503664</v>
      </c>
      <c r="N182" s="204">
        <v>-1.4750037716037556E-2</v>
      </c>
      <c r="O182" s="204">
        <v>4.8374766083489895E-2</v>
      </c>
      <c r="P182" s="206"/>
      <c r="Q182" s="202">
        <v>8164.5507603499991</v>
      </c>
      <c r="R182" s="202">
        <v>724.38385123</v>
      </c>
      <c r="S182" s="202">
        <v>3231.9708056599998</v>
      </c>
      <c r="T182" s="202">
        <v>357.05606407999994</v>
      </c>
      <c r="U182" s="202">
        <v>433.95143849999999</v>
      </c>
      <c r="V182" s="202">
        <v>12911.912919819999</v>
      </c>
      <c r="W182" s="206"/>
      <c r="X182" s="204">
        <v>8.6712328061140598E-2</v>
      </c>
      <c r="Y182" s="204">
        <v>-0.13702411982107243</v>
      </c>
      <c r="Z182" s="204">
        <v>0.22691368806382117</v>
      </c>
      <c r="AA182" s="204">
        <v>6.8817113182495211</v>
      </c>
      <c r="AB182" s="204">
        <v>0.31333120856145058</v>
      </c>
      <c r="AC182" s="204">
        <v>0.13636923723668293</v>
      </c>
      <c r="AD182" s="207"/>
      <c r="AE182" s="208">
        <f t="shared" si="46"/>
        <v>25197.690740369995</v>
      </c>
      <c r="AF182" s="208">
        <f t="shared" si="47"/>
        <v>729.10588007000001</v>
      </c>
      <c r="AG182" s="208">
        <f t="shared" si="48"/>
        <v>5057.3023351999991</v>
      </c>
      <c r="AH182" s="208">
        <f t="shared" si="49"/>
        <v>589.59016844999996</v>
      </c>
      <c r="AI182" s="208">
        <f t="shared" si="50"/>
        <v>677.86292988000002</v>
      </c>
      <c r="AJ182" s="208">
        <f t="shared" si="51"/>
        <v>32251.552053969994</v>
      </c>
      <c r="AK182" s="207"/>
      <c r="AL182" s="209">
        <f t="shared" si="52"/>
        <v>2.4262442890484293E-2</v>
      </c>
      <c r="AM182" s="209">
        <f t="shared" si="53"/>
        <v>-0.14259706930178384</v>
      </c>
      <c r="AN182" s="209">
        <f t="shared" si="54"/>
        <v>0.17469181985932547</v>
      </c>
      <c r="AO182" s="209"/>
      <c r="AP182" s="209">
        <f t="shared" si="55"/>
        <v>0.16431874690339021</v>
      </c>
      <c r="AQ182" s="209">
        <f t="shared" si="56"/>
        <v>6.0420780837772137E-2</v>
      </c>
    </row>
    <row r="183" spans="2:43">
      <c r="B183" s="322">
        <v>42614</v>
      </c>
      <c r="C183" s="202">
        <v>17305.604815409999</v>
      </c>
      <c r="D183" s="202">
        <v>4.904995060000001</v>
      </c>
      <c r="E183" s="202">
        <v>1830.4466154899994</v>
      </c>
      <c r="F183" s="202">
        <v>229.37991807999998</v>
      </c>
      <c r="G183" s="202">
        <v>238.48070888000001</v>
      </c>
      <c r="H183" s="202">
        <v>19608.81705292</v>
      </c>
      <c r="I183" s="206"/>
      <c r="J183" s="204">
        <v>8.8723910471008693E-2</v>
      </c>
      <c r="K183" s="204">
        <v>-0.29371546044634034</v>
      </c>
      <c r="L183" s="204">
        <v>0.10475095060706496</v>
      </c>
      <c r="M183" s="204">
        <v>6.841887375488489</v>
      </c>
      <c r="N183" s="204">
        <v>5.8712751981526701E-3</v>
      </c>
      <c r="O183" s="204">
        <v>0.10004420463501873</v>
      </c>
      <c r="P183" s="206"/>
      <c r="Q183" s="202">
        <v>8394.52591631</v>
      </c>
      <c r="R183" s="202">
        <v>726.24858253000002</v>
      </c>
      <c r="S183" s="202">
        <v>3340.5120660300004</v>
      </c>
      <c r="T183" s="202">
        <v>350.28593296000003</v>
      </c>
      <c r="U183" s="202">
        <v>441.11955505000003</v>
      </c>
      <c r="V183" s="202">
        <v>13252.69205288</v>
      </c>
      <c r="W183" s="206"/>
      <c r="X183" s="204">
        <v>0.12021890812229374</v>
      </c>
      <c r="Y183" s="204">
        <v>-7.7042947127723194E-2</v>
      </c>
      <c r="Z183" s="204">
        <v>0.27050913789375475</v>
      </c>
      <c r="AA183" s="204">
        <v>6.6320603312264446</v>
      </c>
      <c r="AB183" s="204">
        <v>0.33329061067379073</v>
      </c>
      <c r="AC183" s="204">
        <v>0.17420361805155871</v>
      </c>
      <c r="AD183" s="207"/>
      <c r="AE183" s="208">
        <f t="shared" si="46"/>
        <v>25700.130731719997</v>
      </c>
      <c r="AF183" s="208">
        <f t="shared" si="47"/>
        <v>731.15357759000005</v>
      </c>
      <c r="AG183" s="208">
        <f t="shared" si="48"/>
        <v>5170.95868152</v>
      </c>
      <c r="AH183" s="208">
        <f t="shared" si="49"/>
        <v>579.66585104000001</v>
      </c>
      <c r="AI183" s="208">
        <f t="shared" si="50"/>
        <v>679.60026392999998</v>
      </c>
      <c r="AJ183" s="208">
        <f t="shared" si="51"/>
        <v>32861.509105799996</v>
      </c>
      <c r="AK183" s="207"/>
      <c r="AL183" s="209">
        <f>+AE183/AE170-1</f>
        <v>7.0942739925511145E-2</v>
      </c>
      <c r="AM183" s="209">
        <f>+AF183/AF170-1</f>
        <v>-0.13707968998653486</v>
      </c>
      <c r="AN183" s="209">
        <f>+AG183/AG170-1</f>
        <v>0.19927815734425436</v>
      </c>
      <c r="AO183" s="209"/>
      <c r="AP183" s="209">
        <f>+AI183/AI170-1</f>
        <v>0.17581263526251178</v>
      </c>
      <c r="AQ183" s="209">
        <f>+AJ183/AJ170-1</f>
        <v>0.10237694198676905</v>
      </c>
    </row>
    <row r="184" spans="2:43">
      <c r="B184" s="322">
        <v>42644</v>
      </c>
      <c r="C184" s="202">
        <v>17340.75868752</v>
      </c>
      <c r="D184" s="202">
        <v>5.3649228500000001</v>
      </c>
      <c r="E184" s="202">
        <v>1870.9382873099996</v>
      </c>
      <c r="F184" s="202">
        <v>234.62681048000002</v>
      </c>
      <c r="G184" s="202">
        <v>234.42566021000002</v>
      </c>
      <c r="H184" s="202">
        <v>19686.114368369999</v>
      </c>
      <c r="I184" s="206"/>
      <c r="J184" s="204">
        <v>0.10028834992105384</v>
      </c>
      <c r="K184" s="204">
        <v>-0.24115868697930998</v>
      </c>
      <c r="L184" s="204">
        <v>0.15343596666134829</v>
      </c>
      <c r="M184" s="204">
        <v>5.883814169321389</v>
      </c>
      <c r="N184" s="204">
        <v>-5.3052280360778026E-3</v>
      </c>
      <c r="O184" s="204">
        <v>0.11478702827779674</v>
      </c>
      <c r="P184" s="206"/>
      <c r="Q184" s="202">
        <v>8599.2396493799988</v>
      </c>
      <c r="R184" s="202">
        <v>717.98192252000001</v>
      </c>
      <c r="S184" s="202">
        <v>3427.2510570700006</v>
      </c>
      <c r="T184" s="202">
        <v>364.16994231000001</v>
      </c>
      <c r="U184" s="202">
        <v>449.90718300999998</v>
      </c>
      <c r="V184" s="202">
        <v>13558.549754290001</v>
      </c>
      <c r="W184" s="206"/>
      <c r="X184" s="204">
        <v>0.14162631493011557</v>
      </c>
      <c r="Y184" s="204">
        <v>-0.10557950203734112</v>
      </c>
      <c r="Z184" s="204">
        <v>0.29951083896413433</v>
      </c>
      <c r="AA184" s="204">
        <v>4.1416331351230218</v>
      </c>
      <c r="AB184" s="204">
        <v>0.35402091962104887</v>
      </c>
      <c r="AC184" s="204">
        <v>0.1918951307516954</v>
      </c>
      <c r="AD184" s="207"/>
      <c r="AE184" s="208">
        <f t="shared" si="46"/>
        <v>25939.998336899997</v>
      </c>
      <c r="AF184" s="208">
        <f t="shared" si="47"/>
        <v>723.34684536999998</v>
      </c>
      <c r="AG184" s="208">
        <f t="shared" si="48"/>
        <v>5298.18934438</v>
      </c>
      <c r="AH184" s="208">
        <f t="shared" si="49"/>
        <v>598.79675279000003</v>
      </c>
      <c r="AI184" s="208">
        <f t="shared" si="50"/>
        <v>684.33284321999997</v>
      </c>
      <c r="AJ184" s="208">
        <f t="shared" si="51"/>
        <v>33244.664122660004</v>
      </c>
      <c r="AK184" s="207"/>
      <c r="AL184" s="209">
        <f t="shared" ref="AL184:AL247" si="57">+AE184/AE172-1</f>
        <v>0.11365634966146465</v>
      </c>
      <c r="AM184" s="209">
        <f t="shared" ref="AM184:AM195" si="58">+AF184/AF172-1</f>
        <v>-0.10676315821340321</v>
      </c>
      <c r="AN184" s="209">
        <f t="shared" ref="AN184:AN247" si="59">+AG184/AG172-1</f>
        <v>0.24388283360550922</v>
      </c>
      <c r="AO184" s="209"/>
      <c r="AP184" s="209">
        <f t="shared" ref="AP184:AP247" si="60">+AI184/AI172-1</f>
        <v>0.20491552686670667</v>
      </c>
      <c r="AQ184" s="209">
        <f t="shared" ref="AQ184:AQ244" si="61">+AJ184/AJ172-1</f>
        <v>0.14499752084058626</v>
      </c>
    </row>
    <row r="185" spans="2:43">
      <c r="B185" s="322">
        <v>42675</v>
      </c>
      <c r="C185" s="202">
        <v>17695.422240410004</v>
      </c>
      <c r="D185" s="202">
        <v>5.1133995300000006</v>
      </c>
      <c r="E185" s="202">
        <v>1913.6202495</v>
      </c>
      <c r="F185" s="202">
        <v>238.47552311999999</v>
      </c>
      <c r="G185" s="202">
        <v>235.28315559000001</v>
      </c>
      <c r="H185" s="202">
        <v>20087.914568150005</v>
      </c>
      <c r="I185" s="206"/>
      <c r="J185" s="204">
        <v>0.12838082648105487</v>
      </c>
      <c r="K185" s="204">
        <v>-0.31735748698471122</v>
      </c>
      <c r="L185" s="204">
        <v>0.20036561551651011</v>
      </c>
      <c r="M185" s="204">
        <v>6.1176471995231951</v>
      </c>
      <c r="N185" s="204">
        <v>2.6305986839272544E-2</v>
      </c>
      <c r="O185" s="204">
        <v>0.14483346428165111</v>
      </c>
      <c r="P185" s="206"/>
      <c r="Q185" s="202">
        <v>8459.3684257700006</v>
      </c>
      <c r="R185" s="202">
        <v>719.68517370000006</v>
      </c>
      <c r="S185" s="202">
        <v>3480.6933669999999</v>
      </c>
      <c r="T185" s="202">
        <v>365.96861840999992</v>
      </c>
      <c r="U185" s="202">
        <v>457.75390136999999</v>
      </c>
      <c r="V185" s="202">
        <v>13483.46948625</v>
      </c>
      <c r="W185" s="206"/>
      <c r="X185" s="204">
        <v>0.14517594537269485</v>
      </c>
      <c r="Y185" s="204">
        <v>-0.11960854588483083</v>
      </c>
      <c r="Z185" s="204">
        <v>0.31690736723280244</v>
      </c>
      <c r="AA185" s="204">
        <v>4.1771106628731385</v>
      </c>
      <c r="AB185" s="204">
        <v>0.37897595994840083</v>
      </c>
      <c r="AC185" s="204">
        <v>0.19851536456951235</v>
      </c>
      <c r="AD185" s="207"/>
      <c r="AE185" s="208">
        <f t="shared" si="46"/>
        <v>26154.790666180004</v>
      </c>
      <c r="AF185" s="208">
        <f t="shared" si="47"/>
        <v>724.7985732300001</v>
      </c>
      <c r="AG185" s="208">
        <f t="shared" si="48"/>
        <v>5394.3136164999996</v>
      </c>
      <c r="AH185" s="208">
        <f t="shared" si="49"/>
        <v>604.44414152999991</v>
      </c>
      <c r="AI185" s="208">
        <f t="shared" si="50"/>
        <v>693.03705695999997</v>
      </c>
      <c r="AJ185" s="208">
        <f t="shared" si="51"/>
        <v>33571.384054400005</v>
      </c>
      <c r="AK185" s="207"/>
      <c r="AL185" s="209">
        <f t="shared" si="57"/>
        <v>0.13375879463208995</v>
      </c>
      <c r="AM185" s="209">
        <f t="shared" si="58"/>
        <v>-0.12140411611753565</v>
      </c>
      <c r="AN185" s="209">
        <f t="shared" si="59"/>
        <v>0.27306069180007575</v>
      </c>
      <c r="AO185" s="209"/>
      <c r="AP185" s="209">
        <f t="shared" si="60"/>
        <v>0.23491002032982955</v>
      </c>
      <c r="AQ185" s="209">
        <f t="shared" si="61"/>
        <v>0.16580560801681377</v>
      </c>
    </row>
    <row r="186" spans="2:43">
      <c r="B186" s="322">
        <v>42705</v>
      </c>
      <c r="C186" s="202">
        <v>19165.576838639998</v>
      </c>
      <c r="D186" s="202">
        <v>4.8871425899999998</v>
      </c>
      <c r="E186" s="202">
        <v>2014.53746415</v>
      </c>
      <c r="F186" s="202">
        <v>244.13991676999999</v>
      </c>
      <c r="G186" s="202">
        <v>250.2216004</v>
      </c>
      <c r="H186" s="202">
        <v>21679.362962549996</v>
      </c>
      <c r="I186" s="206"/>
      <c r="J186" s="204">
        <v>0.20622403928300348</v>
      </c>
      <c r="K186" s="204">
        <v>0.16933807798773137</v>
      </c>
      <c r="L186" s="204">
        <v>0.21096608378965875</v>
      </c>
      <c r="M186" s="204">
        <v>0.10669452424833015</v>
      </c>
      <c r="N186" s="204">
        <v>6.5472753516075954E-2</v>
      </c>
      <c r="O186" s="204">
        <v>0.20359932125205837</v>
      </c>
      <c r="P186" s="206"/>
      <c r="Q186" s="202">
        <v>8309.4330626899991</v>
      </c>
      <c r="R186" s="202">
        <v>769.83703335999985</v>
      </c>
      <c r="S186" s="202">
        <v>3526.0364604499996</v>
      </c>
      <c r="T186" s="202">
        <v>373.3997109799999</v>
      </c>
      <c r="U186" s="202">
        <v>454.72903489999999</v>
      </c>
      <c r="V186" s="202">
        <v>13433.435302379998</v>
      </c>
      <c r="W186" s="206"/>
      <c r="X186" s="204">
        <v>0.12257049953955712</v>
      </c>
      <c r="Y186" s="204">
        <v>-5.8360779870430646E-2</v>
      </c>
      <c r="Z186" s="204">
        <v>0.29178593282414744</v>
      </c>
      <c r="AA186" s="204">
        <v>0.12576996832021581</v>
      </c>
      <c r="AB186" s="204">
        <v>0.38476185507682814</v>
      </c>
      <c r="AC186" s="204">
        <v>0.15712257341540936</v>
      </c>
      <c r="AD186" s="207"/>
      <c r="AE186" s="208">
        <f t="shared" si="46"/>
        <v>27475.009901329999</v>
      </c>
      <c r="AF186" s="208">
        <f t="shared" si="47"/>
        <v>774.7241759499999</v>
      </c>
      <c r="AG186" s="208">
        <f t="shared" si="48"/>
        <v>5540.5739245999994</v>
      </c>
      <c r="AH186" s="208">
        <f t="shared" si="49"/>
        <v>617.53962774999991</v>
      </c>
      <c r="AI186" s="208">
        <f t="shared" si="50"/>
        <v>704.95063529999993</v>
      </c>
      <c r="AJ186" s="208">
        <f t="shared" si="51"/>
        <v>35112.798264929996</v>
      </c>
      <c r="AK186" s="207"/>
      <c r="AL186" s="209">
        <f t="shared" si="57"/>
        <v>0.17963803917519083</v>
      </c>
      <c r="AM186" s="209">
        <f t="shared" si="58"/>
        <v>-5.720267736199125E-2</v>
      </c>
      <c r="AN186" s="209">
        <f t="shared" si="59"/>
        <v>0.2611815064788221</v>
      </c>
      <c r="AO186" s="209"/>
      <c r="AP186" s="209">
        <f t="shared" si="60"/>
        <v>0.25162949620657482</v>
      </c>
      <c r="AQ186" s="209">
        <f t="shared" si="61"/>
        <v>0.18538399017828722</v>
      </c>
    </row>
    <row r="187" spans="2:43">
      <c r="B187" s="322">
        <v>42736</v>
      </c>
      <c r="C187" s="202">
        <v>18553.272671370003</v>
      </c>
      <c r="D187" s="202">
        <v>5.4310270199999993</v>
      </c>
      <c r="E187" s="202">
        <v>2021.1523271700003</v>
      </c>
      <c r="F187" s="202">
        <v>255.75086038999999</v>
      </c>
      <c r="G187" s="202">
        <v>248.41256339999998</v>
      </c>
      <c r="H187" s="202">
        <v>21084.019449350002</v>
      </c>
      <c r="I187" s="206"/>
      <c r="J187" s="204">
        <v>0.15861924332046007</v>
      </c>
      <c r="K187" s="204">
        <v>-0.16550008404805949</v>
      </c>
      <c r="L187" s="204">
        <v>0.18903131106673232</v>
      </c>
      <c r="M187" s="204">
        <v>0.16203114319397205</v>
      </c>
      <c r="N187" s="204">
        <v>6.6783327935906023E-2</v>
      </c>
      <c r="O187" s="204">
        <v>0.16021240764886513</v>
      </c>
      <c r="P187" s="206"/>
      <c r="Q187" s="202">
        <v>8235.5858538800003</v>
      </c>
      <c r="R187" s="202">
        <v>776.62716028</v>
      </c>
      <c r="S187" s="202">
        <v>3621.11703313</v>
      </c>
      <c r="T187" s="202">
        <v>401.80679131999995</v>
      </c>
      <c r="U187" s="202">
        <v>459.08070975999999</v>
      </c>
      <c r="V187" s="202">
        <v>13494.217548370001</v>
      </c>
      <c r="W187" s="206"/>
      <c r="X187" s="204">
        <v>8.9680499381192158E-2</v>
      </c>
      <c r="Y187" s="204">
        <v>-3.7639467797219717E-2</v>
      </c>
      <c r="Z187" s="204">
        <v>0.27965777256049407</v>
      </c>
      <c r="AA187" s="204">
        <v>0.20180218383865411</v>
      </c>
      <c r="AB187" s="204">
        <v>0.38519224467613711</v>
      </c>
      <c r="AC187" s="204">
        <v>0.13776240948725094</v>
      </c>
      <c r="AD187" s="207"/>
      <c r="AE187" s="208">
        <f t="shared" si="46"/>
        <v>26788.858525250005</v>
      </c>
      <c r="AF187" s="208">
        <f t="shared" si="47"/>
        <v>782.05818729999999</v>
      </c>
      <c r="AG187" s="208">
        <f t="shared" si="48"/>
        <v>5642.2693603000007</v>
      </c>
      <c r="AH187" s="208">
        <f t="shared" si="49"/>
        <v>657.55765170999996</v>
      </c>
      <c r="AI187" s="208">
        <f t="shared" si="50"/>
        <v>707.49327315999994</v>
      </c>
      <c r="AJ187" s="208">
        <f t="shared" si="51"/>
        <v>34578.23699772</v>
      </c>
      <c r="AK187" s="207"/>
      <c r="AL187" s="209">
        <f t="shared" si="57"/>
        <v>0.13651480044197628</v>
      </c>
      <c r="AM187" s="209">
        <f t="shared" si="58"/>
        <v>-3.8662358756046733E-2</v>
      </c>
      <c r="AN187" s="209">
        <f t="shared" si="59"/>
        <v>0.24564810899221756</v>
      </c>
      <c r="AO187" s="209"/>
      <c r="AP187" s="209">
        <f t="shared" si="60"/>
        <v>0.25379485811942559</v>
      </c>
      <c r="AQ187" s="209">
        <f t="shared" si="61"/>
        <v>0.15134665332647823</v>
      </c>
    </row>
    <row r="188" spans="2:43">
      <c r="B188" s="322">
        <v>42767</v>
      </c>
      <c r="C188" s="202">
        <v>18865.519119820001</v>
      </c>
      <c r="D188" s="202">
        <v>4.4819893200000003</v>
      </c>
      <c r="E188" s="202">
        <v>2071.4795547699996</v>
      </c>
      <c r="F188" s="202">
        <v>258.24351337000007</v>
      </c>
      <c r="G188" s="202">
        <v>248.50939218000002</v>
      </c>
      <c r="H188" s="202">
        <v>21448.233569459997</v>
      </c>
      <c r="I188" s="206"/>
      <c r="J188" s="204">
        <v>0.15858259065692137</v>
      </c>
      <c r="K188" s="204">
        <v>-0.4341045000675452</v>
      </c>
      <c r="L188" s="204">
        <v>0.21218496183603897</v>
      </c>
      <c r="M188" s="204">
        <v>0.17645711469008329</v>
      </c>
      <c r="N188" s="204">
        <v>5.732490216596231E-2</v>
      </c>
      <c r="O188" s="204">
        <v>0.16221475970934818</v>
      </c>
      <c r="P188" s="206"/>
      <c r="Q188" s="202">
        <v>8320.4531028900001</v>
      </c>
      <c r="R188" s="202">
        <v>774.17109533000007</v>
      </c>
      <c r="S188" s="202">
        <v>3672.7477822800001</v>
      </c>
      <c r="T188" s="202">
        <v>403.26817321000004</v>
      </c>
      <c r="U188" s="202">
        <v>466.74262297000001</v>
      </c>
      <c r="V188" s="202">
        <v>13637.38277668</v>
      </c>
      <c r="W188" s="206"/>
      <c r="X188" s="204">
        <v>7.1022078234694419E-2</v>
      </c>
      <c r="Y188" s="204">
        <v>-3.9174418315338744E-2</v>
      </c>
      <c r="Z188" s="204">
        <v>0.27536063155742085</v>
      </c>
      <c r="AA188" s="204">
        <v>0.19420642535340171</v>
      </c>
      <c r="AB188" s="204">
        <v>0.39436293321417937</v>
      </c>
      <c r="AC188" s="204">
        <v>0.1245811002585735</v>
      </c>
      <c r="AD188" s="207"/>
      <c r="AE188" s="208">
        <f t="shared" si="46"/>
        <v>27185.972222709999</v>
      </c>
      <c r="AF188" s="208">
        <f t="shared" si="47"/>
        <v>778.6530846500001</v>
      </c>
      <c r="AG188" s="208">
        <f t="shared" si="48"/>
        <v>5744.2273370499997</v>
      </c>
      <c r="AH188" s="208">
        <f t="shared" si="49"/>
        <v>661.51168658000006</v>
      </c>
      <c r="AI188" s="208">
        <f t="shared" si="50"/>
        <v>715.25201515000003</v>
      </c>
      <c r="AJ188" s="208">
        <f t="shared" si="51"/>
        <v>35085.616346139999</v>
      </c>
      <c r="AK188" s="207"/>
      <c r="AL188" s="209">
        <f t="shared" si="57"/>
        <v>0.13030085648454892</v>
      </c>
      <c r="AM188" s="209">
        <f t="shared" si="58"/>
        <v>-4.3018691471327863E-2</v>
      </c>
      <c r="AN188" s="209">
        <f t="shared" si="59"/>
        <v>0.25183309678772092</v>
      </c>
      <c r="AO188" s="209"/>
      <c r="AP188" s="209">
        <f t="shared" si="60"/>
        <v>0.25533161753388822</v>
      </c>
      <c r="AQ188" s="209">
        <f t="shared" si="61"/>
        <v>0.14729157905263746</v>
      </c>
    </row>
    <row r="189" spans="2:43">
      <c r="B189" s="322">
        <v>42795</v>
      </c>
      <c r="C189" s="202">
        <v>19608.034167829999</v>
      </c>
      <c r="D189" s="202">
        <v>4.9062924699999995</v>
      </c>
      <c r="E189" s="202">
        <v>2117.4666841100002</v>
      </c>
      <c r="F189" s="202">
        <v>262.07078429999996</v>
      </c>
      <c r="G189" s="202">
        <v>255.32549331999999</v>
      </c>
      <c r="H189" s="202">
        <v>22247.80342203</v>
      </c>
      <c r="I189" s="206"/>
      <c r="J189" s="204">
        <v>0.19070659732637862</v>
      </c>
      <c r="K189" s="204">
        <v>-6.0362135644268289E-2</v>
      </c>
      <c r="L189" s="204">
        <v>0.25969801933828607</v>
      </c>
      <c r="M189" s="204">
        <v>0.22754898654190137</v>
      </c>
      <c r="N189" s="204">
        <v>7.7973555094661418E-2</v>
      </c>
      <c r="O189" s="204">
        <v>0.19585723891182871</v>
      </c>
      <c r="P189" s="206"/>
      <c r="Q189" s="202">
        <v>8345.6547033200004</v>
      </c>
      <c r="R189" s="202">
        <v>770.77549437000005</v>
      </c>
      <c r="S189" s="202">
        <v>3759.7919920099998</v>
      </c>
      <c r="T189" s="202">
        <v>418.76922011999994</v>
      </c>
      <c r="U189" s="202">
        <v>469.87958787000002</v>
      </c>
      <c r="V189" s="202">
        <v>13764.870997690001</v>
      </c>
      <c r="W189" s="206"/>
      <c r="X189" s="204">
        <v>1.9220514070637851E-2</v>
      </c>
      <c r="Y189" s="204">
        <v>-2.4187719579693678E-2</v>
      </c>
      <c r="Z189" s="204">
        <v>0.27919832163233105</v>
      </c>
      <c r="AA189" s="204">
        <v>0.24650862824636843</v>
      </c>
      <c r="AB189" s="204">
        <v>0.36859164056287463</v>
      </c>
      <c r="AC189" s="204">
        <v>9.2743591217834265E-2</v>
      </c>
      <c r="AD189" s="207"/>
      <c r="AE189" s="208">
        <f t="shared" si="46"/>
        <v>27953.68887115</v>
      </c>
      <c r="AF189" s="208">
        <f t="shared" si="47"/>
        <v>775.68178684000009</v>
      </c>
      <c r="AG189" s="208">
        <f t="shared" si="48"/>
        <v>5877.25867612</v>
      </c>
      <c r="AH189" s="208">
        <f t="shared" si="49"/>
        <v>680.8400044199999</v>
      </c>
      <c r="AI189" s="208">
        <f t="shared" si="50"/>
        <v>725.20508118999999</v>
      </c>
      <c r="AJ189" s="208">
        <f t="shared" si="51"/>
        <v>36012.674419720002</v>
      </c>
      <c r="AK189" s="207"/>
      <c r="AL189" s="209">
        <f t="shared" si="57"/>
        <v>0.13375558485815953</v>
      </c>
      <c r="AM189" s="209">
        <f t="shared" si="58"/>
        <v>-2.4425278530251782E-2</v>
      </c>
      <c r="AN189" s="209">
        <f t="shared" si="59"/>
        <v>0.27210353828304878</v>
      </c>
      <c r="AO189" s="209"/>
      <c r="AP189" s="209">
        <f t="shared" si="60"/>
        <v>0.24994915934205619</v>
      </c>
      <c r="AQ189" s="209">
        <f t="shared" si="61"/>
        <v>0.15422727947785586</v>
      </c>
    </row>
    <row r="190" spans="2:43">
      <c r="B190" s="322">
        <v>42826</v>
      </c>
      <c r="C190" s="202">
        <v>19284.116626439998</v>
      </c>
      <c r="D190" s="202">
        <v>5.8455651499999997</v>
      </c>
      <c r="E190" s="202">
        <v>2169.6634698600001</v>
      </c>
      <c r="F190" s="202">
        <v>266.35552874000001</v>
      </c>
      <c r="G190" s="202">
        <v>264.93293602</v>
      </c>
      <c r="H190" s="202">
        <v>21990.914126209998</v>
      </c>
      <c r="I190" s="206"/>
      <c r="J190" s="204">
        <v>0.18876225976092664</v>
      </c>
      <c r="K190" s="204">
        <v>7.3520858456863403E-2</v>
      </c>
      <c r="L190" s="204">
        <v>0.27356780291058902</v>
      </c>
      <c r="M190" s="204">
        <v>0.22225615478327065</v>
      </c>
      <c r="N190" s="204">
        <v>0.11914304616637694</v>
      </c>
      <c r="O190" s="204">
        <v>0.19608676465779551</v>
      </c>
      <c r="P190" s="206"/>
      <c r="Q190" s="202">
        <v>8240.3757865200023</v>
      </c>
      <c r="R190" s="202">
        <v>770.89878872999998</v>
      </c>
      <c r="S190" s="202">
        <v>3833.1370323000001</v>
      </c>
      <c r="T190" s="202">
        <v>423.57162266</v>
      </c>
      <c r="U190" s="202">
        <v>472.22767653</v>
      </c>
      <c r="V190" s="202">
        <v>13740.210906740002</v>
      </c>
      <c r="W190" s="206"/>
      <c r="X190" s="204">
        <v>2.1529404699119459E-2</v>
      </c>
      <c r="Y190" s="204">
        <v>1.564332946445024E-2</v>
      </c>
      <c r="Z190" s="204">
        <v>0.27716386740964882</v>
      </c>
      <c r="AA190" s="204">
        <v>0.28632957432965944</v>
      </c>
      <c r="AB190" s="204">
        <v>8.9340106899516103E-2</v>
      </c>
      <c r="AC190" s="204">
        <v>9.1376098900960656E-2</v>
      </c>
      <c r="AD190" s="207"/>
      <c r="AE190" s="208">
        <f t="shared" si="46"/>
        <v>27524.49241296</v>
      </c>
      <c r="AF190" s="208">
        <f t="shared" si="47"/>
        <v>776.74435387999995</v>
      </c>
      <c r="AG190" s="208">
        <f t="shared" si="48"/>
        <v>6002.8005021600002</v>
      </c>
      <c r="AH190" s="208">
        <f t="shared" si="49"/>
        <v>689.92715139999996</v>
      </c>
      <c r="AI190" s="208">
        <f t="shared" si="50"/>
        <v>737.16061255</v>
      </c>
      <c r="AJ190" s="208">
        <f t="shared" si="51"/>
        <v>35731.125032950004</v>
      </c>
      <c r="AK190" s="207"/>
      <c r="AL190" s="209">
        <f t="shared" si="57"/>
        <v>0.13322132691466715</v>
      </c>
      <c r="AM190" s="209">
        <f t="shared" si="58"/>
        <v>1.6055583922809813E-2</v>
      </c>
      <c r="AN190" s="209">
        <f t="shared" si="59"/>
        <v>0.27586175796634294</v>
      </c>
      <c r="AO190" s="209"/>
      <c r="AP190" s="209">
        <f t="shared" si="60"/>
        <v>9.9866688863128772E-2</v>
      </c>
      <c r="AQ190" s="209">
        <f t="shared" si="61"/>
        <v>0.15352778091187669</v>
      </c>
    </row>
    <row r="191" spans="2:43">
      <c r="B191" s="322">
        <v>42856</v>
      </c>
      <c r="C191" s="202">
        <v>18847.165785519999</v>
      </c>
      <c r="D191" s="202">
        <v>5.4271486799999993</v>
      </c>
      <c r="E191" s="202">
        <v>2199.0309058100001</v>
      </c>
      <c r="F191" s="202">
        <v>272.53398563999991</v>
      </c>
      <c r="G191" s="202">
        <v>261.07713772</v>
      </c>
      <c r="H191" s="202">
        <v>21585.234963369992</v>
      </c>
      <c r="I191" s="206"/>
      <c r="J191" s="204">
        <v>0.14832216153790223</v>
      </c>
      <c r="K191" s="204">
        <v>-0.37787010608555605</v>
      </c>
      <c r="L191" s="204">
        <v>0.29349775602248807</v>
      </c>
      <c r="M191" s="204">
        <v>0.22571321555895696</v>
      </c>
      <c r="N191" s="204">
        <v>0.13440958957226168</v>
      </c>
      <c r="O191" s="204">
        <v>0.16211685704236389</v>
      </c>
      <c r="P191" s="206"/>
      <c r="Q191" s="202">
        <v>8177.9485821299995</v>
      </c>
      <c r="R191" s="202">
        <v>795.34914042000003</v>
      </c>
      <c r="S191" s="202">
        <v>3909.82225513</v>
      </c>
      <c r="T191" s="202">
        <v>434.72524718</v>
      </c>
      <c r="U191" s="202">
        <v>478.58776181999997</v>
      </c>
      <c r="V191" s="202">
        <v>13796.43298668</v>
      </c>
      <c r="W191" s="206"/>
      <c r="X191" s="204">
        <v>5.4983209766460206E-2</v>
      </c>
      <c r="Y191" s="204">
        <v>5.3357176798189743E-2</v>
      </c>
      <c r="Z191" s="204">
        <v>0.28257193586761931</v>
      </c>
      <c r="AA191" s="204">
        <v>0.27559499178926439</v>
      </c>
      <c r="AB191" s="204">
        <v>0.11058550210609441</v>
      </c>
      <c r="AC191" s="204">
        <v>0.11920871859370097</v>
      </c>
      <c r="AD191" s="207"/>
      <c r="AE191" s="208">
        <f t="shared" si="46"/>
        <v>27025.11436765</v>
      </c>
      <c r="AF191" s="208">
        <f t="shared" si="47"/>
        <v>800.77628909999999</v>
      </c>
      <c r="AG191" s="208">
        <f t="shared" si="48"/>
        <v>6108.8531609399997</v>
      </c>
      <c r="AH191" s="208">
        <f t="shared" si="49"/>
        <v>707.25923281999985</v>
      </c>
      <c r="AI191" s="208">
        <f t="shared" si="50"/>
        <v>739.66489953999996</v>
      </c>
      <c r="AJ191" s="208">
        <f t="shared" si="51"/>
        <v>35381.667950049989</v>
      </c>
      <c r="AK191" s="207"/>
      <c r="AL191" s="209">
        <f t="shared" si="57"/>
        <v>0.11837996981482557</v>
      </c>
      <c r="AM191" s="209">
        <f t="shared" si="58"/>
        <v>4.8431953526942628E-2</v>
      </c>
      <c r="AN191" s="209">
        <f t="shared" si="59"/>
        <v>0.28648362449486164</v>
      </c>
      <c r="AO191" s="209"/>
      <c r="AP191" s="209">
        <f t="shared" si="60"/>
        <v>0.11887949258490194</v>
      </c>
      <c r="AQ191" s="209">
        <f t="shared" si="61"/>
        <v>0.14500005571822783</v>
      </c>
    </row>
    <row r="192" spans="2:43">
      <c r="B192" s="322">
        <v>42887</v>
      </c>
      <c r="C192" s="202">
        <v>19109.340146300001</v>
      </c>
      <c r="D192" s="202"/>
      <c r="E192" s="202">
        <v>2245.7924648899998</v>
      </c>
      <c r="F192" s="202">
        <v>278.59299480999994</v>
      </c>
      <c r="G192" s="202">
        <v>264.52948633</v>
      </c>
      <c r="H192" s="202">
        <v>21898.25509233</v>
      </c>
      <c r="I192" s="206"/>
      <c r="J192" s="204">
        <v>0.14190509112018712</v>
      </c>
      <c r="K192" s="204"/>
      <c r="L192" s="204">
        <v>0.29015729449207917</v>
      </c>
      <c r="M192" s="204">
        <v>0.23913905370765587</v>
      </c>
      <c r="N192" s="204">
        <v>0.15265255945254452</v>
      </c>
      <c r="O192" s="204">
        <v>0.15649265914162225</v>
      </c>
      <c r="P192" s="206"/>
      <c r="Q192" s="202">
        <v>9154.0277845700002</v>
      </c>
      <c r="R192" s="202">
        <v>23.801799320000001</v>
      </c>
      <c r="S192" s="202">
        <v>3986.9202006400005</v>
      </c>
      <c r="T192" s="202">
        <v>444.68527873000011</v>
      </c>
      <c r="U192" s="202">
        <v>483.41456165</v>
      </c>
      <c r="V192" s="202">
        <v>14092.849624909999</v>
      </c>
      <c r="W192" s="206"/>
      <c r="X192" s="204">
        <v>0.16453776496474926</v>
      </c>
      <c r="Y192" s="204">
        <v>-0.96831458609340493</v>
      </c>
      <c r="Z192" s="204">
        <v>0.2878548426841705</v>
      </c>
      <c r="AA192" s="204">
        <v>0.29398229622181393</v>
      </c>
      <c r="AB192" s="204">
        <v>0.11550175731261692</v>
      </c>
      <c r="AC192" s="204">
        <v>0.12881457423517051</v>
      </c>
      <c r="AD192" s="207"/>
      <c r="AE192" s="208">
        <f t="shared" si="46"/>
        <v>28263.367930870001</v>
      </c>
      <c r="AF192" s="208">
        <f t="shared" si="47"/>
        <v>23.801799320000001</v>
      </c>
      <c r="AG192" s="208">
        <f t="shared" si="48"/>
        <v>6232.7126655299999</v>
      </c>
      <c r="AH192" s="208">
        <f t="shared" si="49"/>
        <v>723.2782735400001</v>
      </c>
      <c r="AI192" s="208">
        <f t="shared" si="50"/>
        <v>747.94404798000005</v>
      </c>
      <c r="AJ192" s="208">
        <f t="shared" si="51"/>
        <v>35991.104717239999</v>
      </c>
      <c r="AK192" s="207"/>
      <c r="AL192" s="209">
        <f t="shared" si="57"/>
        <v>0.1491384993695033</v>
      </c>
      <c r="AM192" s="209">
        <f t="shared" si="58"/>
        <v>-0.96854106470539569</v>
      </c>
      <c r="AN192" s="209">
        <f t="shared" si="59"/>
        <v>0.28868352233910755</v>
      </c>
      <c r="AO192" s="209"/>
      <c r="AP192" s="209">
        <f t="shared" si="60"/>
        <v>0.12836421798902364</v>
      </c>
      <c r="AQ192" s="209">
        <f t="shared" si="61"/>
        <v>0.14549474885637226</v>
      </c>
    </row>
    <row r="193" spans="2:43">
      <c r="B193" s="322">
        <v>42917</v>
      </c>
      <c r="C193" s="202">
        <v>18770.677116920004</v>
      </c>
      <c r="D193" s="202"/>
      <c r="E193" s="202">
        <v>2263.5886636299997</v>
      </c>
      <c r="F193" s="202">
        <v>281.03291134000006</v>
      </c>
      <c r="G193" s="202">
        <v>265.47859773000005</v>
      </c>
      <c r="H193" s="202">
        <v>21580.777289619997</v>
      </c>
      <c r="I193" s="206"/>
      <c r="J193" s="204">
        <v>0.12824033240709887</v>
      </c>
      <c r="K193" s="204"/>
      <c r="L193" s="204">
        <v>0.28826787682661448</v>
      </c>
      <c r="M193" s="204">
        <v>0.23736880973939356</v>
      </c>
      <c r="N193" s="204">
        <v>0.13370249051625005</v>
      </c>
      <c r="O193" s="204">
        <v>0.14426202217218775</v>
      </c>
      <c r="P193" s="206"/>
      <c r="Q193" s="202">
        <v>9199.8160389799996</v>
      </c>
      <c r="R193" s="202">
        <v>23.878299819999999</v>
      </c>
      <c r="S193" s="202">
        <v>4031.3815915299997</v>
      </c>
      <c r="T193" s="202">
        <v>450.93671442999994</v>
      </c>
      <c r="U193" s="202">
        <v>487.60833842</v>
      </c>
      <c r="V193" s="202">
        <v>14193.620983179999</v>
      </c>
      <c r="W193" s="206"/>
      <c r="X193" s="204">
        <v>0.15392268302116019</v>
      </c>
      <c r="Y193" s="204">
        <v>-0.96782105830415543</v>
      </c>
      <c r="Z193" s="204">
        <v>0.27458563023017035</v>
      </c>
      <c r="AA193" s="204">
        <v>0.28329321672184404</v>
      </c>
      <c r="AB193" s="204">
        <v>0.12826789385706583</v>
      </c>
      <c r="AC193" s="204">
        <v>0.12103701401232247</v>
      </c>
      <c r="AD193" s="207"/>
      <c r="AE193" s="208">
        <f t="shared" si="46"/>
        <v>27970.493155900003</v>
      </c>
      <c r="AF193" s="208">
        <f t="shared" si="47"/>
        <v>23.878299819999999</v>
      </c>
      <c r="AG193" s="208">
        <f t="shared" si="48"/>
        <v>6294.9702551599994</v>
      </c>
      <c r="AH193" s="208">
        <f t="shared" si="49"/>
        <v>731.96962576999999</v>
      </c>
      <c r="AI193" s="208">
        <f t="shared" si="50"/>
        <v>753.08693615000004</v>
      </c>
      <c r="AJ193" s="208">
        <f t="shared" si="51"/>
        <v>35774.398272799997</v>
      </c>
      <c r="AK193" s="207"/>
      <c r="AL193" s="209">
        <f t="shared" si="57"/>
        <v>0.13656045298524355</v>
      </c>
      <c r="AM193" s="209">
        <f t="shared" si="58"/>
        <v>-0.96801500435535559</v>
      </c>
      <c r="AN193" s="209">
        <f t="shared" si="59"/>
        <v>0.27947199459391259</v>
      </c>
      <c r="AO193" s="209"/>
      <c r="AP193" s="209">
        <f t="shared" si="60"/>
        <v>0.13017774433945251</v>
      </c>
      <c r="AQ193" s="209">
        <f t="shared" si="61"/>
        <v>0.13493319413407567</v>
      </c>
    </row>
    <row r="194" spans="2:43">
      <c r="B194" s="322">
        <v>42948</v>
      </c>
      <c r="C194" s="202">
        <v>18645.953926680002</v>
      </c>
      <c r="D194" s="202"/>
      <c r="E194" s="202">
        <v>2298.56174977</v>
      </c>
      <c r="F194" s="202">
        <v>284.15505807</v>
      </c>
      <c r="G194" s="202">
        <v>260.73315386000002</v>
      </c>
      <c r="H194" s="202">
        <v>21489.403888380002</v>
      </c>
      <c r="I194" s="206"/>
      <c r="J194" s="204">
        <v>9.4686825127477725E-2</v>
      </c>
      <c r="K194" s="204"/>
      <c r="L194" s="204">
        <v>0.25925713360644065</v>
      </c>
      <c r="M194" s="204">
        <v>0.22199304415950349</v>
      </c>
      <c r="N194" s="204">
        <v>6.8966256508976143E-2</v>
      </c>
      <c r="O194" s="204">
        <v>0.11115847298484205</v>
      </c>
      <c r="P194" s="206"/>
      <c r="Q194" s="202">
        <v>9178.4950863100003</v>
      </c>
      <c r="R194" s="202">
        <v>24.178000609999998</v>
      </c>
      <c r="S194" s="202">
        <v>4097.1681613600003</v>
      </c>
      <c r="T194" s="202">
        <v>459.38095016000011</v>
      </c>
      <c r="U194" s="202">
        <v>494.67464006</v>
      </c>
      <c r="V194" s="202">
        <v>14253.896838500003</v>
      </c>
      <c r="W194" s="206"/>
      <c r="X194" s="204">
        <v>0.12418862417808474</v>
      </c>
      <c r="Y194" s="204">
        <v>-0.96662266756920956</v>
      </c>
      <c r="Z194" s="204">
        <v>0.26769961974434331</v>
      </c>
      <c r="AA194" s="204">
        <v>0.286579325696801</v>
      </c>
      <c r="AB194" s="204">
        <v>0.13993086823239098</v>
      </c>
      <c r="AC194" s="204">
        <v>0.10393378014655252</v>
      </c>
      <c r="AD194" s="207"/>
      <c r="AE194" s="208">
        <f t="shared" si="46"/>
        <v>27824.44901299</v>
      </c>
      <c r="AF194" s="208">
        <f t="shared" si="47"/>
        <v>24.178000609999998</v>
      </c>
      <c r="AG194" s="208">
        <f t="shared" si="48"/>
        <v>6395.7299111299999</v>
      </c>
      <c r="AH194" s="208">
        <f t="shared" si="49"/>
        <v>743.53600823000011</v>
      </c>
      <c r="AI194" s="208">
        <f t="shared" si="50"/>
        <v>755.40779392000002</v>
      </c>
      <c r="AJ194" s="208">
        <f t="shared" si="51"/>
        <v>35743.300726880007</v>
      </c>
      <c r="AK194" s="207"/>
      <c r="AL194" s="209">
        <f t="shared" si="57"/>
        <v>0.10424599220957953</v>
      </c>
      <c r="AM194" s="209">
        <f t="shared" si="58"/>
        <v>-0.96683883470027876</v>
      </c>
      <c r="AN194" s="209">
        <f t="shared" si="59"/>
        <v>0.26465247422805516</v>
      </c>
      <c r="AO194" s="209"/>
      <c r="AP194" s="209">
        <f t="shared" si="60"/>
        <v>0.11439608307497728</v>
      </c>
      <c r="AQ194" s="209">
        <f t="shared" si="61"/>
        <v>0.10826606629866653</v>
      </c>
    </row>
    <row r="195" spans="2:43">
      <c r="B195" s="322">
        <v>42979</v>
      </c>
      <c r="C195" s="202">
        <v>18203.099183940001</v>
      </c>
      <c r="D195" s="202"/>
      <c r="E195" s="202">
        <v>2302.7759036099997</v>
      </c>
      <c r="F195" s="202">
        <v>285.02641379999994</v>
      </c>
      <c r="G195" s="202">
        <v>257.90082890999997</v>
      </c>
      <c r="H195" s="202">
        <v>21048.802330259998</v>
      </c>
      <c r="I195" s="206"/>
      <c r="J195" s="204">
        <v>5.1861485229965254E-2</v>
      </c>
      <c r="K195" s="204"/>
      <c r="L195" s="204">
        <v>0.25804046079407805</v>
      </c>
      <c r="M195" s="204">
        <v>0.24259532475982626</v>
      </c>
      <c r="N195" s="204">
        <v>8.143266648780334E-2</v>
      </c>
      <c r="O195" s="204">
        <v>7.3435601620117419E-2</v>
      </c>
      <c r="P195" s="206"/>
      <c r="Q195" s="202">
        <v>9275.6734395700005</v>
      </c>
      <c r="R195" s="202">
        <v>3.9409903799999997</v>
      </c>
      <c r="S195" s="202">
        <v>4163.3160285900003</v>
      </c>
      <c r="T195" s="202">
        <v>464.57839599000005</v>
      </c>
      <c r="U195" s="202">
        <v>500.10628470999995</v>
      </c>
      <c r="V195" s="202">
        <v>14407.615139240002</v>
      </c>
      <c r="W195" s="206"/>
      <c r="X195" s="204">
        <v>0.10496691916192558</v>
      </c>
      <c r="Y195" s="204">
        <v>-0.99457349663076666</v>
      </c>
      <c r="Z195" s="204">
        <v>0.24631072910263518</v>
      </c>
      <c r="AA195" s="204">
        <v>0.32628333677062438</v>
      </c>
      <c r="AB195" s="204">
        <v>0.13372050498489885</v>
      </c>
      <c r="AC195" s="204">
        <v>8.7146300672475085E-2</v>
      </c>
      <c r="AD195" s="207"/>
      <c r="AE195" s="208">
        <f t="shared" si="46"/>
        <v>27478.772623510002</v>
      </c>
      <c r="AF195" s="208">
        <f t="shared" si="47"/>
        <v>3.9409903799999997</v>
      </c>
      <c r="AG195" s="208">
        <f t="shared" si="48"/>
        <v>6466.0919322</v>
      </c>
      <c r="AH195" s="208">
        <f t="shared" si="49"/>
        <v>749.60480978999999</v>
      </c>
      <c r="AI195" s="208">
        <f t="shared" si="50"/>
        <v>758.00711361999993</v>
      </c>
      <c r="AJ195" s="208">
        <f t="shared" si="51"/>
        <v>35456.417469499997</v>
      </c>
      <c r="AK195" s="207"/>
      <c r="AL195" s="209">
        <f t="shared" si="57"/>
        <v>6.9207503664358461E-2</v>
      </c>
      <c r="AM195" s="209">
        <f t="shared" si="58"/>
        <v>-0.99460990070924615</v>
      </c>
      <c r="AN195" s="209">
        <f t="shared" si="59"/>
        <v>0.25046288907868353</v>
      </c>
      <c r="AO195" s="209"/>
      <c r="AP195" s="209">
        <f t="shared" si="60"/>
        <v>0.11537201183028967</v>
      </c>
      <c r="AQ195" s="209">
        <f t="shared" si="61"/>
        <v>7.8964978612074965E-2</v>
      </c>
    </row>
    <row r="196" spans="2:43">
      <c r="B196" s="322">
        <v>43009</v>
      </c>
      <c r="C196" s="202">
        <v>18453.585819409996</v>
      </c>
      <c r="D196" s="202"/>
      <c r="E196" s="202">
        <v>2327.8649074800001</v>
      </c>
      <c r="F196" s="202">
        <v>283.65852849999999</v>
      </c>
      <c r="G196" s="202">
        <v>255.72312779999999</v>
      </c>
      <c r="H196" s="202">
        <v>21320.832383189998</v>
      </c>
      <c r="I196" s="206"/>
      <c r="J196" s="204">
        <v>6.4174074038115148E-2</v>
      </c>
      <c r="K196" s="204"/>
      <c r="L196" s="204">
        <v>0.24422324523967109</v>
      </c>
      <c r="M196" s="204">
        <v>0.20897747328913852</v>
      </c>
      <c r="N196" s="204">
        <v>9.0849557897892064E-2</v>
      </c>
      <c r="O196" s="204">
        <v>8.303914039260718E-2</v>
      </c>
      <c r="P196" s="206"/>
      <c r="Q196" s="202">
        <v>9361.5798218399996</v>
      </c>
      <c r="R196" s="202"/>
      <c r="S196" s="202">
        <v>4230.8597139599997</v>
      </c>
      <c r="T196" s="202">
        <v>474.20279749000008</v>
      </c>
      <c r="U196" s="202">
        <v>505.00472773000001</v>
      </c>
      <c r="V196" s="202">
        <v>14571.647061019999</v>
      </c>
      <c r="W196" s="206"/>
      <c r="X196" s="204">
        <v>8.8652044081009462E-2</v>
      </c>
      <c r="Y196" s="204"/>
      <c r="Z196" s="204">
        <v>0.23447615698658919</v>
      </c>
      <c r="AA196" s="204">
        <v>0.30214699895889408</v>
      </c>
      <c r="AB196" s="204">
        <v>0.12246424773968401</v>
      </c>
      <c r="AC196" s="204">
        <v>7.4720182105718846E-2</v>
      </c>
      <c r="AD196" s="207"/>
      <c r="AE196" s="208">
        <f t="shared" si="46"/>
        <v>27815.165641249994</v>
      </c>
      <c r="AF196" s="208">
        <f t="shared" si="47"/>
        <v>0</v>
      </c>
      <c r="AG196" s="208">
        <f t="shared" si="48"/>
        <v>6558.7246214400002</v>
      </c>
      <c r="AH196" s="208">
        <f t="shared" si="49"/>
        <v>757.86132599000007</v>
      </c>
      <c r="AI196" s="208">
        <f t="shared" si="50"/>
        <v>760.72785552999994</v>
      </c>
      <c r="AJ196" s="208">
        <f t="shared" si="51"/>
        <v>35892.479444209996</v>
      </c>
      <c r="AK196" s="207"/>
      <c r="AL196" s="209">
        <f t="shared" si="57"/>
        <v>7.2288643969670163E-2</v>
      </c>
      <c r="AM196" s="209"/>
      <c r="AN196" s="209">
        <f t="shared" si="59"/>
        <v>0.23791812544357249</v>
      </c>
      <c r="AO196" s="209"/>
      <c r="AP196" s="209">
        <f t="shared" si="60"/>
        <v>0.11163429180241824</v>
      </c>
      <c r="AQ196" s="209">
        <f t="shared" si="61"/>
        <v>7.9646324949488756E-2</v>
      </c>
    </row>
    <row r="197" spans="2:43">
      <c r="B197" s="322">
        <v>43040</v>
      </c>
      <c r="C197" s="202">
        <v>19027.589714279999</v>
      </c>
      <c r="D197" s="202"/>
      <c r="E197" s="202">
        <v>2341.96131608</v>
      </c>
      <c r="F197" s="202">
        <v>288.02173704999996</v>
      </c>
      <c r="G197" s="202">
        <v>256.52444869999999</v>
      </c>
      <c r="H197" s="202">
        <v>21914.09721611</v>
      </c>
      <c r="I197" s="206"/>
      <c r="J197" s="204">
        <v>7.5283169611392475E-2</v>
      </c>
      <c r="K197" s="204"/>
      <c r="L197" s="204">
        <v>0.22383807168215264</v>
      </c>
      <c r="M197" s="204">
        <v>0.20776226122405239</v>
      </c>
      <c r="N197" s="204">
        <v>9.0279701735276996E-2</v>
      </c>
      <c r="O197" s="204">
        <v>9.0909518843507175E-2</v>
      </c>
      <c r="P197" s="206"/>
      <c r="Q197" s="202">
        <v>9304.2584696499998</v>
      </c>
      <c r="R197" s="202"/>
      <c r="S197" s="202">
        <v>4286.7232399199993</v>
      </c>
      <c r="T197" s="202">
        <v>478.43331502000012</v>
      </c>
      <c r="U197" s="202">
        <v>507.31462376999997</v>
      </c>
      <c r="V197" s="202">
        <v>14576.729648359998</v>
      </c>
      <c r="W197" s="206"/>
      <c r="X197" s="204">
        <v>9.987625569140457E-2</v>
      </c>
      <c r="Y197" s="204"/>
      <c r="Z197" s="204">
        <v>0.23157164045585388</v>
      </c>
      <c r="AA197" s="204">
        <v>0.30730694095744671</v>
      </c>
      <c r="AB197" s="204">
        <v>0.1082693610074561</v>
      </c>
      <c r="AC197" s="204">
        <v>8.1081517129168335E-2</v>
      </c>
      <c r="AD197" s="207"/>
      <c r="AE197" s="208">
        <f t="shared" si="46"/>
        <v>28331.84818393</v>
      </c>
      <c r="AF197" s="208">
        <f t="shared" si="47"/>
        <v>0</v>
      </c>
      <c r="AG197" s="208">
        <f t="shared" si="48"/>
        <v>6628.6845559999992</v>
      </c>
      <c r="AH197" s="208">
        <f t="shared" si="49"/>
        <v>766.45505207000008</v>
      </c>
      <c r="AI197" s="208">
        <f t="shared" si="50"/>
        <v>763.83907247000002</v>
      </c>
      <c r="AJ197" s="208">
        <f t="shared" si="51"/>
        <v>36490.82686447</v>
      </c>
      <c r="AK197" s="207"/>
      <c r="AL197" s="209">
        <f t="shared" si="57"/>
        <v>8.323742849011162E-2</v>
      </c>
      <c r="AM197" s="209"/>
      <c r="AN197" s="209">
        <f t="shared" si="59"/>
        <v>0.22882817486256912</v>
      </c>
      <c r="AO197" s="209"/>
      <c r="AP197" s="209">
        <f t="shared" si="60"/>
        <v>0.10216194761730679</v>
      </c>
      <c r="AQ197" s="209">
        <f t="shared" si="61"/>
        <v>8.6962241572740906E-2</v>
      </c>
    </row>
    <row r="198" spans="2:43">
      <c r="B198" s="322">
        <v>43070</v>
      </c>
      <c r="C198" s="202">
        <v>19912.297889309997</v>
      </c>
      <c r="D198" s="202"/>
      <c r="E198" s="202">
        <v>2433.7827142800002</v>
      </c>
      <c r="F198" s="202">
        <v>293.46062416000001</v>
      </c>
      <c r="G198" s="202">
        <v>269.47431575999997</v>
      </c>
      <c r="H198" s="202">
        <v>22909.015543509999</v>
      </c>
      <c r="I198" s="206"/>
      <c r="J198" s="204">
        <v>3.8961574543612265E-2</v>
      </c>
      <c r="K198" s="204"/>
      <c r="L198" s="204">
        <v>0.20810992974354714</v>
      </c>
      <c r="M198" s="204">
        <v>0.20201820350608291</v>
      </c>
      <c r="N198" s="204">
        <v>7.69426593436493E-2</v>
      </c>
      <c r="O198" s="204">
        <v>5.671995911891714E-2</v>
      </c>
      <c r="P198" s="206"/>
      <c r="Q198" s="202">
        <v>9439.5948100999976</v>
      </c>
      <c r="R198" s="202"/>
      <c r="S198" s="202">
        <v>4317.8876517299996</v>
      </c>
      <c r="T198" s="202">
        <v>483.89782016000004</v>
      </c>
      <c r="U198" s="202">
        <v>507.28244445999997</v>
      </c>
      <c r="V198" s="202">
        <v>14748.662726449997</v>
      </c>
      <c r="W198" s="206"/>
      <c r="X198" s="204">
        <v>0.13600948932178203</v>
      </c>
      <c r="Y198" s="204"/>
      <c r="Z198" s="204">
        <v>0.22457260444179927</v>
      </c>
      <c r="AA198" s="204">
        <v>0.29592446359959457</v>
      </c>
      <c r="AB198" s="204">
        <v>0.11557082465947444</v>
      </c>
      <c r="AC198" s="204">
        <v>9.7907005502678945E-2</v>
      </c>
      <c r="AD198" s="207"/>
      <c r="AE198" s="208">
        <f t="shared" si="46"/>
        <v>29351.892699409997</v>
      </c>
      <c r="AF198" s="208">
        <f t="shared" si="47"/>
        <v>0</v>
      </c>
      <c r="AG198" s="208">
        <f t="shared" si="48"/>
        <v>6751.6703660099993</v>
      </c>
      <c r="AH198" s="208">
        <f t="shared" si="49"/>
        <v>777.35844431999999</v>
      </c>
      <c r="AI198" s="208">
        <f t="shared" si="50"/>
        <v>776.75676021999993</v>
      </c>
      <c r="AJ198" s="208">
        <f t="shared" si="51"/>
        <v>37657.678269959993</v>
      </c>
      <c r="AK198" s="207"/>
      <c r="AL198" s="209">
        <f t="shared" si="57"/>
        <v>6.8312361117261799E-2</v>
      </c>
      <c r="AM198" s="209"/>
      <c r="AN198" s="209">
        <f t="shared" si="59"/>
        <v>0.2185868211292632</v>
      </c>
      <c r="AO198" s="209"/>
      <c r="AP198" s="209">
        <f t="shared" si="60"/>
        <v>0.10185979177030191</v>
      </c>
      <c r="AQ198" s="209">
        <f t="shared" si="61"/>
        <v>7.2477276969741711E-2</v>
      </c>
    </row>
    <row r="199" spans="2:43">
      <c r="B199" s="322">
        <v>43101</v>
      </c>
      <c r="C199" s="202">
        <v>19297.668906720002</v>
      </c>
      <c r="D199" s="202"/>
      <c r="E199" s="202">
        <v>2402.7048957799998</v>
      </c>
      <c r="F199" s="202">
        <v>290.75452250999984</v>
      </c>
      <c r="G199" s="202">
        <v>262.50913010000005</v>
      </c>
      <c r="H199" s="202">
        <v>22253.637455110002</v>
      </c>
      <c r="I199" s="206"/>
      <c r="J199" s="204">
        <v>4.0122098593349254E-2</v>
      </c>
      <c r="K199" s="204"/>
      <c r="L199" s="204">
        <v>0.1887797191141185</v>
      </c>
      <c r="M199" s="204">
        <v>0.13686625361346594</v>
      </c>
      <c r="N199" s="204">
        <v>5.6746593276369106E-2</v>
      </c>
      <c r="O199" s="204">
        <v>5.5474147544293695E-2</v>
      </c>
      <c r="P199" s="206"/>
      <c r="Q199" s="202">
        <v>9595.6172149400008</v>
      </c>
      <c r="R199" s="202"/>
      <c r="S199" s="202">
        <v>4407.5248815200002</v>
      </c>
      <c r="T199" s="202">
        <v>495.80014214000016</v>
      </c>
      <c r="U199" s="202">
        <v>518.45022554000002</v>
      </c>
      <c r="V199" s="202">
        <v>15017.392464140001</v>
      </c>
      <c r="W199" s="206"/>
      <c r="X199" s="204">
        <v>0.16514081513936918</v>
      </c>
      <c r="Y199" s="204"/>
      <c r="Z199" s="204">
        <v>0.21717272355327588</v>
      </c>
      <c r="AA199" s="204">
        <v>0.23392673506392692</v>
      </c>
      <c r="AB199" s="204">
        <v>0.12932261042080695</v>
      </c>
      <c r="AC199" s="204">
        <v>0.11287611973870892</v>
      </c>
      <c r="AD199" s="207"/>
      <c r="AE199" s="208">
        <f t="shared" si="46"/>
        <v>28893.286121660003</v>
      </c>
      <c r="AF199" s="208">
        <f t="shared" si="47"/>
        <v>0</v>
      </c>
      <c r="AG199" s="208">
        <f t="shared" si="48"/>
        <v>6810.2297773</v>
      </c>
      <c r="AH199" s="208">
        <f t="shared" si="49"/>
        <v>786.55466464999995</v>
      </c>
      <c r="AI199" s="208">
        <f t="shared" si="50"/>
        <v>780.95935564000001</v>
      </c>
      <c r="AJ199" s="208">
        <f t="shared" si="51"/>
        <v>37271.029919250002</v>
      </c>
      <c r="AK199" s="207"/>
      <c r="AL199" s="209">
        <f t="shared" si="57"/>
        <v>7.855607563220568E-2</v>
      </c>
      <c r="AM199" s="209"/>
      <c r="AN199" s="209">
        <f t="shared" si="59"/>
        <v>0.20700188920755425</v>
      </c>
      <c r="AO199" s="209"/>
      <c r="AP199" s="209">
        <f t="shared" si="60"/>
        <v>0.1038399731376467</v>
      </c>
      <c r="AQ199" s="209">
        <f t="shared" si="61"/>
        <v>7.7875367726456313E-2</v>
      </c>
    </row>
    <row r="200" spans="2:43">
      <c r="B200" s="322">
        <v>43132</v>
      </c>
      <c r="C200" s="202">
        <v>19329.32824404</v>
      </c>
      <c r="D200" s="202"/>
      <c r="E200" s="202">
        <v>2429.6916189200001</v>
      </c>
      <c r="F200" s="202">
        <v>296.05367416000001</v>
      </c>
      <c r="G200" s="202">
        <v>260.48021440999997</v>
      </c>
      <c r="H200" s="202">
        <v>22315.553751529998</v>
      </c>
      <c r="I200" s="206"/>
      <c r="J200" s="204">
        <v>2.458501784521383E-2</v>
      </c>
      <c r="K200" s="204"/>
      <c r="L200" s="204">
        <v>0.17292570584399192</v>
      </c>
      <c r="M200" s="204">
        <v>0.14641281903498271</v>
      </c>
      <c r="N200" s="204">
        <v>4.8170502229264889E-2</v>
      </c>
      <c r="O200" s="204">
        <v>4.0437837421957834E-2</v>
      </c>
      <c r="P200" s="206"/>
      <c r="Q200" s="202">
        <v>9828.0669437099987</v>
      </c>
      <c r="R200" s="202"/>
      <c r="S200" s="202">
        <v>4504.6966581199995</v>
      </c>
      <c r="T200" s="202">
        <v>504.7310260000001</v>
      </c>
      <c r="U200" s="202">
        <v>522.43369295000002</v>
      </c>
      <c r="V200" s="202">
        <v>15359.928320779998</v>
      </c>
      <c r="W200" s="206"/>
      <c r="X200" s="204">
        <v>0.18119371892095026</v>
      </c>
      <c r="Y200" s="204"/>
      <c r="Z200" s="204">
        <v>0.22651946857171201</v>
      </c>
      <c r="AA200" s="204">
        <v>0.25160143926647982</v>
      </c>
      <c r="AB200" s="204">
        <v>0.11931858638841208</v>
      </c>
      <c r="AC200" s="204">
        <v>0.12631056650001504</v>
      </c>
      <c r="AD200" s="207"/>
      <c r="AE200" s="208">
        <f t="shared" si="46"/>
        <v>29157.39518775</v>
      </c>
      <c r="AF200" s="208">
        <f t="shared" si="47"/>
        <v>0</v>
      </c>
      <c r="AG200" s="208">
        <f t="shared" si="48"/>
        <v>6934.3882770399996</v>
      </c>
      <c r="AH200" s="208">
        <f t="shared" si="49"/>
        <v>800.78470016000006</v>
      </c>
      <c r="AI200" s="208">
        <f t="shared" si="50"/>
        <v>782.91390735999994</v>
      </c>
      <c r="AJ200" s="208">
        <f t="shared" si="51"/>
        <v>37675.482072309998</v>
      </c>
      <c r="AK200" s="207"/>
      <c r="AL200" s="209">
        <f t="shared" si="57"/>
        <v>7.2516184041163667E-2</v>
      </c>
      <c r="AM200" s="209"/>
      <c r="AN200" s="209">
        <f t="shared" si="59"/>
        <v>0.20719252044805359</v>
      </c>
      <c r="AO200" s="209"/>
      <c r="AP200" s="209">
        <f t="shared" si="60"/>
        <v>9.4598674001372896E-2</v>
      </c>
      <c r="AQ200" s="209">
        <f t="shared" si="61"/>
        <v>7.3815597269817568E-2</v>
      </c>
    </row>
    <row r="201" spans="2:43">
      <c r="B201" s="322">
        <v>43160</v>
      </c>
      <c r="C201" s="202">
        <v>19523.676685459999</v>
      </c>
      <c r="D201" s="202"/>
      <c r="E201" s="202">
        <v>2439.4484105399993</v>
      </c>
      <c r="F201" s="202">
        <v>299.53354573999991</v>
      </c>
      <c r="G201" s="202">
        <v>264.65784274999999</v>
      </c>
      <c r="H201" s="202">
        <v>22527.316484489998</v>
      </c>
      <c r="I201" s="206"/>
      <c r="J201" s="204">
        <v>-4.3021896865317322E-3</v>
      </c>
      <c r="K201" s="204"/>
      <c r="L201" s="204">
        <v>0.1520598783660827</v>
      </c>
      <c r="M201" s="204">
        <v>0.14294901867853849</v>
      </c>
      <c r="N201" s="204">
        <v>3.6550793689464234E-2</v>
      </c>
      <c r="O201" s="204">
        <v>1.2563625143470203E-2</v>
      </c>
      <c r="P201" s="206"/>
      <c r="Q201" s="202">
        <v>10074.985291229999</v>
      </c>
      <c r="R201" s="202"/>
      <c r="S201" s="202">
        <v>4600.3434281999989</v>
      </c>
      <c r="T201" s="202">
        <v>511.39281997000001</v>
      </c>
      <c r="U201" s="202">
        <v>528.03316960000006</v>
      </c>
      <c r="V201" s="202">
        <v>15714.754708999995</v>
      </c>
      <c r="W201" s="206"/>
      <c r="X201" s="204">
        <v>0.2072132923522525</v>
      </c>
      <c r="Y201" s="204"/>
      <c r="Z201" s="204">
        <v>0.22356328168586703</v>
      </c>
      <c r="AA201" s="204">
        <v>0.22118053428916862</v>
      </c>
      <c r="AB201" s="204">
        <v>0.1237627324770898</v>
      </c>
      <c r="AC201" s="204">
        <v>0.14165651909394716</v>
      </c>
      <c r="AD201" s="207"/>
      <c r="AE201" s="208">
        <f t="shared" si="46"/>
        <v>29598.661976689997</v>
      </c>
      <c r="AF201" s="208">
        <f t="shared" si="47"/>
        <v>0</v>
      </c>
      <c r="AG201" s="208">
        <f t="shared" si="48"/>
        <v>7039.7918387399986</v>
      </c>
      <c r="AH201" s="208">
        <f t="shared" si="49"/>
        <v>810.92636570999991</v>
      </c>
      <c r="AI201" s="208">
        <f t="shared" si="50"/>
        <v>792.69101235000005</v>
      </c>
      <c r="AJ201" s="208">
        <f t="shared" si="51"/>
        <v>38242.071193489995</v>
      </c>
      <c r="AK201" s="207"/>
      <c r="AL201" s="209">
        <f t="shared" si="57"/>
        <v>5.8846369547945976E-2</v>
      </c>
      <c r="AM201" s="209"/>
      <c r="AN201" s="209">
        <f t="shared" si="59"/>
        <v>0.1978019390814818</v>
      </c>
      <c r="AO201" s="209"/>
      <c r="AP201" s="209">
        <f t="shared" si="60"/>
        <v>9.3057719685666562E-2</v>
      </c>
      <c r="AQ201" s="209">
        <f t="shared" si="61"/>
        <v>6.1905893124927447E-2</v>
      </c>
    </row>
    <row r="202" spans="2:43">
      <c r="B202" s="322">
        <v>43191</v>
      </c>
      <c r="C202" s="202">
        <v>19186.411678559998</v>
      </c>
      <c r="D202" s="202"/>
      <c r="E202" s="202">
        <v>2491.4983301699999</v>
      </c>
      <c r="F202" s="202">
        <v>303.83176958000013</v>
      </c>
      <c r="G202" s="202">
        <v>266.84642635</v>
      </c>
      <c r="H202" s="202">
        <v>22248.588204659998</v>
      </c>
      <c r="I202" s="206"/>
      <c r="J202" s="204">
        <v>-5.0666022080596562E-3</v>
      </c>
      <c r="K202" s="204"/>
      <c r="L202" s="204">
        <v>0.14833399961827554</v>
      </c>
      <c r="M202" s="204">
        <v>0.14070006737717144</v>
      </c>
      <c r="N202" s="204">
        <v>7.2225460478629877E-3</v>
      </c>
      <c r="O202" s="204">
        <v>1.1717297287923589E-2</v>
      </c>
      <c r="P202" s="206"/>
      <c r="Q202" s="202">
        <v>9993.5106417599982</v>
      </c>
      <c r="R202" s="202"/>
      <c r="S202" s="202">
        <v>4664.9521578399999</v>
      </c>
      <c r="T202" s="202">
        <v>519.91000364000001</v>
      </c>
      <c r="U202" s="202">
        <v>532.99016315000006</v>
      </c>
      <c r="V202" s="202">
        <v>15711.362966389997</v>
      </c>
      <c r="W202" s="206"/>
      <c r="X202" s="204">
        <v>0.21274938190414283</v>
      </c>
      <c r="Y202" s="204"/>
      <c r="Z202" s="204">
        <v>0.2170063628121548</v>
      </c>
      <c r="AA202" s="204">
        <v>0.22744295374416668</v>
      </c>
      <c r="AB202" s="204">
        <v>0.12867201487742519</v>
      </c>
      <c r="AC202" s="204">
        <v>0.14345864652507512</v>
      </c>
      <c r="AD202" s="207"/>
      <c r="AE202" s="208">
        <f t="shared" si="46"/>
        <v>29179.922320319994</v>
      </c>
      <c r="AF202" s="208">
        <f t="shared" si="47"/>
        <v>0</v>
      </c>
      <c r="AG202" s="208">
        <f t="shared" si="48"/>
        <v>7156.4504880099994</v>
      </c>
      <c r="AH202" s="208">
        <f t="shared" si="49"/>
        <v>823.74177322000014</v>
      </c>
      <c r="AI202" s="208">
        <f t="shared" si="50"/>
        <v>799.83658950000006</v>
      </c>
      <c r="AJ202" s="208">
        <f t="shared" si="51"/>
        <v>37959.951171049994</v>
      </c>
      <c r="AK202" s="207"/>
      <c r="AL202" s="209">
        <f t="shared" si="57"/>
        <v>6.0143885036024525E-2</v>
      </c>
      <c r="AM202" s="209"/>
      <c r="AN202" s="209">
        <f t="shared" si="59"/>
        <v>0.19218529508599835</v>
      </c>
      <c r="AO202" s="209"/>
      <c r="AP202" s="209">
        <f t="shared" si="60"/>
        <v>8.5023502182502764E-2</v>
      </c>
      <c r="AQ202" s="209">
        <f t="shared" si="61"/>
        <v>6.2377720713933327E-2</v>
      </c>
    </row>
    <row r="203" spans="2:43">
      <c r="B203" s="322">
        <v>43221</v>
      </c>
      <c r="C203" s="202">
        <v>19033.048588949998</v>
      </c>
      <c r="D203" s="202"/>
      <c r="E203" s="202">
        <v>2527.5570278900009</v>
      </c>
      <c r="F203" s="202">
        <v>305.41682266000004</v>
      </c>
      <c r="G203" s="202">
        <v>266.64819498000003</v>
      </c>
      <c r="H203" s="202">
        <v>22132.67063448</v>
      </c>
      <c r="I203" s="206"/>
      <c r="J203" s="204">
        <v>9.8626395897047914E-3</v>
      </c>
      <c r="K203" s="204"/>
      <c r="L203" s="204">
        <v>0.14939586397444926</v>
      </c>
      <c r="M203" s="204">
        <v>0.12065591358369621</v>
      </c>
      <c r="N203" s="204">
        <v>2.1338740376320775E-2</v>
      </c>
      <c r="O203" s="204">
        <v>2.5361580359861913E-2</v>
      </c>
      <c r="P203" s="206"/>
      <c r="Q203" s="202">
        <v>9962.9545996399993</v>
      </c>
      <c r="R203" s="202"/>
      <c r="S203" s="202">
        <v>4784.8665539000003</v>
      </c>
      <c r="T203" s="202">
        <v>536.21021719999999</v>
      </c>
      <c r="U203" s="202">
        <v>541.58117572000003</v>
      </c>
      <c r="V203" s="202">
        <v>15825.612546460001</v>
      </c>
      <c r="W203" s="206"/>
      <c r="X203" s="204">
        <v>0.21827063347041542</v>
      </c>
      <c r="Y203" s="204"/>
      <c r="Z203" s="204">
        <v>0.22380666988681441</v>
      </c>
      <c r="AA203" s="204">
        <v>0.23344622995401898</v>
      </c>
      <c r="AB203" s="204">
        <v>0.13162353684190586</v>
      </c>
      <c r="AC203" s="204">
        <v>0.14708001421375405</v>
      </c>
      <c r="AD203" s="207"/>
      <c r="AE203" s="208">
        <f t="shared" si="46"/>
        <v>28996.003188589995</v>
      </c>
      <c r="AF203" s="208">
        <f t="shared" si="47"/>
        <v>0</v>
      </c>
      <c r="AG203" s="208">
        <f t="shared" si="48"/>
        <v>7312.4235817900008</v>
      </c>
      <c r="AH203" s="208">
        <f t="shared" si="49"/>
        <v>841.62703985999997</v>
      </c>
      <c r="AI203" s="208">
        <f t="shared" si="50"/>
        <v>808.22937070000012</v>
      </c>
      <c r="AJ203" s="208">
        <f t="shared" si="51"/>
        <v>37958.283180940001</v>
      </c>
      <c r="AK203" s="207"/>
      <c r="AL203" s="209">
        <f t="shared" si="57"/>
        <v>7.2928047375785399E-2</v>
      </c>
      <c r="AM203" s="209"/>
      <c r="AN203" s="209">
        <f t="shared" si="59"/>
        <v>0.19702068279290597</v>
      </c>
      <c r="AO203" s="209"/>
      <c r="AP203" s="209">
        <f t="shared" si="60"/>
        <v>9.2696667372807129E-2</v>
      </c>
      <c r="AQ203" s="209">
        <f t="shared" si="61"/>
        <v>7.2823452939741129E-2</v>
      </c>
    </row>
    <row r="204" spans="2:43">
      <c r="B204" s="322">
        <v>43252</v>
      </c>
      <c r="C204" s="202">
        <v>18951.90506687</v>
      </c>
      <c r="D204" s="202"/>
      <c r="E204" s="202">
        <v>2552.0750441599998</v>
      </c>
      <c r="F204" s="202">
        <v>306.69097839</v>
      </c>
      <c r="G204" s="202">
        <v>264.95627675999998</v>
      </c>
      <c r="H204" s="202">
        <v>22075.627366179997</v>
      </c>
      <c r="I204" s="206"/>
      <c r="J204" s="204">
        <v>-8.2386455118118596E-3</v>
      </c>
      <c r="K204" s="204"/>
      <c r="L204" s="204">
        <v>0.13638062468296774</v>
      </c>
      <c r="M204" s="204">
        <v>0.1008567483872409</v>
      </c>
      <c r="N204" s="204">
        <v>1.6133945441059172E-3</v>
      </c>
      <c r="O204" s="204">
        <v>8.099835950496459E-3</v>
      </c>
      <c r="P204" s="206"/>
      <c r="Q204" s="202">
        <v>10117.510587190001</v>
      </c>
      <c r="R204" s="202"/>
      <c r="S204" s="202">
        <v>4856.5086356900001</v>
      </c>
      <c r="T204" s="202">
        <v>543.87871429999996</v>
      </c>
      <c r="U204" s="202">
        <v>544.50532498000007</v>
      </c>
      <c r="V204" s="202">
        <v>16062.403262160002</v>
      </c>
      <c r="W204" s="206"/>
      <c r="X204" s="204">
        <v>0.10525233539754431</v>
      </c>
      <c r="Y204" s="204"/>
      <c r="Z204" s="204">
        <v>0.21811031856378982</v>
      </c>
      <c r="AA204" s="204">
        <v>0.22306435655637524</v>
      </c>
      <c r="AB204" s="204">
        <v>0.12637344460928923</v>
      </c>
      <c r="AC204" s="204">
        <v>0.13975552777975375</v>
      </c>
      <c r="AD204" s="207"/>
      <c r="AE204" s="208">
        <f t="shared" si="46"/>
        <v>29069.415654060002</v>
      </c>
      <c r="AF204" s="208">
        <f t="shared" si="47"/>
        <v>0</v>
      </c>
      <c r="AG204" s="208">
        <f t="shared" si="48"/>
        <v>7408.5836798500004</v>
      </c>
      <c r="AH204" s="208">
        <f t="shared" si="49"/>
        <v>850.56969269000001</v>
      </c>
      <c r="AI204" s="208">
        <f t="shared" si="50"/>
        <v>809.46160174000011</v>
      </c>
      <c r="AJ204" s="208">
        <f t="shared" si="51"/>
        <v>38138.030628339999</v>
      </c>
      <c r="AK204" s="207"/>
      <c r="AL204" s="209">
        <f t="shared" si="57"/>
        <v>2.8519167466578343E-2</v>
      </c>
      <c r="AM204" s="209"/>
      <c r="AN204" s="209">
        <f t="shared" si="59"/>
        <v>0.18866119415758598</v>
      </c>
      <c r="AO204" s="209"/>
      <c r="AP204" s="209">
        <f t="shared" si="60"/>
        <v>8.2248871324188899E-2</v>
      </c>
      <c r="AQ204" s="209">
        <f t="shared" si="61"/>
        <v>5.9651570241232577E-2</v>
      </c>
    </row>
    <row r="205" spans="2:43">
      <c r="B205" s="322">
        <v>43282</v>
      </c>
      <c r="C205" s="202">
        <v>18717.201038070001</v>
      </c>
      <c r="D205" s="202"/>
      <c r="E205" s="202">
        <v>2561.9765388299998</v>
      </c>
      <c r="F205" s="202">
        <v>308.80706316999994</v>
      </c>
      <c r="G205" s="202">
        <v>263.28312496000001</v>
      </c>
      <c r="H205" s="202">
        <v>21851.267765029999</v>
      </c>
      <c r="I205" s="206"/>
      <c r="J205" s="204">
        <v>-2.8489158125147851E-3</v>
      </c>
      <c r="K205" s="204"/>
      <c r="L205" s="204">
        <v>0.13182071459992684</v>
      </c>
      <c r="M205" s="204">
        <v>9.8828822921732673E-2</v>
      </c>
      <c r="N205" s="204">
        <v>-8.2698672841149401E-3</v>
      </c>
      <c r="O205" s="204">
        <v>1.2533861583387207E-2</v>
      </c>
      <c r="P205" s="206"/>
      <c r="Q205" s="202">
        <v>10402.224739830002</v>
      </c>
      <c r="R205" s="202"/>
      <c r="S205" s="202">
        <v>4913.9702563300007</v>
      </c>
      <c r="T205" s="202">
        <v>549.43730029000017</v>
      </c>
      <c r="U205" s="202">
        <v>548.22337659000004</v>
      </c>
      <c r="V205" s="202">
        <v>16413.855673040001</v>
      </c>
      <c r="W205" s="206"/>
      <c r="X205" s="204">
        <v>0.13069921134893869</v>
      </c>
      <c r="Y205" s="204"/>
      <c r="Z205" s="204">
        <v>0.21892957656361145</v>
      </c>
      <c r="AA205" s="204">
        <v>0.21843549817075436</v>
      </c>
      <c r="AB205" s="204">
        <v>0.12431091389128279</v>
      </c>
      <c r="AC205" s="204">
        <v>0.15642482580668227</v>
      </c>
      <c r="AD205" s="207"/>
      <c r="AE205" s="208">
        <f t="shared" si="46"/>
        <v>29119.425777900004</v>
      </c>
      <c r="AF205" s="208">
        <f t="shared" si="47"/>
        <v>0</v>
      </c>
      <c r="AG205" s="208">
        <f t="shared" si="48"/>
        <v>7475.94679516</v>
      </c>
      <c r="AH205" s="208">
        <f t="shared" si="49"/>
        <v>858.24436346000016</v>
      </c>
      <c r="AI205" s="208">
        <f t="shared" si="50"/>
        <v>811.50650155000005</v>
      </c>
      <c r="AJ205" s="208">
        <f t="shared" si="51"/>
        <v>38265.123438070004</v>
      </c>
      <c r="AK205" s="207"/>
      <c r="AL205" s="209">
        <f t="shared" si="57"/>
        <v>4.1076595095987711E-2</v>
      </c>
      <c r="AM205" s="209"/>
      <c r="AN205" s="209">
        <f t="shared" si="59"/>
        <v>0.18760637336323427</v>
      </c>
      <c r="AO205" s="209"/>
      <c r="AP205" s="209">
        <f t="shared" si="60"/>
        <v>7.7573468076153063E-2</v>
      </c>
      <c r="AQ205" s="209">
        <f t="shared" si="61"/>
        <v>6.9623118361819003E-2</v>
      </c>
    </row>
    <row r="206" spans="2:43">
      <c r="B206" s="322">
        <v>43313</v>
      </c>
      <c r="C206" s="202">
        <v>18787.2159312</v>
      </c>
      <c r="D206" s="202"/>
      <c r="E206" s="202">
        <v>2564.6067873800002</v>
      </c>
      <c r="F206" s="202">
        <v>307.04253141999999</v>
      </c>
      <c r="G206" s="202">
        <v>270.97445015999995</v>
      </c>
      <c r="H206" s="202">
        <v>21929.839700159999</v>
      </c>
      <c r="I206" s="206"/>
      <c r="J206" s="204">
        <v>7.5760138137996869E-3</v>
      </c>
      <c r="K206" s="204"/>
      <c r="L206" s="204">
        <v>0.11574413332016054</v>
      </c>
      <c r="M206" s="204">
        <v>8.0545718613820316E-2</v>
      </c>
      <c r="N206" s="204">
        <v>3.9278841790480357E-2</v>
      </c>
      <c r="O206" s="204">
        <v>2.049548763975495E-2</v>
      </c>
      <c r="P206" s="206"/>
      <c r="Q206" s="202">
        <v>10425.39336925</v>
      </c>
      <c r="R206" s="202"/>
      <c r="S206" s="202">
        <v>4968.9511301500006</v>
      </c>
      <c r="T206" s="202">
        <v>559.41289809</v>
      </c>
      <c r="U206" s="202">
        <v>549.75825526999995</v>
      </c>
      <c r="V206" s="202">
        <v>16503.515652760001</v>
      </c>
      <c r="W206" s="206"/>
      <c r="X206" s="204">
        <v>0.13584997008929989</v>
      </c>
      <c r="Y206" s="204"/>
      <c r="Z206" s="204">
        <v>0.21277695580369427</v>
      </c>
      <c r="AA206" s="204">
        <v>0.21775380083819162</v>
      </c>
      <c r="AB206" s="204">
        <v>0.1113532223995124</v>
      </c>
      <c r="AC206" s="204">
        <v>0.15782482781717233</v>
      </c>
      <c r="AD206" s="207"/>
      <c r="AE206" s="208">
        <f t="shared" si="46"/>
        <v>29212.60930045</v>
      </c>
      <c r="AF206" s="208">
        <f t="shared" si="47"/>
        <v>0</v>
      </c>
      <c r="AG206" s="208">
        <f t="shared" si="48"/>
        <v>7533.5579175300009</v>
      </c>
      <c r="AH206" s="208">
        <f t="shared" si="49"/>
        <v>866.45542950999993</v>
      </c>
      <c r="AI206" s="208">
        <f t="shared" si="50"/>
        <v>820.7327054299999</v>
      </c>
      <c r="AJ206" s="208">
        <f t="shared" si="51"/>
        <v>38433.35535292</v>
      </c>
      <c r="AK206" s="207"/>
      <c r="AL206" s="209">
        <f t="shared" si="57"/>
        <v>4.9889947032264015E-2</v>
      </c>
      <c r="AM206" s="209"/>
      <c r="AN206" s="209">
        <f t="shared" si="59"/>
        <v>0.17790432401154499</v>
      </c>
      <c r="AO206" s="209"/>
      <c r="AP206" s="209">
        <f t="shared" si="60"/>
        <v>8.6476353614267865E-2</v>
      </c>
      <c r="AQ206" s="209">
        <f t="shared" si="61"/>
        <v>7.5260386459412576E-2</v>
      </c>
    </row>
    <row r="207" spans="2:43">
      <c r="B207" s="322">
        <v>43344</v>
      </c>
      <c r="C207" s="202">
        <v>18651.610231360002</v>
      </c>
      <c r="D207" s="202"/>
      <c r="E207" s="202">
        <v>2536.6784470100001</v>
      </c>
      <c r="F207" s="202">
        <v>306.90408497999999</v>
      </c>
      <c r="G207" s="202">
        <v>266.44478607000002</v>
      </c>
      <c r="H207" s="202">
        <v>21761.63754942</v>
      </c>
      <c r="I207" s="206"/>
      <c r="J207" s="204">
        <v>2.4639268450270757E-2</v>
      </c>
      <c r="K207" s="204"/>
      <c r="L207" s="204">
        <v>0.1015741666539578</v>
      </c>
      <c r="M207" s="204">
        <v>7.6756644720483269E-2</v>
      </c>
      <c r="N207" s="204">
        <v>3.3128847224378921E-2</v>
      </c>
      <c r="O207" s="204">
        <v>3.3865832743140034E-2</v>
      </c>
      <c r="P207" s="206"/>
      <c r="Q207" s="202">
        <v>10364.99935561</v>
      </c>
      <c r="R207" s="202"/>
      <c r="S207" s="202">
        <v>5021.9033760000002</v>
      </c>
      <c r="T207" s="202">
        <v>564.96627259999991</v>
      </c>
      <c r="U207" s="202">
        <v>553.45739027000002</v>
      </c>
      <c r="V207" s="202">
        <v>16505.326394480002</v>
      </c>
      <c r="W207" s="206"/>
      <c r="X207" s="204">
        <v>0.11743901110111721</v>
      </c>
      <c r="Y207" s="204"/>
      <c r="Z207" s="204">
        <v>0.20622680130789384</v>
      </c>
      <c r="AA207" s="204">
        <v>0.21608382455253183</v>
      </c>
      <c r="AB207" s="204">
        <v>0.10667953431326538</v>
      </c>
      <c r="AC207" s="204">
        <v>0.14559739658278059</v>
      </c>
      <c r="AD207" s="207"/>
      <c r="AE207" s="208">
        <f t="shared" si="46"/>
        <v>29016.60958697</v>
      </c>
      <c r="AF207" s="208">
        <f t="shared" si="47"/>
        <v>0</v>
      </c>
      <c r="AG207" s="208">
        <f t="shared" si="48"/>
        <v>7558.5818230100003</v>
      </c>
      <c r="AH207" s="208">
        <f t="shared" si="49"/>
        <v>871.8703575799999</v>
      </c>
      <c r="AI207" s="208">
        <f t="shared" si="50"/>
        <v>819.9021763400001</v>
      </c>
      <c r="AJ207" s="208">
        <f t="shared" si="51"/>
        <v>38266.963943900002</v>
      </c>
      <c r="AK207" s="207"/>
      <c r="AL207" s="209">
        <f t="shared" si="57"/>
        <v>5.5964543414296131E-2</v>
      </c>
      <c r="AM207" s="209"/>
      <c r="AN207" s="209">
        <f t="shared" si="59"/>
        <v>0.16895675197093829</v>
      </c>
      <c r="AO207" s="209"/>
      <c r="AP207" s="209">
        <f t="shared" si="60"/>
        <v>8.1654989257830435E-2</v>
      </c>
      <c r="AQ207" s="209">
        <f t="shared" si="61"/>
        <v>7.9267638272187746E-2</v>
      </c>
    </row>
    <row r="208" spans="2:43">
      <c r="B208" s="322">
        <v>43374</v>
      </c>
      <c r="C208" s="202">
        <v>18394.451138550005</v>
      </c>
      <c r="D208" s="202"/>
      <c r="E208" s="202">
        <v>2520.5252479299998</v>
      </c>
      <c r="F208" s="202">
        <v>306.03379345000008</v>
      </c>
      <c r="G208" s="202">
        <v>257.18868889999999</v>
      </c>
      <c r="H208" s="202">
        <v>21478.198868830004</v>
      </c>
      <c r="I208" s="206"/>
      <c r="J208" s="204">
        <v>-3.2045089468624166E-3</v>
      </c>
      <c r="K208" s="204"/>
      <c r="L208" s="204">
        <v>8.2762680871615313E-2</v>
      </c>
      <c r="M208" s="204">
        <v>7.8880987884699216E-2</v>
      </c>
      <c r="N208" s="204">
        <v>5.7310463570827697E-3</v>
      </c>
      <c r="O208" s="204">
        <v>7.38087907693874E-3</v>
      </c>
      <c r="P208" s="206"/>
      <c r="Q208" s="202">
        <v>10540.74154968</v>
      </c>
      <c r="R208" s="202"/>
      <c r="S208" s="202">
        <v>5068.1413699400009</v>
      </c>
      <c r="T208" s="202">
        <v>573.01392707000002</v>
      </c>
      <c r="U208" s="202">
        <v>551.51983682999992</v>
      </c>
      <c r="V208" s="202">
        <v>16733.416683520001</v>
      </c>
      <c r="W208" s="206"/>
      <c r="X208" s="204">
        <v>0.12595755740810843</v>
      </c>
      <c r="Y208" s="204"/>
      <c r="Z208" s="204">
        <v>0.19789870442107427</v>
      </c>
      <c r="AA208" s="204">
        <v>0.20837314773977833</v>
      </c>
      <c r="AB208" s="204">
        <v>9.2108264627710934E-2</v>
      </c>
      <c r="AC208" s="204">
        <v>0.14835451431450464</v>
      </c>
      <c r="AD208" s="207"/>
      <c r="AE208" s="208">
        <f t="shared" si="46"/>
        <v>28935.192688230003</v>
      </c>
      <c r="AF208" s="208">
        <f t="shared" si="47"/>
        <v>0</v>
      </c>
      <c r="AG208" s="208">
        <f t="shared" si="48"/>
        <v>7588.6666178700007</v>
      </c>
      <c r="AH208" s="208">
        <f t="shared" si="49"/>
        <v>879.0477205200001</v>
      </c>
      <c r="AI208" s="208">
        <f t="shared" si="50"/>
        <v>808.70852572999991</v>
      </c>
      <c r="AJ208" s="208">
        <f t="shared" si="51"/>
        <v>38211.615552350006</v>
      </c>
      <c r="AK208" s="207"/>
      <c r="AL208" s="209">
        <f t="shared" si="57"/>
        <v>4.0266776097101609E-2</v>
      </c>
      <c r="AM208" s="209"/>
      <c r="AN208" s="209">
        <f t="shared" si="59"/>
        <v>0.15703388324357981</v>
      </c>
      <c r="AO208" s="209"/>
      <c r="AP208" s="209">
        <f t="shared" si="60"/>
        <v>6.3072056388117526E-2</v>
      </c>
      <c r="AQ208" s="209">
        <f t="shared" si="61"/>
        <v>6.4613427215157726E-2</v>
      </c>
    </row>
    <row r="209" spans="2:43">
      <c r="B209" s="322">
        <v>43405</v>
      </c>
      <c r="C209" s="202">
        <v>18752.235006919997</v>
      </c>
      <c r="D209" s="202"/>
      <c r="E209" s="202">
        <v>2523.9117598900002</v>
      </c>
      <c r="F209" s="202">
        <v>307.86150994999991</v>
      </c>
      <c r="G209" s="202">
        <v>257.16478849000003</v>
      </c>
      <c r="H209" s="202">
        <v>21841.173065249997</v>
      </c>
      <c r="I209" s="206"/>
      <c r="J209" s="204">
        <v>-1.4471339328562038E-2</v>
      </c>
      <c r="K209" s="204"/>
      <c r="L209" s="204">
        <v>7.769148130702308E-2</v>
      </c>
      <c r="M209" s="204">
        <v>6.8882901350448389E-2</v>
      </c>
      <c r="N209" s="204">
        <v>2.4962134924959578E-3</v>
      </c>
      <c r="O209" s="204">
        <v>-3.3277278156087498E-3</v>
      </c>
      <c r="P209" s="206"/>
      <c r="Q209" s="202">
        <v>10529.19461133</v>
      </c>
      <c r="R209" s="202"/>
      <c r="S209" s="202">
        <v>5092.4808268199995</v>
      </c>
      <c r="T209" s="202">
        <v>577.1774211500001</v>
      </c>
      <c r="U209" s="202">
        <v>551.22526726000001</v>
      </c>
      <c r="V209" s="202">
        <v>16750.078126560002</v>
      </c>
      <c r="W209" s="206"/>
      <c r="X209" s="204">
        <v>0.13165327958973605</v>
      </c>
      <c r="Y209" s="204"/>
      <c r="Z209" s="204">
        <v>0.18796585219134365</v>
      </c>
      <c r="AA209" s="204">
        <v>0.2063905314074379</v>
      </c>
      <c r="AB209" s="204">
        <v>8.6555051702802199E-2</v>
      </c>
      <c r="AC209" s="204">
        <v>0.14909712470687975</v>
      </c>
      <c r="AD209" s="207"/>
      <c r="AE209" s="208">
        <f t="shared" si="46"/>
        <v>29281.429618249997</v>
      </c>
      <c r="AF209" s="208">
        <f t="shared" si="47"/>
        <v>0</v>
      </c>
      <c r="AG209" s="208">
        <f t="shared" si="48"/>
        <v>7616.3925867099997</v>
      </c>
      <c r="AH209" s="208">
        <f t="shared" si="49"/>
        <v>885.03893110000001</v>
      </c>
      <c r="AI209" s="208">
        <f t="shared" si="50"/>
        <v>808.3900557500001</v>
      </c>
      <c r="AJ209" s="208">
        <f t="shared" si="51"/>
        <v>38591.251191809999</v>
      </c>
      <c r="AK209" s="207"/>
      <c r="AL209" s="209">
        <f t="shared" si="57"/>
        <v>3.3516395688531375E-2</v>
      </c>
      <c r="AM209" s="209"/>
      <c r="AN209" s="209">
        <f t="shared" si="59"/>
        <v>0.14900513403009508</v>
      </c>
      <c r="AO209" s="209"/>
      <c r="AP209" s="209">
        <f t="shared" si="60"/>
        <v>5.8325090828277526E-2</v>
      </c>
      <c r="AQ209" s="209">
        <f t="shared" si="61"/>
        <v>5.7560337975928855E-2</v>
      </c>
    </row>
    <row r="210" spans="2:43">
      <c r="B210" s="322">
        <v>43435</v>
      </c>
      <c r="C210" s="202">
        <v>19456.996582930002</v>
      </c>
      <c r="D210" s="202"/>
      <c r="E210" s="202">
        <v>2633.4032428299997</v>
      </c>
      <c r="F210" s="202">
        <v>310.08239546999994</v>
      </c>
      <c r="G210" s="202">
        <v>267.40453929</v>
      </c>
      <c r="H210" s="202">
        <v>22667.886760520003</v>
      </c>
      <c r="I210" s="206"/>
      <c r="J210" s="204">
        <v>-2.2865332213838907E-2</v>
      </c>
      <c r="K210" s="204"/>
      <c r="L210" s="204">
        <v>8.2020686308085011E-2</v>
      </c>
      <c r="M210" s="204">
        <v>5.6640550525570488E-2</v>
      </c>
      <c r="N210" s="204">
        <v>-7.6807931181217537E-3</v>
      </c>
      <c r="O210" s="204">
        <v>-1.0525497376001614E-2</v>
      </c>
      <c r="P210" s="206"/>
      <c r="Q210" s="202">
        <v>10388.12111217</v>
      </c>
      <c r="R210" s="202"/>
      <c r="S210" s="202">
        <v>5105.9746209899995</v>
      </c>
      <c r="T210" s="202">
        <v>578.26733374000003</v>
      </c>
      <c r="U210" s="202">
        <v>549.74648245000003</v>
      </c>
      <c r="V210" s="202">
        <v>16622.10954935</v>
      </c>
      <c r="W210" s="206"/>
      <c r="X210" s="204">
        <v>0.10048379418310582</v>
      </c>
      <c r="Y210" s="204"/>
      <c r="Z210" s="204">
        <v>0.18251678432259477</v>
      </c>
      <c r="AA210" s="204">
        <v>0.19501950545839786</v>
      </c>
      <c r="AB210" s="204">
        <v>8.3708865650185871E-2</v>
      </c>
      <c r="AC210" s="204">
        <v>0.12702486033124871</v>
      </c>
      <c r="AD210" s="207"/>
      <c r="AE210" s="208">
        <f t="shared" si="46"/>
        <v>29845.117695100002</v>
      </c>
      <c r="AF210" s="208">
        <f t="shared" si="47"/>
        <v>0</v>
      </c>
      <c r="AG210" s="208">
        <f t="shared" si="48"/>
        <v>7739.3778638199992</v>
      </c>
      <c r="AH210" s="208">
        <f t="shared" si="49"/>
        <v>888.34972920999996</v>
      </c>
      <c r="AI210" s="208">
        <f t="shared" si="50"/>
        <v>817.15102174000003</v>
      </c>
      <c r="AJ210" s="208">
        <f t="shared" si="51"/>
        <v>39289.996309870003</v>
      </c>
      <c r="AK210" s="207"/>
      <c r="AL210" s="209">
        <f t="shared" si="57"/>
        <v>1.6803856594226341E-2</v>
      </c>
      <c r="AM210" s="209"/>
      <c r="AN210" s="209">
        <f t="shared" si="59"/>
        <v>0.14629083534386189</v>
      </c>
      <c r="AO210" s="209"/>
      <c r="AP210" s="209">
        <f t="shared" si="60"/>
        <v>5.2003746331810818E-2</v>
      </c>
      <c r="AQ210" s="209">
        <f t="shared" si="61"/>
        <v>4.3346220874485697E-2</v>
      </c>
    </row>
    <row r="211" spans="2:43">
      <c r="B211" s="322">
        <v>43466</v>
      </c>
      <c r="C211" s="202">
        <v>18802.85222497</v>
      </c>
      <c r="D211" s="202"/>
      <c r="E211" s="202">
        <v>2589.5865312099991</v>
      </c>
      <c r="F211" s="202">
        <v>309.09930036000009</v>
      </c>
      <c r="G211" s="202">
        <v>258.15391559</v>
      </c>
      <c r="H211" s="202">
        <v>21959.69197213</v>
      </c>
      <c r="I211" s="206"/>
      <c r="J211" s="204">
        <v>-2.5641267043279625E-2</v>
      </c>
      <c r="K211" s="204"/>
      <c r="L211" s="204">
        <v>7.7779687284206034E-2</v>
      </c>
      <c r="M211" s="204">
        <v>6.3093697362417878E-2</v>
      </c>
      <c r="N211" s="204">
        <v>-1.6590716324194066E-2</v>
      </c>
      <c r="O211" s="204">
        <v>-1.3208873541368127E-2</v>
      </c>
      <c r="P211" s="206"/>
      <c r="Q211" s="202">
        <v>10589.40888818</v>
      </c>
      <c r="R211" s="202"/>
      <c r="S211" s="202">
        <v>5229.5806922700012</v>
      </c>
      <c r="T211" s="202">
        <v>600.46227723999993</v>
      </c>
      <c r="U211" s="202">
        <v>553.17928663999999</v>
      </c>
      <c r="V211" s="202">
        <v>16972.63114433</v>
      </c>
      <c r="W211" s="206"/>
      <c r="X211" s="204">
        <v>0.10356724856559563</v>
      </c>
      <c r="Y211" s="204"/>
      <c r="Z211" s="204">
        <v>0.18651189337506424</v>
      </c>
      <c r="AA211" s="204">
        <v>0.21109742858937319</v>
      </c>
      <c r="AB211" s="204">
        <v>6.698629760229613E-2</v>
      </c>
      <c r="AC211" s="204">
        <v>0.13019828075073026</v>
      </c>
      <c r="AD211" s="207"/>
      <c r="AE211" s="208">
        <f t="shared" si="46"/>
        <v>29392.261113150002</v>
      </c>
      <c r="AF211" s="208">
        <f t="shared" si="47"/>
        <v>0</v>
      </c>
      <c r="AG211" s="208">
        <f t="shared" si="48"/>
        <v>7819.1672234800008</v>
      </c>
      <c r="AH211" s="208">
        <f t="shared" si="49"/>
        <v>909.56157759999996</v>
      </c>
      <c r="AI211" s="208">
        <f t="shared" si="50"/>
        <v>811.33320222999998</v>
      </c>
      <c r="AJ211" s="208">
        <f t="shared" si="51"/>
        <v>38932.32311646</v>
      </c>
      <c r="AK211" s="207"/>
      <c r="AL211" s="209">
        <f t="shared" si="57"/>
        <v>1.7269582607841283E-2</v>
      </c>
      <c r="AM211" s="209"/>
      <c r="AN211" s="209">
        <f t="shared" si="59"/>
        <v>0.14815027967822947</v>
      </c>
      <c r="AO211" s="209"/>
      <c r="AP211" s="209">
        <f t="shared" si="60"/>
        <v>3.8892992792318282E-2</v>
      </c>
      <c r="AQ211" s="209">
        <f t="shared" si="61"/>
        <v>4.457331071369075E-2</v>
      </c>
    </row>
    <row r="212" spans="2:43">
      <c r="B212" s="322">
        <v>43497</v>
      </c>
      <c r="C212" s="202">
        <v>19122.483556799998</v>
      </c>
      <c r="D212" s="202"/>
      <c r="E212" s="202">
        <v>2581.4410174699997</v>
      </c>
      <c r="F212" s="202">
        <v>309.97383671999995</v>
      </c>
      <c r="G212" s="202">
        <v>258.64714320000002</v>
      </c>
      <c r="H212" s="202">
        <v>22272.545554190001</v>
      </c>
      <c r="I212" s="206"/>
      <c r="J212" s="204">
        <v>-1.0701079966593308E-2</v>
      </c>
      <c r="K212" s="204"/>
      <c r="L212" s="204">
        <v>6.2456238219009919E-2</v>
      </c>
      <c r="M212" s="204">
        <v>4.7019050175600485E-2</v>
      </c>
      <c r="N212" s="204">
        <v>-7.0372761867996125E-3</v>
      </c>
      <c r="O212" s="204">
        <v>-1.9272744839257117E-3</v>
      </c>
      <c r="P212" s="206"/>
      <c r="Q212" s="202">
        <v>10759.834455460001</v>
      </c>
      <c r="R212" s="202"/>
      <c r="S212" s="202">
        <v>5317.2978332499997</v>
      </c>
      <c r="T212" s="202">
        <v>605.25394953</v>
      </c>
      <c r="U212" s="202">
        <v>556.2023135799999</v>
      </c>
      <c r="V212" s="202">
        <v>17238.588551820001</v>
      </c>
      <c r="W212" s="206"/>
      <c r="X212" s="204">
        <v>9.480679334875064E-2</v>
      </c>
      <c r="Y212" s="204"/>
      <c r="Z212" s="204">
        <v>0.18038976579371568</v>
      </c>
      <c r="AA212" s="204">
        <v>0.19916137180360272</v>
      </c>
      <c r="AB212" s="204">
        <v>6.4637141680737198E-2</v>
      </c>
      <c r="AC212" s="204">
        <v>0.12230917956162712</v>
      </c>
      <c r="AD212" s="207"/>
      <c r="AE212" s="208">
        <f t="shared" si="46"/>
        <v>29882.318012259999</v>
      </c>
      <c r="AF212" s="208">
        <f t="shared" si="47"/>
        <v>0</v>
      </c>
      <c r="AG212" s="208">
        <f t="shared" si="48"/>
        <v>7898.7388507199994</v>
      </c>
      <c r="AH212" s="208">
        <f t="shared" si="49"/>
        <v>915.22778625000001</v>
      </c>
      <c r="AI212" s="208">
        <f t="shared" si="50"/>
        <v>814.84945677999985</v>
      </c>
      <c r="AJ212" s="208">
        <f t="shared" si="51"/>
        <v>39511.134106010002</v>
      </c>
      <c r="AK212" s="207"/>
      <c r="AL212" s="209">
        <f t="shared" si="57"/>
        <v>2.4862400082108937E-2</v>
      </c>
      <c r="AM212" s="209"/>
      <c r="AN212" s="209">
        <f t="shared" si="59"/>
        <v>0.13906786513137681</v>
      </c>
      <c r="AO212" s="209"/>
      <c r="AP212" s="209">
        <f t="shared" si="60"/>
        <v>4.0790627321575013E-2</v>
      </c>
      <c r="AQ212" s="209">
        <f t="shared" si="61"/>
        <v>4.8722721853349249E-2</v>
      </c>
    </row>
    <row r="213" spans="2:43">
      <c r="B213" s="322">
        <v>43525</v>
      </c>
      <c r="C213" s="202">
        <v>19132.577226019999</v>
      </c>
      <c r="D213" s="202"/>
      <c r="E213" s="202">
        <v>2586.7350107000007</v>
      </c>
      <c r="F213" s="202">
        <v>306.52635484000001</v>
      </c>
      <c r="G213" s="202">
        <v>254.53377176999999</v>
      </c>
      <c r="H213" s="202">
        <v>22280.372363330003</v>
      </c>
      <c r="I213" s="206"/>
      <c r="J213" s="204">
        <v>-2.003205982873435E-2</v>
      </c>
      <c r="K213" s="204"/>
      <c r="L213" s="204">
        <v>6.0377009623826305E-2</v>
      </c>
      <c r="M213" s="204">
        <v>2.3345662612594298E-2</v>
      </c>
      <c r="N213" s="204">
        <v>-3.8253432714492996E-2</v>
      </c>
      <c r="O213" s="204">
        <v>-1.096198569989526E-2</v>
      </c>
      <c r="P213" s="206"/>
      <c r="Q213" s="202">
        <v>10908.169612940001</v>
      </c>
      <c r="R213" s="202"/>
      <c r="S213" s="202">
        <v>5388.9546932599997</v>
      </c>
      <c r="T213" s="202">
        <v>610.55332522999981</v>
      </c>
      <c r="U213" s="202">
        <v>555.74864071000002</v>
      </c>
      <c r="V213" s="202">
        <v>17463.426272140001</v>
      </c>
      <c r="W213" s="206"/>
      <c r="X213" s="204">
        <v>8.2698316436775832E-2</v>
      </c>
      <c r="Y213" s="204"/>
      <c r="Z213" s="204">
        <v>0.17142443327727053</v>
      </c>
      <c r="AA213" s="204">
        <v>0.19390281088775718</v>
      </c>
      <c r="AB213" s="204">
        <v>5.2488125189171786E-2</v>
      </c>
      <c r="AC213" s="204">
        <v>0.11127577843378766</v>
      </c>
      <c r="AD213" s="207"/>
      <c r="AE213" s="208">
        <f t="shared" si="46"/>
        <v>30040.74683896</v>
      </c>
      <c r="AF213" s="208">
        <f t="shared" si="47"/>
        <v>0</v>
      </c>
      <c r="AG213" s="208">
        <f t="shared" si="48"/>
        <v>7975.6897039600008</v>
      </c>
      <c r="AH213" s="208">
        <f t="shared" si="49"/>
        <v>917.07968006999977</v>
      </c>
      <c r="AI213" s="208">
        <f t="shared" si="50"/>
        <v>810.28241247999995</v>
      </c>
      <c r="AJ213" s="208">
        <f t="shared" si="51"/>
        <v>39743.798635470004</v>
      </c>
      <c r="AK213" s="207"/>
      <c r="AL213" s="209">
        <f t="shared" si="57"/>
        <v>1.4935974559193266E-2</v>
      </c>
      <c r="AM213" s="209"/>
      <c r="AN213" s="209">
        <f t="shared" si="59"/>
        <v>0.1329439686085252</v>
      </c>
      <c r="AO213" s="209"/>
      <c r="AP213" s="209">
        <f t="shared" si="60"/>
        <v>2.2192001493556379E-2</v>
      </c>
      <c r="AQ213" s="209">
        <f t="shared" si="61"/>
        <v>3.926898818795288E-2</v>
      </c>
    </row>
    <row r="214" spans="2:43">
      <c r="B214" s="322">
        <v>43556</v>
      </c>
      <c r="C214" s="202">
        <v>19305.469149869998</v>
      </c>
      <c r="D214" s="202"/>
      <c r="E214" s="202">
        <v>2605.594925150001</v>
      </c>
      <c r="F214" s="202">
        <v>312.85920275000007</v>
      </c>
      <c r="G214" s="202">
        <v>258.25755457999998</v>
      </c>
      <c r="H214" s="202">
        <v>22482.180832350001</v>
      </c>
      <c r="I214" s="206"/>
      <c r="J214" s="204">
        <v>6.205301611611036E-3</v>
      </c>
      <c r="K214" s="204"/>
      <c r="L214" s="204">
        <v>4.5794369435606219E-2</v>
      </c>
      <c r="M214" s="204">
        <v>2.9711946128869071E-2</v>
      </c>
      <c r="N214" s="204">
        <v>-3.2186572207396624E-2</v>
      </c>
      <c r="O214" s="204">
        <v>1.0499211255169838E-2</v>
      </c>
      <c r="P214" s="206"/>
      <c r="Q214" s="202">
        <v>11027.99622623</v>
      </c>
      <c r="R214" s="202"/>
      <c r="S214" s="202">
        <v>5476.5154755599997</v>
      </c>
      <c r="T214" s="202">
        <v>620.28493610999988</v>
      </c>
      <c r="U214" s="202">
        <v>559.13966445000005</v>
      </c>
      <c r="V214" s="202">
        <v>17683.936302349997</v>
      </c>
      <c r="W214" s="206"/>
      <c r="X214" s="204">
        <v>0.10351573351482557</v>
      </c>
      <c r="Y214" s="204"/>
      <c r="Z214" s="204">
        <v>0.17397034101541053</v>
      </c>
      <c r="AA214" s="204">
        <v>0.19306212953636925</v>
      </c>
      <c r="AB214" s="204">
        <v>4.9061883516676952E-2</v>
      </c>
      <c r="AC214" s="204">
        <v>0.12555074567240032</v>
      </c>
      <c r="AD214" s="207"/>
      <c r="AE214" s="208">
        <f t="shared" si="46"/>
        <v>30333.465376099997</v>
      </c>
      <c r="AF214" s="208">
        <f t="shared" si="47"/>
        <v>0</v>
      </c>
      <c r="AG214" s="208">
        <f t="shared" si="48"/>
        <v>8082.1104007100002</v>
      </c>
      <c r="AH214" s="208">
        <f t="shared" si="49"/>
        <v>933.14413885999988</v>
      </c>
      <c r="AI214" s="208">
        <f t="shared" si="50"/>
        <v>817.39721903000009</v>
      </c>
      <c r="AJ214" s="208">
        <f t="shared" si="51"/>
        <v>40166.117134699998</v>
      </c>
      <c r="AK214" s="207"/>
      <c r="AL214" s="209">
        <f t="shared" si="57"/>
        <v>3.9532081104160843E-2</v>
      </c>
      <c r="AM214" s="209"/>
      <c r="AN214" s="209">
        <f t="shared" si="59"/>
        <v>0.12934623305937243</v>
      </c>
      <c r="AO214" s="209"/>
      <c r="AP214" s="209">
        <f t="shared" si="60"/>
        <v>2.1955271564880086E-2</v>
      </c>
      <c r="AQ214" s="209">
        <f t="shared" si="61"/>
        <v>5.8118250829904294E-2</v>
      </c>
    </row>
    <row r="215" spans="2:43">
      <c r="B215" s="322">
        <v>43586</v>
      </c>
      <c r="C215" s="202">
        <v>18844.844535330001</v>
      </c>
      <c r="D215" s="202"/>
      <c r="E215" s="202">
        <v>2566.0385038600002</v>
      </c>
      <c r="F215" s="202">
        <v>311.49602777000007</v>
      </c>
      <c r="G215" s="202">
        <v>259.92737642000003</v>
      </c>
      <c r="H215" s="202">
        <v>21982.306443380003</v>
      </c>
      <c r="I215" s="206"/>
      <c r="J215" s="204">
        <v>-9.8882768433251611E-3</v>
      </c>
      <c r="K215" s="204"/>
      <c r="L215" s="204">
        <v>1.5224770616599548E-2</v>
      </c>
      <c r="M215" s="204">
        <v>1.9904617751745679E-2</v>
      </c>
      <c r="N215" s="204">
        <v>-2.5204815507954614E-2</v>
      </c>
      <c r="O215" s="204">
        <v>-6.7937662645080055E-3</v>
      </c>
      <c r="P215" s="206"/>
      <c r="Q215" s="202">
        <v>11219.65836005</v>
      </c>
      <c r="R215" s="202"/>
      <c r="S215" s="202">
        <v>5580.7865033399994</v>
      </c>
      <c r="T215" s="202">
        <v>629.85900688999993</v>
      </c>
      <c r="U215" s="202">
        <v>560.04067827999995</v>
      </c>
      <c r="V215" s="202">
        <v>17990.344548559999</v>
      </c>
      <c r="W215" s="206"/>
      <c r="X215" s="204">
        <v>0.12613765804527599</v>
      </c>
      <c r="Y215" s="204"/>
      <c r="Z215" s="204">
        <v>0.16634109655394025</v>
      </c>
      <c r="AA215" s="204">
        <v>0.17464939437189075</v>
      </c>
      <c r="AB215" s="204">
        <v>3.4084461180651449E-2</v>
      </c>
      <c r="AC215" s="204">
        <v>0.13678661699475403</v>
      </c>
      <c r="AD215" s="207"/>
      <c r="AE215" s="208">
        <f t="shared" si="46"/>
        <v>30064.502895379999</v>
      </c>
      <c r="AF215" s="208">
        <f t="shared" si="47"/>
        <v>0</v>
      </c>
      <c r="AG215" s="208">
        <f t="shared" si="48"/>
        <v>8146.8250071999992</v>
      </c>
      <c r="AH215" s="208">
        <f t="shared" si="49"/>
        <v>941.35503466</v>
      </c>
      <c r="AI215" s="208">
        <f t="shared" si="50"/>
        <v>819.96805470000004</v>
      </c>
      <c r="AJ215" s="208">
        <f t="shared" si="51"/>
        <v>39972.650991939998</v>
      </c>
      <c r="AK215" s="207"/>
      <c r="AL215" s="209">
        <f t="shared" si="57"/>
        <v>3.6849896168119622E-2</v>
      </c>
      <c r="AM215" s="209"/>
      <c r="AN215" s="209">
        <f t="shared" si="59"/>
        <v>0.11410737029620299</v>
      </c>
      <c r="AO215" s="209">
        <f t="shared" ref="AO215:AO268" si="62">+AH215/AH203-1</f>
        <v>0.11849428556452901</v>
      </c>
      <c r="AP215" s="209">
        <f t="shared" si="60"/>
        <v>1.4523951276149694E-2</v>
      </c>
      <c r="AQ215" s="209">
        <f t="shared" si="61"/>
        <v>5.3067937804191168E-2</v>
      </c>
    </row>
    <row r="216" spans="2:43">
      <c r="B216" s="322">
        <v>43617</v>
      </c>
      <c r="C216" s="202">
        <v>18818.718804200002</v>
      </c>
      <c r="D216" s="202"/>
      <c r="E216" s="202">
        <v>2613.3547253799998</v>
      </c>
      <c r="F216" s="202">
        <v>315.37696248000003</v>
      </c>
      <c r="G216" s="202">
        <v>260.42353586000002</v>
      </c>
      <c r="H216" s="202">
        <v>22007.874027920003</v>
      </c>
      <c r="I216" s="206"/>
      <c r="J216" s="204">
        <v>-7.0275923291122089E-3</v>
      </c>
      <c r="K216" s="204"/>
      <c r="L216" s="204">
        <v>2.4011708182417379E-2</v>
      </c>
      <c r="M216" s="204">
        <v>2.8321615900140928E-2</v>
      </c>
      <c r="N216" s="204">
        <v>-1.7107505266258594E-2</v>
      </c>
      <c r="O216" s="204">
        <v>-3.0691466718537619E-3</v>
      </c>
      <c r="P216" s="206"/>
      <c r="Q216" s="202">
        <v>11362.28848605</v>
      </c>
      <c r="R216" s="202"/>
      <c r="S216" s="202">
        <v>5677.6532547599991</v>
      </c>
      <c r="T216" s="202">
        <v>645.42624710999996</v>
      </c>
      <c r="U216" s="202">
        <v>562.06896996</v>
      </c>
      <c r="V216" s="202">
        <v>18247.43695788</v>
      </c>
      <c r="W216" s="206"/>
      <c r="X216" s="204">
        <v>0.12303203323908929</v>
      </c>
      <c r="Y216" s="204"/>
      <c r="Z216" s="204">
        <v>0.1690812640660182</v>
      </c>
      <c r="AA216" s="204">
        <v>0.18670988611991723</v>
      </c>
      <c r="AB216" s="204">
        <v>3.225614915822006E-2</v>
      </c>
      <c r="AC216" s="204">
        <v>0.13603404546986608</v>
      </c>
      <c r="AD216" s="207"/>
      <c r="AE216" s="208">
        <f t="shared" si="46"/>
        <v>30181.007290250003</v>
      </c>
      <c r="AF216" s="208">
        <f t="shared" si="47"/>
        <v>0</v>
      </c>
      <c r="AG216" s="208">
        <f t="shared" si="48"/>
        <v>8291.0079801399988</v>
      </c>
      <c r="AH216" s="208">
        <f t="shared" si="49"/>
        <v>960.80320959000005</v>
      </c>
      <c r="AI216" s="208">
        <f t="shared" si="50"/>
        <v>822.49250582000002</v>
      </c>
      <c r="AJ216" s="208">
        <f t="shared" si="51"/>
        <v>40255.310985800003</v>
      </c>
      <c r="AK216" s="207"/>
      <c r="AL216" s="209">
        <f t="shared" si="57"/>
        <v>3.8239215036809604E-2</v>
      </c>
      <c r="AM216" s="209"/>
      <c r="AN216" s="209">
        <f t="shared" si="59"/>
        <v>0.11910836651410617</v>
      </c>
      <c r="AO216" s="209">
        <f t="shared" si="62"/>
        <v>0.12959962933945723</v>
      </c>
      <c r="AP216" s="209">
        <f t="shared" si="60"/>
        <v>1.6098236225151386E-2</v>
      </c>
      <c r="AQ216" s="209">
        <f t="shared" si="61"/>
        <v>5.5516247760488024E-2</v>
      </c>
    </row>
    <row r="217" spans="2:43">
      <c r="B217" s="322">
        <v>43647</v>
      </c>
      <c r="C217" s="202">
        <v>18983.636726929999</v>
      </c>
      <c r="D217" s="202"/>
      <c r="E217" s="202">
        <v>2635.8132046599999</v>
      </c>
      <c r="F217" s="202">
        <v>314.87216834000003</v>
      </c>
      <c r="G217" s="202">
        <v>258.02157894999999</v>
      </c>
      <c r="H217" s="202">
        <v>22192.343678879999</v>
      </c>
      <c r="I217" s="206"/>
      <c r="J217" s="204">
        <v>1.4234804034966464E-2</v>
      </c>
      <c r="K217" s="204"/>
      <c r="L217" s="204">
        <v>2.8820195935018056E-2</v>
      </c>
      <c r="M217" s="204">
        <v>1.964043538298621E-2</v>
      </c>
      <c r="N217" s="204">
        <v>-1.9984364781447272E-2</v>
      </c>
      <c r="O217" s="204">
        <v>1.5608975987921658E-2</v>
      </c>
      <c r="P217" s="206"/>
      <c r="Q217" s="202">
        <v>11457.437505159998</v>
      </c>
      <c r="R217" s="202"/>
      <c r="S217" s="202">
        <v>5765.622507099999</v>
      </c>
      <c r="T217" s="202">
        <v>654.6474622999998</v>
      </c>
      <c r="U217" s="202">
        <v>566.22181454999998</v>
      </c>
      <c r="V217" s="202">
        <v>18443.929289109998</v>
      </c>
      <c r="W217" s="206"/>
      <c r="X217" s="204">
        <v>0.10144106589906654</v>
      </c>
      <c r="Y217" s="204"/>
      <c r="Z217" s="204">
        <v>0.17331245537616558</v>
      </c>
      <c r="AA217" s="204">
        <v>0.19148711227735782</v>
      </c>
      <c r="AB217" s="204">
        <v>3.2830482479517586E-2</v>
      </c>
      <c r="AC217" s="204">
        <v>0.12368048412929711</v>
      </c>
      <c r="AD217" s="207"/>
      <c r="AE217" s="208">
        <f t="shared" si="46"/>
        <v>30441.074232089995</v>
      </c>
      <c r="AF217" s="208">
        <f t="shared" si="47"/>
        <v>0</v>
      </c>
      <c r="AG217" s="208">
        <f t="shared" si="48"/>
        <v>8401.4357117599993</v>
      </c>
      <c r="AH217" s="208">
        <f t="shared" si="49"/>
        <v>969.51963063999983</v>
      </c>
      <c r="AI217" s="208">
        <f t="shared" si="50"/>
        <v>824.24339349999991</v>
      </c>
      <c r="AJ217" s="208">
        <f t="shared" si="51"/>
        <v>40636.272967989993</v>
      </c>
      <c r="AK217" s="207"/>
      <c r="AL217" s="209">
        <f t="shared" si="57"/>
        <v>4.5387174330650648E-2</v>
      </c>
      <c r="AM217" s="209"/>
      <c r="AN217" s="209">
        <f t="shared" si="59"/>
        <v>0.12379554616402166</v>
      </c>
      <c r="AO217" s="209">
        <f t="shared" si="62"/>
        <v>0.12965452721576298</v>
      </c>
      <c r="AP217" s="209">
        <f t="shared" si="60"/>
        <v>1.5695366488958529E-2</v>
      </c>
      <c r="AQ217" s="209">
        <f t="shared" si="61"/>
        <v>6.1966336885272755E-2</v>
      </c>
    </row>
    <row r="218" spans="2:43">
      <c r="B218" s="322">
        <v>43678</v>
      </c>
      <c r="C218" s="202">
        <v>18839.164504279997</v>
      </c>
      <c r="D218" s="202"/>
      <c r="E218" s="202">
        <v>2726.0030477099999</v>
      </c>
      <c r="F218" s="202">
        <v>321.82262181999999</v>
      </c>
      <c r="G218" s="202">
        <v>276.59711049000003</v>
      </c>
      <c r="H218" s="202">
        <v>22163.5872843</v>
      </c>
      <c r="I218" s="206"/>
      <c r="J218" s="204">
        <v>2.7651022519907809E-3</v>
      </c>
      <c r="K218" s="204"/>
      <c r="L218" s="204">
        <v>6.2932166102111164E-2</v>
      </c>
      <c r="M218" s="204">
        <v>4.813694810176794E-2</v>
      </c>
      <c r="N218" s="204">
        <v>2.0749780382173011E-2</v>
      </c>
      <c r="O218" s="204">
        <v>1.065888247866642E-2</v>
      </c>
      <c r="P218" s="206"/>
      <c r="Q218" s="202">
        <v>11742.80916918</v>
      </c>
      <c r="R218" s="202"/>
      <c r="S218" s="202">
        <v>6051.5570718299987</v>
      </c>
      <c r="T218" s="202">
        <v>663.83629640999993</v>
      </c>
      <c r="U218" s="202">
        <v>579.55257562999998</v>
      </c>
      <c r="V218" s="202">
        <v>19037.755113050003</v>
      </c>
      <c r="W218" s="206"/>
      <c r="X218" s="204">
        <v>0.12636605193390182</v>
      </c>
      <c r="Y218" s="204"/>
      <c r="Z218" s="204">
        <v>0.2178741374836819</v>
      </c>
      <c r="AA218" s="204">
        <v>0.18666605413735016</v>
      </c>
      <c r="AB218" s="204">
        <v>5.4195312347546931E-2</v>
      </c>
      <c r="AC218" s="204">
        <v>0.15355755183388364</v>
      </c>
      <c r="AD218" s="207"/>
      <c r="AE218" s="208">
        <f t="shared" si="46"/>
        <v>30581.973673459997</v>
      </c>
      <c r="AF218" s="208">
        <f t="shared" si="47"/>
        <v>0</v>
      </c>
      <c r="AG218" s="208">
        <f t="shared" si="48"/>
        <v>8777.5601195399977</v>
      </c>
      <c r="AH218" s="208">
        <f t="shared" si="49"/>
        <v>985.65891822999993</v>
      </c>
      <c r="AI218" s="208">
        <f t="shared" si="50"/>
        <v>856.14968612000007</v>
      </c>
      <c r="AJ218" s="208">
        <f t="shared" si="51"/>
        <v>41201.342397350003</v>
      </c>
      <c r="AK218" s="207"/>
      <c r="AL218" s="209">
        <f t="shared" si="57"/>
        <v>4.6875798013322312E-2</v>
      </c>
      <c r="AM218" s="209"/>
      <c r="AN218" s="209">
        <f t="shared" si="59"/>
        <v>0.16512811285558726</v>
      </c>
      <c r="AO218" s="209">
        <f t="shared" si="62"/>
        <v>0.13757601910050044</v>
      </c>
      <c r="AP218" s="209">
        <f t="shared" si="60"/>
        <v>4.3152880902247448E-2</v>
      </c>
      <c r="AQ218" s="209">
        <f t="shared" si="61"/>
        <v>7.2020436909880692E-2</v>
      </c>
    </row>
    <row r="219" spans="2:43">
      <c r="B219" s="322">
        <v>43709</v>
      </c>
      <c r="C219" s="202">
        <v>18693.261301360002</v>
      </c>
      <c r="D219" s="202"/>
      <c r="E219" s="202">
        <v>2688.6913931199997</v>
      </c>
      <c r="F219" s="202">
        <v>319.41855500999992</v>
      </c>
      <c r="G219" s="202">
        <v>274.36762603999995</v>
      </c>
      <c r="H219" s="202">
        <v>21975.738875530002</v>
      </c>
      <c r="I219" s="206"/>
      <c r="J219" s="204">
        <v>2.2331085350459912E-3</v>
      </c>
      <c r="K219" s="204"/>
      <c r="L219" s="204">
        <v>5.9925981666765216E-2</v>
      </c>
      <c r="M219" s="204">
        <v>4.0776485691988995E-2</v>
      </c>
      <c r="N219" s="204">
        <v>2.9735391286352497E-2</v>
      </c>
      <c r="O219" s="204">
        <v>9.8384749596065468E-3</v>
      </c>
      <c r="P219" s="206"/>
      <c r="Q219" s="202">
        <v>11910.54093193</v>
      </c>
      <c r="R219" s="202"/>
      <c r="S219" s="202">
        <v>6149.4471682600006</v>
      </c>
      <c r="T219" s="202">
        <v>671.16425431999994</v>
      </c>
      <c r="U219" s="202">
        <v>584.76430065</v>
      </c>
      <c r="V219" s="202">
        <v>19315.916655159999</v>
      </c>
      <c r="W219" s="206"/>
      <c r="X219" s="204">
        <v>0.14911159405750318</v>
      </c>
      <c r="Y219" s="204"/>
      <c r="Z219" s="204">
        <v>0.22452518653556841</v>
      </c>
      <c r="AA219" s="204">
        <v>0.1879722505049235</v>
      </c>
      <c r="AB219" s="204">
        <v>5.6566071626086956E-2</v>
      </c>
      <c r="AC219" s="204">
        <v>0.17028383404886571</v>
      </c>
      <c r="AD219" s="207"/>
      <c r="AE219" s="208">
        <f t="shared" si="46"/>
        <v>30603.80223329</v>
      </c>
      <c r="AF219" s="208">
        <f t="shared" si="47"/>
        <v>0</v>
      </c>
      <c r="AG219" s="208">
        <f t="shared" si="48"/>
        <v>8838.1385613800012</v>
      </c>
      <c r="AH219" s="208">
        <f t="shared" si="49"/>
        <v>990.58280932999992</v>
      </c>
      <c r="AI219" s="208">
        <f t="shared" si="50"/>
        <v>859.13192669</v>
      </c>
      <c r="AJ219" s="208">
        <f t="shared" si="51"/>
        <v>41291.655530689997</v>
      </c>
      <c r="AK219" s="207"/>
      <c r="AL219" s="209">
        <f t="shared" si="57"/>
        <v>5.4699452103898816E-2</v>
      </c>
      <c r="AM219" s="209"/>
      <c r="AN219" s="209">
        <f t="shared" si="59"/>
        <v>0.16928529297318007</v>
      </c>
      <c r="AO219" s="209">
        <f t="shared" si="62"/>
        <v>0.136158375746944</v>
      </c>
      <c r="AP219" s="209">
        <f t="shared" si="60"/>
        <v>4.7846866958104028E-2</v>
      </c>
      <c r="AQ219" s="209">
        <f t="shared" si="61"/>
        <v>7.9041849027381428E-2</v>
      </c>
    </row>
    <row r="220" spans="2:43">
      <c r="B220" s="322">
        <v>43739</v>
      </c>
      <c r="C220" s="202">
        <v>18626.61294304</v>
      </c>
      <c r="D220" s="202"/>
      <c r="E220" s="202">
        <v>2711.1159092500006</v>
      </c>
      <c r="F220" s="202">
        <v>321.58804366000004</v>
      </c>
      <c r="G220" s="202">
        <v>278.40842700000002</v>
      </c>
      <c r="H220" s="202">
        <v>21937.725322950002</v>
      </c>
      <c r="I220" s="206"/>
      <c r="J220" s="204">
        <v>1.2621295560346635E-2</v>
      </c>
      <c r="K220" s="204"/>
      <c r="L220" s="204">
        <v>7.5615454150488981E-2</v>
      </c>
      <c r="M220" s="204">
        <v>5.0825270094040143E-2</v>
      </c>
      <c r="N220" s="204">
        <v>8.2506498208599899E-2</v>
      </c>
      <c r="O220" s="204">
        <v>2.1395018126351362E-2</v>
      </c>
      <c r="P220" s="206"/>
      <c r="Q220" s="202">
        <v>11943.078963669997</v>
      </c>
      <c r="R220" s="202"/>
      <c r="S220" s="202">
        <v>6244.9711570099989</v>
      </c>
      <c r="T220" s="202">
        <v>680.11116869000011</v>
      </c>
      <c r="U220" s="202">
        <v>585.09810080999989</v>
      </c>
      <c r="V220" s="202">
        <v>19453.259390179996</v>
      </c>
      <c r="W220" s="206"/>
      <c r="X220" s="204">
        <v>0.13303973040042605</v>
      </c>
      <c r="Y220" s="204"/>
      <c r="Z220" s="204">
        <v>0.23220145240027712</v>
      </c>
      <c r="AA220" s="204">
        <v>0.18690163809389748</v>
      </c>
      <c r="AB220" s="204">
        <v>6.0883148234521567E-2</v>
      </c>
      <c r="AC220" s="204">
        <v>0.16253959117259331</v>
      </c>
      <c r="AD220" s="207"/>
      <c r="AE220" s="208">
        <f t="shared" si="46"/>
        <v>30569.691906709995</v>
      </c>
      <c r="AF220" s="208">
        <f t="shared" si="47"/>
        <v>0</v>
      </c>
      <c r="AG220" s="208">
        <f t="shared" si="48"/>
        <v>8956.0870662599991</v>
      </c>
      <c r="AH220" s="208">
        <f t="shared" si="49"/>
        <v>1001.6992123500002</v>
      </c>
      <c r="AI220" s="208">
        <f t="shared" si="50"/>
        <v>863.50652780999985</v>
      </c>
      <c r="AJ220" s="208">
        <f t="shared" si="51"/>
        <v>41390.984713129998</v>
      </c>
      <c r="AK220" s="207"/>
      <c r="AL220" s="209">
        <f t="shared" si="57"/>
        <v>5.648827834296255E-2</v>
      </c>
      <c r="AM220" s="209"/>
      <c r="AN220" s="209">
        <f t="shared" si="59"/>
        <v>0.18019245240922288</v>
      </c>
      <c r="AO220" s="209">
        <f t="shared" si="62"/>
        <v>0.13952768315859543</v>
      </c>
      <c r="AP220" s="209">
        <f t="shared" si="60"/>
        <v>6.7759891650128523E-2</v>
      </c>
      <c r="AQ220" s="209">
        <f t="shared" si="61"/>
        <v>8.3204259093003996E-2</v>
      </c>
    </row>
    <row r="221" spans="2:43">
      <c r="B221" s="322">
        <v>43770</v>
      </c>
      <c r="C221" s="202">
        <v>18599.186114059998</v>
      </c>
      <c r="D221" s="202"/>
      <c r="E221" s="202">
        <v>2740.1613911499994</v>
      </c>
      <c r="F221" s="202">
        <v>324.77978636</v>
      </c>
      <c r="G221" s="202">
        <v>280.95150825999997</v>
      </c>
      <c r="H221" s="202">
        <v>21945.078799829997</v>
      </c>
      <c r="I221" s="206"/>
      <c r="J221" s="204">
        <v>-8.1616347493256303E-3</v>
      </c>
      <c r="K221" s="204"/>
      <c r="L221" s="204">
        <v>8.5680345365728661E-2</v>
      </c>
      <c r="M221" s="204">
        <v>5.4954178626447359E-2</v>
      </c>
      <c r="N221" s="204">
        <v>9.2496021363068115E-2</v>
      </c>
      <c r="O221" s="204">
        <v>4.7573330548493775E-3</v>
      </c>
      <c r="P221" s="206"/>
      <c r="Q221" s="202">
        <v>12068.744409040002</v>
      </c>
      <c r="R221" s="202"/>
      <c r="S221" s="202">
        <v>6349.2737087499991</v>
      </c>
      <c r="T221" s="202">
        <v>688.83004885999992</v>
      </c>
      <c r="U221" s="202">
        <v>585.59204927999997</v>
      </c>
      <c r="V221" s="202">
        <v>19692.440215930001</v>
      </c>
      <c r="W221" s="206"/>
      <c r="X221" s="204">
        <v>0.14621724211017639</v>
      </c>
      <c r="Y221" s="204"/>
      <c r="Z221" s="204">
        <v>0.24679383677028088</v>
      </c>
      <c r="AA221" s="204">
        <v>0.19344593814417932</v>
      </c>
      <c r="AB221" s="204">
        <v>6.2346166007281267E-2</v>
      </c>
      <c r="AC221" s="204">
        <v>0.17566258898245968</v>
      </c>
      <c r="AD221" s="207"/>
      <c r="AE221" s="208">
        <f t="shared" si="46"/>
        <v>30667.9305231</v>
      </c>
      <c r="AF221" s="208">
        <f t="shared" si="47"/>
        <v>0</v>
      </c>
      <c r="AG221" s="208">
        <f t="shared" si="48"/>
        <v>9089.435099899998</v>
      </c>
      <c r="AH221" s="208">
        <f t="shared" si="49"/>
        <v>1013.6098352199999</v>
      </c>
      <c r="AI221" s="208">
        <f t="shared" si="50"/>
        <v>866.54355753999994</v>
      </c>
      <c r="AJ221" s="208">
        <f t="shared" si="51"/>
        <v>41637.519015760001</v>
      </c>
      <c r="AK221" s="207"/>
      <c r="AL221" s="209">
        <f t="shared" si="57"/>
        <v>4.7350861038077507E-2</v>
      </c>
      <c r="AM221" s="209"/>
      <c r="AN221" s="209">
        <f t="shared" si="59"/>
        <v>0.19340422600593632</v>
      </c>
      <c r="AO221" s="209">
        <f t="shared" si="62"/>
        <v>0.14527146727907359</v>
      </c>
      <c r="AP221" s="209">
        <f t="shared" si="60"/>
        <v>7.1937428443558327E-2</v>
      </c>
      <c r="AQ221" s="209">
        <f t="shared" si="61"/>
        <v>7.8936746798105695E-2</v>
      </c>
    </row>
    <row r="222" spans="2:43">
      <c r="B222" s="322">
        <v>43800</v>
      </c>
      <c r="C222" s="202">
        <v>19763.522233720003</v>
      </c>
      <c r="D222" s="202"/>
      <c r="E222" s="202">
        <v>2846.5110397900007</v>
      </c>
      <c r="F222" s="202">
        <v>332.42650438999993</v>
      </c>
      <c r="G222" s="202">
        <v>293.35631959000006</v>
      </c>
      <c r="H222" s="202">
        <v>23235.816097490002</v>
      </c>
      <c r="I222" s="206"/>
      <c r="J222" s="204">
        <v>1.5754006507814333E-2</v>
      </c>
      <c r="K222" s="204"/>
      <c r="L222" s="204">
        <v>8.0924863117804779E-2</v>
      </c>
      <c r="M222" s="204">
        <v>7.2058618117073259E-2</v>
      </c>
      <c r="N222" s="204">
        <v>9.705063485050025E-2</v>
      </c>
      <c r="O222" s="204">
        <v>2.5054357425110529E-2</v>
      </c>
      <c r="P222" s="206"/>
      <c r="Q222" s="202">
        <v>12374.438857859997</v>
      </c>
      <c r="R222" s="202"/>
      <c r="S222" s="202">
        <v>6479.0420504700005</v>
      </c>
      <c r="T222" s="202">
        <v>692.45480214999986</v>
      </c>
      <c r="U222" s="202">
        <v>591.96304938000003</v>
      </c>
      <c r="V222" s="202">
        <v>20137.89875986</v>
      </c>
      <c r="W222" s="206"/>
      <c r="X222" s="204">
        <v>0.19121049169930893</v>
      </c>
      <c r="Y222" s="204"/>
      <c r="Z222" s="204">
        <v>0.26891387666430977</v>
      </c>
      <c r="AA222" s="204">
        <v>0.19746484324383551</v>
      </c>
      <c r="AB222" s="204">
        <v>7.6792791364226121E-2</v>
      </c>
      <c r="AC222" s="204">
        <v>0.21151281671389799</v>
      </c>
      <c r="AD222" s="207"/>
      <c r="AE222" s="208">
        <f t="shared" si="46"/>
        <v>32137.96109158</v>
      </c>
      <c r="AF222" s="208">
        <f t="shared" si="47"/>
        <v>0</v>
      </c>
      <c r="AG222" s="208">
        <f t="shared" si="48"/>
        <v>9325.5530902600003</v>
      </c>
      <c r="AH222" s="208">
        <f t="shared" si="49"/>
        <v>1024.8813065399997</v>
      </c>
      <c r="AI222" s="208">
        <f t="shared" si="50"/>
        <v>885.31936897000014</v>
      </c>
      <c r="AJ222" s="208">
        <f t="shared" si="51"/>
        <v>43373.714857350002</v>
      </c>
      <c r="AK222" s="207"/>
      <c r="AL222" s="209">
        <f t="shared" si="57"/>
        <v>7.6824739640964479E-2</v>
      </c>
      <c r="AM222" s="209"/>
      <c r="AN222" s="209">
        <f t="shared" si="59"/>
        <v>0.20494867343989553</v>
      </c>
      <c r="AO222" s="209">
        <f t="shared" si="62"/>
        <v>0.15369124663483147</v>
      </c>
      <c r="AP222" s="209">
        <f t="shared" si="60"/>
        <v>8.3421969031924892E-2</v>
      </c>
      <c r="AQ222" s="209">
        <f t="shared" si="61"/>
        <v>0.10393787047656544</v>
      </c>
    </row>
    <row r="223" spans="2:43">
      <c r="B223" s="322">
        <v>43831</v>
      </c>
      <c r="C223" s="202">
        <v>19283.953271309998</v>
      </c>
      <c r="D223" s="202"/>
      <c r="E223" s="202">
        <v>2806.1885745800005</v>
      </c>
      <c r="F223" s="202">
        <v>331.15435059000004</v>
      </c>
      <c r="G223" s="202">
        <v>287.14779490999996</v>
      </c>
      <c r="H223" s="202">
        <v>22708.443991389999</v>
      </c>
      <c r="I223" s="206"/>
      <c r="J223" s="204">
        <v>2.5586599340556404E-2</v>
      </c>
      <c r="K223" s="204"/>
      <c r="L223" s="204">
        <v>8.3643485459739653E-2</v>
      </c>
      <c r="M223" s="204">
        <v>7.1352637176185674E-2</v>
      </c>
      <c r="N223" s="204">
        <v>0.11231237478515732</v>
      </c>
      <c r="O223" s="204">
        <v>3.409665400636186E-2</v>
      </c>
      <c r="P223" s="206"/>
      <c r="Q223" s="202">
        <v>12700.69504565</v>
      </c>
      <c r="R223" s="202"/>
      <c r="S223" s="202">
        <v>6653.4347279499989</v>
      </c>
      <c r="T223" s="202">
        <v>710.72777424999992</v>
      </c>
      <c r="U223" s="202">
        <v>596.20284683</v>
      </c>
      <c r="V223" s="202">
        <v>20661.060394680004</v>
      </c>
      <c r="W223" s="206"/>
      <c r="X223" s="204">
        <v>0.19937714935407191</v>
      </c>
      <c r="Y223" s="204"/>
      <c r="Z223" s="204">
        <v>0.27226925435621219</v>
      </c>
      <c r="AA223" s="204">
        <v>0.18363434505299958</v>
      </c>
      <c r="AB223" s="204">
        <v>7.7775074427179458E-2</v>
      </c>
      <c r="AC223" s="204">
        <v>0.21731629109150741</v>
      </c>
      <c r="AD223" s="207"/>
      <c r="AE223" s="208">
        <f t="shared" si="46"/>
        <v>31984.648316959996</v>
      </c>
      <c r="AF223" s="208">
        <f t="shared" si="47"/>
        <v>0</v>
      </c>
      <c r="AG223" s="208">
        <f t="shared" si="48"/>
        <v>9459.6233025299989</v>
      </c>
      <c r="AH223" s="208">
        <f t="shared" si="49"/>
        <v>1041.88212484</v>
      </c>
      <c r="AI223" s="208">
        <f t="shared" si="50"/>
        <v>883.3506417399999</v>
      </c>
      <c r="AJ223" s="208">
        <f t="shared" si="51"/>
        <v>43369.504386070003</v>
      </c>
      <c r="AK223" s="207"/>
      <c r="AL223" s="209">
        <f t="shared" si="57"/>
        <v>8.8199652072707302E-2</v>
      </c>
      <c r="AM223" s="209"/>
      <c r="AN223" s="209">
        <f t="shared" si="59"/>
        <v>0.20979933440020426</v>
      </c>
      <c r="AO223" s="209">
        <f t="shared" si="62"/>
        <v>0.14547728323039499</v>
      </c>
      <c r="AP223" s="209">
        <f t="shared" si="60"/>
        <v>8.8764319409159409E-2</v>
      </c>
      <c r="AQ223" s="209">
        <f t="shared" si="61"/>
        <v>0.11397165425594724</v>
      </c>
    </row>
    <row r="224" spans="2:43">
      <c r="B224" s="322">
        <v>43862</v>
      </c>
      <c r="C224" s="202">
        <v>19583.106551249999</v>
      </c>
      <c r="D224" s="202"/>
      <c r="E224" s="202">
        <v>2812.501612099999</v>
      </c>
      <c r="F224" s="202">
        <v>331.71034194999993</v>
      </c>
      <c r="G224" s="202">
        <v>286.06881064999999</v>
      </c>
      <c r="H224" s="202">
        <v>23013.387315949996</v>
      </c>
      <c r="I224" s="206"/>
      <c r="J224" s="204">
        <v>2.4088031927537168E-2</v>
      </c>
      <c r="K224" s="204"/>
      <c r="L224" s="204">
        <v>8.9508376548713686E-2</v>
      </c>
      <c r="M224" s="204">
        <v>7.0123677081929348E-2</v>
      </c>
      <c r="N224" s="204">
        <v>0.10601960304195601</v>
      </c>
      <c r="O224" s="204">
        <v>3.32625545633074E-2</v>
      </c>
      <c r="P224" s="206"/>
      <c r="Q224" s="202">
        <v>12995.752276210002</v>
      </c>
      <c r="R224" s="202"/>
      <c r="S224" s="202">
        <v>6741.4153290400009</v>
      </c>
      <c r="T224" s="202">
        <v>718.89020208999966</v>
      </c>
      <c r="U224" s="202">
        <v>601.83746813000005</v>
      </c>
      <c r="V224" s="202">
        <v>21057.895275470004</v>
      </c>
      <c r="W224" s="206"/>
      <c r="X224" s="204">
        <v>0.20780225104814698</v>
      </c>
      <c r="Y224" s="204"/>
      <c r="Z224" s="204">
        <v>0.26782729507546921</v>
      </c>
      <c r="AA224" s="204">
        <v>0.18774970844592098</v>
      </c>
      <c r="AB224" s="204">
        <v>8.204776110381351E-2</v>
      </c>
      <c r="AC224" s="204">
        <v>0.2215556518545001</v>
      </c>
      <c r="AD224" s="207"/>
      <c r="AE224" s="208">
        <f t="shared" si="46"/>
        <v>32578.858827460001</v>
      </c>
      <c r="AF224" s="208">
        <f t="shared" si="47"/>
        <v>0</v>
      </c>
      <c r="AG224" s="208">
        <f t="shared" si="48"/>
        <v>9553.9169411399998</v>
      </c>
      <c r="AH224" s="208">
        <f t="shared" si="49"/>
        <v>1050.6005440399995</v>
      </c>
      <c r="AI224" s="208">
        <f t="shared" si="50"/>
        <v>887.90627878000009</v>
      </c>
      <c r="AJ224" s="208">
        <f t="shared" si="51"/>
        <v>44071.28259142</v>
      </c>
      <c r="AK224" s="207"/>
      <c r="AL224" s="209">
        <f t="shared" si="57"/>
        <v>9.0238676065681256E-2</v>
      </c>
      <c r="AM224" s="209"/>
      <c r="AN224" s="209">
        <f t="shared" si="59"/>
        <v>0.20954966630769478</v>
      </c>
      <c r="AO224" s="209">
        <f t="shared" si="62"/>
        <v>0.14791154707470988</v>
      </c>
      <c r="AP224" s="209">
        <f t="shared" si="60"/>
        <v>8.9656833409075709E-2</v>
      </c>
      <c r="AQ224" s="209">
        <f t="shared" si="61"/>
        <v>0.11541426457602899</v>
      </c>
    </row>
    <row r="225" spans="2:43">
      <c r="B225" s="322">
        <v>43891</v>
      </c>
      <c r="C225" s="202">
        <v>19079.065346179999</v>
      </c>
      <c r="D225" s="202"/>
      <c r="E225" s="202">
        <v>2767.7187323600001</v>
      </c>
      <c r="F225" s="202">
        <v>319.23085917000003</v>
      </c>
      <c r="G225" s="202">
        <v>281.50808068000003</v>
      </c>
      <c r="H225" s="202">
        <v>22447.523018389998</v>
      </c>
      <c r="I225" s="206"/>
      <c r="J225" s="204">
        <v>-2.7968986722407552E-3</v>
      </c>
      <c r="K225" s="204"/>
      <c r="L225" s="204">
        <v>6.9966085011167412E-2</v>
      </c>
      <c r="M225" s="204">
        <v>4.144669497222031E-2</v>
      </c>
      <c r="N225" s="204">
        <v>0.10597536320003287</v>
      </c>
      <c r="O225" s="204">
        <v>7.5021481838022375E-3</v>
      </c>
      <c r="P225" s="206"/>
      <c r="Q225" s="202">
        <v>12554.481829240001</v>
      </c>
      <c r="R225" s="202"/>
      <c r="S225" s="202">
        <v>6707.736222460001</v>
      </c>
      <c r="T225" s="202">
        <v>720.16200905000005</v>
      </c>
      <c r="U225" s="202">
        <v>600.66188050999995</v>
      </c>
      <c r="V225" s="202">
        <v>20583.041941260002</v>
      </c>
      <c r="W225" s="206"/>
      <c r="X225" s="204">
        <v>0.15092469907573092</v>
      </c>
      <c r="Y225" s="204"/>
      <c r="Z225" s="204">
        <v>0.24471935732720307</v>
      </c>
      <c r="AA225" s="204">
        <v>0.17952352282859141</v>
      </c>
      <c r="AB225" s="204">
        <v>8.0815743863306144E-2</v>
      </c>
      <c r="AC225" s="204">
        <v>0.17863709105565562</v>
      </c>
      <c r="AD225" s="207"/>
      <c r="AE225" s="208">
        <f t="shared" si="46"/>
        <v>31633.547175420001</v>
      </c>
      <c r="AF225" s="208">
        <f t="shared" si="47"/>
        <v>0</v>
      </c>
      <c r="AG225" s="208">
        <f t="shared" si="48"/>
        <v>9475.4549548200011</v>
      </c>
      <c r="AH225" s="208">
        <f t="shared" si="49"/>
        <v>1039.3928682200001</v>
      </c>
      <c r="AI225" s="208">
        <f t="shared" si="50"/>
        <v>882.16996118999998</v>
      </c>
      <c r="AJ225" s="208">
        <f t="shared" si="51"/>
        <v>43030.564959650001</v>
      </c>
      <c r="AK225" s="207"/>
      <c r="AL225" s="209">
        <f t="shared" si="57"/>
        <v>5.3021329496185876E-2</v>
      </c>
      <c r="AM225" s="209"/>
      <c r="AN225" s="209">
        <f t="shared" si="59"/>
        <v>0.1880420761749737</v>
      </c>
      <c r="AO225" s="209">
        <f t="shared" si="62"/>
        <v>0.13337247657767781</v>
      </c>
      <c r="AP225" s="209">
        <f t="shared" si="60"/>
        <v>8.8719127556991628E-2</v>
      </c>
      <c r="AQ225" s="209">
        <f t="shared" si="61"/>
        <v>8.2698847040923562E-2</v>
      </c>
    </row>
    <row r="226" spans="2:43">
      <c r="B226" s="322">
        <v>43922</v>
      </c>
      <c r="C226" s="202">
        <v>19483.459613999999</v>
      </c>
      <c r="D226" s="202"/>
      <c r="E226" s="202">
        <v>2822.4062988699998</v>
      </c>
      <c r="F226" s="202">
        <v>316.45306255999986</v>
      </c>
      <c r="G226" s="202">
        <v>278.43975899999998</v>
      </c>
      <c r="H226" s="202">
        <v>22900.758734429997</v>
      </c>
      <c r="I226" s="206"/>
      <c r="J226" s="204">
        <v>9.219691205028413E-3</v>
      </c>
      <c r="K226" s="204"/>
      <c r="L226" s="204">
        <v>8.3209930917223174E-2</v>
      </c>
      <c r="M226" s="204">
        <v>1.1487147504085415E-2</v>
      </c>
      <c r="N226" s="204">
        <v>7.814758585793169E-2</v>
      </c>
      <c r="O226" s="204">
        <v>1.8618207246055896E-2</v>
      </c>
      <c r="P226" s="206"/>
      <c r="Q226" s="202">
        <v>12076.669265</v>
      </c>
      <c r="R226" s="202"/>
      <c r="S226" s="202">
        <v>6678.6461417699993</v>
      </c>
      <c r="T226" s="202">
        <v>714.46884096000019</v>
      </c>
      <c r="U226" s="202">
        <v>594.28315499999997</v>
      </c>
      <c r="V226" s="202">
        <v>20064.067402730001</v>
      </c>
      <c r="W226" s="206"/>
      <c r="X226" s="204">
        <v>9.5091893146983519E-2</v>
      </c>
      <c r="Y226" s="204"/>
      <c r="Z226" s="204">
        <v>0.21950648575261744</v>
      </c>
      <c r="AA226" s="204">
        <v>0.15183974229755903</v>
      </c>
      <c r="AB226" s="204">
        <v>6.2852794720919869E-2</v>
      </c>
      <c r="AC226" s="204">
        <v>0.13459283384003773</v>
      </c>
      <c r="AD226" s="207"/>
      <c r="AE226" s="208">
        <f t="shared" si="46"/>
        <v>31560.128879</v>
      </c>
      <c r="AF226" s="208">
        <f t="shared" si="47"/>
        <v>0</v>
      </c>
      <c r="AG226" s="208">
        <f t="shared" si="48"/>
        <v>9501.05244064</v>
      </c>
      <c r="AH226" s="208">
        <f t="shared" si="49"/>
        <v>1030.9219035200001</v>
      </c>
      <c r="AI226" s="208">
        <f t="shared" si="50"/>
        <v>872.72291399999995</v>
      </c>
      <c r="AJ226" s="208">
        <f t="shared" si="51"/>
        <v>42964.826137159995</v>
      </c>
      <c r="AK226" s="207"/>
      <c r="AL226" s="209">
        <f t="shared" si="57"/>
        <v>4.0439280105019071E-2</v>
      </c>
      <c r="AM226" s="209"/>
      <c r="AN226" s="209">
        <f t="shared" si="59"/>
        <v>0.17556578289320912</v>
      </c>
      <c r="AO226" s="209">
        <f t="shared" si="62"/>
        <v>0.10478313112425797</v>
      </c>
      <c r="AP226" s="209">
        <f t="shared" si="60"/>
        <v>6.7685200881469232E-2</v>
      </c>
      <c r="AQ226" s="209">
        <f t="shared" si="61"/>
        <v>6.9678355840927297E-2</v>
      </c>
    </row>
    <row r="227" spans="2:43">
      <c r="B227" s="322">
        <v>43952</v>
      </c>
      <c r="C227" s="202">
        <v>19667.736732000001</v>
      </c>
      <c r="D227" s="202"/>
      <c r="E227" s="202">
        <v>2775.9653180599998</v>
      </c>
      <c r="F227" s="202">
        <v>319.61735027999998</v>
      </c>
      <c r="G227" s="202">
        <v>280.10892899999999</v>
      </c>
      <c r="H227" s="202">
        <v>23043.42832934</v>
      </c>
      <c r="I227" s="206"/>
      <c r="J227" s="204">
        <v>4.3666701262897512E-2</v>
      </c>
      <c r="K227" s="204"/>
      <c r="L227" s="204">
        <v>8.1809689871845004E-2</v>
      </c>
      <c r="M227" s="204">
        <v>2.6071993816872974E-2</v>
      </c>
      <c r="N227" s="204">
        <v>7.7643043445296378E-2</v>
      </c>
      <c r="O227" s="204">
        <v>4.827163558533476E-2</v>
      </c>
      <c r="P227" s="206"/>
      <c r="Q227" s="202">
        <v>12132.142030999999</v>
      </c>
      <c r="R227" s="202"/>
      <c r="S227" s="202">
        <v>6665.9517273900001</v>
      </c>
      <c r="T227" s="202">
        <v>712.37053410999988</v>
      </c>
      <c r="U227" s="202">
        <v>589.04110400000002</v>
      </c>
      <c r="V227" s="202">
        <v>20099.505396500001</v>
      </c>
      <c r="W227" s="206"/>
      <c r="X227" s="204">
        <v>8.1329006790357594E-2</v>
      </c>
      <c r="Y227" s="204"/>
      <c r="Z227" s="204">
        <v>0.19444664715278903</v>
      </c>
      <c r="AA227" s="204">
        <v>0.13099999574096732</v>
      </c>
      <c r="AB227" s="204">
        <v>5.1782713014822956E-2</v>
      </c>
      <c r="AC227" s="204">
        <v>0.11723849102761208</v>
      </c>
      <c r="AD227" s="207"/>
      <c r="AE227" s="208">
        <f t="shared" si="46"/>
        <v>31799.878763000001</v>
      </c>
      <c r="AF227" s="208">
        <f t="shared" si="47"/>
        <v>0</v>
      </c>
      <c r="AG227" s="208">
        <f t="shared" si="48"/>
        <v>9441.9170454499999</v>
      </c>
      <c r="AH227" s="208">
        <f t="shared" si="49"/>
        <v>1031.9878843899999</v>
      </c>
      <c r="AI227" s="208">
        <f t="shared" si="50"/>
        <v>869.15003300000001</v>
      </c>
      <c r="AJ227" s="208">
        <f t="shared" si="51"/>
        <v>43142.933725840005</v>
      </c>
      <c r="AK227" s="207"/>
      <c r="AL227" s="209">
        <f t="shared" si="57"/>
        <v>5.7721754910062817E-2</v>
      </c>
      <c r="AM227" s="209"/>
      <c r="AN227" s="209">
        <f t="shared" si="59"/>
        <v>0.15896892803091078</v>
      </c>
      <c r="AO227" s="209">
        <f t="shared" si="62"/>
        <v>9.6279136343849991E-2</v>
      </c>
      <c r="AP227" s="209">
        <f t="shared" si="60"/>
        <v>5.9980359012881346E-2</v>
      </c>
      <c r="AQ227" s="209">
        <f t="shared" si="61"/>
        <v>7.9311295478982746E-2</v>
      </c>
    </row>
    <row r="228" spans="2:43">
      <c r="B228" s="322">
        <v>43983</v>
      </c>
      <c r="C228" s="202">
        <v>19840.482281000001</v>
      </c>
      <c r="D228" s="202"/>
      <c r="E228" s="202">
        <v>2796.4641798299999</v>
      </c>
      <c r="F228" s="202">
        <v>323.81491843000003</v>
      </c>
      <c r="G228" s="202">
        <v>280.84312599999998</v>
      </c>
      <c r="H228" s="202">
        <v>23241.604505260002</v>
      </c>
      <c r="I228" s="206"/>
      <c r="J228" s="204">
        <v>5.4295060542163931E-2</v>
      </c>
      <c r="K228" s="204"/>
      <c r="L228" s="204">
        <v>7.006681973622042E-2</v>
      </c>
      <c r="M228" s="204">
        <v>2.6755143697393846E-2</v>
      </c>
      <c r="N228" s="204">
        <v>7.8409157884167691E-2</v>
      </c>
      <c r="O228" s="204">
        <v>5.6058594109310356E-2</v>
      </c>
      <c r="P228" s="206"/>
      <c r="Q228" s="202">
        <v>12346.997361</v>
      </c>
      <c r="R228" s="202"/>
      <c r="S228" s="202">
        <v>6744.0673736700001</v>
      </c>
      <c r="T228" s="202">
        <v>730.68483037999988</v>
      </c>
      <c r="U228" s="202">
        <v>593.19069400000001</v>
      </c>
      <c r="V228" s="202">
        <v>20414.940259049999</v>
      </c>
      <c r="W228" s="206"/>
      <c r="X228" s="204">
        <v>8.6664660570709096E-2</v>
      </c>
      <c r="Y228" s="204"/>
      <c r="Z228" s="204">
        <v>0.18782656690349064</v>
      </c>
      <c r="AA228" s="204">
        <v>0.13209655425660016</v>
      </c>
      <c r="AB228" s="204">
        <v>5.5369938038413391E-2</v>
      </c>
      <c r="AC228" s="204">
        <v>0.11878398627561682</v>
      </c>
      <c r="AD228" s="207"/>
      <c r="AE228" s="208">
        <f t="shared" si="46"/>
        <v>32187.479641999998</v>
      </c>
      <c r="AF228" s="208">
        <f t="shared" si="47"/>
        <v>0</v>
      </c>
      <c r="AG228" s="208">
        <f t="shared" si="48"/>
        <v>9540.5315535000009</v>
      </c>
      <c r="AH228" s="208">
        <f t="shared" si="49"/>
        <v>1054.4997488099998</v>
      </c>
      <c r="AI228" s="208">
        <f t="shared" si="50"/>
        <v>874.03381999999999</v>
      </c>
      <c r="AJ228" s="208">
        <f t="shared" si="51"/>
        <v>43656.544764310005</v>
      </c>
      <c r="AK228" s="207"/>
      <c r="AL228" s="209">
        <f t="shared" si="57"/>
        <v>6.6481291775777995E-2</v>
      </c>
      <c r="AM228" s="209"/>
      <c r="AN228" s="209">
        <f t="shared" si="59"/>
        <v>0.15070828255781077</v>
      </c>
      <c r="AO228" s="209">
        <f t="shared" si="62"/>
        <v>9.7518969841891456E-2</v>
      </c>
      <c r="AP228" s="209">
        <f t="shared" si="60"/>
        <v>6.26647827369744E-2</v>
      </c>
      <c r="AQ228" s="209">
        <f t="shared" si="61"/>
        <v>8.4491553914706641E-2</v>
      </c>
    </row>
    <row r="229" spans="2:43">
      <c r="B229" s="322">
        <v>44013</v>
      </c>
      <c r="C229" s="202">
        <v>19750.357813999999</v>
      </c>
      <c r="D229" s="202"/>
      <c r="E229" s="202">
        <v>2805.9365095600006</v>
      </c>
      <c r="F229" s="202">
        <v>322.20696670999996</v>
      </c>
      <c r="G229" s="202">
        <v>280.55484100000001</v>
      </c>
      <c r="H229" s="202">
        <v>23159.056131270001</v>
      </c>
      <c r="I229" s="206"/>
      <c r="J229" s="204">
        <v>4.038852502810153E-2</v>
      </c>
      <c r="K229" s="204"/>
      <c r="L229" s="204">
        <v>6.4543005019942257E-2</v>
      </c>
      <c r="M229" s="204">
        <v>2.329452745432814E-2</v>
      </c>
      <c r="N229" s="204">
        <v>8.7330920699336456E-2</v>
      </c>
      <c r="O229" s="204">
        <v>4.3560629124088424E-2</v>
      </c>
      <c r="P229" s="206"/>
      <c r="Q229" s="202">
        <v>12747.539723</v>
      </c>
      <c r="R229" s="202"/>
      <c r="S229" s="202">
        <v>6858.9969448299998</v>
      </c>
      <c r="T229" s="202">
        <v>722.14599197999996</v>
      </c>
      <c r="U229" s="202">
        <v>596.54823499999998</v>
      </c>
      <c r="V229" s="202">
        <v>20925.230894809996</v>
      </c>
      <c r="W229" s="206"/>
      <c r="X229" s="204">
        <v>0.11259954219771995</v>
      </c>
      <c r="Y229" s="204"/>
      <c r="Z229" s="204">
        <v>0.18963684084131072</v>
      </c>
      <c r="AA229" s="204">
        <v>0.10310668499783815</v>
      </c>
      <c r="AB229" s="204">
        <v>5.3559258351961736E-2</v>
      </c>
      <c r="AC229" s="204">
        <v>0.1345321578067995</v>
      </c>
      <c r="AD229" s="207"/>
      <c r="AE229" s="208">
        <f t="shared" si="46"/>
        <v>32497.897536999997</v>
      </c>
      <c r="AF229" s="208">
        <f t="shared" si="47"/>
        <v>0</v>
      </c>
      <c r="AG229" s="208">
        <f t="shared" si="48"/>
        <v>9664.9334543900004</v>
      </c>
      <c r="AH229" s="208">
        <f t="shared" si="49"/>
        <v>1044.3529586899999</v>
      </c>
      <c r="AI229" s="208">
        <f t="shared" si="50"/>
        <v>877.10307599999999</v>
      </c>
      <c r="AJ229" s="208">
        <f t="shared" si="51"/>
        <v>44084.287026079997</v>
      </c>
      <c r="AK229" s="207"/>
      <c r="AL229" s="209">
        <f t="shared" si="57"/>
        <v>6.7567369312537817E-2</v>
      </c>
      <c r="AM229" s="209"/>
      <c r="AN229" s="209">
        <f t="shared" si="59"/>
        <v>0.15039069344557454</v>
      </c>
      <c r="AO229" s="209">
        <f t="shared" si="62"/>
        <v>7.7185985394231826E-2</v>
      </c>
      <c r="AP229" s="209">
        <f t="shared" si="60"/>
        <v>6.4131157030620667E-2</v>
      </c>
      <c r="AQ229" s="209">
        <f t="shared" si="61"/>
        <v>8.4850647125194634E-2</v>
      </c>
    </row>
    <row r="230" spans="2:43">
      <c r="B230" s="322">
        <v>44044</v>
      </c>
      <c r="C230" s="202">
        <v>20032.416310000001</v>
      </c>
      <c r="D230" s="202"/>
      <c r="E230" s="202">
        <v>2877.6956951900002</v>
      </c>
      <c r="F230" s="202">
        <v>324.17835822000001</v>
      </c>
      <c r="G230" s="202">
        <v>287.27588700000001</v>
      </c>
      <c r="H230" s="202">
        <v>23521.56625041</v>
      </c>
      <c r="I230" s="206"/>
      <c r="J230" s="204">
        <v>6.3338891990083468E-2</v>
      </c>
      <c r="K230" s="204"/>
      <c r="L230" s="204">
        <v>5.564654361169219E-2</v>
      </c>
      <c r="M230" s="204">
        <v>7.3199838677517892E-3</v>
      </c>
      <c r="N230" s="204">
        <v>3.8607693663474052E-2</v>
      </c>
      <c r="O230" s="204">
        <v>6.1270720695649761E-2</v>
      </c>
      <c r="P230" s="206"/>
      <c r="Q230" s="202">
        <v>12898.75489</v>
      </c>
      <c r="R230" s="202"/>
      <c r="S230" s="202">
        <v>6964.27836398</v>
      </c>
      <c r="T230" s="202">
        <v>741.41836567999985</v>
      </c>
      <c r="U230" s="202">
        <v>604.161384</v>
      </c>
      <c r="V230" s="202">
        <v>21208.613003660001</v>
      </c>
      <c r="W230" s="206"/>
      <c r="X230" s="204">
        <v>9.8438602225937366E-2</v>
      </c>
      <c r="Y230" s="204"/>
      <c r="Z230" s="204">
        <v>0.15082420628547322</v>
      </c>
      <c r="AA230" s="204">
        <v>0.11686927890138077</v>
      </c>
      <c r="AB230" s="204">
        <v>4.2461735836906822E-2</v>
      </c>
      <c r="AC230" s="204">
        <v>0.11402908996985239</v>
      </c>
      <c r="AD230" s="207"/>
      <c r="AE230" s="208">
        <f t="shared" si="46"/>
        <v>32931.171199999997</v>
      </c>
      <c r="AF230" s="208">
        <f t="shared" si="47"/>
        <v>0</v>
      </c>
      <c r="AG230" s="208">
        <f t="shared" si="48"/>
        <v>9841.9740591699992</v>
      </c>
      <c r="AH230" s="208">
        <f t="shared" si="49"/>
        <v>1065.5967238999999</v>
      </c>
      <c r="AI230" s="208">
        <f t="shared" si="50"/>
        <v>891.43727100000001</v>
      </c>
      <c r="AJ230" s="208">
        <f t="shared" si="51"/>
        <v>44730.179254069997</v>
      </c>
      <c r="AK230" s="207"/>
      <c r="AL230" s="209">
        <f t="shared" si="57"/>
        <v>7.6816413212032364E-2</v>
      </c>
      <c r="AM230" s="209"/>
      <c r="AN230" s="209">
        <f t="shared" si="59"/>
        <v>0.12126535451013054</v>
      </c>
      <c r="AO230" s="209">
        <f t="shared" si="62"/>
        <v>8.1100880022014765E-2</v>
      </c>
      <c r="AP230" s="209">
        <f t="shared" si="60"/>
        <v>4.121660668932825E-2</v>
      </c>
      <c r="AQ230" s="209">
        <f t="shared" si="61"/>
        <v>8.5648589375742379E-2</v>
      </c>
    </row>
    <row r="231" spans="2:43">
      <c r="B231" s="322">
        <v>44075</v>
      </c>
      <c r="C231" s="202">
        <v>20075.469102999999</v>
      </c>
      <c r="D231" s="202"/>
      <c r="E231" s="202">
        <v>2915.7143307299998</v>
      </c>
      <c r="F231" s="202">
        <v>327.40964499000006</v>
      </c>
      <c r="G231" s="202">
        <v>290.469514</v>
      </c>
      <c r="H231" s="202">
        <v>23609.062592719998</v>
      </c>
      <c r="I231" s="206"/>
      <c r="J231" s="204">
        <v>7.394150113011233E-2</v>
      </c>
      <c r="K231" s="204"/>
      <c r="L231" s="204">
        <v>8.4436219861796502E-2</v>
      </c>
      <c r="M231" s="204">
        <v>2.5017613581496345E-2</v>
      </c>
      <c r="N231" s="204">
        <v>5.8687273686045538E-2</v>
      </c>
      <c r="O231" s="204">
        <v>7.4323949990537264E-2</v>
      </c>
      <c r="P231" s="206"/>
      <c r="Q231" s="202">
        <v>13278.176942</v>
      </c>
      <c r="R231" s="202"/>
      <c r="S231" s="202">
        <v>7139.4217471800002</v>
      </c>
      <c r="T231" s="202">
        <v>753.60436708999998</v>
      </c>
      <c r="U231" s="202">
        <v>613.15176899999994</v>
      </c>
      <c r="V231" s="202">
        <v>21784.354825269998</v>
      </c>
      <c r="W231" s="206"/>
      <c r="X231" s="204">
        <v>0.11482568406306526</v>
      </c>
      <c r="Y231" s="204"/>
      <c r="Z231" s="204">
        <v>0.16098594748966932</v>
      </c>
      <c r="AA231" s="204">
        <v>0.12283150099155016</v>
      </c>
      <c r="AB231" s="204">
        <v>4.8545145998901695E-2</v>
      </c>
      <c r="AC231" s="204">
        <v>0.12779296029166631</v>
      </c>
      <c r="AD231" s="207"/>
      <c r="AE231" s="208">
        <f t="shared" si="46"/>
        <v>33353.646045000001</v>
      </c>
      <c r="AF231" s="208">
        <f t="shared" si="47"/>
        <v>0</v>
      </c>
      <c r="AG231" s="208">
        <f t="shared" si="48"/>
        <v>10055.13607791</v>
      </c>
      <c r="AH231" s="208">
        <f t="shared" si="49"/>
        <v>1081.0140120800002</v>
      </c>
      <c r="AI231" s="208">
        <f t="shared" si="50"/>
        <v>903.62128299999995</v>
      </c>
      <c r="AJ231" s="208">
        <f t="shared" si="51"/>
        <v>45393.41741799</v>
      </c>
      <c r="AK231" s="207"/>
      <c r="AL231" s="209">
        <f t="shared" si="57"/>
        <v>8.9853012078309424E-2</v>
      </c>
      <c r="AM231" s="209"/>
      <c r="AN231" s="209">
        <f t="shared" si="59"/>
        <v>0.13769839747114965</v>
      </c>
      <c r="AO231" s="209">
        <f t="shared" si="62"/>
        <v>9.1290906624116763E-2</v>
      </c>
      <c r="AP231" s="209">
        <f t="shared" si="60"/>
        <v>5.1784079869322541E-2</v>
      </c>
      <c r="AQ231" s="209">
        <f t="shared" si="61"/>
        <v>9.9336338894219667E-2</v>
      </c>
    </row>
    <row r="232" spans="2:43">
      <c r="B232" s="322">
        <v>44105</v>
      </c>
      <c r="C232" s="202">
        <v>20807.548213999999</v>
      </c>
      <c r="D232" s="202"/>
      <c r="E232" s="202">
        <v>3000.4156715900003</v>
      </c>
      <c r="F232" s="202">
        <v>339.39947555999993</v>
      </c>
      <c r="G232" s="202">
        <v>301.84122200000002</v>
      </c>
      <c r="H232" s="202">
        <v>24449.204583149996</v>
      </c>
      <c r="I232" s="206"/>
      <c r="J232" s="204">
        <v>0.11708705590379087</v>
      </c>
      <c r="K232" s="204"/>
      <c r="L232" s="204">
        <v>0.10670873987827068</v>
      </c>
      <c r="M232" s="204">
        <v>5.5385864776835714E-2</v>
      </c>
      <c r="N232" s="204">
        <v>8.4166974586584509E-2</v>
      </c>
      <c r="O232" s="204">
        <v>0.11448220921850205</v>
      </c>
      <c r="P232" s="206"/>
      <c r="Q232" s="202">
        <v>13526.921050999999</v>
      </c>
      <c r="R232" s="202"/>
      <c r="S232" s="202">
        <v>7333.5116531399999</v>
      </c>
      <c r="T232" s="202">
        <v>764.96751525999991</v>
      </c>
      <c r="U232" s="202">
        <v>623.15219500000001</v>
      </c>
      <c r="V232" s="202">
        <v>22248.552414399997</v>
      </c>
      <c r="W232" s="206"/>
      <c r="X232" s="204">
        <v>0.1326158934515913</v>
      </c>
      <c r="Y232" s="204"/>
      <c r="Z232" s="204">
        <v>0.17430672916849432</v>
      </c>
      <c r="AA232" s="204">
        <v>0.12476834740627241</v>
      </c>
      <c r="AB232" s="204">
        <v>6.5038827057067206E-2</v>
      </c>
      <c r="AC232" s="204">
        <v>0.14369278526307339</v>
      </c>
      <c r="AD232" s="207"/>
      <c r="AE232" s="208">
        <f t="shared" si="46"/>
        <v>34334.469265</v>
      </c>
      <c r="AF232" s="208">
        <f t="shared" si="47"/>
        <v>0</v>
      </c>
      <c r="AG232" s="208">
        <f t="shared" si="48"/>
        <v>10333.927324730001</v>
      </c>
      <c r="AH232" s="208">
        <f t="shared" si="49"/>
        <v>1104.36699082</v>
      </c>
      <c r="AI232" s="208">
        <f t="shared" si="50"/>
        <v>924.99341700000002</v>
      </c>
      <c r="AJ232" s="208">
        <f t="shared" si="51"/>
        <v>46697.756997549994</v>
      </c>
      <c r="AK232" s="207"/>
      <c r="AL232" s="209">
        <f t="shared" si="57"/>
        <v>0.12315391891351202</v>
      </c>
      <c r="AM232" s="209"/>
      <c r="AN232" s="209">
        <f t="shared" si="59"/>
        <v>0.15384399998306164</v>
      </c>
      <c r="AO232" s="209">
        <f t="shared" si="62"/>
        <v>0.10249362004502305</v>
      </c>
      <c r="AP232" s="209">
        <f t="shared" si="60"/>
        <v>7.12060502263272E-2</v>
      </c>
      <c r="AQ232" s="209">
        <f t="shared" si="61"/>
        <v>0.12821082468078093</v>
      </c>
    </row>
    <row r="233" spans="2:43">
      <c r="B233" s="322">
        <v>44136</v>
      </c>
      <c r="C233" s="202">
        <v>20918.237509999999</v>
      </c>
      <c r="D233" s="202"/>
      <c r="E233" s="202">
        <v>3011.9880724099999</v>
      </c>
      <c r="F233" s="202">
        <v>339.22572919000004</v>
      </c>
      <c r="G233" s="202">
        <v>295.83028200000001</v>
      </c>
      <c r="H233" s="202">
        <v>24565.281593599997</v>
      </c>
      <c r="I233" s="206"/>
      <c r="J233" s="204">
        <v>0.12468563848538095</v>
      </c>
      <c r="K233" s="204"/>
      <c r="L233" s="204">
        <v>9.9200974854229074E-2</v>
      </c>
      <c r="M233" s="204">
        <v>4.4479193092354263E-2</v>
      </c>
      <c r="N233" s="204">
        <v>5.2958511709539691E-2</v>
      </c>
      <c r="O233" s="204">
        <v>0.11939819481488034</v>
      </c>
      <c r="P233" s="206"/>
      <c r="Q233" s="202">
        <v>13383.531972000001</v>
      </c>
      <c r="R233" s="202"/>
      <c r="S233" s="202">
        <v>7497.3163185999992</v>
      </c>
      <c r="T233" s="202">
        <v>776.39876054000001</v>
      </c>
      <c r="U233" s="202">
        <v>630.30480699999998</v>
      </c>
      <c r="V233" s="202">
        <v>22287.551858139999</v>
      </c>
      <c r="W233" s="206"/>
      <c r="X233" s="204">
        <v>0.10894153678282947</v>
      </c>
      <c r="Y233" s="204"/>
      <c r="Z233" s="204">
        <v>0.18081479276407175</v>
      </c>
      <c r="AA233" s="204">
        <v>0.12712673006197184</v>
      </c>
      <c r="AB233" s="204">
        <v>7.6354789609892171E-2</v>
      </c>
      <c r="AC233" s="204">
        <v>0.13178212622479912</v>
      </c>
      <c r="AD233" s="207"/>
      <c r="AE233" s="208">
        <f t="shared" si="46"/>
        <v>34301.769482000003</v>
      </c>
      <c r="AF233" s="208">
        <f t="shared" si="47"/>
        <v>0</v>
      </c>
      <c r="AG233" s="208">
        <f t="shared" si="48"/>
        <v>10509.304391009999</v>
      </c>
      <c r="AH233" s="208">
        <f t="shared" si="49"/>
        <v>1115.6244897300001</v>
      </c>
      <c r="AI233" s="208">
        <f t="shared" si="50"/>
        <v>926.13508899999999</v>
      </c>
      <c r="AJ233" s="208">
        <f t="shared" si="51"/>
        <v>46852.833451739993</v>
      </c>
      <c r="AK233" s="207"/>
      <c r="AL233" s="209">
        <f t="shared" si="57"/>
        <v>0.11848986537134909</v>
      </c>
      <c r="AM233" s="209"/>
      <c r="AN233" s="209">
        <f t="shared" si="59"/>
        <v>0.15621094991102602</v>
      </c>
      <c r="AO233" s="209">
        <f t="shared" si="62"/>
        <v>0.10064489408575872</v>
      </c>
      <c r="AP233" s="209">
        <f t="shared" si="60"/>
        <v>6.8769227976458902E-2</v>
      </c>
      <c r="AQ233" s="209">
        <f t="shared" si="61"/>
        <v>0.12525516791732882</v>
      </c>
    </row>
    <row r="234" spans="2:43">
      <c r="B234" s="322">
        <v>44166</v>
      </c>
      <c r="C234" s="202">
        <v>22525.559164999999</v>
      </c>
      <c r="D234" s="202"/>
      <c r="E234" s="202">
        <v>3270.2041485899999</v>
      </c>
      <c r="F234" s="202">
        <v>340.47687686999984</v>
      </c>
      <c r="G234" s="202">
        <v>315.682659</v>
      </c>
      <c r="H234" s="202">
        <v>26451.922849459999</v>
      </c>
      <c r="I234" s="206"/>
      <c r="J234" s="204">
        <v>0.13975428562867598</v>
      </c>
      <c r="K234" s="204"/>
      <c r="L234" s="204">
        <v>0.1488464660341724</v>
      </c>
      <c r="M234" s="204">
        <v>2.4216999468114953E-2</v>
      </c>
      <c r="N234" s="204">
        <v>7.6106556835740413E-2</v>
      </c>
      <c r="O234" s="204">
        <v>0.13841161156019877</v>
      </c>
      <c r="P234" s="206"/>
      <c r="Q234" s="202">
        <v>13609.709078</v>
      </c>
      <c r="R234" s="202"/>
      <c r="S234" s="202">
        <v>7706.9429259500002</v>
      </c>
      <c r="T234" s="202">
        <v>783.13203195999995</v>
      </c>
      <c r="U234" s="202">
        <v>637.28206899999998</v>
      </c>
      <c r="V234" s="202">
        <v>22737.066104910002</v>
      </c>
      <c r="W234" s="206"/>
      <c r="X234" s="204">
        <v>9.9824342285661283E-2</v>
      </c>
      <c r="Y234" s="204"/>
      <c r="Z234" s="204">
        <v>0.18951889274911027</v>
      </c>
      <c r="AA234" s="204">
        <v>0.13095039492607574</v>
      </c>
      <c r="AB234" s="204">
        <v>7.6557176444484787E-2</v>
      </c>
      <c r="AC234" s="204">
        <v>0.12906844830458719</v>
      </c>
      <c r="AD234" s="207"/>
      <c r="AE234" s="208">
        <f t="shared" si="46"/>
        <v>36135.268242999999</v>
      </c>
      <c r="AF234" s="208">
        <f t="shared" si="47"/>
        <v>0</v>
      </c>
      <c r="AG234" s="208">
        <f t="shared" si="48"/>
        <v>10977.14707454</v>
      </c>
      <c r="AH234" s="208">
        <f t="shared" si="49"/>
        <v>1123.6089088299998</v>
      </c>
      <c r="AI234" s="208">
        <f t="shared" si="50"/>
        <v>952.96472799999992</v>
      </c>
      <c r="AJ234" s="208">
        <f t="shared" si="51"/>
        <v>49188.988954369997</v>
      </c>
      <c r="AK234" s="207"/>
      <c r="AL234" s="209">
        <f t="shared" si="57"/>
        <v>0.12437961263408437</v>
      </c>
      <c r="AM234" s="209"/>
      <c r="AN234" s="209">
        <f t="shared" si="59"/>
        <v>0.17710413187234919</v>
      </c>
      <c r="AO234" s="209">
        <f t="shared" si="62"/>
        <v>9.6330766948325541E-2</v>
      </c>
      <c r="AP234" s="209">
        <f t="shared" si="60"/>
        <v>7.6407860712117692E-2</v>
      </c>
      <c r="AQ234" s="209">
        <f t="shared" si="61"/>
        <v>0.13407369223838916</v>
      </c>
    </row>
    <row r="235" spans="2:43">
      <c r="B235" s="322">
        <v>44197</v>
      </c>
      <c r="C235" s="202">
        <v>21875.789089000002</v>
      </c>
      <c r="D235" s="202"/>
      <c r="E235" s="202">
        <v>3206.0892954299998</v>
      </c>
      <c r="F235" s="202">
        <v>351.66100060000002</v>
      </c>
      <c r="G235" s="202">
        <v>302.13831800000003</v>
      </c>
      <c r="H235" s="202">
        <v>25735.677703030004</v>
      </c>
      <c r="I235" s="206"/>
      <c r="J235" s="204">
        <v>0.13440375950018746</v>
      </c>
      <c r="K235" s="204"/>
      <c r="L235" s="204">
        <v>0.14250671693004535</v>
      </c>
      <c r="M235" s="204">
        <v>6.192474890776567E-2</v>
      </c>
      <c r="N235" s="204">
        <v>5.220490407979117E-2</v>
      </c>
      <c r="O235" s="204">
        <v>0.13330872484208056</v>
      </c>
      <c r="P235" s="206"/>
      <c r="Q235" s="202">
        <v>13822.759008999999</v>
      </c>
      <c r="R235" s="202"/>
      <c r="S235" s="202">
        <v>7941.6217636399997</v>
      </c>
      <c r="T235" s="202">
        <v>810.12758706000022</v>
      </c>
      <c r="U235" s="202">
        <v>644.93578100000002</v>
      </c>
      <c r="V235" s="202">
        <v>23219.444140699998</v>
      </c>
      <c r="W235" s="206"/>
      <c r="X235" s="204">
        <v>8.8346658140910694E-2</v>
      </c>
      <c r="Y235" s="204"/>
      <c r="Z235" s="204">
        <v>0.19361233533689548</v>
      </c>
      <c r="AA235" s="204">
        <v>0.13985637878707169</v>
      </c>
      <c r="AB235" s="204">
        <v>8.173884849613211E-2</v>
      </c>
      <c r="AC235" s="204">
        <v>0.12382635243052431</v>
      </c>
      <c r="AD235" s="207"/>
      <c r="AE235" s="208">
        <f t="shared" si="46"/>
        <v>35698.548097999999</v>
      </c>
      <c r="AF235" s="208">
        <f t="shared" si="47"/>
        <v>0</v>
      </c>
      <c r="AG235" s="208">
        <f t="shared" si="48"/>
        <v>11147.711059069999</v>
      </c>
      <c r="AH235" s="208">
        <f t="shared" si="49"/>
        <v>1161.7885876600003</v>
      </c>
      <c r="AI235" s="208">
        <f t="shared" si="50"/>
        <v>947.07409900000005</v>
      </c>
      <c r="AJ235" s="208">
        <f t="shared" si="51"/>
        <v>48955.121843729998</v>
      </c>
      <c r="AK235" s="207"/>
      <c r="AL235" s="209">
        <f t="shared" si="57"/>
        <v>0.11611507321375458</v>
      </c>
      <c r="AM235" s="209"/>
      <c r="AN235" s="209">
        <f t="shared" si="59"/>
        <v>0.1784519005200258</v>
      </c>
      <c r="AO235" s="209">
        <f t="shared" si="62"/>
        <v>0.11508639985393176</v>
      </c>
      <c r="AP235" s="209">
        <f t="shared" si="60"/>
        <v>7.2138349426541959E-2</v>
      </c>
      <c r="AQ235" s="209">
        <f t="shared" si="61"/>
        <v>0.1287913601211006</v>
      </c>
    </row>
    <row r="236" spans="2:43">
      <c r="B236" s="322">
        <v>44228</v>
      </c>
      <c r="C236" s="202">
        <v>21759.527921000001</v>
      </c>
      <c r="D236" s="202"/>
      <c r="E236" s="202">
        <v>3233.61931787</v>
      </c>
      <c r="F236" s="202">
        <v>350.37072739000007</v>
      </c>
      <c r="G236" s="202">
        <v>300.333415</v>
      </c>
      <c r="H236" s="202">
        <v>25643.851381260003</v>
      </c>
      <c r="I236" s="206"/>
      <c r="J236" s="204">
        <v>0.11113769738494739</v>
      </c>
      <c r="K236" s="204"/>
      <c r="L236" s="204">
        <v>0.14973065400505381</v>
      </c>
      <c r="M236" s="204">
        <v>5.6255060756631226E-2</v>
      </c>
      <c r="N236" s="204">
        <v>4.9864241815066324E-2</v>
      </c>
      <c r="O236" s="204">
        <v>0.11430147284258751</v>
      </c>
      <c r="P236" s="206"/>
      <c r="Q236" s="202">
        <v>13873.642935</v>
      </c>
      <c r="R236" s="202"/>
      <c r="S236" s="202">
        <v>8095.0007689399999</v>
      </c>
      <c r="T236" s="202">
        <v>823.46751440999969</v>
      </c>
      <c r="U236" s="202">
        <v>652.48096999999996</v>
      </c>
      <c r="V236" s="202">
        <v>23444.592188350001</v>
      </c>
      <c r="W236" s="206"/>
      <c r="X236" s="204">
        <v>6.7552123196212621E-2</v>
      </c>
      <c r="Y236" s="204"/>
      <c r="Z236" s="204">
        <v>0.20078653722300088</v>
      </c>
      <c r="AA236" s="204">
        <v>0.14547049329086237</v>
      </c>
      <c r="AB236" s="204">
        <v>8.4148137249342225E-2</v>
      </c>
      <c r="AC236" s="204">
        <v>0.11333976552064162</v>
      </c>
      <c r="AD236" s="207"/>
      <c r="AE236" s="208">
        <f t="shared" si="46"/>
        <v>35633.170855999997</v>
      </c>
      <c r="AF236" s="208">
        <f t="shared" si="47"/>
        <v>0</v>
      </c>
      <c r="AG236" s="208">
        <f t="shared" si="48"/>
        <v>11328.62008681</v>
      </c>
      <c r="AH236" s="208">
        <f t="shared" si="49"/>
        <v>1173.8382417999997</v>
      </c>
      <c r="AI236" s="208">
        <f t="shared" si="50"/>
        <v>952.8143849999999</v>
      </c>
      <c r="AJ236" s="208">
        <f t="shared" si="51"/>
        <v>49088.443569610004</v>
      </c>
      <c r="AK236" s="207"/>
      <c r="AL236" s="209">
        <f t="shared" si="57"/>
        <v>9.3751350982422599E-2</v>
      </c>
      <c r="AM236" s="209"/>
      <c r="AN236" s="209">
        <f t="shared" si="59"/>
        <v>0.18575660188419407</v>
      </c>
      <c r="AO236" s="209">
        <f t="shared" si="62"/>
        <v>0.11730214538638983</v>
      </c>
      <c r="AP236" s="209">
        <f t="shared" si="60"/>
        <v>7.310242958207791E-2</v>
      </c>
      <c r="AQ236" s="209">
        <f t="shared" si="61"/>
        <v>0.11384195519571216</v>
      </c>
    </row>
    <row r="237" spans="2:43">
      <c r="B237" s="322">
        <v>44256</v>
      </c>
      <c r="C237" s="202">
        <v>22538.612314129998</v>
      </c>
      <c r="D237" s="202"/>
      <c r="E237" s="202">
        <v>3343.7867692700006</v>
      </c>
      <c r="F237" s="202">
        <v>350.32700918</v>
      </c>
      <c r="G237" s="202">
        <v>307.05703774</v>
      </c>
      <c r="H237" s="202">
        <v>26539.78313032</v>
      </c>
      <c r="I237" s="206"/>
      <c r="J237" s="204">
        <v>0.18132685774582069</v>
      </c>
      <c r="K237" s="204"/>
      <c r="L237" s="204">
        <v>0.2081382151208675</v>
      </c>
      <c r="M237" s="204">
        <v>9.7409599093426946E-2</v>
      </c>
      <c r="N237" s="204">
        <v>9.0757455339416593E-2</v>
      </c>
      <c r="O237" s="204">
        <v>0.1823034153290517</v>
      </c>
      <c r="P237" s="206"/>
      <c r="Q237" s="202">
        <v>13804.051917600002</v>
      </c>
      <c r="R237" s="202"/>
      <c r="S237" s="202">
        <v>8419.6791456600004</v>
      </c>
      <c r="T237" s="202">
        <v>844.1401774699998</v>
      </c>
      <c r="U237" s="202">
        <v>659.74402926999994</v>
      </c>
      <c r="V237" s="202">
        <v>23727.615270000002</v>
      </c>
      <c r="W237" s="206"/>
      <c r="X237" s="204">
        <v>9.9531793136192315E-2</v>
      </c>
      <c r="Y237" s="204"/>
      <c r="Z237" s="204">
        <v>0.25521917774103531</v>
      </c>
      <c r="AA237" s="204">
        <v>0.17215316395757285</v>
      </c>
      <c r="AB237" s="204">
        <v>9.8361741733694608E-2</v>
      </c>
      <c r="AC237" s="204">
        <v>0.15277495608831781</v>
      </c>
      <c r="AD237" s="207"/>
      <c r="AE237" s="208">
        <f t="shared" si="46"/>
        <v>36342.664231729999</v>
      </c>
      <c r="AF237" s="208">
        <f t="shared" si="47"/>
        <v>0</v>
      </c>
      <c r="AG237" s="208">
        <f t="shared" si="48"/>
        <v>11763.465914930001</v>
      </c>
      <c r="AH237" s="208">
        <f t="shared" si="49"/>
        <v>1194.4671866499998</v>
      </c>
      <c r="AI237" s="208">
        <f t="shared" si="50"/>
        <v>966.80106701</v>
      </c>
      <c r="AJ237" s="208">
        <f t="shared" si="51"/>
        <v>50267.398400320002</v>
      </c>
      <c r="AK237" s="207"/>
      <c r="AL237" s="209">
        <f t="shared" si="57"/>
        <v>0.14886465403946514</v>
      </c>
      <c r="AM237" s="209"/>
      <c r="AN237" s="209">
        <f t="shared" si="59"/>
        <v>0.24146713493119698</v>
      </c>
      <c r="AO237" s="209">
        <f t="shared" si="62"/>
        <v>0.14919701988678291</v>
      </c>
      <c r="AP237" s="209">
        <f t="shared" si="60"/>
        <v>9.5935148036368378E-2</v>
      </c>
      <c r="AQ237" s="209">
        <f t="shared" si="61"/>
        <v>0.16817890835168026</v>
      </c>
    </row>
    <row r="238" spans="2:43">
      <c r="B238" s="322">
        <v>44287</v>
      </c>
      <c r="C238" s="202">
        <v>22419.704192600002</v>
      </c>
      <c r="D238" s="202"/>
      <c r="E238" s="202">
        <v>3416.3926420800003</v>
      </c>
      <c r="F238" s="202">
        <v>356.14694466000003</v>
      </c>
      <c r="G238" s="202">
        <v>302.06766885000002</v>
      </c>
      <c r="H238" s="202">
        <v>26494.311448189997</v>
      </c>
      <c r="I238" s="206"/>
      <c r="J238" s="204">
        <v>0.15070447634926909</v>
      </c>
      <c r="K238" s="204"/>
      <c r="L238" s="204">
        <v>0.21045387527933634</v>
      </c>
      <c r="M238" s="204">
        <v>0.12543371133428094</v>
      </c>
      <c r="N238" s="204">
        <v>8.4858247022114641E-2</v>
      </c>
      <c r="O238" s="204">
        <v>0.15691850018738873</v>
      </c>
      <c r="P238" s="206"/>
      <c r="Q238" s="202">
        <v>13677.32212784</v>
      </c>
      <c r="R238" s="202"/>
      <c r="S238" s="202">
        <v>8552.4178037299971</v>
      </c>
      <c r="T238" s="202">
        <v>854.84998271999984</v>
      </c>
      <c r="U238" s="202">
        <v>674.12089762000005</v>
      </c>
      <c r="V238" s="202">
        <v>23758.710811909998</v>
      </c>
      <c r="W238" s="206"/>
      <c r="X238" s="204">
        <v>0.13254092065590739</v>
      </c>
      <c r="Y238" s="204"/>
      <c r="Z238" s="204">
        <v>0.28056160218475124</v>
      </c>
      <c r="AA238" s="204">
        <v>0.19648322461673162</v>
      </c>
      <c r="AB238" s="204">
        <v>0.13434293391674568</v>
      </c>
      <c r="AC238" s="204">
        <v>0.18414229453183006</v>
      </c>
      <c r="AD238" s="207"/>
      <c r="AE238" s="208">
        <f t="shared" ref="AE238:AE268" si="63">+C238+Q238</f>
        <v>36097.026320440003</v>
      </c>
      <c r="AF238" s="208">
        <f t="shared" ref="AF238:AF268" si="64">+D238+R238</f>
        <v>0</v>
      </c>
      <c r="AG238" s="208">
        <f t="shared" ref="AG238:AG268" si="65">+E238+S238</f>
        <v>11968.810445809997</v>
      </c>
      <c r="AH238" s="208">
        <f t="shared" ref="AH238:AH259" si="66">+F238+T238</f>
        <v>1210.9969273799998</v>
      </c>
      <c r="AI238" s="208">
        <f t="shared" ref="AI238:AI268" si="67">+G238+U238</f>
        <v>976.18856647000007</v>
      </c>
      <c r="AJ238" s="208">
        <f t="shared" ref="AJ238:AJ263" si="68">+H238+V238</f>
        <v>50253.022260099999</v>
      </c>
      <c r="AK238" s="207"/>
      <c r="AL238" s="209">
        <f t="shared" si="57"/>
        <v>0.14375408474516216</v>
      </c>
      <c r="AM238" s="209"/>
      <c r="AN238" s="209">
        <f t="shared" si="59"/>
        <v>0.25973522623813317</v>
      </c>
      <c r="AO238" s="209">
        <f t="shared" si="62"/>
        <v>0.17467377814473428</v>
      </c>
      <c r="AP238" s="209">
        <f t="shared" si="60"/>
        <v>0.1185549855632646</v>
      </c>
      <c r="AQ238" s="209">
        <f t="shared" si="61"/>
        <v>0.16963169127400457</v>
      </c>
    </row>
    <row r="239" spans="2:43">
      <c r="B239" s="322">
        <v>44317</v>
      </c>
      <c r="C239" s="202">
        <v>22379.024673109998</v>
      </c>
      <c r="D239" s="202"/>
      <c r="E239" s="202">
        <v>3459.3687476700002</v>
      </c>
      <c r="F239" s="202">
        <v>357.44611455999996</v>
      </c>
      <c r="G239" s="202">
        <v>306.87817523000001</v>
      </c>
      <c r="H239" s="202">
        <v>26502.717710569999</v>
      </c>
      <c r="I239" s="206"/>
      <c r="J239" s="204">
        <v>0.13785459801781097</v>
      </c>
      <c r="K239" s="204"/>
      <c r="L239" s="204">
        <v>0.24618586736796866</v>
      </c>
      <c r="M239" s="204">
        <v>0.11835641665529173</v>
      </c>
      <c r="N239" s="204">
        <v>9.5567272080784083E-2</v>
      </c>
      <c r="O239" s="204">
        <v>0.15012043051013668</v>
      </c>
      <c r="P239" s="206"/>
      <c r="Q239" s="202">
        <v>13988.557248229999</v>
      </c>
      <c r="R239" s="202"/>
      <c r="S239" s="202">
        <v>8772.6627965200005</v>
      </c>
      <c r="T239" s="202">
        <v>844.42861226000002</v>
      </c>
      <c r="U239" s="202">
        <v>678.98066993000009</v>
      </c>
      <c r="V239" s="202">
        <v>24284.629326939998</v>
      </c>
      <c r="W239" s="206"/>
      <c r="X239" s="204">
        <v>0.15301627795705786</v>
      </c>
      <c r="Y239" s="204"/>
      <c r="Z239" s="204">
        <v>0.31604055284013688</v>
      </c>
      <c r="AA239" s="204">
        <v>0.18537835554215754</v>
      </c>
      <c r="AB239" s="204">
        <v>0.15268809819764306</v>
      </c>
      <c r="AC239" s="204">
        <v>0.20822024462197808</v>
      </c>
      <c r="AD239" s="207"/>
      <c r="AE239" s="208">
        <f t="shared" si="63"/>
        <v>36367.581921339995</v>
      </c>
      <c r="AF239" s="208">
        <f t="shared" si="64"/>
        <v>0</v>
      </c>
      <c r="AG239" s="208">
        <f t="shared" si="65"/>
        <v>12232.03154419</v>
      </c>
      <c r="AH239" s="208">
        <f t="shared" si="66"/>
        <v>1201.87472682</v>
      </c>
      <c r="AI239" s="208">
        <f t="shared" si="67"/>
        <v>985.8588451600001</v>
      </c>
      <c r="AJ239" s="208">
        <f t="shared" si="68"/>
        <v>50787.347037510001</v>
      </c>
      <c r="AK239" s="207"/>
      <c r="AL239" s="209">
        <f t="shared" si="57"/>
        <v>0.14363901172021576</v>
      </c>
      <c r="AM239" s="209"/>
      <c r="AN239" s="209">
        <f t="shared" si="59"/>
        <v>0.29550296675022558</v>
      </c>
      <c r="AO239" s="209">
        <f t="shared" si="62"/>
        <v>0.16462096600137799</v>
      </c>
      <c r="AP239" s="209">
        <f t="shared" si="60"/>
        <v>0.13427924722865425</v>
      </c>
      <c r="AQ239" s="209">
        <f t="shared" si="61"/>
        <v>0.17718807349189269</v>
      </c>
    </row>
    <row r="240" spans="2:43">
      <c r="B240" s="322">
        <v>44348</v>
      </c>
      <c r="C240" s="202">
        <v>22466.522618999999</v>
      </c>
      <c r="D240" s="202"/>
      <c r="E240" s="202">
        <v>3480.7868740399999</v>
      </c>
      <c r="F240" s="202">
        <v>366.21592006000003</v>
      </c>
      <c r="G240" s="202">
        <v>302.47880099999998</v>
      </c>
      <c r="H240" s="202">
        <v>26616.004214100001</v>
      </c>
      <c r="I240" s="206"/>
      <c r="J240" s="204">
        <v>0.13235768671383541</v>
      </c>
      <c r="K240" s="204"/>
      <c r="L240" s="204">
        <v>0.24470998024784318</v>
      </c>
      <c r="M240" s="204">
        <v>0.13094208826319398</v>
      </c>
      <c r="N240" s="204">
        <v>7.703829290092723E-2</v>
      </c>
      <c r="O240" s="204">
        <v>0.14518789819680089</v>
      </c>
      <c r="P240" s="206"/>
      <c r="Q240" s="202">
        <v>14152.917739</v>
      </c>
      <c r="R240" s="202"/>
      <c r="S240" s="202">
        <v>8980.2254228600013</v>
      </c>
      <c r="T240" s="202">
        <v>892.46709938000026</v>
      </c>
      <c r="U240" s="202">
        <v>688.31832199999997</v>
      </c>
      <c r="V240" s="202">
        <v>24713.928583240002</v>
      </c>
      <c r="W240" s="206"/>
      <c r="X240" s="204">
        <v>0.14626393164254603</v>
      </c>
      <c r="Y240" s="204"/>
      <c r="Z240" s="204">
        <v>0.33157409694931972</v>
      </c>
      <c r="AA240" s="204">
        <v>0.22141183486163785</v>
      </c>
      <c r="AB240" s="204">
        <v>0.16036601545202256</v>
      </c>
      <c r="AC240" s="204">
        <v>0.21058049985153637</v>
      </c>
      <c r="AD240" s="207"/>
      <c r="AE240" s="208">
        <f t="shared" si="63"/>
        <v>36619.440358</v>
      </c>
      <c r="AF240" s="208">
        <f t="shared" si="64"/>
        <v>0</v>
      </c>
      <c r="AG240" s="208">
        <f t="shared" si="65"/>
        <v>12461.0122969</v>
      </c>
      <c r="AH240" s="208">
        <f t="shared" si="66"/>
        <v>1258.6830194400004</v>
      </c>
      <c r="AI240" s="208">
        <f t="shared" si="67"/>
        <v>990.79712299999994</v>
      </c>
      <c r="AJ240" s="208">
        <f t="shared" si="68"/>
        <v>51329.932797340007</v>
      </c>
      <c r="AK240" s="207"/>
      <c r="AL240" s="209">
        <f t="shared" si="57"/>
        <v>0.1376920704974034</v>
      </c>
      <c r="AM240" s="209"/>
      <c r="AN240" s="209">
        <f t="shared" si="59"/>
        <v>0.30611300083469706</v>
      </c>
      <c r="AO240" s="209">
        <f t="shared" si="62"/>
        <v>0.19363045923948374</v>
      </c>
      <c r="AP240" s="209">
        <f t="shared" si="60"/>
        <v>0.13359128711975932</v>
      </c>
      <c r="AQ240" s="209">
        <f t="shared" si="61"/>
        <v>0.17576718621358078</v>
      </c>
    </row>
    <row r="241" spans="2:43">
      <c r="B241" s="322">
        <v>44378</v>
      </c>
      <c r="C241" s="202">
        <v>22656.516425000002</v>
      </c>
      <c r="D241" s="202"/>
      <c r="E241" s="202">
        <v>3527.9136362899999</v>
      </c>
      <c r="F241" s="202">
        <v>368.32321892000016</v>
      </c>
      <c r="G241" s="202">
        <v>298.12958700000001</v>
      </c>
      <c r="H241" s="202">
        <v>26850.882867209999</v>
      </c>
      <c r="I241" s="206"/>
      <c r="J241" s="204">
        <v>0.14714460560000475</v>
      </c>
      <c r="K241" s="204"/>
      <c r="L241" s="204">
        <v>0.25730344370593494</v>
      </c>
      <c r="M241" s="204">
        <v>0.14312617967539731</v>
      </c>
      <c r="N241" s="204">
        <v>6.2642818556818192E-2</v>
      </c>
      <c r="O241" s="204">
        <v>0.15941179618953427</v>
      </c>
      <c r="P241" s="206"/>
      <c r="Q241" s="202">
        <v>14223.811186999999</v>
      </c>
      <c r="R241" s="202"/>
      <c r="S241" s="202">
        <v>9141.0730504099993</v>
      </c>
      <c r="T241" s="202">
        <v>909.36685799999987</v>
      </c>
      <c r="U241" s="202">
        <v>696.61381400000005</v>
      </c>
      <c r="V241" s="202">
        <v>24970.86490941</v>
      </c>
      <c r="W241" s="206"/>
      <c r="X241" s="204">
        <v>0.11580834389057904</v>
      </c>
      <c r="Y241" s="204"/>
      <c r="Z241" s="204">
        <v>0.33271280391808955</v>
      </c>
      <c r="AA241" s="204">
        <v>0.25925625579762968</v>
      </c>
      <c r="AB241" s="204">
        <v>0.16774096900982371</v>
      </c>
      <c r="AC241" s="204">
        <v>0.19333760448987092</v>
      </c>
      <c r="AD241" s="207"/>
      <c r="AE241" s="208">
        <f t="shared" si="63"/>
        <v>36880.327612000001</v>
      </c>
      <c r="AF241" s="208">
        <f t="shared" si="64"/>
        <v>0</v>
      </c>
      <c r="AG241" s="208">
        <f t="shared" si="65"/>
        <v>12668.986686699998</v>
      </c>
      <c r="AH241" s="208">
        <f t="shared" si="66"/>
        <v>1277.6900769200001</v>
      </c>
      <c r="AI241" s="208">
        <f t="shared" si="67"/>
        <v>994.74340100000006</v>
      </c>
      <c r="AJ241" s="208">
        <f t="shared" si="68"/>
        <v>51821.747776620003</v>
      </c>
      <c r="AK241" s="207"/>
      <c r="AL241" s="209">
        <f t="shared" si="57"/>
        <v>0.13485272608821708</v>
      </c>
      <c r="AM241" s="209"/>
      <c r="AN241" s="209">
        <f t="shared" si="59"/>
        <v>0.31081985680361801</v>
      </c>
      <c r="AO241" s="209">
        <f t="shared" si="62"/>
        <v>0.22342744977970885</v>
      </c>
      <c r="AP241" s="209">
        <f t="shared" si="60"/>
        <v>0.13412371729044081</v>
      </c>
      <c r="AQ241" s="209">
        <f t="shared" si="61"/>
        <v>0.17551516135358103</v>
      </c>
    </row>
    <row r="242" spans="2:43">
      <c r="B242" s="322">
        <v>44409</v>
      </c>
      <c r="C242" s="202">
        <v>22837.069249</v>
      </c>
      <c r="D242" s="202"/>
      <c r="E242" s="202">
        <v>3596.1337007200004</v>
      </c>
      <c r="F242" s="202">
        <v>376.65046620999999</v>
      </c>
      <c r="G242" s="202">
        <v>301.63453399999997</v>
      </c>
      <c r="H242" s="202">
        <v>27111.487949930004</v>
      </c>
      <c r="I242" s="206"/>
      <c r="J242" s="204">
        <v>0.14000572350325724</v>
      </c>
      <c r="K242" s="204"/>
      <c r="L242" s="204">
        <v>0.24965739314648605</v>
      </c>
      <c r="M242" s="204">
        <v>0.1618618475277438</v>
      </c>
      <c r="N242" s="204">
        <v>4.9982082206572187E-2</v>
      </c>
      <c r="O242" s="204">
        <v>0.1526225618354573</v>
      </c>
      <c r="P242" s="206"/>
      <c r="Q242" s="202">
        <v>14332.094778000001</v>
      </c>
      <c r="R242" s="202"/>
      <c r="S242" s="202">
        <v>9310.3008125500019</v>
      </c>
      <c r="T242" s="202">
        <v>926.61334798000007</v>
      </c>
      <c r="U242" s="202">
        <v>701.16301299999998</v>
      </c>
      <c r="V242" s="202">
        <v>25270.171951530006</v>
      </c>
      <c r="W242" s="206"/>
      <c r="X242" s="204">
        <v>0.11112234477075167</v>
      </c>
      <c r="Y242" s="204"/>
      <c r="Z242" s="204">
        <v>0.33686511738299885</v>
      </c>
      <c r="AA242" s="204">
        <v>0.24978472462055423</v>
      </c>
      <c r="AB242" s="204">
        <v>0.16055582426962922</v>
      </c>
      <c r="AC242" s="204">
        <v>0.19150516571588616</v>
      </c>
      <c r="AD242" s="207"/>
      <c r="AE242" s="208">
        <f t="shared" si="63"/>
        <v>37169.164026999999</v>
      </c>
      <c r="AF242" s="208">
        <f t="shared" si="64"/>
        <v>0</v>
      </c>
      <c r="AG242" s="208">
        <f t="shared" si="65"/>
        <v>12906.434513270002</v>
      </c>
      <c r="AH242" s="208">
        <f t="shared" si="66"/>
        <v>1303.2638141900002</v>
      </c>
      <c r="AI242" s="208">
        <f t="shared" si="67"/>
        <v>1002.7975469999999</v>
      </c>
      <c r="AJ242" s="208">
        <f t="shared" si="68"/>
        <v>52381.659901460007</v>
      </c>
      <c r="AK242" s="207"/>
      <c r="AL242" s="209">
        <f t="shared" si="57"/>
        <v>0.12869244161592408</v>
      </c>
      <c r="AM242" s="209"/>
      <c r="AN242" s="209">
        <f t="shared" si="59"/>
        <v>0.31136644291850901</v>
      </c>
      <c r="AO242" s="209">
        <f t="shared" si="62"/>
        <v>0.22303661878778813</v>
      </c>
      <c r="AP242" s="209">
        <f t="shared" si="60"/>
        <v>0.12492216740621331</v>
      </c>
      <c r="AQ242" s="209">
        <f t="shared" si="61"/>
        <v>0.17105857331644381</v>
      </c>
    </row>
    <row r="243" spans="2:43">
      <c r="B243" s="322">
        <v>44440</v>
      </c>
      <c r="C243" s="202">
        <v>23322.355243000002</v>
      </c>
      <c r="D243" s="202"/>
      <c r="E243" s="202">
        <v>3635.3444571100003</v>
      </c>
      <c r="F243" s="202">
        <v>378.98316903000011</v>
      </c>
      <c r="G243" s="202">
        <v>306.25235600000002</v>
      </c>
      <c r="H243" s="202">
        <v>27642.935225140005</v>
      </c>
      <c r="I243" s="206"/>
      <c r="J243" s="204">
        <v>0.16173401096340023</v>
      </c>
      <c r="K243" s="204"/>
      <c r="L243" s="204">
        <v>0.24681091655499343</v>
      </c>
      <c r="M243" s="204">
        <v>0.15751986793661876</v>
      </c>
      <c r="N243" s="204">
        <v>5.4335622980386189E-2</v>
      </c>
      <c r="O243" s="204">
        <v>0.17086119436456904</v>
      </c>
      <c r="P243" s="206"/>
      <c r="Q243" s="202">
        <v>14414.826541</v>
      </c>
      <c r="R243" s="202"/>
      <c r="S243" s="202">
        <v>9525.8627126399988</v>
      </c>
      <c r="T243" s="202">
        <v>950.97809980000022</v>
      </c>
      <c r="U243" s="202">
        <v>714.35866099999998</v>
      </c>
      <c r="V243" s="202">
        <v>25606.026014439994</v>
      </c>
      <c r="W243" s="206"/>
      <c r="X243" s="204">
        <v>8.5602835687833112E-2</v>
      </c>
      <c r="Y243" s="204"/>
      <c r="Z243" s="204">
        <v>0.334262500517303</v>
      </c>
      <c r="AA243" s="204">
        <v>0.26190630167410989</v>
      </c>
      <c r="AB243" s="204">
        <v>0.16506009950042255</v>
      </c>
      <c r="AC243" s="204">
        <v>0.17543191982609607</v>
      </c>
      <c r="AD243" s="207"/>
      <c r="AE243" s="208">
        <f t="shared" si="63"/>
        <v>37737.181784</v>
      </c>
      <c r="AF243" s="208">
        <f t="shared" si="64"/>
        <v>0</v>
      </c>
      <c r="AG243" s="208">
        <f t="shared" si="65"/>
        <v>13161.20716975</v>
      </c>
      <c r="AH243" s="208">
        <f t="shared" si="66"/>
        <v>1329.9612688300003</v>
      </c>
      <c r="AI243" s="208">
        <f t="shared" si="67"/>
        <v>1020.6110169999999</v>
      </c>
      <c r="AJ243" s="208">
        <f t="shared" si="68"/>
        <v>53248.96123958</v>
      </c>
      <c r="AK243" s="207"/>
      <c r="AL243" s="209">
        <f t="shared" si="57"/>
        <v>0.13142598362667246</v>
      </c>
      <c r="AM243" s="209"/>
      <c r="AN243" s="209">
        <f t="shared" si="59"/>
        <v>0.30890393404657024</v>
      </c>
      <c r="AO243" s="209">
        <f t="shared" si="62"/>
        <v>0.23029049944597468</v>
      </c>
      <c r="AP243" s="209">
        <f t="shared" si="60"/>
        <v>0.12946766106658858</v>
      </c>
      <c r="AQ243" s="209">
        <f t="shared" si="61"/>
        <v>0.1730546909313937</v>
      </c>
    </row>
    <row r="244" spans="2:43">
      <c r="B244" s="322">
        <v>44470</v>
      </c>
      <c r="C244" s="202">
        <v>23285.760544000001</v>
      </c>
      <c r="D244" s="202"/>
      <c r="E244" s="202">
        <v>3701.9475175500002</v>
      </c>
      <c r="F244" s="202">
        <v>389.41055134999988</v>
      </c>
      <c r="G244" s="202">
        <v>308.55085300000002</v>
      </c>
      <c r="H244" s="202">
        <v>27685.669465900002</v>
      </c>
      <c r="I244" s="206"/>
      <c r="J244" s="204">
        <v>0.11910160219321653</v>
      </c>
      <c r="K244" s="204"/>
      <c r="L244" s="204">
        <v>0.23381155238008722</v>
      </c>
      <c r="M244" s="204">
        <v>0.14735165900737779</v>
      </c>
      <c r="N244" s="204">
        <v>2.2229008203525025E-2</v>
      </c>
      <c r="O244" s="204">
        <v>0.13237505832727692</v>
      </c>
      <c r="P244" s="206"/>
      <c r="Q244" s="202">
        <v>14746.797039999999</v>
      </c>
      <c r="R244" s="202"/>
      <c r="S244" s="202">
        <v>9732.6256058800009</v>
      </c>
      <c r="T244" s="202">
        <v>968.25629063999975</v>
      </c>
      <c r="U244" s="202">
        <v>721.46393599999999</v>
      </c>
      <c r="V244" s="202">
        <v>26169.142872519998</v>
      </c>
      <c r="W244" s="206"/>
      <c r="X244" s="204">
        <v>9.0181349059460958E-2</v>
      </c>
      <c r="Y244" s="204"/>
      <c r="Z244" s="204">
        <v>0.32714394770379474</v>
      </c>
      <c r="AA244" s="204">
        <v>0.26574824593813684</v>
      </c>
      <c r="AB244" s="204">
        <v>0.15776521656960552</v>
      </c>
      <c r="AC244" s="204">
        <v>0.17621777745784772</v>
      </c>
      <c r="AD244" s="207"/>
      <c r="AE244" s="208">
        <f t="shared" si="63"/>
        <v>38032.557584000002</v>
      </c>
      <c r="AF244" s="208">
        <f t="shared" si="64"/>
        <v>0</v>
      </c>
      <c r="AG244" s="208">
        <f t="shared" si="65"/>
        <v>13434.57312343</v>
      </c>
      <c r="AH244" s="208">
        <f t="shared" si="66"/>
        <v>1357.6668419899997</v>
      </c>
      <c r="AI244" s="208">
        <f t="shared" si="67"/>
        <v>1030.0147890000001</v>
      </c>
      <c r="AJ244" s="208">
        <f t="shared" si="68"/>
        <v>53854.812338420001</v>
      </c>
      <c r="AK244" s="207"/>
      <c r="AL244" s="209">
        <f t="shared" si="57"/>
        <v>0.10770774670950778</v>
      </c>
      <c r="AM244" s="209"/>
      <c r="AN244" s="209">
        <f t="shared" si="59"/>
        <v>0.30004524913581299</v>
      </c>
      <c r="AO244" s="209">
        <f t="shared" si="62"/>
        <v>0.22936202664109229</v>
      </c>
      <c r="AP244" s="209">
        <f t="shared" si="60"/>
        <v>0.1135374263966249</v>
      </c>
      <c r="AQ244" s="209">
        <f t="shared" si="61"/>
        <v>0.15326336426063247</v>
      </c>
    </row>
    <row r="245" spans="2:43">
      <c r="B245" s="322">
        <v>44501</v>
      </c>
      <c r="C245" s="202">
        <v>23462.495070000001</v>
      </c>
      <c r="D245" s="202"/>
      <c r="E245" s="202">
        <v>3729.6908265099996</v>
      </c>
      <c r="F245" s="202">
        <v>392.35456635999981</v>
      </c>
      <c r="G245" s="202">
        <v>307.39376199999998</v>
      </c>
      <c r="H245" s="202">
        <v>27891.934224869998</v>
      </c>
      <c r="I245" s="206"/>
      <c r="J245" s="204">
        <v>0.12162867731010873</v>
      </c>
      <c r="K245" s="204"/>
      <c r="L245" s="204">
        <v>0.23828207046176653</v>
      </c>
      <c r="M245" s="204">
        <v>0.1566179466895401</v>
      </c>
      <c r="N245" s="204">
        <v>3.9088222888554736E-2</v>
      </c>
      <c r="O245" s="204">
        <v>0.13542090362752823</v>
      </c>
      <c r="P245" s="206"/>
      <c r="Q245" s="202">
        <v>14857.273252999999</v>
      </c>
      <c r="R245" s="202"/>
      <c r="S245" s="202">
        <v>9886.0537797799989</v>
      </c>
      <c r="T245" s="202">
        <v>974.52873764000003</v>
      </c>
      <c r="U245" s="202">
        <v>715.43663200000003</v>
      </c>
      <c r="V245" s="202">
        <v>26433.29240242</v>
      </c>
      <c r="W245" s="206"/>
      <c r="X245" s="204">
        <v>0.11011602050066061</v>
      </c>
      <c r="Y245" s="204"/>
      <c r="Z245" s="204">
        <v>0.31861233535709443</v>
      </c>
      <c r="AA245" s="204">
        <v>0.25519100128675754</v>
      </c>
      <c r="AB245" s="204">
        <v>0.13506453394381301</v>
      </c>
      <c r="AC245" s="204">
        <v>0.18601148168572257</v>
      </c>
      <c r="AD245" s="207"/>
      <c r="AE245" s="208">
        <f t="shared" si="63"/>
        <v>38319.768322999997</v>
      </c>
      <c r="AF245" s="208">
        <f t="shared" si="64"/>
        <v>0</v>
      </c>
      <c r="AG245" s="208">
        <f t="shared" si="65"/>
        <v>13615.744606289998</v>
      </c>
      <c r="AH245" s="208">
        <f t="shared" si="66"/>
        <v>1366.883304</v>
      </c>
      <c r="AI245" s="208">
        <f t="shared" si="67"/>
        <v>1022.8303940000001</v>
      </c>
      <c r="AJ245" s="208">
        <f t="shared" si="68"/>
        <v>54325.226627290001</v>
      </c>
      <c r="AK245" s="207"/>
      <c r="AL245" s="209">
        <f t="shared" si="57"/>
        <v>0.11713678045409459</v>
      </c>
      <c r="AM245" s="209"/>
      <c r="AN245" s="209">
        <f t="shared" si="59"/>
        <v>0.29558951760283492</v>
      </c>
      <c r="AO245" s="209">
        <f t="shared" si="62"/>
        <v>0.22521808779117847</v>
      </c>
      <c r="AP245" s="209">
        <f t="shared" si="60"/>
        <v>0.10440734418604891</v>
      </c>
      <c r="AQ245" s="209">
        <f>+AJ245/AJ233-1</f>
        <v>0.15948647339006361</v>
      </c>
    </row>
    <row r="246" spans="2:43">
      <c r="B246" s="322">
        <v>44531</v>
      </c>
      <c r="C246" s="202">
        <v>24659.090810869995</v>
      </c>
      <c r="D246" s="202"/>
      <c r="E246" s="202">
        <v>3947.2521885299993</v>
      </c>
      <c r="F246" s="202">
        <v>409.04241985999982</v>
      </c>
      <c r="G246" s="202">
        <v>322.41771080000001</v>
      </c>
      <c r="H246" s="202">
        <v>29337.803130059998</v>
      </c>
      <c r="I246" s="206"/>
      <c r="J246" s="204">
        <v>9.4716034804812166E-2</v>
      </c>
      <c r="K246" s="204"/>
      <c r="L246" s="204">
        <v>0.20703540487890315</v>
      </c>
      <c r="M246" s="204">
        <v>0.20138090909527318</v>
      </c>
      <c r="N246" s="204">
        <v>2.1334880481984397E-2</v>
      </c>
      <c r="O246" s="204">
        <v>0.10909907370529437</v>
      </c>
      <c r="P246" s="206"/>
      <c r="Q246" s="202">
        <v>15188.729095609997</v>
      </c>
      <c r="R246" s="202"/>
      <c r="S246" s="202">
        <v>10109.045741119999</v>
      </c>
      <c r="T246" s="202">
        <v>999.36231049000025</v>
      </c>
      <c r="U246" s="202">
        <v>712.19640439</v>
      </c>
      <c r="V246" s="202">
        <v>27009.333551609998</v>
      </c>
      <c r="W246" s="206"/>
      <c r="X246" s="204">
        <v>0.11602158492590209</v>
      </c>
      <c r="Y246" s="204"/>
      <c r="Z246" s="204">
        <v>0.31168036901919871</v>
      </c>
      <c r="AA246" s="204">
        <v>0.27610960822126707</v>
      </c>
      <c r="AB246" s="204">
        <v>0.1175528687125198</v>
      </c>
      <c r="AC246" s="204">
        <v>0.18789880044274554</v>
      </c>
      <c r="AD246" s="207"/>
      <c r="AE246" s="208">
        <f t="shared" si="63"/>
        <v>39847.819906479992</v>
      </c>
      <c r="AF246" s="208">
        <f t="shared" si="64"/>
        <v>0</v>
      </c>
      <c r="AG246" s="208">
        <f t="shared" si="65"/>
        <v>14056.297929649998</v>
      </c>
      <c r="AH246" s="208">
        <f t="shared" si="66"/>
        <v>1408.4047303500001</v>
      </c>
      <c r="AI246" s="208">
        <f t="shared" si="67"/>
        <v>1034.6141151900001</v>
      </c>
      <c r="AJ246" s="208">
        <f t="shared" si="68"/>
        <v>56347.136681669996</v>
      </c>
      <c r="AK246" s="207"/>
      <c r="AL246" s="209">
        <f t="shared" si="57"/>
        <v>0.10274039308395544</v>
      </c>
      <c r="AM246" s="209"/>
      <c r="AN246" s="209">
        <f t="shared" si="59"/>
        <v>0.28050556617316991</v>
      </c>
      <c r="AO246" s="209">
        <f t="shared" si="62"/>
        <v>0.25346525760155703</v>
      </c>
      <c r="AP246" s="209">
        <f t="shared" si="60"/>
        <v>8.5679338165389307E-2</v>
      </c>
      <c r="AQ246" s="209">
        <f t="shared" ref="AQ246:AQ268" si="69">+AJ246/AJ234-1</f>
        <v>0.14552337585023811</v>
      </c>
    </row>
    <row r="247" spans="2:43">
      <c r="B247" s="322">
        <v>44562</v>
      </c>
      <c r="C247" s="202">
        <v>23931.244845000001</v>
      </c>
      <c r="D247" s="202"/>
      <c r="E247" s="202">
        <v>3886.3492716499995</v>
      </c>
      <c r="F247" s="202">
        <v>405.04876892000004</v>
      </c>
      <c r="G247" s="202">
        <v>322.46105999999997</v>
      </c>
      <c r="H247" s="202">
        <v>28545.103945570005</v>
      </c>
      <c r="I247" s="206"/>
      <c r="J247" s="204">
        <v>9.3960302306697718E-2</v>
      </c>
      <c r="K247" s="204"/>
      <c r="L247" s="204">
        <v>0.21217748900183508</v>
      </c>
      <c r="M247" s="204">
        <v>0.1518160052690245</v>
      </c>
      <c r="N247" s="204">
        <v>6.7263040763998472E-2</v>
      </c>
      <c r="O247" s="204">
        <v>0.10916464975038265</v>
      </c>
      <c r="P247" s="206"/>
      <c r="Q247" s="202">
        <v>15334.433655000001</v>
      </c>
      <c r="R247" s="202"/>
      <c r="S247" s="202">
        <v>10360.916571810001</v>
      </c>
      <c r="T247" s="202">
        <v>1024.1278653200002</v>
      </c>
      <c r="U247" s="202">
        <v>714.40182800000002</v>
      </c>
      <c r="V247" s="202">
        <v>27433.879920129999</v>
      </c>
      <c r="W247" s="206"/>
      <c r="X247" s="204">
        <v>0.1093612819999068</v>
      </c>
      <c r="Y247" s="204"/>
      <c r="Z247" s="204">
        <v>0.30463485672995971</v>
      </c>
      <c r="AA247" s="204">
        <v>0.2641562658501968</v>
      </c>
      <c r="AB247" s="204">
        <v>0.10771002175176259</v>
      </c>
      <c r="AC247" s="204">
        <v>0.18150459390381202</v>
      </c>
      <c r="AD247" s="207"/>
      <c r="AE247" s="208">
        <f t="shared" si="63"/>
        <v>39265.678500000002</v>
      </c>
      <c r="AF247" s="208">
        <f t="shared" si="64"/>
        <v>0</v>
      </c>
      <c r="AG247" s="208">
        <f t="shared" si="65"/>
        <v>14247.265843460002</v>
      </c>
      <c r="AH247" s="208">
        <f t="shared" si="66"/>
        <v>1429.1766342400001</v>
      </c>
      <c r="AI247" s="208">
        <f t="shared" si="67"/>
        <v>1036.8628880000001</v>
      </c>
      <c r="AJ247" s="208">
        <f t="shared" si="68"/>
        <v>55978.983865700007</v>
      </c>
      <c r="AK247" s="207"/>
      <c r="AL247" s="209">
        <f t="shared" si="57"/>
        <v>9.9923682952244519E-2</v>
      </c>
      <c r="AM247" s="209"/>
      <c r="AN247" s="209">
        <f t="shared" si="59"/>
        <v>0.27804405478092686</v>
      </c>
      <c r="AO247" s="209">
        <f t="shared" si="62"/>
        <v>0.23015206847448511</v>
      </c>
      <c r="AP247" s="209">
        <f t="shared" si="60"/>
        <v>9.4806508904431652E-2</v>
      </c>
      <c r="AQ247" s="209">
        <f t="shared" si="69"/>
        <v>0.14347552937138897</v>
      </c>
    </row>
    <row r="248" spans="2:43">
      <c r="B248" s="322">
        <v>44593</v>
      </c>
      <c r="C248" s="202">
        <v>23893.773899830001</v>
      </c>
      <c r="D248" s="202"/>
      <c r="E248" s="202">
        <v>3914.0804350899994</v>
      </c>
      <c r="F248" s="202">
        <v>406.81657822999995</v>
      </c>
      <c r="G248" s="202">
        <v>318.17329101000001</v>
      </c>
      <c r="H248" s="202">
        <v>28532.844204159996</v>
      </c>
      <c r="I248" s="206"/>
      <c r="J248" s="204">
        <v>9.8083285013286226E-2</v>
      </c>
      <c r="K248" s="204"/>
      <c r="L248" s="204">
        <v>0.2104332793472492</v>
      </c>
      <c r="M248" s="204">
        <v>0.16110321561529761</v>
      </c>
      <c r="N248" s="204">
        <v>5.9400236933342843E-2</v>
      </c>
      <c r="O248" s="204">
        <v>0.11265830471202976</v>
      </c>
      <c r="P248" s="206"/>
      <c r="Q248" s="202">
        <v>15769.12875668</v>
      </c>
      <c r="R248" s="202"/>
      <c r="S248" s="202">
        <v>10566.570733540002</v>
      </c>
      <c r="T248" s="202">
        <v>1047.8004023400003</v>
      </c>
      <c r="U248" s="202">
        <v>719.65081871000007</v>
      </c>
      <c r="V248" s="202">
        <v>28103.150711270002</v>
      </c>
      <c r="W248" s="206"/>
      <c r="X248" s="204">
        <v>0.13662495355838566</v>
      </c>
      <c r="Y248" s="204"/>
      <c r="Z248" s="204">
        <v>0.30532053487669297</v>
      </c>
      <c r="AA248" s="204">
        <v>0.27242469679053616</v>
      </c>
      <c r="AB248" s="204">
        <v>0.10294529924757834</v>
      </c>
      <c r="AC248" s="204">
        <v>0.19870503549363994</v>
      </c>
      <c r="AD248" s="207"/>
      <c r="AE248" s="208">
        <f t="shared" si="63"/>
        <v>39662.902656509999</v>
      </c>
      <c r="AF248" s="208">
        <f t="shared" si="64"/>
        <v>0</v>
      </c>
      <c r="AG248" s="208">
        <f t="shared" si="65"/>
        <v>14480.651168630002</v>
      </c>
      <c r="AH248" s="208">
        <f t="shared" si="66"/>
        <v>1454.6169805700004</v>
      </c>
      <c r="AI248" s="208">
        <f t="shared" si="67"/>
        <v>1037.82410972</v>
      </c>
      <c r="AJ248" s="208">
        <f t="shared" si="68"/>
        <v>56635.994915429997</v>
      </c>
      <c r="AK248" s="207"/>
      <c r="AL248" s="209">
        <f t="shared" ref="AL248:AL268" si="70">+AE248/AE236-1</f>
        <v>0.11308934073801247</v>
      </c>
      <c r="AM248" s="209"/>
      <c r="AN248" s="209">
        <f t="shared" ref="AN248:AN268" si="71">+AG248/AG236-1</f>
        <v>0.27823610092547235</v>
      </c>
      <c r="AO248" s="209">
        <f t="shared" si="62"/>
        <v>0.23919713021058664</v>
      </c>
      <c r="AP248" s="209">
        <f t="shared" ref="AP248:AP268" si="72">+AI248/AI236-1</f>
        <v>8.9219606733792256E-2</v>
      </c>
      <c r="AQ248" s="209">
        <f t="shared" si="69"/>
        <v>0.15375413838732066</v>
      </c>
    </row>
    <row r="249" spans="2:43">
      <c r="B249" s="322">
        <v>44621</v>
      </c>
      <c r="C249" s="202">
        <v>24690.340593540001</v>
      </c>
      <c r="D249" s="202"/>
      <c r="E249" s="202">
        <v>3986.2563663700007</v>
      </c>
      <c r="F249" s="202">
        <v>407.93130911999987</v>
      </c>
      <c r="G249" s="202">
        <v>316.33694106999997</v>
      </c>
      <c r="H249" s="202">
        <v>29400.865210099997</v>
      </c>
      <c r="I249" s="206"/>
      <c r="J249" s="204">
        <v>9.5468534150216167E-2</v>
      </c>
      <c r="K249" s="204"/>
      <c r="L249" s="204">
        <v>0.19213832742099779</v>
      </c>
      <c r="M249" s="204">
        <v>0.16443008512199087</v>
      </c>
      <c r="N249" s="204">
        <v>3.0222083161818736E-2</v>
      </c>
      <c r="O249" s="204">
        <v>0.1078035214429236</v>
      </c>
      <c r="P249" s="206"/>
      <c r="Q249" s="202">
        <v>15597.020374839998</v>
      </c>
      <c r="R249" s="202"/>
      <c r="S249" s="202">
        <v>10850.175610380002</v>
      </c>
      <c r="T249" s="202">
        <v>1075.0069138499996</v>
      </c>
      <c r="U249" s="202">
        <v>723.09324101000004</v>
      </c>
      <c r="V249" s="202">
        <v>28245.296140080001</v>
      </c>
      <c r="W249" s="206"/>
      <c r="X249" s="204">
        <v>0.12988711343181647</v>
      </c>
      <c r="Y249" s="204"/>
      <c r="Z249" s="204">
        <v>0.28866853744335641</v>
      </c>
      <c r="AA249" s="204">
        <v>0.27349336347422537</v>
      </c>
      <c r="AB249" s="204">
        <v>9.6020894361249942E-2</v>
      </c>
      <c r="AC249" s="204">
        <v>0.19039759447684257</v>
      </c>
      <c r="AD249" s="207"/>
      <c r="AE249" s="208">
        <f t="shared" si="63"/>
        <v>40287.360968380002</v>
      </c>
      <c r="AF249" s="208">
        <f t="shared" si="64"/>
        <v>0</v>
      </c>
      <c r="AG249" s="208">
        <f t="shared" si="65"/>
        <v>14836.431976750002</v>
      </c>
      <c r="AH249" s="208">
        <f t="shared" si="66"/>
        <v>1482.9382229699995</v>
      </c>
      <c r="AI249" s="208">
        <f t="shared" si="67"/>
        <v>1039.4301820800001</v>
      </c>
      <c r="AJ249" s="208">
        <f t="shared" si="68"/>
        <v>57646.161350180002</v>
      </c>
      <c r="AK249" s="207"/>
      <c r="AL249" s="209">
        <f t="shared" si="70"/>
        <v>0.10854175994081294</v>
      </c>
      <c r="AM249" s="209"/>
      <c r="AN249" s="209">
        <f t="shared" si="71"/>
        <v>0.26122964813625571</v>
      </c>
      <c r="AO249" s="209">
        <f t="shared" si="62"/>
        <v>0.24150603678703386</v>
      </c>
      <c r="AP249" s="209">
        <f t="shared" si="72"/>
        <v>7.5123122582620105E-2</v>
      </c>
      <c r="AQ249" s="209">
        <f t="shared" si="69"/>
        <v>0.14679022954593623</v>
      </c>
    </row>
    <row r="250" spans="2:43">
      <c r="B250" s="322">
        <v>44652</v>
      </c>
      <c r="C250" s="202">
        <v>24349.314298139998</v>
      </c>
      <c r="D250" s="202"/>
      <c r="E250" s="202">
        <v>4047.9981246199995</v>
      </c>
      <c r="F250" s="202">
        <v>415.50403136000006</v>
      </c>
      <c r="G250" s="202">
        <v>318.79125499999998</v>
      </c>
      <c r="H250" s="202">
        <v>29131.607709119999</v>
      </c>
      <c r="I250" s="206"/>
      <c r="J250" s="204">
        <v>8.6067598794496769E-2</v>
      </c>
      <c r="K250" s="204"/>
      <c r="L250" s="204">
        <v>0.18487496863225283</v>
      </c>
      <c r="M250" s="204">
        <v>0.16666459614490292</v>
      </c>
      <c r="N250" s="204">
        <v>5.5363707786630245E-2</v>
      </c>
      <c r="O250" s="204">
        <v>9.9541981533933122E-2</v>
      </c>
      <c r="P250" s="206"/>
      <c r="Q250" s="202">
        <v>15301.46018419</v>
      </c>
      <c r="R250" s="202"/>
      <c r="S250" s="202">
        <v>11098.07356975</v>
      </c>
      <c r="T250" s="202">
        <v>1104.0754340799999</v>
      </c>
      <c r="U250" s="202">
        <v>727.43327651000004</v>
      </c>
      <c r="V250" s="202">
        <v>28231.042464530001</v>
      </c>
      <c r="W250" s="206"/>
      <c r="X250" s="204">
        <v>0.11874678691994034</v>
      </c>
      <c r="Y250" s="204"/>
      <c r="Z250" s="204">
        <v>0.29765334487164052</v>
      </c>
      <c r="AA250" s="204">
        <v>0.2915429097477471</v>
      </c>
      <c r="AB250" s="204">
        <v>7.9084299386386947E-2</v>
      </c>
      <c r="AC250" s="204">
        <v>0.18823966030926509</v>
      </c>
      <c r="AD250" s="207"/>
      <c r="AE250" s="208">
        <f t="shared" si="63"/>
        <v>39650.774482330002</v>
      </c>
      <c r="AF250" s="208">
        <f t="shared" si="64"/>
        <v>0</v>
      </c>
      <c r="AG250" s="208">
        <f t="shared" si="65"/>
        <v>15146.071694369999</v>
      </c>
      <c r="AH250" s="208">
        <f t="shared" si="66"/>
        <v>1519.5794654399999</v>
      </c>
      <c r="AI250" s="208">
        <f t="shared" si="67"/>
        <v>1046.2245315099999</v>
      </c>
      <c r="AJ250" s="208">
        <f t="shared" si="68"/>
        <v>57362.650173649999</v>
      </c>
      <c r="AK250" s="207"/>
      <c r="AL250" s="209">
        <f t="shared" si="70"/>
        <v>9.8449886989103064E-2</v>
      </c>
      <c r="AM250" s="209"/>
      <c r="AN250" s="209">
        <f t="shared" si="71"/>
        <v>0.26546174015750146</v>
      </c>
      <c r="AO250" s="209">
        <f t="shared" si="62"/>
        <v>0.25481694551250489</v>
      </c>
      <c r="AP250" s="209">
        <f t="shared" si="72"/>
        <v>7.1744299662571454E-2</v>
      </c>
      <c r="AQ250" s="209">
        <f t="shared" si="69"/>
        <v>0.14147662357005975</v>
      </c>
    </row>
    <row r="251" spans="2:43">
      <c r="B251" s="322">
        <v>44682</v>
      </c>
      <c r="C251" s="202">
        <v>24143.074369759997</v>
      </c>
      <c r="D251" s="202"/>
      <c r="E251" s="202">
        <v>4094.5593103199999</v>
      </c>
      <c r="F251" s="202">
        <v>424.10994307999994</v>
      </c>
      <c r="G251" s="202">
        <v>315.54269942000002</v>
      </c>
      <c r="H251" s="202">
        <v>28977.286322579999</v>
      </c>
      <c r="I251" s="206"/>
      <c r="J251" s="204">
        <v>7.8826031179528133E-2</v>
      </c>
      <c r="K251" s="204"/>
      <c r="L251" s="204">
        <v>0.18361458664324859</v>
      </c>
      <c r="M251" s="204">
        <v>0.18650035852833402</v>
      </c>
      <c r="N251" s="204">
        <v>2.8234409903884705E-2</v>
      </c>
      <c r="O251" s="204">
        <v>9.3370372013700242E-2</v>
      </c>
      <c r="P251" s="206"/>
      <c r="Q251" s="202">
        <v>15480.896256280001</v>
      </c>
      <c r="R251" s="202"/>
      <c r="S251" s="202">
        <v>11326.76001265</v>
      </c>
      <c r="T251" s="202">
        <v>1124.6999374700004</v>
      </c>
      <c r="U251" s="202">
        <v>726.70375015000002</v>
      </c>
      <c r="V251" s="202">
        <v>28659.059956550002</v>
      </c>
      <c r="W251" s="206"/>
      <c r="X251" s="204">
        <v>0.10668283952148316</v>
      </c>
      <c r="Y251" s="204"/>
      <c r="Z251" s="204">
        <v>0.29114275509862031</v>
      </c>
      <c r="AA251" s="204">
        <v>0.33190647633302195</v>
      </c>
      <c r="AB251" s="204">
        <v>7.0286360618955435E-2</v>
      </c>
      <c r="AC251" s="204">
        <v>0.18013166150151028</v>
      </c>
      <c r="AD251" s="207"/>
      <c r="AE251" s="208">
        <f t="shared" si="63"/>
        <v>39623.970626039998</v>
      </c>
      <c r="AF251" s="208">
        <f t="shared" si="64"/>
        <v>0</v>
      </c>
      <c r="AG251" s="208">
        <f t="shared" si="65"/>
        <v>15421.319322970001</v>
      </c>
      <c r="AH251" s="208">
        <f t="shared" si="66"/>
        <v>1548.8098805500003</v>
      </c>
      <c r="AI251" s="208">
        <f t="shared" si="67"/>
        <v>1042.2464495700001</v>
      </c>
      <c r="AJ251" s="208">
        <f t="shared" si="68"/>
        <v>57636.346279129997</v>
      </c>
      <c r="AK251" s="207"/>
      <c r="AL251" s="209">
        <f t="shared" si="70"/>
        <v>8.9540973929564505E-2</v>
      </c>
      <c r="AM251" s="209"/>
      <c r="AN251" s="209">
        <f t="shared" si="71"/>
        <v>0.26073246845859033</v>
      </c>
      <c r="AO251" s="209">
        <f t="shared" si="62"/>
        <v>0.28866165997844417</v>
      </c>
      <c r="AP251" s="209">
        <f t="shared" si="72"/>
        <v>5.7196427953992268E-2</v>
      </c>
      <c r="AQ251" s="209">
        <f t="shared" si="69"/>
        <v>0.13485640895086592</v>
      </c>
    </row>
    <row r="252" spans="2:43">
      <c r="B252" s="322">
        <v>44713</v>
      </c>
      <c r="C252" s="202">
        <v>23924.752978120003</v>
      </c>
      <c r="D252" s="202"/>
      <c r="E252" s="202">
        <v>4164.60031617</v>
      </c>
      <c r="F252" s="202">
        <v>432.25161687000008</v>
      </c>
      <c r="G252" s="202">
        <v>319.49800188</v>
      </c>
      <c r="H252" s="202">
        <v>28841.102913040002</v>
      </c>
      <c r="I252" s="206"/>
      <c r="J252" s="204">
        <v>6.4906811964160926E-2</v>
      </c>
      <c r="K252" s="204"/>
      <c r="L252" s="204">
        <v>0.19645369477514918</v>
      </c>
      <c r="M252" s="204">
        <v>0.1803190227207514</v>
      </c>
      <c r="N252" s="204">
        <v>5.6265764158460962E-2</v>
      </c>
      <c r="O252" s="204">
        <v>8.3600028052341457E-2</v>
      </c>
      <c r="P252" s="206"/>
      <c r="Q252" s="202">
        <v>15550.350013159999</v>
      </c>
      <c r="R252" s="202"/>
      <c r="S252" s="202">
        <v>11512.023987900002</v>
      </c>
      <c r="T252" s="202">
        <v>1139.8164986000006</v>
      </c>
      <c r="U252" s="202">
        <v>731.4108640899999</v>
      </c>
      <c r="V252" s="202">
        <v>28933.601363750004</v>
      </c>
      <c r="W252" s="206"/>
      <c r="X252" s="204">
        <v>9.8738104744946931E-2</v>
      </c>
      <c r="Y252" s="204"/>
      <c r="Z252" s="204">
        <v>0.2819304021695348</v>
      </c>
      <c r="AA252" s="204">
        <v>0.2771524007908357</v>
      </c>
      <c r="AB252" s="204">
        <v>6.2605542686687166E-2</v>
      </c>
      <c r="AC252" s="204">
        <v>0.17074067226088907</v>
      </c>
      <c r="AD252" s="207"/>
      <c r="AE252" s="208">
        <f t="shared" si="63"/>
        <v>39475.10299128</v>
      </c>
      <c r="AF252" s="208">
        <f t="shared" si="64"/>
        <v>0</v>
      </c>
      <c r="AG252" s="208">
        <f t="shared" si="65"/>
        <v>15676.624304070003</v>
      </c>
      <c r="AH252" s="208">
        <f t="shared" si="66"/>
        <v>1572.0681154700007</v>
      </c>
      <c r="AI252" s="208">
        <f t="shared" si="67"/>
        <v>1050.9088659699999</v>
      </c>
      <c r="AJ252" s="208">
        <f t="shared" si="68"/>
        <v>57774.704276790006</v>
      </c>
      <c r="AK252" s="207"/>
      <c r="AL252" s="209">
        <f t="shared" si="70"/>
        <v>7.7982148426147146E-2</v>
      </c>
      <c r="AM252" s="209"/>
      <c r="AN252" s="209">
        <f t="shared" si="71"/>
        <v>0.25805383467681597</v>
      </c>
      <c r="AO252" s="209">
        <f t="shared" si="62"/>
        <v>0.24897856822556341</v>
      </c>
      <c r="AP252" s="209">
        <f t="shared" si="72"/>
        <v>6.0670082274754344E-2</v>
      </c>
      <c r="AQ252" s="209">
        <f t="shared" si="69"/>
        <v>0.12555581369831792</v>
      </c>
    </row>
    <row r="253" spans="2:43">
      <c r="B253" s="322">
        <v>44743</v>
      </c>
      <c r="C253" s="202">
        <v>23618.747004270001</v>
      </c>
      <c r="D253" s="202"/>
      <c r="E253" s="202">
        <v>4114.2602596499992</v>
      </c>
      <c r="F253" s="202">
        <v>431.52797301999993</v>
      </c>
      <c r="G253" s="202">
        <v>316.21536707000001</v>
      </c>
      <c r="H253" s="202">
        <v>28480.750604009994</v>
      </c>
      <c r="I253" s="206"/>
      <c r="J253" s="204">
        <v>4.2470367518999463E-2</v>
      </c>
      <c r="K253" s="204"/>
      <c r="L253" s="204">
        <v>0.16620209104002015</v>
      </c>
      <c r="M253" s="204">
        <v>0.17160132962925667</v>
      </c>
      <c r="N253" s="204">
        <v>6.0664156992911833E-2</v>
      </c>
      <c r="O253" s="204">
        <v>6.0700713077497026E-2</v>
      </c>
      <c r="P253" s="206"/>
      <c r="Q253" s="202">
        <v>15899.72561349</v>
      </c>
      <c r="R253" s="202"/>
      <c r="S253" s="202">
        <v>11648.346258300002</v>
      </c>
      <c r="T253" s="202">
        <v>1164.3746506800001</v>
      </c>
      <c r="U253" s="202">
        <v>729.39291031999994</v>
      </c>
      <c r="V253" s="202">
        <v>29441.839432790002</v>
      </c>
      <c r="W253" s="206"/>
      <c r="X253" s="204">
        <v>0.11782456927027551</v>
      </c>
      <c r="Y253" s="204"/>
      <c r="Z253" s="204">
        <v>0.2742865300455668</v>
      </c>
      <c r="AA253" s="204">
        <v>0.28042345114802969</v>
      </c>
      <c r="AB253" s="204">
        <v>4.7054904254310248E-2</v>
      </c>
      <c r="AC253" s="204">
        <v>0.17904764370797444</v>
      </c>
      <c r="AD253" s="207"/>
      <c r="AE253" s="208">
        <f t="shared" si="63"/>
        <v>39518.472617760002</v>
      </c>
      <c r="AF253" s="208">
        <f t="shared" si="64"/>
        <v>0</v>
      </c>
      <c r="AG253" s="208">
        <f t="shared" si="65"/>
        <v>15762.60651795</v>
      </c>
      <c r="AH253" s="208">
        <f t="shared" si="66"/>
        <v>1595.9026237</v>
      </c>
      <c r="AI253" s="208">
        <f t="shared" si="67"/>
        <v>1045.60827739</v>
      </c>
      <c r="AJ253" s="208">
        <f t="shared" si="68"/>
        <v>57922.5900368</v>
      </c>
      <c r="AK253" s="207"/>
      <c r="AL253" s="209">
        <f t="shared" si="70"/>
        <v>7.1532580553910652E-2</v>
      </c>
      <c r="AM253" s="209"/>
      <c r="AN253" s="209">
        <f t="shared" si="71"/>
        <v>0.24418841914939482</v>
      </c>
      <c r="AO253" s="209">
        <f t="shared" si="62"/>
        <v>0.24905300004135822</v>
      </c>
      <c r="AP253" s="209">
        <f t="shared" si="72"/>
        <v>5.1133665565276765E-2</v>
      </c>
      <c r="AQ253" s="209">
        <f t="shared" si="69"/>
        <v>0.11772745076985736</v>
      </c>
    </row>
    <row r="254" spans="2:43">
      <c r="B254" s="322">
        <v>44774</v>
      </c>
      <c r="C254" s="202">
        <v>24018.574161119999</v>
      </c>
      <c r="D254" s="202"/>
      <c r="E254" s="202">
        <v>4141.0162208699994</v>
      </c>
      <c r="F254" s="202">
        <v>438.09331356000001</v>
      </c>
      <c r="G254" s="202">
        <v>312.74712936000003</v>
      </c>
      <c r="H254" s="202">
        <v>28910.430824909996</v>
      </c>
      <c r="I254" s="206"/>
      <c r="J254" s="204">
        <v>5.1736275755775329E-2</v>
      </c>
      <c r="K254" s="204"/>
      <c r="L254" s="204">
        <v>0.15151898274552611</v>
      </c>
      <c r="M254" s="204">
        <v>0.16312961979912388</v>
      </c>
      <c r="N254" s="204">
        <v>3.6841256909926789E-2</v>
      </c>
      <c r="O254" s="204">
        <v>6.6353528006368068E-2</v>
      </c>
      <c r="P254" s="206"/>
      <c r="Q254" s="202">
        <v>16200.981248799997</v>
      </c>
      <c r="R254" s="202"/>
      <c r="S254" s="202">
        <v>11763.078201850001</v>
      </c>
      <c r="T254" s="202">
        <v>1185.5210151599995</v>
      </c>
      <c r="U254" s="202">
        <v>737.01264475999994</v>
      </c>
      <c r="V254" s="202">
        <v>29886.59311057</v>
      </c>
      <c r="W254" s="206"/>
      <c r="X254" s="204">
        <v>0.13039869605584586</v>
      </c>
      <c r="Y254" s="204"/>
      <c r="Z254" s="204">
        <v>0.26344770579203303</v>
      </c>
      <c r="AA254" s="204">
        <v>0.27941284004208811</v>
      </c>
      <c r="AB254" s="204">
        <v>5.1128811838795585E-2</v>
      </c>
      <c r="AC254" s="204">
        <v>0.18268261758941007</v>
      </c>
      <c r="AD254" s="207"/>
      <c r="AE254" s="208">
        <f t="shared" si="63"/>
        <v>40219.555409919994</v>
      </c>
      <c r="AF254" s="208">
        <f t="shared" si="64"/>
        <v>0</v>
      </c>
      <c r="AG254" s="208">
        <f t="shared" si="65"/>
        <v>15904.094422720002</v>
      </c>
      <c r="AH254" s="208">
        <f t="shared" si="66"/>
        <v>1623.6143287199995</v>
      </c>
      <c r="AI254" s="208">
        <f t="shared" si="67"/>
        <v>1049.75977412</v>
      </c>
      <c r="AJ254" s="208">
        <f t="shared" si="68"/>
        <v>58797.02393548</v>
      </c>
      <c r="AK254" s="207"/>
      <c r="AL254" s="209">
        <f t="shared" si="70"/>
        <v>8.2067796324506226E-2</v>
      </c>
      <c r="AM254" s="209"/>
      <c r="AN254" s="209">
        <f t="shared" si="71"/>
        <v>0.23226088555812208</v>
      </c>
      <c r="AO254" s="209">
        <f t="shared" si="62"/>
        <v>0.24580634484131858</v>
      </c>
      <c r="AP254" s="209">
        <f t="shared" si="72"/>
        <v>4.6831214596100512E-2</v>
      </c>
      <c r="AQ254" s="209">
        <f t="shared" si="69"/>
        <v>0.12247347728362423</v>
      </c>
    </row>
    <row r="255" spans="2:43">
      <c r="B255" s="322">
        <v>44805</v>
      </c>
      <c r="C255" s="202">
        <v>23708.479492469996</v>
      </c>
      <c r="D255" s="202"/>
      <c r="E255" s="202">
        <v>4175.9195558700003</v>
      </c>
      <c r="F255" s="202">
        <v>431.36704125000006</v>
      </c>
      <c r="G255" s="202">
        <v>308.72165280000002</v>
      </c>
      <c r="H255" s="202">
        <v>28629.33710031</v>
      </c>
      <c r="I255" s="206"/>
      <c r="J255" s="204">
        <v>1.6555971532330016E-2</v>
      </c>
      <c r="K255" s="204"/>
      <c r="L255" s="204">
        <v>0.14869982889867406</v>
      </c>
      <c r="M255" s="204">
        <v>0.13822215998160403</v>
      </c>
      <c r="N255" s="204">
        <v>8.0629479304314966E-3</v>
      </c>
      <c r="O255" s="204">
        <v>3.5683687970766043E-2</v>
      </c>
      <c r="P255" s="206"/>
      <c r="Q255" s="202">
        <v>16622.852261650001</v>
      </c>
      <c r="R255" s="202"/>
      <c r="S255" s="202">
        <v>11869.66345391</v>
      </c>
      <c r="T255" s="202">
        <v>1181.2175827200001</v>
      </c>
      <c r="U255" s="202">
        <v>729.16929104999997</v>
      </c>
      <c r="V255" s="202">
        <v>30428.469432700003</v>
      </c>
      <c r="W255" s="206"/>
      <c r="X255" s="204">
        <v>0.15317740483173536</v>
      </c>
      <c r="Y255" s="204"/>
      <c r="Z255" s="204">
        <v>0.24604603404161796</v>
      </c>
      <c r="AA255" s="204">
        <v>0.24210808110977688</v>
      </c>
      <c r="AB255" s="204">
        <v>2.0732764728109032E-2</v>
      </c>
      <c r="AC255" s="204">
        <v>0.18833236424662259</v>
      </c>
      <c r="AD255" s="207"/>
      <c r="AE255" s="208">
        <f t="shared" si="63"/>
        <v>40331.331754119994</v>
      </c>
      <c r="AF255" s="208">
        <f t="shared" si="64"/>
        <v>0</v>
      </c>
      <c r="AG255" s="208">
        <f t="shared" si="65"/>
        <v>16045.583009779999</v>
      </c>
      <c r="AH255" s="208">
        <f t="shared" si="66"/>
        <v>1612.5846239700002</v>
      </c>
      <c r="AI255" s="208">
        <f t="shared" si="67"/>
        <v>1037.89094385</v>
      </c>
      <c r="AJ255" s="208">
        <f t="shared" si="68"/>
        <v>59057.806533010007</v>
      </c>
      <c r="AK255" s="207"/>
      <c r="AL255" s="209">
        <f t="shared" si="70"/>
        <v>6.8742546408695482E-2</v>
      </c>
      <c r="AM255" s="209"/>
      <c r="AN255" s="209">
        <f t="shared" si="71"/>
        <v>0.21915739208630569</v>
      </c>
      <c r="AO255" s="209">
        <f t="shared" si="62"/>
        <v>0.2125049516582016</v>
      </c>
      <c r="AP255" s="209">
        <f t="shared" si="72"/>
        <v>1.6930962494205559E-2</v>
      </c>
      <c r="AQ255" s="209">
        <f t="shared" si="69"/>
        <v>0.10908842460408952</v>
      </c>
    </row>
    <row r="256" spans="2:43">
      <c r="B256" s="322">
        <v>44835</v>
      </c>
      <c r="C256" s="202">
        <v>23463.685923519995</v>
      </c>
      <c r="D256" s="202"/>
      <c r="E256" s="202">
        <v>4118.4354812500005</v>
      </c>
      <c r="F256" s="202">
        <v>436.33102002999993</v>
      </c>
      <c r="G256" s="202">
        <v>316.68631071000004</v>
      </c>
      <c r="H256" s="202">
        <v>28335.138735509998</v>
      </c>
      <c r="I256" s="206"/>
      <c r="J256" s="204">
        <v>7.6409520395004371E-3</v>
      </c>
      <c r="K256" s="204"/>
      <c r="L256" s="204">
        <v>0.11250509677015574</v>
      </c>
      <c r="M256" s="204">
        <v>0.12049100497492216</v>
      </c>
      <c r="N256" s="204">
        <v>2.636666737719251E-2</v>
      </c>
      <c r="O256" s="204">
        <v>2.3458680325933123E-2</v>
      </c>
      <c r="P256" s="206"/>
      <c r="Q256" s="202">
        <v>16937.405021639999</v>
      </c>
      <c r="R256" s="202"/>
      <c r="S256" s="202">
        <v>11937.146199580002</v>
      </c>
      <c r="T256" s="202">
        <v>1222.7054133800002</v>
      </c>
      <c r="U256" s="202">
        <v>725.83107812000003</v>
      </c>
      <c r="V256" s="202">
        <v>30823.087712720004</v>
      </c>
      <c r="W256" s="206"/>
      <c r="X256" s="204">
        <v>0.14854805254985726</v>
      </c>
      <c r="Y256" s="204"/>
      <c r="Z256" s="204">
        <v>0.22650831162848095</v>
      </c>
      <c r="AA256" s="204">
        <v>0.26279108661593531</v>
      </c>
      <c r="AB256" s="204">
        <v>6.0531675972783638E-3</v>
      </c>
      <c r="AC256" s="204">
        <v>0.17784093513766064</v>
      </c>
      <c r="AD256" s="207"/>
      <c r="AE256" s="208">
        <f t="shared" si="63"/>
        <v>40401.090945159995</v>
      </c>
      <c r="AF256" s="208">
        <f t="shared" si="64"/>
        <v>0</v>
      </c>
      <c r="AG256" s="208">
        <f t="shared" si="65"/>
        <v>16055.581680830002</v>
      </c>
      <c r="AH256" s="208">
        <f t="shared" si="66"/>
        <v>1659.0364334100002</v>
      </c>
      <c r="AI256" s="208">
        <f t="shared" si="67"/>
        <v>1042.5173888300001</v>
      </c>
      <c r="AJ256" s="208">
        <f t="shared" si="68"/>
        <v>59158.226448230002</v>
      </c>
      <c r="AK256" s="207"/>
      <c r="AL256" s="209">
        <f t="shared" si="70"/>
        <v>6.2276468153075637E-2</v>
      </c>
      <c r="AM256" s="209"/>
      <c r="AN256" s="209">
        <f t="shared" si="71"/>
        <v>0.1950942939027176</v>
      </c>
      <c r="AO256" s="209">
        <f t="shared" si="62"/>
        <v>0.22197610054191808</v>
      </c>
      <c r="AP256" s="209">
        <f t="shared" si="72"/>
        <v>1.2138272152517615E-2</v>
      </c>
      <c r="AQ256" s="209">
        <f t="shared" si="69"/>
        <v>9.8476141305324782E-2</v>
      </c>
    </row>
    <row r="257" spans="2:43">
      <c r="B257" s="322">
        <v>44866</v>
      </c>
      <c r="C257" s="202">
        <v>23336.670356200004</v>
      </c>
      <c r="D257" s="202"/>
      <c r="E257" s="202">
        <v>4055.5462311600004</v>
      </c>
      <c r="F257" s="202">
        <v>440.12771386000003</v>
      </c>
      <c r="G257" s="202">
        <v>320.61333855000004</v>
      </c>
      <c r="H257" s="202">
        <v>28152.957639770004</v>
      </c>
      <c r="I257" s="206"/>
      <c r="J257" s="204">
        <v>-5.3628019281239947E-3</v>
      </c>
      <c r="K257" s="204"/>
      <c r="L257" s="204">
        <v>8.7367940080683493E-2</v>
      </c>
      <c r="M257" s="204">
        <v>0.12176014145370395</v>
      </c>
      <c r="N257" s="204">
        <v>4.3005350739681036E-2</v>
      </c>
      <c r="O257" s="204">
        <v>9.358383423522687E-3</v>
      </c>
      <c r="P257" s="206"/>
      <c r="Q257" s="202">
        <v>17220.676693599999</v>
      </c>
      <c r="R257" s="202"/>
      <c r="S257" s="202">
        <v>11934.245492329997</v>
      </c>
      <c r="T257" s="202">
        <v>1239.5842287500004</v>
      </c>
      <c r="U257" s="202">
        <v>723.31066995000003</v>
      </c>
      <c r="V257" s="202">
        <v>31117.817084629994</v>
      </c>
      <c r="W257" s="206"/>
      <c r="X257" s="204">
        <v>0.15907383544438591</v>
      </c>
      <c r="Y257" s="204"/>
      <c r="Z257" s="204">
        <v>0.20717990799718056</v>
      </c>
      <c r="AA257" s="204">
        <v>0.27198324777151339</v>
      </c>
      <c r="AB257" s="204">
        <v>1.1005919459265323E-2</v>
      </c>
      <c r="AC257" s="204">
        <v>0.17722062809629868</v>
      </c>
      <c r="AD257" s="207"/>
      <c r="AE257" s="208">
        <f t="shared" si="63"/>
        <v>40557.347049800002</v>
      </c>
      <c r="AF257" s="208">
        <f t="shared" si="64"/>
        <v>0</v>
      </c>
      <c r="AG257" s="208">
        <f t="shared" si="65"/>
        <v>15989.791723489998</v>
      </c>
      <c r="AH257" s="208">
        <f t="shared" si="66"/>
        <v>1679.7119426100005</v>
      </c>
      <c r="AI257" s="208">
        <f t="shared" si="67"/>
        <v>1043.9240085000001</v>
      </c>
      <c r="AJ257" s="208">
        <f t="shared" si="68"/>
        <v>59270.774724399998</v>
      </c>
      <c r="AK257" s="207"/>
      <c r="AL257" s="209">
        <f t="shared" si="70"/>
        <v>5.8392282227264447E-2</v>
      </c>
      <c r="AM257" s="209"/>
      <c r="AN257" s="209">
        <f t="shared" si="71"/>
        <v>0.17436043241463794</v>
      </c>
      <c r="AO257" s="209">
        <f t="shared" si="62"/>
        <v>0.22886272565810817</v>
      </c>
      <c r="AP257" s="209">
        <f t="shared" si="72"/>
        <v>2.062278812180085E-2</v>
      </c>
      <c r="AQ257" s="209">
        <f t="shared" si="69"/>
        <v>9.1035940467216081E-2</v>
      </c>
    </row>
    <row r="258" spans="2:43">
      <c r="B258" s="322">
        <v>44896</v>
      </c>
      <c r="C258" s="202">
        <v>24479.115027930002</v>
      </c>
      <c r="D258" s="202"/>
      <c r="E258" s="202">
        <v>4221.4488022500009</v>
      </c>
      <c r="F258" s="202">
        <v>450.84952347000001</v>
      </c>
      <c r="G258" s="202">
        <v>326.08702099999999</v>
      </c>
      <c r="H258" s="202">
        <v>29477.500374649997</v>
      </c>
      <c r="I258" s="206"/>
      <c r="J258" s="204">
        <v>-7.2985571252552894E-3</v>
      </c>
      <c r="K258" s="204"/>
      <c r="L258" s="204">
        <v>6.9465187584610621E-2</v>
      </c>
      <c r="M258" s="204">
        <v>0.1022072567053296</v>
      </c>
      <c r="N258" s="204">
        <v>1.1380609926469276E-2</v>
      </c>
      <c r="O258" s="204">
        <v>4.7616804833918724E-3</v>
      </c>
      <c r="P258" s="206"/>
      <c r="Q258" s="202">
        <v>17599.743274170003</v>
      </c>
      <c r="R258" s="202"/>
      <c r="S258" s="202">
        <v>12003.831944900001</v>
      </c>
      <c r="T258" s="202">
        <v>1253.5171308099998</v>
      </c>
      <c r="U258" s="202">
        <v>719.28827004999994</v>
      </c>
      <c r="V258" s="202">
        <v>31576.380619930002</v>
      </c>
      <c r="W258" s="206"/>
      <c r="X258" s="204">
        <v>0.1587370584716572</v>
      </c>
      <c r="Y258" s="204"/>
      <c r="Z258" s="204">
        <v>0.18743472453316601</v>
      </c>
      <c r="AA258" s="204">
        <v>0.2543169956003084</v>
      </c>
      <c r="AB258" s="204">
        <v>9.9577386466507267E-3</v>
      </c>
      <c r="AC258" s="204">
        <v>0.16909143869074716</v>
      </c>
      <c r="AD258" s="207"/>
      <c r="AE258" s="208">
        <f t="shared" si="63"/>
        <v>42078.858302100009</v>
      </c>
      <c r="AF258" s="208">
        <f t="shared" si="64"/>
        <v>0</v>
      </c>
      <c r="AG258" s="208">
        <f t="shared" si="65"/>
        <v>16225.280747150002</v>
      </c>
      <c r="AH258" s="208">
        <f t="shared" si="66"/>
        <v>1704.3666542799997</v>
      </c>
      <c r="AI258" s="208">
        <f t="shared" si="67"/>
        <v>1045.37529105</v>
      </c>
      <c r="AJ258" s="208">
        <f t="shared" si="68"/>
        <v>61053.880994580002</v>
      </c>
      <c r="AK258" s="207"/>
      <c r="AL258" s="209">
        <f t="shared" si="70"/>
        <v>5.5988970057988308E-2</v>
      </c>
      <c r="AM258" s="209"/>
      <c r="AN258" s="209">
        <f t="shared" si="71"/>
        <v>0.15430683301929782</v>
      </c>
      <c r="AO258" s="209">
        <f t="shared" si="62"/>
        <v>0.21013982525921415</v>
      </c>
      <c r="AP258" s="209">
        <f t="shared" si="72"/>
        <v>1.0401149280689692E-2</v>
      </c>
      <c r="AQ258" s="209">
        <f t="shared" si="69"/>
        <v>8.3531206554478432E-2</v>
      </c>
    </row>
    <row r="259" spans="2:43">
      <c r="B259" s="322">
        <v>44927</v>
      </c>
      <c r="C259" s="202">
        <v>23944.936861860002</v>
      </c>
      <c r="D259" s="202"/>
      <c r="E259" s="202">
        <v>4168.9831387299992</v>
      </c>
      <c r="F259" s="202">
        <v>448.80225408000007</v>
      </c>
      <c r="G259" s="202">
        <v>308.04795594000001</v>
      </c>
      <c r="H259" s="202">
        <v>28870.770210610001</v>
      </c>
      <c r="I259" s="206"/>
      <c r="J259" s="204">
        <v>5.7213976743297756E-4</v>
      </c>
      <c r="K259" s="204"/>
      <c r="L259" s="204">
        <v>7.2724772614172206E-2</v>
      </c>
      <c r="M259" s="204">
        <v>0.10802028920285811</v>
      </c>
      <c r="N259" s="204">
        <v>-4.4697192461005897E-2</v>
      </c>
      <c r="O259" s="204">
        <v>1.1408830938607784E-2</v>
      </c>
      <c r="P259" s="206"/>
      <c r="Q259" s="202">
        <v>17924.561471109999</v>
      </c>
      <c r="R259" s="202"/>
      <c r="S259" s="202">
        <v>12162.871219229997</v>
      </c>
      <c r="T259" s="202">
        <v>1278.6828286900004</v>
      </c>
      <c r="U259" s="202">
        <v>728.95820909000008</v>
      </c>
      <c r="V259" s="202">
        <v>32095.073728119994</v>
      </c>
      <c r="W259" s="206"/>
      <c r="X259" s="204">
        <v>0.16890925836478154</v>
      </c>
      <c r="Y259" s="204"/>
      <c r="Z259" s="204">
        <v>0.17391845933039907</v>
      </c>
      <c r="AA259" s="204">
        <v>0.24855779438289338</v>
      </c>
      <c r="AB259" s="204">
        <v>2.0375621281305101E-2</v>
      </c>
      <c r="AC259" s="204">
        <v>0.16990647409555004</v>
      </c>
      <c r="AD259" s="207"/>
      <c r="AE259" s="208">
        <f t="shared" si="63"/>
        <v>41869.498332970004</v>
      </c>
      <c r="AF259" s="208">
        <f t="shared" si="64"/>
        <v>0</v>
      </c>
      <c r="AG259" s="208">
        <f t="shared" si="65"/>
        <v>16331.854357959997</v>
      </c>
      <c r="AH259" s="208">
        <f t="shared" si="66"/>
        <v>1727.4850827700004</v>
      </c>
      <c r="AI259" s="208">
        <f t="shared" si="67"/>
        <v>1037.0061650300001</v>
      </c>
      <c r="AJ259" s="208">
        <f t="shared" si="68"/>
        <v>60965.843938729995</v>
      </c>
      <c r="AK259" s="207"/>
      <c r="AL259" s="209">
        <f t="shared" si="70"/>
        <v>6.6312869978039535E-2</v>
      </c>
      <c r="AM259" s="209"/>
      <c r="AN259" s="209">
        <f t="shared" si="71"/>
        <v>0.14631498684759192</v>
      </c>
      <c r="AO259" s="209">
        <f t="shared" si="62"/>
        <v>0.20872748782982531</v>
      </c>
      <c r="AP259" s="209">
        <f t="shared" si="72"/>
        <v>1.381831982398829E-4</v>
      </c>
      <c r="AQ259" s="209">
        <f t="shared" si="69"/>
        <v>8.9084505088445898E-2</v>
      </c>
    </row>
    <row r="260" spans="2:43">
      <c r="B260" s="322">
        <v>44958</v>
      </c>
      <c r="C260" s="202">
        <v>23848.573102260001</v>
      </c>
      <c r="D260" s="202"/>
      <c r="E260" s="202">
        <v>4131.6755226300002</v>
      </c>
      <c r="F260" s="202">
        <v>448.14005849</v>
      </c>
      <c r="G260" s="202">
        <v>308.31340223000001</v>
      </c>
      <c r="H260" s="202">
        <v>28736.702085610003</v>
      </c>
      <c r="I260" s="206"/>
      <c r="J260" s="204">
        <v>-1.8917395702954254E-3</v>
      </c>
      <c r="K260" s="204"/>
      <c r="L260" s="204">
        <v>5.559290135921735E-2</v>
      </c>
      <c r="M260" s="204">
        <v>0.10157767030978082</v>
      </c>
      <c r="N260" s="204">
        <v>-3.0989052376775739E-2</v>
      </c>
      <c r="O260" s="204">
        <v>7.1446743966829818E-3</v>
      </c>
      <c r="P260" s="206"/>
      <c r="Q260" s="202">
        <v>18136.633309719997</v>
      </c>
      <c r="R260" s="202"/>
      <c r="S260" s="202">
        <v>12277.470199469999</v>
      </c>
      <c r="T260" s="202">
        <v>1296.0313957800001</v>
      </c>
      <c r="U260" s="202">
        <v>723.95269096000004</v>
      </c>
      <c r="V260" s="202">
        <v>32434.087595929996</v>
      </c>
      <c r="W260" s="206"/>
      <c r="X260" s="204">
        <v>0.15013540631007216</v>
      </c>
      <c r="Y260" s="204"/>
      <c r="Z260" s="204">
        <v>0.16191624596798704</v>
      </c>
      <c r="AA260" s="204">
        <v>0.23690675522326377</v>
      </c>
      <c r="AB260" s="204">
        <v>5.97772160908705E-3</v>
      </c>
      <c r="AC260" s="204">
        <v>0.15410858836276997</v>
      </c>
      <c r="AD260" s="207"/>
      <c r="AE260" s="208">
        <f t="shared" si="63"/>
        <v>41985.206411979998</v>
      </c>
      <c r="AF260" s="208">
        <f t="shared" si="64"/>
        <v>0</v>
      </c>
      <c r="AG260" s="208">
        <f t="shared" si="65"/>
        <v>16409.145722099998</v>
      </c>
      <c r="AH260" s="208">
        <f>+F260+T260</f>
        <v>1744.1714542700001</v>
      </c>
      <c r="AI260" s="208">
        <f t="shared" si="67"/>
        <v>1032.26609319</v>
      </c>
      <c r="AJ260" s="208">
        <f t="shared" si="68"/>
        <v>61170.789681540002</v>
      </c>
      <c r="AK260" s="207"/>
      <c r="AL260" s="209">
        <f t="shared" si="70"/>
        <v>5.8551028793371263E-2</v>
      </c>
      <c r="AM260" s="209"/>
      <c r="AN260" s="209">
        <f t="shared" si="71"/>
        <v>0.13317733650319319</v>
      </c>
      <c r="AO260" s="209">
        <f t="shared" si="62"/>
        <v>0.19905891211756388</v>
      </c>
      <c r="AP260" s="209">
        <f t="shared" si="72"/>
        <v>-5.3554513505179591E-3</v>
      </c>
      <c r="AQ260" s="209">
        <f t="shared" si="69"/>
        <v>8.0069128703070369E-2</v>
      </c>
    </row>
    <row r="261" spans="2:43">
      <c r="B261" s="322">
        <v>44986</v>
      </c>
      <c r="C261" s="202">
        <v>24696.624927910001</v>
      </c>
      <c r="D261" s="202"/>
      <c r="E261" s="202">
        <v>4160.7141903900001</v>
      </c>
      <c r="F261" s="202">
        <v>450.37520375999992</v>
      </c>
      <c r="G261" s="202">
        <v>313.10933048000004</v>
      </c>
      <c r="H261" s="202">
        <v>29620.823652540003</v>
      </c>
      <c r="I261" s="206"/>
      <c r="J261" s="204">
        <v>2.545260299748886E-4</v>
      </c>
      <c r="K261" s="204"/>
      <c r="L261" s="204">
        <v>4.3764827945289797E-2</v>
      </c>
      <c r="M261" s="204">
        <v>0.10404667082691232</v>
      </c>
      <c r="N261" s="204">
        <v>-1.020307833502665E-2</v>
      </c>
      <c r="O261" s="204">
        <v>7.4813595065372773E-3</v>
      </c>
      <c r="P261" s="206"/>
      <c r="Q261" s="202">
        <v>18177.184645729998</v>
      </c>
      <c r="R261" s="202"/>
      <c r="S261" s="202">
        <v>12489.507554540001</v>
      </c>
      <c r="T261" s="202">
        <v>1324.326832</v>
      </c>
      <c r="U261" s="202">
        <v>724.62421961000007</v>
      </c>
      <c r="V261" s="202">
        <v>32715.643251879999</v>
      </c>
      <c r="W261" s="206"/>
      <c r="X261" s="204">
        <v>0.16542674234446331</v>
      </c>
      <c r="Y261" s="204"/>
      <c r="Z261" s="204">
        <v>0.15108805636212064</v>
      </c>
      <c r="AA261" s="204">
        <v>0.23192401363921755</v>
      </c>
      <c r="AB261" s="204">
        <v>2.1172630487620303E-3</v>
      </c>
      <c r="AC261" s="204">
        <v>0.1582687286983897</v>
      </c>
      <c r="AD261" s="207"/>
      <c r="AE261" s="208">
        <f t="shared" si="63"/>
        <v>42873.809573639999</v>
      </c>
      <c r="AF261" s="208">
        <f t="shared" si="64"/>
        <v>0</v>
      </c>
      <c r="AG261" s="208">
        <f t="shared" si="65"/>
        <v>16650.221744930001</v>
      </c>
      <c r="AH261" s="208">
        <f t="shared" ref="AH261:AH268" si="73">+F261+T261</f>
        <v>1774.7020357599999</v>
      </c>
      <c r="AI261" s="208">
        <f t="shared" si="67"/>
        <v>1037.7335500900001</v>
      </c>
      <c r="AJ261" s="208">
        <f t="shared" si="68"/>
        <v>62336.466904419998</v>
      </c>
      <c r="AK261" s="207"/>
      <c r="AL261" s="209">
        <f t="shared" si="70"/>
        <v>6.4200000771706067E-2</v>
      </c>
      <c r="AM261" s="209"/>
      <c r="AN261" s="209">
        <f t="shared" si="71"/>
        <v>0.12225242369744738</v>
      </c>
      <c r="AO261" s="209">
        <f t="shared" si="62"/>
        <v>0.19674711209861573</v>
      </c>
      <c r="AP261" s="209">
        <f t="shared" si="72"/>
        <v>-1.6322712378862292E-3</v>
      </c>
      <c r="AQ261" s="209">
        <f t="shared" si="69"/>
        <v>8.1363709991859601E-2</v>
      </c>
    </row>
    <row r="262" spans="2:43">
      <c r="B262" s="322">
        <v>45017</v>
      </c>
      <c r="C262" s="202">
        <v>24160.559873509999</v>
      </c>
      <c r="D262" s="202"/>
      <c r="E262" s="202">
        <v>4206.7366725499996</v>
      </c>
      <c r="F262" s="202">
        <v>457.10052430999997</v>
      </c>
      <c r="G262" s="202">
        <v>312.67456915999998</v>
      </c>
      <c r="H262" s="202">
        <v>29137.071639530001</v>
      </c>
      <c r="I262" s="206"/>
      <c r="J262" s="204">
        <v>-7.7519400472159106E-3</v>
      </c>
      <c r="K262" s="204"/>
      <c r="L262" s="204">
        <v>3.9214086331846199E-2</v>
      </c>
      <c r="M262" s="204">
        <v>0.10011092507056807</v>
      </c>
      <c r="N262" s="204">
        <v>-1.9187119295352106E-2</v>
      </c>
      <c r="O262" s="204">
        <v>1.8756020829879816E-4</v>
      </c>
      <c r="P262" s="206"/>
      <c r="Q262" s="202">
        <v>18362.971499280004</v>
      </c>
      <c r="R262" s="202"/>
      <c r="S262" s="202">
        <v>12611.52354638</v>
      </c>
      <c r="T262" s="202">
        <v>1343.8271809</v>
      </c>
      <c r="U262" s="202">
        <v>720.55519750999997</v>
      </c>
      <c r="V262" s="202">
        <v>33038.877424070008</v>
      </c>
      <c r="W262" s="206"/>
      <c r="X262" s="204">
        <v>0.20007968378424845</v>
      </c>
      <c r="Y262" s="204"/>
      <c r="Z262" s="204">
        <v>0.13637051215403795</v>
      </c>
      <c r="AA262" s="204">
        <v>0.21715159980873922</v>
      </c>
      <c r="AB262" s="204">
        <v>-9.4552713246759401E-3</v>
      </c>
      <c r="AC262" s="204">
        <v>0.17030313229065697</v>
      </c>
      <c r="AD262" s="207"/>
      <c r="AE262" s="208">
        <f t="shared" si="63"/>
        <v>42523.531372790007</v>
      </c>
      <c r="AF262" s="208">
        <f t="shared" si="64"/>
        <v>0</v>
      </c>
      <c r="AG262" s="208">
        <f t="shared" si="65"/>
        <v>16818.260218930001</v>
      </c>
      <c r="AH262" s="208">
        <f t="shared" si="73"/>
        <v>1800.9277052100001</v>
      </c>
      <c r="AI262" s="208">
        <f t="shared" si="67"/>
        <v>1033.2297666699999</v>
      </c>
      <c r="AJ262" s="208">
        <f t="shared" si="68"/>
        <v>62175.949063600012</v>
      </c>
      <c r="AK262" s="207"/>
      <c r="AL262" s="209">
        <f t="shared" si="70"/>
        <v>7.2451469812783165E-2</v>
      </c>
      <c r="AM262" s="209"/>
      <c r="AN262" s="209">
        <f t="shared" si="71"/>
        <v>0.11040410730272576</v>
      </c>
      <c r="AO262" s="209">
        <f t="shared" si="62"/>
        <v>0.18514875080161386</v>
      </c>
      <c r="AP262" s="209">
        <f t="shared" si="72"/>
        <v>-1.2420627168094445E-2</v>
      </c>
      <c r="AQ262" s="209">
        <f t="shared" si="69"/>
        <v>8.390998106571157E-2</v>
      </c>
    </row>
    <row r="263" spans="2:43">
      <c r="B263" s="322">
        <v>45047</v>
      </c>
      <c r="C263" s="202">
        <v>23927.002479799998</v>
      </c>
      <c r="D263" s="202"/>
      <c r="E263" s="202">
        <v>4188.8804606599997</v>
      </c>
      <c r="F263" s="202">
        <v>456.31653543999988</v>
      </c>
      <c r="G263" s="202">
        <v>315.26267801999995</v>
      </c>
      <c r="H263" s="202">
        <v>28887.462153919994</v>
      </c>
      <c r="I263" s="206"/>
      <c r="J263" s="204">
        <v>-8.9496427277976354E-3</v>
      </c>
      <c r="K263" s="204"/>
      <c r="L263" s="204">
        <v>2.3035726971220249E-2</v>
      </c>
      <c r="M263" s="204">
        <v>7.5939253218415548E-2</v>
      </c>
      <c r="N263" s="204">
        <v>-8.8742791550799893E-4</v>
      </c>
      <c r="O263" s="204">
        <v>-3.0998129935311258E-3</v>
      </c>
      <c r="P263" s="206"/>
      <c r="Q263" s="202">
        <v>18284.786457669998</v>
      </c>
      <c r="R263" s="202"/>
      <c r="S263" s="202">
        <v>12722.600485260002</v>
      </c>
      <c r="T263" s="202">
        <v>1368.4418100599996</v>
      </c>
      <c r="U263" s="202">
        <v>713.30124527999999</v>
      </c>
      <c r="V263" s="202">
        <v>33089.129998270007</v>
      </c>
      <c r="W263" s="206"/>
      <c r="X263" s="204">
        <v>0.18111937157724745</v>
      </c>
      <c r="Y263" s="204"/>
      <c r="Z263" s="204">
        <v>0.12323387014919485</v>
      </c>
      <c r="AA263" s="204">
        <v>0.2167172456133446</v>
      </c>
      <c r="AB263" s="204">
        <v>-1.844287285875934E-2</v>
      </c>
      <c r="AC263" s="204">
        <v>0.1545783444549973</v>
      </c>
      <c r="AD263" s="207"/>
      <c r="AE263" s="208">
        <f t="shared" si="63"/>
        <v>42211.788937469995</v>
      </c>
      <c r="AF263" s="208">
        <f t="shared" si="64"/>
        <v>0</v>
      </c>
      <c r="AG263" s="208">
        <f t="shared" si="65"/>
        <v>16911.480945920001</v>
      </c>
      <c r="AH263" s="208">
        <f t="shared" si="73"/>
        <v>1824.7583454999995</v>
      </c>
      <c r="AI263" s="208">
        <f t="shared" si="67"/>
        <v>1028.5639232999999</v>
      </c>
      <c r="AJ263" s="208">
        <f t="shared" si="68"/>
        <v>61976.592152190002</v>
      </c>
      <c r="AK263" s="207"/>
      <c r="AL263" s="209">
        <f t="shared" si="70"/>
        <v>6.5309414239504315E-2</v>
      </c>
      <c r="AM263" s="209"/>
      <c r="AN263" s="209">
        <f t="shared" si="71"/>
        <v>9.6629969961805395E-2</v>
      </c>
      <c r="AO263" s="209">
        <f t="shared" si="62"/>
        <v>0.17816806853789346</v>
      </c>
      <c r="AP263" s="209">
        <f t="shared" si="72"/>
        <v>-1.3127918330300026E-2</v>
      </c>
      <c r="AQ263" s="209">
        <f t="shared" si="69"/>
        <v>7.530397315680637E-2</v>
      </c>
    </row>
    <row r="264" spans="2:43">
      <c r="B264" s="322">
        <v>45078</v>
      </c>
      <c r="C264" s="202">
        <v>23482.392588049999</v>
      </c>
      <c r="D264" s="202"/>
      <c r="E264" s="202">
        <v>4141.0771761400001</v>
      </c>
      <c r="F264" s="202">
        <v>459.33421152999989</v>
      </c>
      <c r="G264" s="202">
        <v>307.45214641999996</v>
      </c>
      <c r="H264" s="202">
        <v>28390.256122139999</v>
      </c>
      <c r="I264" s="206"/>
      <c r="J264" s="204">
        <v>-1.8489653392641414E-2</v>
      </c>
      <c r="K264" s="204"/>
      <c r="L264" s="204">
        <v>-5.6483547625605368E-3</v>
      </c>
      <c r="M264" s="204">
        <v>6.2654698335448789E-2</v>
      </c>
      <c r="N264" s="204">
        <v>-3.7702443799709107E-2</v>
      </c>
      <c r="O264" s="204">
        <v>-1.5632092581874146E-2</v>
      </c>
      <c r="P264" s="206"/>
      <c r="Q264" s="202">
        <v>18751.575122819999</v>
      </c>
      <c r="R264" s="202"/>
      <c r="S264" s="202">
        <v>12801.13675075</v>
      </c>
      <c r="T264" s="202">
        <v>1383.54506674</v>
      </c>
      <c r="U264" s="202">
        <v>715.26344059999997</v>
      </c>
      <c r="V264" s="202">
        <v>33651.520380909998</v>
      </c>
      <c r="W264" s="206"/>
      <c r="X264" s="204">
        <v>0.20586193281507215</v>
      </c>
      <c r="Y264" s="204"/>
      <c r="Z264" s="204">
        <v>0.11197968004626735</v>
      </c>
      <c r="AA264" s="204">
        <v>0.2138314092131175</v>
      </c>
      <c r="AB264" s="204">
        <v>-2.2077090022569079E-2</v>
      </c>
      <c r="AC264" s="204">
        <v>0.16306020663818677</v>
      </c>
      <c r="AD264" s="207"/>
      <c r="AE264" s="208">
        <f t="shared" si="63"/>
        <v>42233.967710869998</v>
      </c>
      <c r="AF264" s="208">
        <f t="shared" si="64"/>
        <v>0</v>
      </c>
      <c r="AG264" s="208">
        <f t="shared" si="65"/>
        <v>16942.213926889999</v>
      </c>
      <c r="AH264" s="208">
        <f t="shared" si="73"/>
        <v>1842.87927827</v>
      </c>
      <c r="AI264" s="208">
        <f t="shared" si="67"/>
        <v>1022.7155870199999</v>
      </c>
      <c r="AJ264" s="208">
        <f>+H264+V264</f>
        <v>62041.776503050001</v>
      </c>
      <c r="AK264" s="207"/>
      <c r="AL264" s="209">
        <f t="shared" si="70"/>
        <v>6.9888727591145949E-2</v>
      </c>
      <c r="AM264" s="209"/>
      <c r="AN264" s="209">
        <f t="shared" si="71"/>
        <v>8.0731004218262736E-2</v>
      </c>
      <c r="AO264" s="209">
        <f t="shared" si="62"/>
        <v>0.17226426777254167</v>
      </c>
      <c r="AP264" s="209">
        <f t="shared" si="72"/>
        <v>-2.6827520314025688E-2</v>
      </c>
      <c r="AQ264" s="209">
        <f t="shared" si="69"/>
        <v>7.3857101990814078E-2</v>
      </c>
    </row>
    <row r="265" spans="2:43">
      <c r="B265" s="322">
        <v>45108</v>
      </c>
      <c r="C265" s="202">
        <v>23274.823594480004</v>
      </c>
      <c r="D265" s="202"/>
      <c r="E265" s="202">
        <v>4167.9778863800002</v>
      </c>
      <c r="F265" s="202">
        <v>460.99483759000003</v>
      </c>
      <c r="G265" s="202">
        <v>302.19214893000003</v>
      </c>
      <c r="H265" s="202">
        <v>28205.988467380004</v>
      </c>
      <c r="I265" s="206"/>
      <c r="J265" s="204">
        <v>-1.4561458731397359E-2</v>
      </c>
      <c r="K265" s="204"/>
      <c r="L265" s="204">
        <v>1.3056448386804531E-2</v>
      </c>
      <c r="M265" s="204">
        <v>6.8284946544205694E-2</v>
      </c>
      <c r="N265" s="204">
        <v>-4.4347048247328491E-2</v>
      </c>
      <c r="O265" s="204">
        <v>-9.6472926732241726E-3</v>
      </c>
      <c r="P265" s="206"/>
      <c r="Q265" s="202">
        <v>18911.56780189</v>
      </c>
      <c r="R265" s="202"/>
      <c r="S265" s="202">
        <v>12808.486627210003</v>
      </c>
      <c r="T265" s="202">
        <v>1398.9454891400001</v>
      </c>
      <c r="U265" s="202">
        <v>717.48281218000011</v>
      </c>
      <c r="V265" s="202">
        <v>33836.482730420008</v>
      </c>
      <c r="W265" s="206"/>
      <c r="X265" s="204">
        <v>0.18942730595581025</v>
      </c>
      <c r="Y265" s="204"/>
      <c r="Z265" s="204">
        <v>9.959700228548285E-2</v>
      </c>
      <c r="AA265" s="204">
        <v>0.20145649711886948</v>
      </c>
      <c r="AB265" s="204">
        <v>-1.6328782431919486E-2</v>
      </c>
      <c r="AC265" s="204">
        <v>0.14926524233182237</v>
      </c>
      <c r="AD265" s="207"/>
      <c r="AE265" s="208">
        <f t="shared" si="63"/>
        <v>42186.391396370003</v>
      </c>
      <c r="AF265" s="208">
        <f t="shared" si="64"/>
        <v>0</v>
      </c>
      <c r="AG265" s="208">
        <f t="shared" si="65"/>
        <v>16976.464513590003</v>
      </c>
      <c r="AH265" s="208">
        <f t="shared" si="73"/>
        <v>1859.9403267300002</v>
      </c>
      <c r="AI265" s="208">
        <f t="shared" si="67"/>
        <v>1019.6749611100001</v>
      </c>
      <c r="AJ265" s="208">
        <f t="shared" ref="AJ265:AJ268" si="74">+H265+V265</f>
        <v>62042.471197800012</v>
      </c>
      <c r="AK265" s="207"/>
      <c r="AL265" s="209">
        <f t="shared" si="70"/>
        <v>6.7510675435644485E-2</v>
      </c>
      <c r="AM265" s="209"/>
      <c r="AN265" s="209">
        <f t="shared" si="71"/>
        <v>7.7008710092312249E-2</v>
      </c>
      <c r="AO265" s="209">
        <f t="shared" si="62"/>
        <v>0.16544725167369245</v>
      </c>
      <c r="AP265" s="209">
        <f t="shared" si="72"/>
        <v>-2.4802133686941952E-2</v>
      </c>
      <c r="AQ265" s="209">
        <f t="shared" si="69"/>
        <v>7.11273642698389E-2</v>
      </c>
    </row>
    <row r="266" spans="2:43">
      <c r="B266" s="322">
        <v>45139</v>
      </c>
      <c r="C266" s="202">
        <v>23473.637383789999</v>
      </c>
      <c r="D266" s="202"/>
      <c r="E266" s="202">
        <v>4219.9212952199996</v>
      </c>
      <c r="F266" s="202">
        <v>467.68629864999986</v>
      </c>
      <c r="G266" s="202">
        <v>308.35883736</v>
      </c>
      <c r="H266" s="202">
        <v>28469.603815020004</v>
      </c>
      <c r="I266" s="206"/>
      <c r="J266" s="204">
        <v>-2.2688140173287796E-2</v>
      </c>
      <c r="K266" s="204"/>
      <c r="L266" s="204">
        <v>1.9054519504737133E-2</v>
      </c>
      <c r="M266" s="204">
        <v>6.7549501839057058E-2</v>
      </c>
      <c r="N266" s="204">
        <v>-1.4031438142950048E-2</v>
      </c>
      <c r="O266" s="204">
        <v>-1.5248026311325824E-2</v>
      </c>
      <c r="P266" s="206"/>
      <c r="Q266" s="202">
        <v>19341.266854849997</v>
      </c>
      <c r="R266" s="202"/>
      <c r="S266" s="202">
        <v>12847.944328869997</v>
      </c>
      <c r="T266" s="202">
        <v>1413.8660861900003</v>
      </c>
      <c r="U266" s="202">
        <v>722.11302785999999</v>
      </c>
      <c r="V266" s="202">
        <v>34325.190297769994</v>
      </c>
      <c r="W266" s="206"/>
      <c r="X266" s="204">
        <v>0.19383304985200178</v>
      </c>
      <c r="Y266" s="204"/>
      <c r="Z266" s="204">
        <v>9.2226380578629197E-2</v>
      </c>
      <c r="AA266" s="204">
        <v>0.1926115759316025</v>
      </c>
      <c r="AB266" s="204">
        <v>-2.0216229675207087E-2</v>
      </c>
      <c r="AC266" s="204">
        <v>0.14851465909074113</v>
      </c>
      <c r="AD266" s="207"/>
      <c r="AE266" s="208">
        <f t="shared" si="63"/>
        <v>42814.904238639996</v>
      </c>
      <c r="AF266" s="208">
        <f t="shared" si="64"/>
        <v>0</v>
      </c>
      <c r="AG266" s="208">
        <f t="shared" si="65"/>
        <v>17067.865624089995</v>
      </c>
      <c r="AH266" s="208">
        <f t="shared" si="73"/>
        <v>1881.5523848400001</v>
      </c>
      <c r="AI266" s="208">
        <f t="shared" si="67"/>
        <v>1030.4718652199999</v>
      </c>
      <c r="AJ266" s="208">
        <f t="shared" si="74"/>
        <v>62794.794112789998</v>
      </c>
      <c r="AK266" s="207"/>
      <c r="AL266" s="209">
        <f t="shared" si="70"/>
        <v>6.4529525557109224E-2</v>
      </c>
      <c r="AM266" s="209"/>
      <c r="AN266" s="209">
        <f t="shared" si="71"/>
        <v>7.3174314138092056E-2</v>
      </c>
      <c r="AO266" s="209">
        <f t="shared" si="62"/>
        <v>0.15886658029394818</v>
      </c>
      <c r="AP266" s="209">
        <f t="shared" si="72"/>
        <v>-1.8373640689527182E-2</v>
      </c>
      <c r="AQ266" s="209">
        <f t="shared" si="69"/>
        <v>6.7992730069074359E-2</v>
      </c>
    </row>
    <row r="267" spans="2:43">
      <c r="B267" s="322">
        <v>45170</v>
      </c>
      <c r="C267" s="202">
        <v>23074.846781030003</v>
      </c>
      <c r="D267" s="202"/>
      <c r="E267" s="202">
        <v>4134.2970288699998</v>
      </c>
      <c r="F267" s="202">
        <v>449.70211598000003</v>
      </c>
      <c r="G267" s="202">
        <v>299.13876245000006</v>
      </c>
      <c r="H267" s="202">
        <v>27957.984688330005</v>
      </c>
      <c r="I267" s="206"/>
      <c r="J267" s="204">
        <v>-2.6725995298063743E-2</v>
      </c>
      <c r="K267" s="204"/>
      <c r="L267" s="204">
        <v>-9.9672722242679646E-3</v>
      </c>
      <c r="M267" s="204">
        <v>4.2504579573045875E-2</v>
      </c>
      <c r="N267" s="204">
        <v>-3.104055145820328E-2</v>
      </c>
      <c r="O267" s="204">
        <v>-2.344980638663563E-2</v>
      </c>
      <c r="P267" s="206"/>
      <c r="Q267" s="202">
        <v>19713.104054510008</v>
      </c>
      <c r="R267" s="202"/>
      <c r="S267" s="202">
        <v>12946.022693659999</v>
      </c>
      <c r="T267" s="202">
        <v>1430.60477309</v>
      </c>
      <c r="U267" s="202">
        <v>727.37496734999991</v>
      </c>
      <c r="V267" s="202">
        <v>34817.106488610007</v>
      </c>
      <c r="W267" s="206"/>
      <c r="X267" s="204">
        <v>0.18590382349660994</v>
      </c>
      <c r="Y267" s="204"/>
      <c r="Z267" s="204">
        <v>9.0681529761101665E-2</v>
      </c>
      <c r="AA267" s="204">
        <v>0.21112722500771941</v>
      </c>
      <c r="AB267" s="204">
        <v>-2.4607779318520651E-3</v>
      </c>
      <c r="AC267" s="204">
        <v>0.14422799232858385</v>
      </c>
      <c r="AD267" s="207"/>
      <c r="AE267" s="208">
        <f t="shared" si="63"/>
        <v>42787.95083554001</v>
      </c>
      <c r="AF267" s="208">
        <f t="shared" si="64"/>
        <v>0</v>
      </c>
      <c r="AG267" s="208">
        <f t="shared" si="65"/>
        <v>17080.319722529999</v>
      </c>
      <c r="AH267" s="208">
        <f t="shared" si="73"/>
        <v>1880.3068890700001</v>
      </c>
      <c r="AI267" s="208">
        <f t="shared" si="67"/>
        <v>1026.5137298</v>
      </c>
      <c r="AJ267" s="208">
        <f t="shared" si="74"/>
        <v>62775.091176940012</v>
      </c>
      <c r="AK267" s="207"/>
      <c r="AL267" s="209">
        <f t="shared" si="70"/>
        <v>6.0910933871383133E-2</v>
      </c>
      <c r="AM267" s="209"/>
      <c r="AN267" s="209">
        <f t="shared" si="71"/>
        <v>6.4487324151407455E-2</v>
      </c>
      <c r="AO267" s="209">
        <f t="shared" si="62"/>
        <v>0.16602059893197918</v>
      </c>
      <c r="AP267" s="209">
        <f t="shared" si="72"/>
        <v>-1.0961858871026298E-2</v>
      </c>
      <c r="AQ267" s="209">
        <f t="shared" si="69"/>
        <v>6.2943154548962932E-2</v>
      </c>
    </row>
    <row r="268" spans="2:43">
      <c r="B268" s="322">
        <v>45200</v>
      </c>
      <c r="C268" s="202">
        <v>23121.420452890001</v>
      </c>
      <c r="D268" s="202"/>
      <c r="E268" s="202">
        <v>4133.6157650200003</v>
      </c>
      <c r="F268" s="202">
        <v>447.77680947000005</v>
      </c>
      <c r="G268" s="202">
        <v>293.30202187000003</v>
      </c>
      <c r="H268" s="202">
        <v>27996.115049250002</v>
      </c>
      <c r="I268" s="206"/>
      <c r="J268" s="204">
        <v>-1.4587029154141229E-2</v>
      </c>
      <c r="K268" s="204"/>
      <c r="L268" s="204">
        <v>3.6859345834385771E-3</v>
      </c>
      <c r="M268" s="204">
        <v>2.6231894856371119E-2</v>
      </c>
      <c r="N268" s="204">
        <v>-7.3840542041660129E-2</v>
      </c>
      <c r="O268" s="204">
        <v>-1.1964779471332787E-2</v>
      </c>
      <c r="P268" s="206"/>
      <c r="Q268" s="202">
        <v>19694.878801039999</v>
      </c>
      <c r="R268" s="202"/>
      <c r="S268" s="202">
        <v>13021.60328967</v>
      </c>
      <c r="T268" s="202">
        <v>1448.0613090500001</v>
      </c>
      <c r="U268" s="202">
        <v>724.31273818</v>
      </c>
      <c r="V268" s="202">
        <v>34888.856137939998</v>
      </c>
      <c r="W268" s="206"/>
      <c r="X268" s="204">
        <v>0.16280379289961622</v>
      </c>
      <c r="Y268" s="204"/>
      <c r="Z268" s="204">
        <v>9.0847265498696261E-2</v>
      </c>
      <c r="AA268" s="204">
        <v>0.18430923197357441</v>
      </c>
      <c r="AB268" s="204">
        <v>-2.0918640518021725E-3</v>
      </c>
      <c r="AC268" s="204">
        <v>0.13190659103053259</v>
      </c>
      <c r="AD268" s="207"/>
      <c r="AE268" s="208">
        <f t="shared" si="63"/>
        <v>42816.299253930003</v>
      </c>
      <c r="AF268" s="208">
        <f t="shared" si="64"/>
        <v>0</v>
      </c>
      <c r="AG268" s="208">
        <f t="shared" si="65"/>
        <v>17155.219054690002</v>
      </c>
      <c r="AH268" s="208">
        <f t="shared" si="73"/>
        <v>1895.8381185200001</v>
      </c>
      <c r="AI268" s="208">
        <f t="shared" si="67"/>
        <v>1017.6147600500001</v>
      </c>
      <c r="AJ268" s="208">
        <f t="shared" si="74"/>
        <v>62884.97118719</v>
      </c>
      <c r="AK268" s="207"/>
      <c r="AL268" s="209">
        <f t="shared" si="70"/>
        <v>5.9780769584870441E-2</v>
      </c>
      <c r="AM268" s="209"/>
      <c r="AN268" s="209">
        <f t="shared" si="71"/>
        <v>6.8489413570916646E-2</v>
      </c>
      <c r="AO268" s="209">
        <f t="shared" si="62"/>
        <v>0.14273446944337165</v>
      </c>
      <c r="AP268" s="209">
        <f t="shared" si="72"/>
        <v>-2.3887015264031031E-2</v>
      </c>
      <c r="AQ268" s="209">
        <f t="shared" si="69"/>
        <v>6.2996221535162267E-2</v>
      </c>
    </row>
    <row r="269" spans="2:43">
      <c r="B269" s="322">
        <v>45231</v>
      </c>
      <c r="C269" s="202">
        <v>23222.666196800008</v>
      </c>
      <c r="D269" s="202"/>
      <c r="E269" s="202">
        <v>4042.4275178799985</v>
      </c>
      <c r="F269" s="202">
        <v>444.62063109000013</v>
      </c>
      <c r="G269" s="202">
        <v>302.48165673</v>
      </c>
      <c r="H269" s="202">
        <v>28012.196002500008</v>
      </c>
      <c r="I269" s="206"/>
      <c r="J269" s="204">
        <v>-4.8851938884121315E-3</v>
      </c>
      <c r="K269" s="204"/>
      <c r="L269" s="204">
        <v>-3.2347586569737574E-3</v>
      </c>
      <c r="M269" s="204">
        <v>1.0208212499495772E-2</v>
      </c>
      <c r="N269" s="204">
        <v>-5.655311130223728E-2</v>
      </c>
      <c r="O269" s="204">
        <v>-4.9998880782298194E-3</v>
      </c>
      <c r="P269" s="206"/>
      <c r="Q269" s="202">
        <v>19970.092546400003</v>
      </c>
      <c r="R269" s="202"/>
      <c r="S269" s="202">
        <v>13091.52997066</v>
      </c>
      <c r="T269" s="202">
        <v>1463.76532892</v>
      </c>
      <c r="U269" s="202">
        <v>721.68060517000004</v>
      </c>
      <c r="V269" s="202">
        <v>35247.06845115</v>
      </c>
      <c r="W269" s="206"/>
      <c r="X269" s="204">
        <v>0.15965782888321778</v>
      </c>
      <c r="Y269" s="204"/>
      <c r="Z269" s="204">
        <v>9.6971733912611047E-2</v>
      </c>
      <c r="AA269" s="204">
        <v>0.18085184933021003</v>
      </c>
      <c r="AB269" s="204">
        <v>-2.2536163888093874E-3</v>
      </c>
      <c r="AC269" s="204">
        <v>0.13269733398360928</v>
      </c>
      <c r="AD269" s="207"/>
      <c r="AE269" s="208">
        <f t="shared" ref="AE269" si="75">+C269+Q269</f>
        <v>43192.758743200015</v>
      </c>
      <c r="AF269" s="208">
        <f t="shared" ref="AF269" si="76">+D269+R269</f>
        <v>0</v>
      </c>
      <c r="AG269" s="208">
        <f t="shared" ref="AG269" si="77">+E269+S269</f>
        <v>17133.95748854</v>
      </c>
      <c r="AH269" s="208">
        <f t="shared" ref="AH269" si="78">+F269+T269</f>
        <v>1908.3859600100002</v>
      </c>
      <c r="AI269" s="208">
        <f t="shared" ref="AI269" si="79">+G269+U269</f>
        <v>1024.1622619</v>
      </c>
      <c r="AJ269" s="208">
        <f>+H269+V269</f>
        <v>63259.264453650008</v>
      </c>
      <c r="AK269" s="207"/>
      <c r="AL269" s="209">
        <f t="shared" ref="AL269" si="80">+AE269/AE257-1</f>
        <v>6.4979883673456529E-2</v>
      </c>
      <c r="AM269" s="209"/>
      <c r="AN269" s="209">
        <f t="shared" ref="AN269" si="81">+AG269/AG257-1</f>
        <v>7.1556014289363867E-2</v>
      </c>
      <c r="AO269" s="209">
        <f t="shared" ref="AO269" si="82">+AH269/AH257-1</f>
        <v>0.13613882928323839</v>
      </c>
      <c r="AP269" s="209">
        <f t="shared" ref="AP269" si="83">+AI269/AI257-1</f>
        <v>-1.8930253963979182E-2</v>
      </c>
      <c r="AQ269" s="209">
        <f t="shared" ref="AQ269" si="84">+AJ269/AJ257-1</f>
        <v>6.7292687632241499E-2</v>
      </c>
    </row>
    <row r="270" spans="2:43">
      <c r="B270" s="322">
        <v>45261</v>
      </c>
      <c r="C270" s="202">
        <v>24575.488202689998</v>
      </c>
      <c r="D270" s="202"/>
      <c r="E270" s="202">
        <v>4249.2634412099987</v>
      </c>
      <c r="F270" s="202">
        <v>458.82633694000009</v>
      </c>
      <c r="G270" s="202">
        <v>304.93284765999999</v>
      </c>
      <c r="H270" s="202">
        <v>29588.510828499995</v>
      </c>
      <c r="I270" s="10"/>
      <c r="J270" s="12">
        <v>3.9369550185961444E-3</v>
      </c>
      <c r="K270" s="12"/>
      <c r="L270" s="12">
        <v>6.5888845898529613E-3</v>
      </c>
      <c r="M270" s="12">
        <v>1.7692851061715364E-2</v>
      </c>
      <c r="N270" s="12">
        <v>-6.487278541515451E-2</v>
      </c>
      <c r="O270" s="12">
        <v>3.7659385103583354E-3</v>
      </c>
      <c r="P270" s="10"/>
      <c r="Q270" s="202">
        <v>19884.419504500001</v>
      </c>
      <c r="R270" s="11"/>
      <c r="S270" s="202">
        <v>13099.348795490001</v>
      </c>
      <c r="T270" s="202">
        <v>1474.7099609300003</v>
      </c>
      <c r="U270" s="202">
        <v>716.25722074999999</v>
      </c>
      <c r="V270" s="202">
        <v>35174.735481669995</v>
      </c>
      <c r="W270" s="10"/>
      <c r="X270" s="204">
        <v>0.12981304299381868</v>
      </c>
      <c r="Y270" s="204"/>
      <c r="Z270" s="204">
        <v>9.1263927687311952E-2</v>
      </c>
      <c r="AA270" s="204">
        <v>0.17645776406507485</v>
      </c>
      <c r="AB270" s="204">
        <v>-4.2139562484304616E-3</v>
      </c>
      <c r="AC270" s="204">
        <v>0.11395716643562448</v>
      </c>
      <c r="AE270" s="208">
        <f t="shared" ref="AE270" si="85">+C270+Q270</f>
        <v>44459.907707189996</v>
      </c>
      <c r="AF270" s="208">
        <f t="shared" ref="AF270" si="86">+D270+R270</f>
        <v>0</v>
      </c>
      <c r="AG270" s="208">
        <f t="shared" ref="AG270" si="87">+E270+S270</f>
        <v>17348.612236699999</v>
      </c>
      <c r="AH270" s="208">
        <f t="shared" ref="AH270" si="88">+F270+T270</f>
        <v>1933.5362978700005</v>
      </c>
      <c r="AI270" s="208">
        <f t="shared" ref="AI270" si="89">+G270+U270</f>
        <v>1021.19006841</v>
      </c>
      <c r="AJ270" s="208">
        <f>+H270+V270</f>
        <v>64763.24631016999</v>
      </c>
      <c r="AK270" s="207"/>
      <c r="AL270" s="209">
        <f t="shared" ref="AL270" si="90">+AE270/AE258-1</f>
        <v>5.6585408948016891E-2</v>
      </c>
      <c r="AM270" s="209"/>
      <c r="AN270" s="209">
        <f t="shared" ref="AN270" si="91">+AG270/AG258-1</f>
        <v>6.9233408472596736E-2</v>
      </c>
      <c r="AO270" s="209">
        <f t="shared" ref="AO270" si="92">+AH270/AH258-1</f>
        <v>0.13446029527420689</v>
      </c>
      <c r="AP270" s="209">
        <f t="shared" ref="AP270" si="93">+AI270/AI258-1</f>
        <v>-2.3135445085666562E-2</v>
      </c>
      <c r="AQ270" s="209">
        <f t="shared" ref="AQ270" si="94">+AJ270/AJ258-1</f>
        <v>6.0755602349329418E-2</v>
      </c>
    </row>
    <row r="271" spans="2:43" ht="14.25" customHeight="1">
      <c r="B271" s="322">
        <v>45292</v>
      </c>
      <c r="C271" s="202">
        <v>23560.051461930001</v>
      </c>
      <c r="D271" s="202"/>
      <c r="E271" s="202">
        <v>4157.0657458399992</v>
      </c>
      <c r="F271" s="202">
        <v>453.21740126000014</v>
      </c>
      <c r="G271" s="202">
        <v>300.14469172000003</v>
      </c>
      <c r="H271" s="202">
        <v>28470.479300750001</v>
      </c>
      <c r="I271" s="10"/>
      <c r="J271" s="204">
        <v>-1.6073769672078408E-2</v>
      </c>
      <c r="K271" s="204"/>
      <c r="L271" s="204">
        <v>-2.858585053819751E-3</v>
      </c>
      <c r="M271" s="204">
        <v>9.8376225606324752E-3</v>
      </c>
      <c r="N271" s="204">
        <v>-2.565595410585797E-2</v>
      </c>
      <c r="O271" s="204">
        <v>-1.3864919672731624E-2</v>
      </c>
      <c r="P271" s="10"/>
      <c r="Q271" s="202">
        <v>20039.564930320001</v>
      </c>
      <c r="R271" s="11"/>
      <c r="S271" s="202">
        <v>13166.476142450001</v>
      </c>
      <c r="T271" s="202">
        <v>1486.7836042600002</v>
      </c>
      <c r="U271" s="202">
        <v>723.08149897999999</v>
      </c>
      <c r="V271" s="202">
        <v>35415.906176010001</v>
      </c>
      <c r="W271" s="10"/>
      <c r="X271" s="204">
        <v>0.11799471148116369</v>
      </c>
      <c r="Y271" s="204"/>
      <c r="Z271" s="204">
        <v>8.2513816444365728E-2</v>
      </c>
      <c r="AA271" s="204">
        <v>0.1627462032810727</v>
      </c>
      <c r="AB271" s="204">
        <v>-8.0617928939112904E-3</v>
      </c>
      <c r="AC271" s="204">
        <v>0.10346860318879614</v>
      </c>
      <c r="AE271" s="208">
        <f t="shared" ref="AE271:AE276" si="95">+C271+Q271</f>
        <v>43599.616392249998</v>
      </c>
      <c r="AF271" s="208">
        <f t="shared" ref="AF271" si="96">+D271+R271</f>
        <v>0</v>
      </c>
      <c r="AG271" s="208">
        <f t="shared" ref="AG271" si="97">+E271+S271</f>
        <v>17323.541888290001</v>
      </c>
      <c r="AH271" s="208">
        <f t="shared" ref="AH271" si="98">+F271+T271</f>
        <v>1940.0010055200003</v>
      </c>
      <c r="AI271" s="208">
        <f t="shared" ref="AI271:AJ271" si="99">+G271+U271</f>
        <v>1023.2261907</v>
      </c>
      <c r="AJ271" s="208">
        <f t="shared" si="99"/>
        <v>63886.385476759999</v>
      </c>
      <c r="AL271" s="209">
        <f t="shared" ref="AL271" si="100">+AE271/AE259-1</f>
        <v>4.132168113219592E-2</v>
      </c>
      <c r="AM271" s="209"/>
      <c r="AN271" s="209">
        <f t="shared" ref="AN271" si="101">+AG271/AG259-1</f>
        <v>6.0721061343941285E-2</v>
      </c>
      <c r="AO271" s="209">
        <f t="shared" ref="AO271" si="102">+AH271/AH259-1</f>
        <v>0.1230204097677261</v>
      </c>
      <c r="AP271" s="209">
        <f t="shared" ref="AP271" si="103">+AI271/AI259-1</f>
        <v>-1.3288227972686695E-2</v>
      </c>
      <c r="AQ271" s="209">
        <f t="shared" ref="AQ271" si="104">+AJ271/AJ259-1</f>
        <v>4.7904553588483445E-2</v>
      </c>
    </row>
    <row r="272" spans="2:43" ht="14.25" customHeight="1">
      <c r="B272" s="322">
        <v>45323</v>
      </c>
      <c r="C272" s="202">
        <v>23674.942142160005</v>
      </c>
      <c r="D272" s="202"/>
      <c r="E272" s="202">
        <v>4194.9881320600007</v>
      </c>
      <c r="F272" s="202">
        <v>454.33264143000019</v>
      </c>
      <c r="G272" s="202">
        <v>295.50145733000005</v>
      </c>
      <c r="H272" s="202">
        <v>28619.764372980004</v>
      </c>
      <c r="I272" s="10"/>
      <c r="J272" s="204">
        <v>-7.2805596945144657E-3</v>
      </c>
      <c r="K272" s="204"/>
      <c r="L272" s="204">
        <v>1.5323712881910811E-2</v>
      </c>
      <c r="M272" s="204">
        <v>1.381840971964432E-2</v>
      </c>
      <c r="N272" s="204">
        <v>-4.1554939899895449E-2</v>
      </c>
      <c r="O272" s="204">
        <v>-4.0692808897008215E-3</v>
      </c>
      <c r="P272" s="10"/>
      <c r="Q272" s="202">
        <v>20441.349335049999</v>
      </c>
      <c r="R272" s="11"/>
      <c r="S272" s="202">
        <v>13256.031988150005</v>
      </c>
      <c r="T272" s="202">
        <v>1502.5978943500004</v>
      </c>
      <c r="U272" s="202">
        <v>730.18975097999999</v>
      </c>
      <c r="V272" s="202">
        <v>35930.168968530001</v>
      </c>
      <c r="W272" s="10"/>
      <c r="X272" s="204">
        <v>0.12707518457104339</v>
      </c>
      <c r="Y272" s="204"/>
      <c r="Z272" s="204">
        <v>7.97038618527659E-2</v>
      </c>
      <c r="AA272" s="204">
        <v>0.15938386928171644</v>
      </c>
      <c r="AB272" s="204">
        <v>8.6152867416366963E-3</v>
      </c>
      <c r="AC272" s="204">
        <v>0.10779034132715082</v>
      </c>
      <c r="AE272" s="208">
        <f t="shared" si="95"/>
        <v>44116.291477210005</v>
      </c>
      <c r="AF272" s="208">
        <f t="shared" ref="AF272" si="105">+D272+R272</f>
        <v>0</v>
      </c>
      <c r="AG272" s="208">
        <f t="shared" ref="AG272" si="106">+E272+S272</f>
        <v>17451.020120210007</v>
      </c>
      <c r="AH272" s="208">
        <f t="shared" ref="AH272" si="107">+F272+T272</f>
        <v>1956.9305357800006</v>
      </c>
      <c r="AI272" s="208">
        <f t="shared" ref="AI272" si="108">+G272+U272</f>
        <v>1025.6912083100001</v>
      </c>
      <c r="AJ272" s="208">
        <f t="shared" ref="AJ272" si="109">+H272+V272</f>
        <v>64549.933341510005</v>
      </c>
      <c r="AL272" s="209">
        <f t="shared" ref="AL272" si="110">+AE272/AE260-1</f>
        <v>5.0757999003713916E-2</v>
      </c>
      <c r="AM272" s="209"/>
      <c r="AN272" s="209">
        <f t="shared" ref="AN272" si="111">+AG272/AG260-1</f>
        <v>6.3493518538676907E-2</v>
      </c>
      <c r="AO272" s="209">
        <f t="shared" ref="AO272" si="112">+AH272/AH260-1</f>
        <v>0.12198289393461481</v>
      </c>
      <c r="AP272" s="209">
        <f t="shared" ref="AP272" si="113">+AI272/AI260-1</f>
        <v>-6.3693701879538045E-3</v>
      </c>
      <c r="AQ272" s="209">
        <f t="shared" ref="AQ272" si="114">+AJ272/AJ260-1</f>
        <v>5.5241131879481875E-2</v>
      </c>
    </row>
    <row r="273" spans="2:43" ht="14.25" customHeight="1">
      <c r="B273" s="322">
        <v>45352</v>
      </c>
      <c r="C273" s="202">
        <v>23684.345184909995</v>
      </c>
      <c r="D273" s="202"/>
      <c r="E273" s="202">
        <v>4155.4433763100005</v>
      </c>
      <c r="F273" s="202">
        <v>459.59975988999992</v>
      </c>
      <c r="G273" s="202">
        <v>284.84523788000001</v>
      </c>
      <c r="H273" s="202">
        <v>28584.233558989996</v>
      </c>
      <c r="I273" s="10"/>
      <c r="J273" s="204">
        <v>-4.0988586333350119E-2</v>
      </c>
      <c r="K273" s="204"/>
      <c r="L273" s="204">
        <v>-1.2668051297956007E-3</v>
      </c>
      <c r="M273" s="204">
        <v>2.0481936067944906E-2</v>
      </c>
      <c r="N273" s="204">
        <v>-9.0269084465387395E-2</v>
      </c>
      <c r="O273" s="204">
        <v>-3.4995316325753811E-2</v>
      </c>
      <c r="P273" s="10"/>
      <c r="Q273" s="202">
        <v>20720.613647540005</v>
      </c>
      <c r="R273" s="11"/>
      <c r="S273" s="202">
        <v>13280.889000840001</v>
      </c>
      <c r="T273" s="202">
        <v>1517.1368587800002</v>
      </c>
      <c r="U273" s="202">
        <v>737.18520835000004</v>
      </c>
      <c r="V273" s="202">
        <v>36255.824715510003</v>
      </c>
      <c r="W273" s="10"/>
      <c r="X273" s="204">
        <v>0.13992425402398512</v>
      </c>
      <c r="Y273" s="204"/>
      <c r="Z273" s="204">
        <v>6.3363702919762233E-2</v>
      </c>
      <c r="AA273" s="204">
        <v>0.14559096902750079</v>
      </c>
      <c r="AB273" s="204">
        <v>1.7334486482884159E-2</v>
      </c>
      <c r="AC273" s="204">
        <v>0.10821066351573472</v>
      </c>
      <c r="AE273" s="208">
        <f t="shared" si="95"/>
        <v>44404.95883245</v>
      </c>
      <c r="AF273" s="208">
        <f t="shared" ref="AF273" si="115">+D273+R273</f>
        <v>0</v>
      </c>
      <c r="AG273" s="208">
        <f t="shared" ref="AG273" si="116">+E273+S273</f>
        <v>17436.33237715</v>
      </c>
      <c r="AH273" s="208">
        <f t="shared" ref="AH273" si="117">+F273+T273</f>
        <v>1976.7366186700001</v>
      </c>
      <c r="AI273" s="208">
        <f t="shared" ref="AI273" si="118">+G273+U273</f>
        <v>1022.0304462300001</v>
      </c>
      <c r="AJ273" s="208">
        <f t="shared" ref="AJ273" si="119">+H273+V273</f>
        <v>64840.058274499999</v>
      </c>
      <c r="AL273" s="209">
        <f t="shared" ref="AL273" si="120">+AE273/AE261-1</f>
        <v>3.5712927636628589E-2</v>
      </c>
      <c r="AM273" s="209"/>
      <c r="AN273" s="209">
        <f t="shared" ref="AN273" si="121">+AG273/AG261-1</f>
        <v>4.7213222998628845E-2</v>
      </c>
      <c r="AO273" s="209">
        <f t="shared" ref="AO273" si="122">+AH273/AH261-1</f>
        <v>0.11384141046723983</v>
      </c>
      <c r="AP273" s="209">
        <f t="shared" ref="AP273" si="123">+AI273/AI261-1</f>
        <v>-1.513211542465609E-2</v>
      </c>
      <c r="AQ273" s="209">
        <f t="shared" ref="AQ273" si="124">+AJ273/AJ261-1</f>
        <v>4.0162548415179522E-2</v>
      </c>
    </row>
    <row r="274" spans="2:43" ht="14.25" customHeight="1">
      <c r="B274" s="322">
        <v>45383</v>
      </c>
      <c r="C274" s="202">
        <v>24004.658153190001</v>
      </c>
      <c r="D274" s="202"/>
      <c r="E274" s="202">
        <v>4178.6135557600001</v>
      </c>
      <c r="F274" s="202">
        <v>460.48780950000014</v>
      </c>
      <c r="G274" s="202">
        <v>288.72356545999997</v>
      </c>
      <c r="H274" s="202">
        <v>28932.48308391</v>
      </c>
      <c r="I274" s="10"/>
      <c r="J274" s="204">
        <v>-6.4527362418836942E-3</v>
      </c>
      <c r="K274" s="204"/>
      <c r="L274" s="204">
        <v>-6.6852572383505615E-3</v>
      </c>
      <c r="M274" s="204">
        <v>7.4103725763896566E-3</v>
      </c>
      <c r="N274" s="204">
        <v>-7.6600421212202674E-2</v>
      </c>
      <c r="O274" s="204">
        <v>-7.0215894771812337E-3</v>
      </c>
      <c r="P274" s="10"/>
      <c r="Q274" s="202">
        <v>20793.611682420003</v>
      </c>
      <c r="R274" s="11"/>
      <c r="S274" s="202">
        <v>13295.29576918</v>
      </c>
      <c r="T274" s="202">
        <v>1534.72664614</v>
      </c>
      <c r="U274" s="202">
        <v>736.76871124000002</v>
      </c>
      <c r="V274" s="202">
        <v>36360.402808980005</v>
      </c>
      <c r="W274" s="10"/>
      <c r="X274" s="204">
        <v>0.13236638652057509</v>
      </c>
      <c r="Y274" s="204"/>
      <c r="Z274" s="204">
        <v>5.4218050680821195E-2</v>
      </c>
      <c r="AA274" s="204">
        <v>0.14205655902282688</v>
      </c>
      <c r="AB274" s="204">
        <v>2.2501418053784805E-2</v>
      </c>
      <c r="AC274" s="204">
        <v>0.10053384509033436</v>
      </c>
      <c r="AE274" s="208">
        <f t="shared" si="95"/>
        <v>44798.269835610001</v>
      </c>
      <c r="AF274" s="208">
        <f t="shared" ref="AF274" si="125">+D274+R274</f>
        <v>0</v>
      </c>
      <c r="AG274" s="208">
        <f t="shared" ref="AG274" si="126">+E274+S274</f>
        <v>17473.909324939999</v>
      </c>
      <c r="AH274" s="208">
        <f t="shared" ref="AH274" si="127">+F274+T274</f>
        <v>1995.2144556400001</v>
      </c>
      <c r="AI274" s="208">
        <f t="shared" ref="AI274" si="128">+G274+U274</f>
        <v>1025.4922767</v>
      </c>
      <c r="AJ274" s="208">
        <f t="shared" ref="AJ274" si="129">+H274+V274</f>
        <v>65292.885892890001</v>
      </c>
      <c r="AL274" s="209">
        <f t="shared" ref="AL274" si="130">+AE274/AE262-1</f>
        <v>5.349363962456688E-2</v>
      </c>
      <c r="AM274" s="209"/>
      <c r="AN274" s="209">
        <f t="shared" ref="AN274" si="131">+AG274/AG262-1</f>
        <v>3.8984359706363936E-2</v>
      </c>
      <c r="AO274" s="209">
        <f t="shared" ref="AO274" si="132">+AH274/AH262-1</f>
        <v>0.10788148234264905</v>
      </c>
      <c r="AP274" s="209">
        <f t="shared" ref="AP274" si="133">+AI274/AI262-1</f>
        <v>-7.4886440747221616E-3</v>
      </c>
      <c r="AQ274" s="209">
        <f t="shared" ref="AQ274" si="134">+AJ274/AJ262-1</f>
        <v>5.0130908755436243E-2</v>
      </c>
    </row>
    <row r="275" spans="2:43" ht="14.25" customHeight="1">
      <c r="B275" s="322">
        <v>45413</v>
      </c>
      <c r="C275" s="202">
        <v>23753.9904613</v>
      </c>
      <c r="D275" s="202"/>
      <c r="E275" s="202">
        <v>4238.3399915600012</v>
      </c>
      <c r="F275" s="202">
        <v>464.63405724999996</v>
      </c>
      <c r="G275" s="202">
        <v>283.53266177999996</v>
      </c>
      <c r="H275" s="202">
        <v>28740.497171890001</v>
      </c>
      <c r="I275" s="10"/>
      <c r="J275" s="204">
        <v>-7.2308271228732623E-3</v>
      </c>
      <c r="K275" s="204"/>
      <c r="L275" s="204">
        <v>1.1807338825851499E-2</v>
      </c>
      <c r="M275" s="204">
        <v>1.8227526648754822E-2</v>
      </c>
      <c r="N275" s="204">
        <v>-0.10064628150493304</v>
      </c>
      <c r="O275" s="204">
        <v>-5.0875006342517848E-3</v>
      </c>
      <c r="P275" s="10"/>
      <c r="Q275" s="202">
        <v>21590.866762249996</v>
      </c>
      <c r="R275" s="11"/>
      <c r="S275" s="202">
        <v>13338.668729210001</v>
      </c>
      <c r="T275" s="202">
        <v>1554.5295532000002</v>
      </c>
      <c r="U275" s="202">
        <v>736.74332500000003</v>
      </c>
      <c r="V275" s="202">
        <v>37220.808369660001</v>
      </c>
      <c r="W275" s="10"/>
      <c r="X275" s="204">
        <v>0.18081044108629318</v>
      </c>
      <c r="Y275" s="204"/>
      <c r="Z275" s="204">
        <v>4.8423138387765574E-2</v>
      </c>
      <c r="AA275" s="204">
        <v>0.13598513416645863</v>
      </c>
      <c r="AB275" s="204">
        <v>3.2864206918352012E-2</v>
      </c>
      <c r="AC275" s="204">
        <v>0.1248651255444313</v>
      </c>
      <c r="AE275" s="208">
        <f t="shared" si="95"/>
        <v>45344.857223549996</v>
      </c>
      <c r="AF275" s="208">
        <f t="shared" ref="AF275" si="135">+D275+R275</f>
        <v>0</v>
      </c>
      <c r="AG275" s="208">
        <f t="shared" ref="AG275" si="136">+E275+S275</f>
        <v>17577.008720770002</v>
      </c>
      <c r="AH275" s="208">
        <f t="shared" ref="AH275" si="137">+F275+T275</f>
        <v>2019.1636104500003</v>
      </c>
      <c r="AI275" s="208">
        <f t="shared" ref="AI275" si="138">+G275+U275</f>
        <v>1020.27598678</v>
      </c>
      <c r="AJ275" s="208">
        <f t="shared" ref="AJ275" si="139">+H275+V275</f>
        <v>65961.305541549998</v>
      </c>
      <c r="AL275" s="209">
        <f t="shared" ref="AL275" si="140">+AE275/AE263-1</f>
        <v>7.4222589587973564E-2</v>
      </c>
      <c r="AM275" s="209"/>
      <c r="AN275" s="209">
        <f t="shared" ref="AN275" si="141">+AG275/AG263-1</f>
        <v>3.9353606995049306E-2</v>
      </c>
      <c r="AO275" s="209">
        <f t="shared" ref="AO275" si="142">+AH275/AH263-1</f>
        <v>0.10653753984982162</v>
      </c>
      <c r="AP275" s="209">
        <f t="shared" ref="AP275" si="143">+AI275/AI263-1</f>
        <v>-8.0577748570154206E-3</v>
      </c>
      <c r="AQ275" s="209">
        <f t="shared" ref="AQ275" si="144">+AJ275/AJ263-1</f>
        <v>6.429384467566579E-2</v>
      </c>
    </row>
    <row r="276" spans="2:43" ht="14.25" customHeight="1">
      <c r="B276" s="322">
        <v>45444</v>
      </c>
      <c r="C276" s="202">
        <v>23936.514548219999</v>
      </c>
      <c r="D276" s="202"/>
      <c r="E276" s="202">
        <v>4349.5555921500008</v>
      </c>
      <c r="F276" s="202">
        <v>473.30659265999998</v>
      </c>
      <c r="G276" s="202">
        <v>290.42415223</v>
      </c>
      <c r="H276" s="202">
        <v>29049.80088526</v>
      </c>
      <c r="I276" s="10"/>
      <c r="J276" s="204">
        <v>1.9338828378207884E-2</v>
      </c>
      <c r="K276" s="204"/>
      <c r="L276" s="204">
        <v>5.0344006436588318E-2</v>
      </c>
      <c r="M276" s="204">
        <v>3.0418768685788411E-2</v>
      </c>
      <c r="N276" s="204">
        <v>-5.5384209829970055E-2</v>
      </c>
      <c r="O276" s="204">
        <v>2.3231377705171807E-2</v>
      </c>
      <c r="P276" s="10"/>
      <c r="Q276" s="202">
        <v>22286.190034790001</v>
      </c>
      <c r="R276" s="11"/>
      <c r="S276" s="202">
        <v>13314.03255394</v>
      </c>
      <c r="T276" s="202">
        <v>1565.5361365300002</v>
      </c>
      <c r="U276" s="202">
        <v>735.83155942000008</v>
      </c>
      <c r="V276" s="202">
        <v>37901.590284680002</v>
      </c>
      <c r="W276" s="10"/>
      <c r="X276" s="204">
        <v>0.18849696032566898</v>
      </c>
      <c r="Y276" s="204"/>
      <c r="Z276" s="204">
        <v>4.0066426378887909E-2</v>
      </c>
      <c r="AA276" s="204">
        <v>0.13153967598527139</v>
      </c>
      <c r="AB276" s="204">
        <v>2.8756004644591604E-2</v>
      </c>
      <c r="AC276" s="204">
        <v>0.12629651961226118</v>
      </c>
      <c r="AE276" s="208">
        <f t="shared" si="95"/>
        <v>46222.704583009996</v>
      </c>
      <c r="AF276" s="208">
        <f t="shared" ref="AF276" si="145">+D276+R276</f>
        <v>0</v>
      </c>
      <c r="AG276" s="208">
        <f t="shared" ref="AG276" si="146">+E276+S276</f>
        <v>17663.588146090002</v>
      </c>
      <c r="AH276" s="208">
        <f t="shared" ref="AH276" si="147">+F276+T276</f>
        <v>2038.8427291900002</v>
      </c>
      <c r="AI276" s="208">
        <f t="shared" ref="AI276" si="148">+G276+U276</f>
        <v>1026.2557116500002</v>
      </c>
      <c r="AJ276" s="208">
        <f t="shared" ref="AJ276" si="149">+H276+V276</f>
        <v>66951.391169940005</v>
      </c>
      <c r="AL276" s="209">
        <f t="shared" ref="AL276" si="150">+AE276/AE264-1</f>
        <v>9.4443811186449178E-2</v>
      </c>
      <c r="AM276" s="209"/>
      <c r="AN276" s="209">
        <f t="shared" ref="AN276" si="151">+AG276/AG264-1</f>
        <v>4.2578509651272078E-2</v>
      </c>
      <c r="AO276" s="209">
        <f t="shared" ref="AO276" si="152">+AH276/AH264-1</f>
        <v>0.10633547906836349</v>
      </c>
      <c r="AP276" s="209">
        <f t="shared" ref="AP276" si="153">+AI276/AI264-1</f>
        <v>3.4614947449032041E-3</v>
      </c>
      <c r="AQ276" s="209">
        <f t="shared" ref="AQ276" si="154">+AJ276/AJ264-1</f>
        <v>7.9134011687248318E-2</v>
      </c>
    </row>
    <row r="277" spans="2:43" ht="14.25" customHeight="1">
      <c r="B277" s="322">
        <v>45474</v>
      </c>
      <c r="C277" s="202">
        <v>23899.53425543</v>
      </c>
      <c r="D277" s="202"/>
      <c r="E277" s="202">
        <v>4373.3339508499994</v>
      </c>
      <c r="F277" s="202">
        <v>476.95597679999997</v>
      </c>
      <c r="G277" s="202">
        <v>288.70405482000001</v>
      </c>
      <c r="H277" s="202">
        <v>29038.528237899998</v>
      </c>
      <c r="I277" s="10"/>
      <c r="J277" s="204">
        <v>2.6840618508410907E-2</v>
      </c>
      <c r="K277" s="204"/>
      <c r="L277" s="204">
        <v>4.926995057748651E-2</v>
      </c>
      <c r="M277" s="204">
        <v>3.4623249347957907E-2</v>
      </c>
      <c r="N277" s="204">
        <v>-4.4634164579584801E-2</v>
      </c>
      <c r="O277" s="204">
        <v>2.9516418879729001E-2</v>
      </c>
      <c r="P277" s="10"/>
      <c r="Q277" s="202">
        <v>22788.730216930002</v>
      </c>
      <c r="R277" s="11"/>
      <c r="S277" s="202">
        <v>13347.03639936</v>
      </c>
      <c r="T277" s="202">
        <v>1586.1340332800007</v>
      </c>
      <c r="U277" s="202">
        <v>738.13503528999991</v>
      </c>
      <c r="V277" s="202">
        <v>38460.035684859999</v>
      </c>
      <c r="W277" s="10"/>
      <c r="X277" s="204">
        <v>0.20501538823515864</v>
      </c>
      <c r="Y277" s="204"/>
      <c r="Z277" s="204">
        <v>4.2046323490389392E-2</v>
      </c>
      <c r="AA277" s="204">
        <v>0.13380688925561679</v>
      </c>
      <c r="AB277" s="204">
        <v>2.8784275747665733E-2</v>
      </c>
      <c r="AC277" s="204">
        <v>0.13664401797540493</v>
      </c>
      <c r="AE277" s="208">
        <f t="shared" ref="AE277" si="155">+C277+Q277</f>
        <v>46688.264472360002</v>
      </c>
      <c r="AF277" s="208">
        <f t="shared" ref="AF277" si="156">+D277+R277</f>
        <v>0</v>
      </c>
      <c r="AG277" s="208">
        <f t="shared" ref="AG277" si="157">+E277+S277</f>
        <v>17720.37035021</v>
      </c>
      <c r="AH277" s="208">
        <f t="shared" ref="AH277" si="158">+F277+T277</f>
        <v>2063.0900100800009</v>
      </c>
      <c r="AI277" s="208">
        <f t="shared" ref="AI277" si="159">+G277+U277</f>
        <v>1026.8390901099999</v>
      </c>
      <c r="AJ277" s="208">
        <f t="shared" ref="AJ277" si="160">+H277+V277</f>
        <v>67498.56392275999</v>
      </c>
      <c r="AL277" s="209">
        <f t="shared" ref="AL277" si="161">+AE277/AE265-1</f>
        <v>0.10671386973329433</v>
      </c>
      <c r="AM277" s="209"/>
      <c r="AN277" s="209">
        <f t="shared" ref="AN277" si="162">+AG277/AG265-1</f>
        <v>4.381983280585211E-2</v>
      </c>
      <c r="AO277" s="209">
        <f t="shared" ref="AO277" si="163">+AH277/AH265-1</f>
        <v>0.10922376402643108</v>
      </c>
      <c r="AP277" s="209">
        <f t="shared" ref="AP277" si="164">+AI277/AI265-1</f>
        <v>7.0258947931809423E-3</v>
      </c>
      <c r="AQ277" s="209">
        <f t="shared" ref="AQ277" si="165">+AJ277/AJ265-1</f>
        <v>8.794125410583975E-2</v>
      </c>
    </row>
    <row r="278" spans="2:43" ht="14.25" customHeight="1">
      <c r="B278" s="322">
        <v>45505</v>
      </c>
      <c r="C278" s="202">
        <v>24517.679658820001</v>
      </c>
      <c r="D278" s="202"/>
      <c r="E278" s="202">
        <v>4442.0934068600009</v>
      </c>
      <c r="F278" s="202">
        <v>486.13048515000003</v>
      </c>
      <c r="G278" s="202">
        <v>293.91811976999998</v>
      </c>
      <c r="H278" s="202">
        <v>29739.821670600002</v>
      </c>
      <c r="I278" s="10"/>
      <c r="J278" s="204">
        <v>4.4477226002944459E-2</v>
      </c>
      <c r="K278" s="204"/>
      <c r="L278" s="204">
        <v>5.2648401734805006E-2</v>
      </c>
      <c r="M278" s="204">
        <v>3.9437089675793846E-2</v>
      </c>
      <c r="N278" s="204">
        <v>-4.6830886098915059E-2</v>
      </c>
      <c r="O278" s="204">
        <v>4.461663266665683E-2</v>
      </c>
      <c r="P278" s="10"/>
      <c r="Q278" s="202">
        <v>23161.799580769999</v>
      </c>
      <c r="R278" s="11"/>
      <c r="S278" s="202">
        <v>13488.41759227</v>
      </c>
      <c r="T278" s="202">
        <v>1610.8133302300005</v>
      </c>
      <c r="U278" s="202">
        <v>747.47292416000005</v>
      </c>
      <c r="V278" s="202">
        <v>39008.503427429998</v>
      </c>
      <c r="W278" s="10"/>
      <c r="X278" s="204">
        <v>0.19753270323975536</v>
      </c>
      <c r="Y278" s="204"/>
      <c r="Z278" s="204">
        <v>4.9850252071907519E-2</v>
      </c>
      <c r="AA278" s="204">
        <v>0.13929695744433745</v>
      </c>
      <c r="AB278" s="204">
        <v>3.5119012289744678E-2</v>
      </c>
      <c r="AC278" s="204">
        <v>0.13643953868958647</v>
      </c>
      <c r="AE278" s="208">
        <f t="shared" ref="AE278" si="166">+C278+Q278</f>
        <v>47679.47923959</v>
      </c>
      <c r="AF278" s="208">
        <f t="shared" ref="AF278" si="167">+D278+R278</f>
        <v>0</v>
      </c>
      <c r="AG278" s="208">
        <f t="shared" ref="AG278" si="168">+E278+S278</f>
        <v>17930.510999130001</v>
      </c>
      <c r="AH278" s="208">
        <f t="shared" ref="AH278" si="169">+F278+T278</f>
        <v>2096.9438153800006</v>
      </c>
      <c r="AI278" s="208">
        <f t="shared" ref="AI278" si="170">+G278+U278</f>
        <v>1041.39104393</v>
      </c>
      <c r="AJ278" s="208">
        <f t="shared" ref="AJ278" si="171">+H278+V278</f>
        <v>68748.325098030007</v>
      </c>
      <c r="AL278" s="209">
        <f t="shared" ref="AL278" si="172">+AE278/AE266-1</f>
        <v>0.11361872897895631</v>
      </c>
      <c r="AM278" s="209"/>
      <c r="AN278" s="209">
        <f t="shared" ref="AN278" si="173">+AG278/AG266-1</f>
        <v>5.0542076791514567E-2</v>
      </c>
      <c r="AO278" s="209">
        <f t="shared" ref="AO278" si="174">+AH278/AH266-1</f>
        <v>0.11447538334592622</v>
      </c>
      <c r="AP278" s="209">
        <f t="shared" ref="AP278" si="175">+AI278/AI266-1</f>
        <v>1.0596289989604823E-2</v>
      </c>
      <c r="AQ278" s="209">
        <f t="shared" ref="AQ278" si="176">+AJ278/AJ266-1</f>
        <v>9.4809308149756299E-2</v>
      </c>
    </row>
    <row r="279" spans="2:43" ht="14.25" customHeight="1">
      <c r="B279" s="322">
        <v>45536</v>
      </c>
      <c r="C279" s="202">
        <v>24686.115871849997</v>
      </c>
      <c r="D279" s="202"/>
      <c r="E279" s="202">
        <v>4457.9503903300001</v>
      </c>
      <c r="F279" s="202">
        <v>492.55875437000009</v>
      </c>
      <c r="G279" s="202">
        <v>286.31207431000001</v>
      </c>
      <c r="H279" s="202">
        <v>29922.937090859996</v>
      </c>
      <c r="I279" s="10"/>
      <c r="J279" s="204">
        <v>6.9827943219307853E-2</v>
      </c>
      <c r="K279" s="204"/>
      <c r="L279" s="204">
        <v>7.828498030013642E-2</v>
      </c>
      <c r="M279" s="204">
        <v>9.5300059455148523E-2</v>
      </c>
      <c r="N279" s="204">
        <v>-4.2878723021206544E-2</v>
      </c>
      <c r="O279" s="204">
        <v>7.0282333452674983E-2</v>
      </c>
      <c r="P279" s="10"/>
      <c r="Q279" s="202">
        <v>23329.894746419999</v>
      </c>
      <c r="R279" s="11"/>
      <c r="S279" s="202">
        <v>13620.409049229998</v>
      </c>
      <c r="T279" s="202">
        <v>1643.1238288099996</v>
      </c>
      <c r="U279" s="202">
        <v>754.36616814000001</v>
      </c>
      <c r="V279" s="202">
        <v>39347.793792599994</v>
      </c>
      <c r="W279" s="10"/>
      <c r="X279" s="204">
        <v>0.18347139455607619</v>
      </c>
      <c r="Y279" s="204"/>
      <c r="Z279" s="204">
        <v>5.2092165410791536E-2</v>
      </c>
      <c r="AA279" s="204">
        <v>0.1485518989713519</v>
      </c>
      <c r="AB279" s="204">
        <v>3.7107684484022796E-2</v>
      </c>
      <c r="AC279" s="204">
        <v>0.13012819734092917</v>
      </c>
      <c r="AE279" s="208">
        <f t="shared" ref="AE279" si="177">+C279+Q279</f>
        <v>48016.010618269996</v>
      </c>
      <c r="AF279" s="208">
        <f t="shared" ref="AF279" si="178">+D279+R279</f>
        <v>0</v>
      </c>
      <c r="AG279" s="208">
        <f t="shared" ref="AG279" si="179">+E279+S279</f>
        <v>18078.359439559998</v>
      </c>
      <c r="AH279" s="208">
        <f t="shared" ref="AH279" si="180">+F279+T279</f>
        <v>2135.6825831799997</v>
      </c>
      <c r="AI279" s="208">
        <f t="shared" ref="AI279" si="181">+G279+U279</f>
        <v>1040.67824245</v>
      </c>
      <c r="AJ279" s="208">
        <f t="shared" ref="AJ279" si="182">+H279+V279</f>
        <v>69270.730883459997</v>
      </c>
      <c r="AL279" s="209">
        <f t="shared" ref="AL279" si="183">+AE279/AE267-1</f>
        <v>0.12218532742604538</v>
      </c>
      <c r="AM279" s="209"/>
      <c r="AN279" s="209">
        <f t="shared" ref="AN279" si="184">+AG279/AG267-1</f>
        <v>5.843214490379367E-2</v>
      </c>
      <c r="AO279" s="209">
        <f t="shared" ref="AO279" si="185">+AH279/AH267-1</f>
        <v>0.13581596472068891</v>
      </c>
      <c r="AP279" s="209">
        <f t="shared" ref="AP279" si="186">+AI279/AI267-1</f>
        <v>1.3798658740550529E-2</v>
      </c>
      <c r="AQ279" s="209">
        <f t="shared" ref="AQ279" si="187">+AJ279/AJ267-1</f>
        <v>0.10347479525296355</v>
      </c>
    </row>
    <row r="280" spans="2:43" ht="14.25" customHeight="1">
      <c r="B280" s="322">
        <v>45566</v>
      </c>
      <c r="C280" s="202">
        <v>25333.951804209999</v>
      </c>
      <c r="D280" s="202"/>
      <c r="E280" s="202">
        <v>4500.31270494</v>
      </c>
      <c r="F280" s="202">
        <v>500.53342637000003</v>
      </c>
      <c r="G280" s="202">
        <v>285.27599468</v>
      </c>
      <c r="H280" s="202">
        <v>30620.073930199997</v>
      </c>
      <c r="I280" s="10"/>
      <c r="J280" s="204">
        <v>9.5691843666267928E-2</v>
      </c>
      <c r="K280" s="204"/>
      <c r="L280" s="204">
        <v>8.8710939953129841E-2</v>
      </c>
      <c r="M280" s="204">
        <v>0.11781900219987729</v>
      </c>
      <c r="N280" s="204">
        <v>-2.7364377302374732E-2</v>
      </c>
      <c r="O280" s="204">
        <v>9.3725821469657467E-2</v>
      </c>
      <c r="P280" s="10"/>
      <c r="Q280" s="202">
        <v>23589.451464459995</v>
      </c>
      <c r="R280" s="11"/>
      <c r="S280" s="202">
        <v>13763.900717180002</v>
      </c>
      <c r="T280" s="202">
        <v>1670.1747617000001</v>
      </c>
      <c r="U280" s="202">
        <v>757.83504332999996</v>
      </c>
      <c r="V280" s="202">
        <v>39781.361986669996</v>
      </c>
      <c r="W280" s="10"/>
      <c r="X280" s="204">
        <v>0.19774544960461204</v>
      </c>
      <c r="Y280" s="204"/>
      <c r="Z280" s="204">
        <v>5.7005071572013399E-2</v>
      </c>
      <c r="AA280" s="204">
        <v>0.1533867739313588</v>
      </c>
      <c r="AB280" s="204">
        <v>4.6281534733507934E-2</v>
      </c>
      <c r="AC280" s="204">
        <v>0.14023119099653214</v>
      </c>
      <c r="AE280" s="208">
        <f t="shared" ref="AE280" si="188">+C280+Q280</f>
        <v>48923.403268669994</v>
      </c>
      <c r="AF280" s="208">
        <f t="shared" ref="AF280" si="189">+D280+R280</f>
        <v>0</v>
      </c>
      <c r="AG280" s="208">
        <f t="shared" ref="AG280" si="190">+E280+S280</f>
        <v>18264.213422120003</v>
      </c>
      <c r="AH280" s="208">
        <f t="shared" ref="AH280" si="191">+F280+T280</f>
        <v>2170.7081880700002</v>
      </c>
      <c r="AI280" s="208">
        <f t="shared" ref="AI280" si="192">+G280+U280</f>
        <v>1043.1110380099999</v>
      </c>
      <c r="AJ280" s="208">
        <f t="shared" ref="AJ280" si="193">+H280+V280</f>
        <v>70401.435916869988</v>
      </c>
      <c r="AL280" s="209">
        <f t="shared" ref="AL280" si="194">+AE280/AE268-1</f>
        <v>0.14263502734135614</v>
      </c>
      <c r="AM280" s="209"/>
      <c r="AN280" s="209">
        <f t="shared" ref="AN280" si="195">+AG280/AG268-1</f>
        <v>6.4644722046077074E-2</v>
      </c>
      <c r="AO280" s="209">
        <f t="shared" ref="AO280" si="196">+AH280/AH268-1</f>
        <v>0.14498604435940954</v>
      </c>
      <c r="AP280" s="209">
        <f t="shared" ref="AP280" si="197">+AI280/AI268-1</f>
        <v>2.5054941182994561E-2</v>
      </c>
      <c r="AQ280" s="209">
        <f t="shared" ref="AQ280" si="198">+AJ280/AJ268-1</f>
        <v>0.11952720320576593</v>
      </c>
    </row>
    <row r="281" spans="2:43" ht="14.25" customHeight="1">
      <c r="B281" s="322">
        <v>45597</v>
      </c>
      <c r="C281" s="202">
        <v>26160.771516340003</v>
      </c>
      <c r="D281" s="202"/>
      <c r="E281" s="202">
        <v>4583.1140113899992</v>
      </c>
      <c r="F281" s="202">
        <v>509.38197565000002</v>
      </c>
      <c r="G281" s="202">
        <v>280.85636165999995</v>
      </c>
      <c r="H281" s="202">
        <v>31534.123865040005</v>
      </c>
      <c r="I281" s="10"/>
      <c r="J281" s="204">
        <v>0.12651886284895464</v>
      </c>
      <c r="K281" s="204"/>
      <c r="L281" s="204">
        <v>0.13375292225240853</v>
      </c>
      <c r="M281" s="204">
        <v>0.14565528459899757</v>
      </c>
      <c r="N281" s="204">
        <v>-7.1492913996114238E-2</v>
      </c>
      <c r="O281" s="204">
        <v>0.12572837424904759</v>
      </c>
      <c r="P281" s="10"/>
      <c r="Q281" s="202">
        <v>23420.728123800003</v>
      </c>
      <c r="R281" s="11"/>
      <c r="S281" s="202">
        <v>13874.287631879997</v>
      </c>
      <c r="T281" s="202">
        <v>1693.6403833999993</v>
      </c>
      <c r="U281" s="202">
        <v>766.40959606999991</v>
      </c>
      <c r="V281" s="202">
        <v>39755.065735149998</v>
      </c>
      <c r="W281" s="10"/>
      <c r="X281" s="204">
        <v>0.17279016456145779</v>
      </c>
      <c r="Y281" s="204"/>
      <c r="Z281" s="204">
        <v>5.9791152216300825E-2</v>
      </c>
      <c r="AA281" s="204">
        <v>0.15704365306261669</v>
      </c>
      <c r="AB281" s="204">
        <v>6.1978928877357564E-2</v>
      </c>
      <c r="AC281" s="204">
        <v>0.12789708427093083</v>
      </c>
      <c r="AE281" s="208">
        <f t="shared" ref="AE281" si="199">+C281+Q281</f>
        <v>49581.499640140006</v>
      </c>
      <c r="AF281" s="208">
        <f t="shared" ref="AF281" si="200">+D281+R281</f>
        <v>0</v>
      </c>
      <c r="AG281" s="208">
        <f t="shared" ref="AG281" si="201">+E281+S281</f>
        <v>18457.401643269997</v>
      </c>
      <c r="AH281" s="208">
        <f t="shared" ref="AH281" si="202">+F281+T281</f>
        <v>2203.0223590499995</v>
      </c>
      <c r="AI281" s="208">
        <f t="shared" ref="AI281" si="203">+G281+U281</f>
        <v>1047.2659577299999</v>
      </c>
      <c r="AJ281" s="208">
        <f t="shared" ref="AJ281" si="204">+H281+V281</f>
        <v>71289.189600190002</v>
      </c>
      <c r="AL281" s="209">
        <f t="shared" ref="AL281" si="205">+AE281/AE269-1</f>
        <v>0.14791231407384453</v>
      </c>
      <c r="AM281" s="209"/>
      <c r="AN281" s="209">
        <f t="shared" ref="AN281" si="206">+AG281/AG269-1</f>
        <v>7.7241008425238622E-2</v>
      </c>
      <c r="AO281" s="209">
        <f t="shared" ref="AO281" si="207">+AH281/AH269-1</f>
        <v>0.15439036191528865</v>
      </c>
      <c r="AP281" s="209">
        <f t="shared" ref="AP281" si="208">+AI281/AI269-1</f>
        <v>2.2558628343851028E-2</v>
      </c>
      <c r="AQ281" s="209">
        <f t="shared" ref="AQ281" si="209">+AJ281/AJ269-1</f>
        <v>0.12693674540625599</v>
      </c>
    </row>
    <row r="282" spans="2:43" ht="14.25" customHeight="1">
      <c r="B282" s="322">
        <v>45627</v>
      </c>
      <c r="C282" s="202">
        <v>27776.894043970002</v>
      </c>
      <c r="D282" s="202"/>
      <c r="E282" s="202">
        <v>4873.1997966000008</v>
      </c>
      <c r="F282" s="202">
        <v>510.8273685800001</v>
      </c>
      <c r="G282" s="202">
        <v>305.35132728000002</v>
      </c>
      <c r="H282" s="202">
        <v>33466.272536429999</v>
      </c>
      <c r="I282" s="10"/>
      <c r="J282" s="204">
        <v>0.13026825000894937</v>
      </c>
      <c r="K282" s="204"/>
      <c r="L282" s="204">
        <v>0.14683400170932526</v>
      </c>
      <c r="M282" s="204">
        <v>0.1133348882865024</v>
      </c>
      <c r="N282" s="204">
        <v>1.3723664840024075E-3</v>
      </c>
      <c r="O282" s="204">
        <v>0.1310563323178433</v>
      </c>
      <c r="P282" s="10"/>
      <c r="Q282" s="202">
        <v>23354.044423259998</v>
      </c>
      <c r="R282" s="11"/>
      <c r="S282" s="202">
        <v>13939.427125870003</v>
      </c>
      <c r="T282" s="202">
        <v>1702.8767388199997</v>
      </c>
      <c r="U282" s="202">
        <v>772.74227841999993</v>
      </c>
      <c r="V282" s="202">
        <v>39769.090566370003</v>
      </c>
      <c r="W282" s="10"/>
      <c r="X282" s="204">
        <v>0.17448962580852778</v>
      </c>
      <c r="Y282" s="204"/>
      <c r="Z282" s="204">
        <v>6.4131304807246048E-2</v>
      </c>
      <c r="AA282" s="204">
        <v>0.15471976451973646</v>
      </c>
      <c r="AB282" s="204">
        <v>7.8861414633773386E-2</v>
      </c>
      <c r="AC282" s="204">
        <v>0.13061519928399146</v>
      </c>
      <c r="AE282" s="208">
        <f t="shared" ref="AE282" si="210">+C282+Q282</f>
        <v>51130.93846723</v>
      </c>
      <c r="AF282" s="208">
        <f t="shared" ref="AF282" si="211">+D282+R282</f>
        <v>0</v>
      </c>
      <c r="AG282" s="208">
        <f t="shared" ref="AG282" si="212">+E282+S282</f>
        <v>18812.626922470005</v>
      </c>
      <c r="AH282" s="208">
        <f t="shared" ref="AH282" si="213">+F282+T282</f>
        <v>2213.7041073999999</v>
      </c>
      <c r="AI282" s="208">
        <f t="shared" ref="AI282" si="214">+G282+U282</f>
        <v>1078.0936056999999</v>
      </c>
      <c r="AJ282" s="208">
        <f t="shared" ref="AJ282" si="215">+H282+V282</f>
        <v>73235.363102800009</v>
      </c>
      <c r="AL282" s="209">
        <f t="shared" ref="AL282" si="216">+AE282/AE270-1</f>
        <v>0.15004598758897503</v>
      </c>
      <c r="AM282" s="209"/>
      <c r="AN282" s="209">
        <f t="shared" ref="AN282" si="217">+AG282/AG270-1</f>
        <v>8.4387999788995582E-2</v>
      </c>
      <c r="AO282" s="209">
        <f t="shared" ref="AO282" si="218">+AH282/AH270-1</f>
        <v>0.14489917248444439</v>
      </c>
      <c r="AP282" s="209">
        <f t="shared" ref="AP282" si="219">+AI282/AI270-1</f>
        <v>5.5722768023585667E-2</v>
      </c>
      <c r="AQ282" s="209">
        <f t="shared" ref="AQ282" si="220">+AJ282/AJ270-1</f>
        <v>0.13081674059472848</v>
      </c>
    </row>
    <row r="283" spans="2:43" ht="14.25" customHeight="1">
      <c r="B283" s="322">
        <v>45658</v>
      </c>
      <c r="C283" s="202">
        <v>27681.855923610005</v>
      </c>
      <c r="D283" s="202"/>
      <c r="E283" s="202">
        <v>4892.4435631899987</v>
      </c>
      <c r="F283" s="202">
        <v>532.52518007000003</v>
      </c>
      <c r="G283" s="202">
        <v>297.52782908</v>
      </c>
      <c r="H283" s="202">
        <v>33404.352495949999</v>
      </c>
      <c r="I283" s="10"/>
      <c r="J283" s="204">
        <v>0.17494887344963184</v>
      </c>
      <c r="K283" s="204"/>
      <c r="L283" s="204">
        <v>0.17689828891590098</v>
      </c>
      <c r="M283" s="204">
        <v>0.17498837994638894</v>
      </c>
      <c r="N283" s="204">
        <v>-8.7186704019448502E-3</v>
      </c>
      <c r="O283" s="204">
        <v>0.173297862079548</v>
      </c>
      <c r="P283" s="10"/>
      <c r="Q283" s="202">
        <v>23728.67841665</v>
      </c>
      <c r="R283" s="11"/>
      <c r="S283" s="202">
        <v>14215.540328520001</v>
      </c>
      <c r="T283" s="202">
        <v>1775.2385248099999</v>
      </c>
      <c r="U283" s="202">
        <v>801.3107655</v>
      </c>
      <c r="V283" s="202">
        <v>40520.768035480003</v>
      </c>
      <c r="W283" s="10"/>
      <c r="X283" s="204">
        <v>0.18409149595599983</v>
      </c>
      <c r="Y283" s="204"/>
      <c r="Z283" s="204">
        <v>7.967691390771714E-2</v>
      </c>
      <c r="AA283" s="204">
        <v>0.19401271289480571</v>
      </c>
      <c r="AB283" s="204">
        <v>0.10818872648567623</v>
      </c>
      <c r="AC283" s="204">
        <v>0.14414037111177835</v>
      </c>
      <c r="AE283" s="208">
        <f t="shared" ref="AE283" si="221">+C283+Q283</f>
        <v>51410.534340260005</v>
      </c>
      <c r="AF283" s="208">
        <f t="shared" ref="AF283" si="222">+D283+R283</f>
        <v>0</v>
      </c>
      <c r="AG283" s="208">
        <f t="shared" ref="AG283" si="223">+E283+S283</f>
        <v>19107.983891709999</v>
      </c>
      <c r="AH283" s="208">
        <f t="shared" ref="AH283" si="224">+F283+T283</f>
        <v>2307.7637048799998</v>
      </c>
      <c r="AI283" s="208">
        <f t="shared" ref="AI283" si="225">+G283+U283</f>
        <v>1098.8385945800001</v>
      </c>
      <c r="AJ283" s="208">
        <f t="shared" ref="AJ283" si="226">+H283+V283</f>
        <v>73925.120531430002</v>
      </c>
      <c r="AL283" s="209">
        <f t="shared" ref="AL283" si="227">+AE283/AE271-1</f>
        <v>0.17915107045295997</v>
      </c>
      <c r="AM283" s="209"/>
      <c r="AN283" s="209">
        <f t="shared" ref="AN283" si="228">+AG283/AG271-1</f>
        <v>0.10300676472091475</v>
      </c>
      <c r="AO283" s="209">
        <f t="shared" ref="AO283" si="229">+AH283/AH271-1</f>
        <v>0.18956830347694797</v>
      </c>
      <c r="AP283" s="209">
        <f t="shared" ref="AP283" si="230">+AI283/AI271-1</f>
        <v>7.3896079446786667E-2</v>
      </c>
      <c r="AQ283" s="209">
        <f t="shared" ref="AQ283" si="231">+AJ283/AJ271-1</f>
        <v>0.15713418406370483</v>
      </c>
    </row>
    <row r="284" spans="2:43" ht="14.25" customHeight="1">
      <c r="B284" s="322">
        <v>45689</v>
      </c>
      <c r="C284" s="202">
        <v>28360.406378990003</v>
      </c>
      <c r="D284" s="11"/>
      <c r="E284" s="202">
        <v>4977.5697693800003</v>
      </c>
      <c r="F284" s="202">
        <v>538.53132710999989</v>
      </c>
      <c r="G284" s="202">
        <v>301.14659322000006</v>
      </c>
      <c r="H284" s="202">
        <v>34177.654068700009</v>
      </c>
      <c r="I284" s="10"/>
      <c r="J284" s="204">
        <v>0.19790815997333255</v>
      </c>
      <c r="K284" s="204"/>
      <c r="L284" s="204">
        <v>0.18655157361212926</v>
      </c>
      <c r="M284" s="204">
        <v>0.18532387506868653</v>
      </c>
      <c r="N284" s="204">
        <v>1.9103580540707155E-2</v>
      </c>
      <c r="O284" s="204">
        <v>0.19419760495887317</v>
      </c>
      <c r="P284" s="10"/>
      <c r="Q284" s="202">
        <v>24111.571664280003</v>
      </c>
      <c r="R284" s="202"/>
      <c r="S284" s="202">
        <v>14406.404306340002</v>
      </c>
      <c r="T284" s="202">
        <v>1821.4302826800003</v>
      </c>
      <c r="U284" s="202">
        <v>804.31874622999999</v>
      </c>
      <c r="V284" s="202">
        <v>41143.724999530001</v>
      </c>
      <c r="W284" s="10"/>
      <c r="X284" s="204">
        <v>0.17954892649561116</v>
      </c>
      <c r="Y284" s="204"/>
      <c r="Z284" s="204">
        <v>8.6781045732112982E-2</v>
      </c>
      <c r="AA284" s="204">
        <v>0.21218743186640876</v>
      </c>
      <c r="AB284" s="204">
        <v>0.10152018040586053</v>
      </c>
      <c r="AC284" s="204">
        <v>0.14510246349151257</v>
      </c>
      <c r="AE284" s="208">
        <f t="shared" ref="AE284" si="232">+C284+Q284</f>
        <v>52471.978043270006</v>
      </c>
      <c r="AF284" s="208">
        <f t="shared" ref="AF284" si="233">+D284+R284</f>
        <v>0</v>
      </c>
      <c r="AG284" s="208">
        <f t="shared" ref="AG284" si="234">+E284+S284</f>
        <v>19383.974075720002</v>
      </c>
      <c r="AH284" s="208">
        <f t="shared" ref="AH284" si="235">+F284+T284</f>
        <v>2359.9616097900002</v>
      </c>
      <c r="AI284" s="208">
        <f t="shared" ref="AI284" si="236">+G284+U284</f>
        <v>1105.4653394500001</v>
      </c>
      <c r="AJ284" s="208">
        <f t="shared" ref="AJ284" si="237">+H284+V284</f>
        <v>75321.379068230017</v>
      </c>
      <c r="AL284" s="209">
        <f t="shared" ref="AL284" si="238">+AE284/AE272-1</f>
        <v>0.1894013818087239</v>
      </c>
      <c r="AM284" s="209"/>
      <c r="AN284" s="209">
        <f t="shared" ref="AN284" si="239">+AG284/AG272-1</f>
        <v>0.11076452506472334</v>
      </c>
      <c r="AO284" s="209">
        <f t="shared" ref="AO284" si="240">+AH284/AH272-1</f>
        <v>0.2059506286202224</v>
      </c>
      <c r="AP284" s="209">
        <f t="shared" ref="AP284" si="241">+AI284/AI272-1</f>
        <v>7.7775972430768281E-2</v>
      </c>
      <c r="AQ284" s="209">
        <f t="shared" ref="AQ284" si="242">+AJ284/AJ272-1</f>
        <v>0.16686997443873786</v>
      </c>
    </row>
    <row r="285" spans="2:43" ht="14.25" customHeight="1">
      <c r="B285" s="3"/>
      <c r="C285" s="11"/>
      <c r="D285" s="11"/>
      <c r="E285" s="11"/>
      <c r="F285" s="11"/>
      <c r="G285" s="11"/>
      <c r="H285" s="69"/>
      <c r="I285" s="10"/>
      <c r="J285" s="12"/>
      <c r="K285" s="12"/>
      <c r="L285" s="12"/>
      <c r="M285" s="12"/>
      <c r="N285" s="323"/>
      <c r="O285" s="12"/>
      <c r="P285" s="10"/>
      <c r="Q285" s="11"/>
      <c r="R285" s="11"/>
      <c r="S285" s="11"/>
      <c r="T285" s="11"/>
      <c r="U285" s="11"/>
      <c r="V285" s="23"/>
      <c r="W285" s="10"/>
      <c r="X285" s="12"/>
      <c r="Y285" s="12"/>
      <c r="Z285" s="12"/>
      <c r="AA285" s="12"/>
      <c r="AB285" s="12"/>
      <c r="AC285" s="12"/>
      <c r="AE285" s="208"/>
      <c r="AF285" s="208"/>
      <c r="AG285" s="208"/>
      <c r="AH285" s="208"/>
      <c r="AI285" s="208"/>
      <c r="AJ285" s="208"/>
      <c r="AL285" s="209"/>
      <c r="AM285" s="209"/>
      <c r="AN285" s="209"/>
      <c r="AO285" s="209"/>
      <c r="AP285" s="209"/>
      <c r="AQ285" s="209"/>
    </row>
    <row r="286" spans="2:43">
      <c r="B286" s="205" t="s">
        <v>297</v>
      </c>
    </row>
    <row r="287" spans="2:43">
      <c r="B287" s="205" t="s">
        <v>298</v>
      </c>
    </row>
    <row r="288" spans="2:43">
      <c r="B288" s="205" t="s">
        <v>332</v>
      </c>
    </row>
    <row r="289" spans="2:22">
      <c r="B289" s="205" t="s">
        <v>336</v>
      </c>
      <c r="V289" s="9" t="s">
        <v>236</v>
      </c>
    </row>
    <row r="291" spans="2:22">
      <c r="H291" s="18"/>
    </row>
    <row r="292" spans="2:22">
      <c r="H292" s="18"/>
      <c r="J292" s="53"/>
    </row>
  </sheetData>
  <mergeCells count="8">
    <mergeCell ref="A8:Q8"/>
    <mergeCell ref="AE11:AJ11"/>
    <mergeCell ref="AL11:AQ11"/>
    <mergeCell ref="X11:AC11"/>
    <mergeCell ref="B11:B12"/>
    <mergeCell ref="C11:H11"/>
    <mergeCell ref="J11:O11"/>
    <mergeCell ref="Q11:V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AA291"/>
  <sheetViews>
    <sheetView showGridLines="0" zoomScale="90" zoomScaleNormal="90" workbookViewId="0">
      <pane xSplit="2" ySplit="13" topLeftCell="C264" activePane="bottomRight" state="frozen"/>
      <selection activeCell="C12" sqref="C12"/>
      <selection pane="topRight" activeCell="C12" sqref="C12"/>
      <selection pane="bottomLeft" activeCell="C12" sqref="C12"/>
      <selection pane="bottomRight" activeCell="O285" sqref="O285:P285"/>
    </sheetView>
  </sheetViews>
  <sheetFormatPr baseColWidth="10" defaultColWidth="11.42578125" defaultRowHeight="15"/>
  <cols>
    <col min="1" max="2" width="11.42578125" style="9"/>
    <col min="3" max="4" width="11.42578125" style="9" customWidth="1"/>
    <col min="5" max="9" width="11.42578125" style="9"/>
    <col min="10" max="10" width="2.5703125" style="9" customWidth="1"/>
    <col min="11" max="17" width="11.42578125" style="9"/>
    <col min="18" max="18" width="2.5703125" style="9" customWidth="1"/>
    <col min="19" max="16384" width="11.42578125" style="9"/>
  </cols>
  <sheetData>
    <row r="1" spans="1:17">
      <c r="A1" s="16"/>
    </row>
    <row r="2" spans="1:17">
      <c r="B2" s="8"/>
    </row>
    <row r="6" spans="1:17">
      <c r="B6" s="8"/>
    </row>
    <row r="7" spans="1:17">
      <c r="B7" s="4"/>
    </row>
    <row r="8" spans="1:17">
      <c r="A8" s="363"/>
      <c r="B8" s="363"/>
      <c r="C8" s="363"/>
      <c r="D8" s="363"/>
      <c r="E8" s="363"/>
      <c r="F8" s="363"/>
      <c r="G8" s="363"/>
      <c r="H8" s="363"/>
      <c r="I8" s="363"/>
      <c r="J8" s="363"/>
      <c r="K8" s="363"/>
      <c r="L8" s="363"/>
      <c r="M8" s="363"/>
      <c r="N8" s="363"/>
      <c r="O8" s="363"/>
      <c r="P8" s="363"/>
      <c r="Q8" s="363"/>
    </row>
    <row r="9" spans="1:17">
      <c r="B9" s="4"/>
    </row>
    <row r="10" spans="1:17" ht="15.75" thickBot="1"/>
    <row r="11" spans="1:17" ht="15.75" thickTop="1">
      <c r="B11" s="394" t="s">
        <v>7</v>
      </c>
      <c r="C11" s="366" t="s">
        <v>28</v>
      </c>
      <c r="D11" s="366"/>
      <c r="E11" s="366"/>
      <c r="F11" s="366"/>
      <c r="G11" s="366"/>
      <c r="H11" s="366"/>
      <c r="I11" s="366"/>
      <c r="K11" s="366" t="s">
        <v>29</v>
      </c>
      <c r="L11" s="366"/>
      <c r="M11" s="366"/>
      <c r="N11" s="366"/>
      <c r="O11" s="366"/>
      <c r="P11" s="366"/>
      <c r="Q11" s="366"/>
    </row>
    <row r="12" spans="1:17">
      <c r="B12" s="394"/>
      <c r="C12" s="394" t="s">
        <v>27</v>
      </c>
      <c r="D12" s="394"/>
      <c r="E12" s="394" t="s">
        <v>24</v>
      </c>
      <c r="F12" s="394"/>
      <c r="G12" s="394"/>
      <c r="H12" s="394"/>
      <c r="I12" s="394"/>
      <c r="K12" s="394" t="s">
        <v>27</v>
      </c>
      <c r="L12" s="394"/>
      <c r="M12" s="394" t="s">
        <v>24</v>
      </c>
      <c r="N12" s="394"/>
      <c r="O12" s="394"/>
      <c r="P12" s="394"/>
      <c r="Q12" s="394"/>
    </row>
    <row r="13" spans="1:17" ht="26.25" thickBot="1">
      <c r="B13" s="367"/>
      <c r="C13" s="329" t="s">
        <v>25</v>
      </c>
      <c r="D13" s="329" t="s">
        <v>26</v>
      </c>
      <c r="E13" s="329" t="s">
        <v>2</v>
      </c>
      <c r="F13" s="329" t="s">
        <v>3</v>
      </c>
      <c r="G13" s="329" t="s">
        <v>4</v>
      </c>
      <c r="H13" s="329" t="s">
        <v>5</v>
      </c>
      <c r="I13" s="329" t="s">
        <v>6</v>
      </c>
      <c r="K13" s="329" t="s">
        <v>25</v>
      </c>
      <c r="L13" s="329" t="s">
        <v>26</v>
      </c>
      <c r="M13" s="329" t="s">
        <v>2</v>
      </c>
      <c r="N13" s="329" t="s">
        <v>3</v>
      </c>
      <c r="O13" s="329" t="s">
        <v>4</v>
      </c>
      <c r="P13" s="329" t="s">
        <v>5</v>
      </c>
      <c r="Q13" s="329" t="s">
        <v>6</v>
      </c>
    </row>
    <row r="14" spans="1:17" ht="15.75" thickTop="1">
      <c r="B14" s="322">
        <v>37438</v>
      </c>
      <c r="C14" s="202">
        <v>2936.6927679999999</v>
      </c>
      <c r="D14" s="202">
        <v>1316.180728</v>
      </c>
      <c r="E14" s="202">
        <v>539.08613700000001</v>
      </c>
      <c r="F14" s="202">
        <v>463.63283999999999</v>
      </c>
      <c r="G14" s="202">
        <v>201.33184199999999</v>
      </c>
      <c r="H14" s="202">
        <v>80.555216999999999</v>
      </c>
      <c r="I14" s="202">
        <v>31.394380000000002</v>
      </c>
      <c r="J14" s="203"/>
      <c r="K14" s="204">
        <v>0.69051966176799717</v>
      </c>
      <c r="L14" s="204">
        <v>0.30948033823200277</v>
      </c>
      <c r="M14" s="204">
        <v>0.40963979224152464</v>
      </c>
      <c r="N14" s="204">
        <v>0.35230447829888828</v>
      </c>
      <c r="O14" s="204">
        <v>0.15298767352365333</v>
      </c>
      <c r="P14" s="204">
        <v>6.1212151622906476E-2</v>
      </c>
      <c r="Q14" s="204">
        <v>2.3855904313027209E-2</v>
      </c>
    </row>
    <row r="15" spans="1:17">
      <c r="B15" s="322">
        <v>37469</v>
      </c>
      <c r="C15" s="202">
        <v>2935.75126</v>
      </c>
      <c r="D15" s="202">
        <v>1340.6932360000001</v>
      </c>
      <c r="E15" s="202">
        <v>485.858002</v>
      </c>
      <c r="F15" s="202">
        <v>547.40087400000004</v>
      </c>
      <c r="G15" s="202">
        <v>196.97429099999999</v>
      </c>
      <c r="H15" s="202">
        <v>79.757216</v>
      </c>
      <c r="I15" s="202">
        <v>30.499231999999999</v>
      </c>
      <c r="J15" s="203"/>
      <c r="K15" s="204">
        <v>0.68649347904456004</v>
      </c>
      <c r="L15" s="204">
        <v>0.31350652095544002</v>
      </c>
      <c r="M15" s="204">
        <v>0.36244816562790011</v>
      </c>
      <c r="N15" s="204">
        <v>0.40835890698041705</v>
      </c>
      <c r="O15" s="204">
        <v>0.14694204923027324</v>
      </c>
      <c r="P15" s="204">
        <v>5.9498570602503326E-2</v>
      </c>
      <c r="Q15" s="204">
        <v>2.2752307558906379E-2</v>
      </c>
    </row>
    <row r="16" spans="1:17">
      <c r="B16" s="322">
        <v>37500</v>
      </c>
      <c r="C16" s="202">
        <v>3040.0080849999999</v>
      </c>
      <c r="D16" s="202">
        <v>1328.9722839999999</v>
      </c>
      <c r="E16" s="202">
        <v>505.16155500000002</v>
      </c>
      <c r="F16" s="202">
        <v>520.732485</v>
      </c>
      <c r="G16" s="202">
        <v>202.87500299999999</v>
      </c>
      <c r="H16" s="202">
        <v>69.933514000000002</v>
      </c>
      <c r="I16" s="202">
        <v>30.069012000000001</v>
      </c>
      <c r="J16" s="203"/>
      <c r="K16" s="204">
        <v>0.69581637550269337</v>
      </c>
      <c r="L16" s="204">
        <v>0.30418362449730657</v>
      </c>
      <c r="M16" s="204">
        <v>0.38017185706356721</v>
      </c>
      <c r="N16" s="204">
        <v>0.3918901466200771</v>
      </c>
      <c r="O16" s="204">
        <v>0.15267861514577602</v>
      </c>
      <c r="P16" s="204">
        <v>5.2630200428377759E-2</v>
      </c>
      <c r="Q16" s="204">
        <v>2.2629180742201743E-2</v>
      </c>
    </row>
    <row r="17" spans="2:17">
      <c r="B17" s="322">
        <v>37530</v>
      </c>
      <c r="C17" s="202">
        <v>3021.81882</v>
      </c>
      <c r="D17" s="202">
        <v>1334.988188</v>
      </c>
      <c r="E17" s="202">
        <v>519.26148899999998</v>
      </c>
      <c r="F17" s="202">
        <v>540.57408099999998</v>
      </c>
      <c r="G17" s="202">
        <v>184.63887399999999</v>
      </c>
      <c r="H17" s="202">
        <v>66.533002999999994</v>
      </c>
      <c r="I17" s="202">
        <v>23.521325999999998</v>
      </c>
      <c r="J17" s="203"/>
      <c r="K17" s="204">
        <v>0.69358564986957538</v>
      </c>
      <c r="L17" s="204">
        <v>0.30641435013042473</v>
      </c>
      <c r="M17" s="204">
        <v>0.3890972600258803</v>
      </c>
      <c r="N17" s="204">
        <v>0.40506738553474408</v>
      </c>
      <c r="O17" s="204">
        <v>0.13835510911086216</v>
      </c>
      <c r="P17" s="204">
        <v>4.9855053218848804E-2</v>
      </c>
      <c r="Q17" s="204">
        <v>1.7625192109664612E-2</v>
      </c>
    </row>
    <row r="18" spans="2:17">
      <c r="B18" s="322">
        <v>37561</v>
      </c>
      <c r="C18" s="202">
        <v>3042.9838610000002</v>
      </c>
      <c r="D18" s="202">
        <v>1313.2666059999999</v>
      </c>
      <c r="E18" s="202">
        <v>543.54857300000003</v>
      </c>
      <c r="F18" s="202">
        <v>498.866129</v>
      </c>
      <c r="G18" s="202">
        <v>177.771693</v>
      </c>
      <c r="H18" s="202">
        <v>66.270751000000004</v>
      </c>
      <c r="I18" s="202">
        <v>26.715094000000001</v>
      </c>
      <c r="J18" s="203"/>
      <c r="K18" s="204">
        <v>0.69853280568956788</v>
      </c>
      <c r="L18" s="204">
        <v>0.30146719431043217</v>
      </c>
      <c r="M18" s="204">
        <v>0.41392024324242499</v>
      </c>
      <c r="N18" s="204">
        <v>0.37989390409288581</v>
      </c>
      <c r="O18" s="204">
        <v>0.135375762283857</v>
      </c>
      <c r="P18" s="204">
        <v>5.0466152863542113E-2</v>
      </c>
      <c r="Q18" s="204">
        <v>2.0343937517290193E-2</v>
      </c>
    </row>
    <row r="19" spans="2:17">
      <c r="B19" s="322">
        <v>37591</v>
      </c>
      <c r="C19" s="202">
        <v>3138.5863709999999</v>
      </c>
      <c r="D19" s="202">
        <v>1293.8099440000001</v>
      </c>
      <c r="E19" s="202">
        <v>606.61264600000004</v>
      </c>
      <c r="F19" s="202">
        <v>438.24706099999997</v>
      </c>
      <c r="G19" s="202">
        <v>159.80686700000001</v>
      </c>
      <c r="H19" s="202">
        <v>65.890692999999999</v>
      </c>
      <c r="I19" s="202">
        <v>23.014633</v>
      </c>
      <c r="J19" s="203"/>
      <c r="K19" s="204">
        <v>0.70810147557845349</v>
      </c>
      <c r="L19" s="204">
        <v>0.29189852442154646</v>
      </c>
      <c r="M19" s="204">
        <v>0.46894389558091049</v>
      </c>
      <c r="N19" s="204">
        <v>0.33878832788498259</v>
      </c>
      <c r="O19" s="204">
        <v>0.12353922267482774</v>
      </c>
      <c r="P19" s="204">
        <v>5.0937016334383883E-2</v>
      </c>
      <c r="Q19" s="204">
        <v>1.7791537524895214E-2</v>
      </c>
    </row>
    <row r="20" spans="2:17">
      <c r="B20" s="322">
        <v>37622</v>
      </c>
      <c r="C20" s="202">
        <v>3071.688666</v>
      </c>
      <c r="D20" s="202">
        <v>1311.1244019999999</v>
      </c>
      <c r="E20" s="202">
        <v>559.66571899999997</v>
      </c>
      <c r="F20" s="202">
        <v>487.00429200000002</v>
      </c>
      <c r="G20" s="202">
        <v>185.91420199999999</v>
      </c>
      <c r="H20" s="202">
        <v>60.559981999999998</v>
      </c>
      <c r="I20" s="202">
        <v>17.814851000000001</v>
      </c>
      <c r="J20" s="203"/>
      <c r="K20" s="204">
        <v>0.70084866005971314</v>
      </c>
      <c r="L20" s="204">
        <v>0.29915133994028698</v>
      </c>
      <c r="M20" s="204">
        <v>0.42691319817171464</v>
      </c>
      <c r="N20" s="204">
        <v>0.37148703728461097</v>
      </c>
      <c r="O20" s="204">
        <v>0.14181541564342659</v>
      </c>
      <c r="P20" s="204">
        <v>4.6195174582135651E-2</v>
      </c>
      <c r="Q20" s="204">
        <v>1.3589174318112148E-2</v>
      </c>
    </row>
    <row r="21" spans="2:17">
      <c r="B21" s="322">
        <v>37653</v>
      </c>
      <c r="C21" s="202">
        <v>3048.9309360000002</v>
      </c>
      <c r="D21" s="202">
        <v>1377.128899</v>
      </c>
      <c r="E21" s="202">
        <v>578.96923700000002</v>
      </c>
      <c r="F21" s="202">
        <v>524.45458399999995</v>
      </c>
      <c r="G21" s="202">
        <v>193.708057</v>
      </c>
      <c r="H21" s="202">
        <v>61.261040000000001</v>
      </c>
      <c r="I21" s="202">
        <v>18.153618000000002</v>
      </c>
      <c r="J21" s="203"/>
      <c r="K21" s="204">
        <v>0.68885895122563345</v>
      </c>
      <c r="L21" s="204">
        <v>0.3111410487743666</v>
      </c>
      <c r="M21" s="204">
        <v>0.42059546979238482</v>
      </c>
      <c r="N21" s="204">
        <v>0.38099299245194568</v>
      </c>
      <c r="O21" s="204">
        <v>0.14072031125288451</v>
      </c>
      <c r="P21" s="204">
        <v>4.4503428251698424E-2</v>
      </c>
      <c r="Q21" s="204">
        <v>1.3187798251086515E-2</v>
      </c>
    </row>
    <row r="22" spans="2:17">
      <c r="B22" s="322">
        <v>37681</v>
      </c>
      <c r="C22" s="202">
        <v>3203.4225620000002</v>
      </c>
      <c r="D22" s="202">
        <v>1400.287374</v>
      </c>
      <c r="E22" s="202">
        <v>614.01137900000003</v>
      </c>
      <c r="F22" s="202">
        <v>487.507634</v>
      </c>
      <c r="G22" s="202">
        <v>217.18156300000001</v>
      </c>
      <c r="H22" s="202">
        <v>61.845030999999999</v>
      </c>
      <c r="I22" s="202">
        <v>19.578302000000001</v>
      </c>
      <c r="J22" s="203"/>
      <c r="K22" s="204">
        <v>0.695835012746989</v>
      </c>
      <c r="L22" s="204">
        <v>0.30416498725301094</v>
      </c>
      <c r="M22" s="204">
        <v>0.43854074275364724</v>
      </c>
      <c r="N22" s="204">
        <v>0.3481889216135084</v>
      </c>
      <c r="O22" s="204">
        <v>0.15511595909758868</v>
      </c>
      <c r="P22" s="204">
        <v>4.4171112715424669E-2</v>
      </c>
      <c r="Q22" s="204">
        <v>1.3983263819830963E-2</v>
      </c>
    </row>
    <row r="23" spans="2:17">
      <c r="B23" s="322">
        <v>37712</v>
      </c>
      <c r="C23" s="202">
        <v>3221.484661</v>
      </c>
      <c r="D23" s="202">
        <v>1401.8264200000001</v>
      </c>
      <c r="E23" s="202">
        <v>584.18911000000003</v>
      </c>
      <c r="F23" s="202">
        <v>513.19312000000002</v>
      </c>
      <c r="G23" s="202">
        <v>223.426807</v>
      </c>
      <c r="H23" s="202">
        <v>61.236944999999999</v>
      </c>
      <c r="I23" s="202">
        <v>19.555278000000001</v>
      </c>
      <c r="J23" s="204"/>
      <c r="K23" s="204">
        <v>0.69679167258267394</v>
      </c>
      <c r="L23" s="204">
        <v>0.30320832741732617</v>
      </c>
      <c r="M23" s="204">
        <v>0.41680121634593842</v>
      </c>
      <c r="N23" s="204">
        <v>0.36614773020395253</v>
      </c>
      <c r="O23" s="204">
        <v>0.15940825210159981</v>
      </c>
      <c r="P23" s="204">
        <v>4.3690703445857335E-2</v>
      </c>
      <c r="Q23" s="204">
        <v>1.3952097902651712E-2</v>
      </c>
    </row>
    <row r="24" spans="2:17">
      <c r="B24" s="322">
        <v>37742</v>
      </c>
      <c r="C24" s="202">
        <v>3276.6057919999998</v>
      </c>
      <c r="D24" s="202">
        <v>1455.4834599999999</v>
      </c>
      <c r="E24" s="202">
        <v>568.10062700000003</v>
      </c>
      <c r="F24" s="202">
        <v>579.56352600000002</v>
      </c>
      <c r="G24" s="202">
        <v>227.42934500000001</v>
      </c>
      <c r="H24" s="202">
        <v>62.794319000000002</v>
      </c>
      <c r="I24" s="202">
        <v>16.584375999999999</v>
      </c>
      <c r="J24" s="204"/>
      <c r="K24" s="204">
        <v>0.6924226525556666</v>
      </c>
      <c r="L24" s="204">
        <v>0.30757734744433346</v>
      </c>
      <c r="M24" s="204">
        <v>0.39058885397336701</v>
      </c>
      <c r="N24" s="204">
        <v>0.39846999398770899</v>
      </c>
      <c r="O24" s="204">
        <v>0.15636555040004121</v>
      </c>
      <c r="P24" s="204">
        <v>4.3173268834023004E-2</v>
      </c>
      <c r="Q24" s="204">
        <v>1.1402332804859609E-2</v>
      </c>
    </row>
    <row r="25" spans="2:17">
      <c r="B25" s="322">
        <v>37773</v>
      </c>
      <c r="C25" s="202">
        <v>3292.2724280000002</v>
      </c>
      <c r="D25" s="202">
        <v>1439.622384</v>
      </c>
      <c r="E25" s="202">
        <v>593.13221899999996</v>
      </c>
      <c r="F25" s="202">
        <v>518.31567299999995</v>
      </c>
      <c r="G25" s="202">
        <v>247.793374</v>
      </c>
      <c r="H25" s="202">
        <v>62.108485000000002</v>
      </c>
      <c r="I25" s="202">
        <v>17.554639999999999</v>
      </c>
      <c r="J25" s="204"/>
      <c r="K25" s="204">
        <v>0.6957619640341236</v>
      </c>
      <c r="L25" s="204">
        <v>0.3042380359658764</v>
      </c>
      <c r="M25" s="204">
        <v>0.41221100075161282</v>
      </c>
      <c r="N25" s="204">
        <v>0.36021550579867534</v>
      </c>
      <c r="O25" s="204">
        <v>0.17220975594340235</v>
      </c>
      <c r="P25" s="204">
        <v>4.3163733037770678E-2</v>
      </c>
      <c r="Q25" s="204">
        <v>1.2200004468538729E-2</v>
      </c>
    </row>
    <row r="26" spans="2:17">
      <c r="B26" s="322">
        <v>37803</v>
      </c>
      <c r="C26" s="202">
        <v>3305.7664599999998</v>
      </c>
      <c r="D26" s="202">
        <v>1470.1486540000001</v>
      </c>
      <c r="E26" s="202">
        <v>589.44084799999996</v>
      </c>
      <c r="F26" s="202">
        <v>560.01853100000005</v>
      </c>
      <c r="G26" s="202">
        <v>246.525735</v>
      </c>
      <c r="H26" s="202">
        <v>53.281326999999997</v>
      </c>
      <c r="I26" s="202">
        <v>19.861401999999998</v>
      </c>
      <c r="J26" s="204"/>
      <c r="K26" s="204">
        <v>0.69217445894495855</v>
      </c>
      <c r="L26" s="204">
        <v>0.30782554105504151</v>
      </c>
      <c r="M26" s="204">
        <v>0.40121821311094713</v>
      </c>
      <c r="N26" s="204">
        <v>0.38119114933961545</v>
      </c>
      <c r="O26" s="204">
        <v>0.16780414051413498</v>
      </c>
      <c r="P26" s="204">
        <v>3.626731822820678E-2</v>
      </c>
      <c r="Q26" s="204">
        <v>1.3519178807095824E-2</v>
      </c>
    </row>
    <row r="27" spans="2:17">
      <c r="B27" s="322">
        <v>37834</v>
      </c>
      <c r="C27" s="202">
        <v>3360.0549850000002</v>
      </c>
      <c r="D27" s="202">
        <v>1523.4920810000001</v>
      </c>
      <c r="E27" s="202">
        <v>536.25155400000006</v>
      </c>
      <c r="F27" s="202">
        <v>630.97254699999996</v>
      </c>
      <c r="G27" s="202">
        <v>274.97827100000001</v>
      </c>
      <c r="H27" s="202">
        <v>56.69135</v>
      </c>
      <c r="I27" s="202">
        <v>22.540132</v>
      </c>
      <c r="J27" s="204"/>
      <c r="K27" s="204">
        <v>0.68803575343692613</v>
      </c>
      <c r="L27" s="204">
        <v>0.31196424656307387</v>
      </c>
      <c r="M27" s="204">
        <v>0.35246458634408695</v>
      </c>
      <c r="N27" s="204">
        <v>0.41472229984965214</v>
      </c>
      <c r="O27" s="204">
        <v>0.18073626420041525</v>
      </c>
      <c r="P27" s="204">
        <v>3.7261790810657218E-2</v>
      </c>
      <c r="Q27" s="204">
        <v>1.4815058795188343E-2</v>
      </c>
    </row>
    <row r="28" spans="2:17">
      <c r="B28" s="322">
        <v>37865</v>
      </c>
      <c r="C28" s="202">
        <v>3446.6366600000001</v>
      </c>
      <c r="D28" s="202">
        <v>1560.9179959999999</v>
      </c>
      <c r="E28" s="202">
        <v>646.26172799999995</v>
      </c>
      <c r="F28" s="202">
        <v>580.98480400000005</v>
      </c>
      <c r="G28" s="202">
        <v>233.613021</v>
      </c>
      <c r="H28" s="202">
        <v>76.234679999999997</v>
      </c>
      <c r="I28" s="202">
        <v>23.283913999999999</v>
      </c>
      <c r="J28" s="204"/>
      <c r="K28" s="204">
        <v>0.68828737712733212</v>
      </c>
      <c r="L28" s="204">
        <v>0.31171262287266782</v>
      </c>
      <c r="M28" s="204">
        <v>0.41416994287090575</v>
      </c>
      <c r="N28" s="204">
        <v>0.37233590147170903</v>
      </c>
      <c r="O28" s="204">
        <v>0.14971564517815561</v>
      </c>
      <c r="P28" s="204">
        <v>4.885654169572267E-2</v>
      </c>
      <c r="Q28" s="204">
        <v>1.4921968783506677E-2</v>
      </c>
    </row>
    <row r="29" spans="2:17">
      <c r="B29" s="322">
        <v>37895</v>
      </c>
      <c r="C29" s="202">
        <v>3497.2089317099999</v>
      </c>
      <c r="D29" s="202">
        <v>1626.8260219000001</v>
      </c>
      <c r="E29" s="202">
        <v>616.64137678999998</v>
      </c>
      <c r="F29" s="202">
        <v>643.55686348000006</v>
      </c>
      <c r="G29" s="202">
        <v>254.00355184</v>
      </c>
      <c r="H29" s="202">
        <v>85.748720789999993</v>
      </c>
      <c r="I29" s="202">
        <v>26.092659999999999</v>
      </c>
      <c r="J29" s="204"/>
      <c r="K29" s="204">
        <v>0.6825107485354166</v>
      </c>
      <c r="L29" s="204">
        <v>0.31748925146458334</v>
      </c>
      <c r="M29" s="204">
        <v>0.37922816999393583</v>
      </c>
      <c r="N29" s="204">
        <v>0.39578092033819462</v>
      </c>
      <c r="O29" s="204">
        <v>0.15620959890443264</v>
      </c>
      <c r="P29" s="204">
        <v>5.2734590458056341E-2</v>
      </c>
      <c r="Q29" s="204">
        <v>1.6046720305380645E-2</v>
      </c>
    </row>
    <row r="30" spans="2:17">
      <c r="B30" s="322">
        <v>37926</v>
      </c>
      <c r="C30" s="202">
        <v>3646.0151248899997</v>
      </c>
      <c r="D30" s="202">
        <v>1699.6779786500001</v>
      </c>
      <c r="E30" s="202">
        <v>645.21814386000005</v>
      </c>
      <c r="F30" s="202">
        <v>645.45172215999992</v>
      </c>
      <c r="G30" s="202">
        <v>270.96255284000006</v>
      </c>
      <c r="H30" s="202">
        <v>108.54161178999999</v>
      </c>
      <c r="I30" s="202">
        <v>27.806811</v>
      </c>
      <c r="J30" s="204"/>
      <c r="K30" s="204">
        <v>0.68204722086936731</v>
      </c>
      <c r="L30" s="204">
        <v>0.31795277913063275</v>
      </c>
      <c r="M30" s="204">
        <v>0.37999141570585343</v>
      </c>
      <c r="N30" s="204">
        <v>0.38012897809423285</v>
      </c>
      <c r="O30" s="204">
        <v>0.15957927568646432</v>
      </c>
      <c r="P30" s="204">
        <v>6.3923931959400382E-2</v>
      </c>
      <c r="Q30" s="204">
        <v>1.6376398554049022E-2</v>
      </c>
    </row>
    <row r="31" spans="2:17">
      <c r="B31" s="322">
        <v>37956</v>
      </c>
      <c r="C31" s="202">
        <v>3719.35090021</v>
      </c>
      <c r="D31" s="202">
        <v>1634.88934156</v>
      </c>
      <c r="E31" s="202">
        <v>664.42459751999991</v>
      </c>
      <c r="F31" s="202">
        <v>558.98736937000001</v>
      </c>
      <c r="G31" s="202">
        <v>255.29411474999995</v>
      </c>
      <c r="H31" s="202">
        <v>130.01193006000003</v>
      </c>
      <c r="I31" s="202">
        <v>25.125717379999994</v>
      </c>
      <c r="J31" s="204"/>
      <c r="K31" s="204">
        <v>0.69465521386101658</v>
      </c>
      <c r="L31" s="204">
        <v>0.30534478613898353</v>
      </c>
      <c r="M31" s="204">
        <v>0.40666349277732355</v>
      </c>
      <c r="N31" s="204">
        <v>0.34213025359821891</v>
      </c>
      <c r="O31" s="204">
        <v>0.15625369195728001</v>
      </c>
      <c r="P31" s="204">
        <v>7.9574274911351758E-2</v>
      </c>
      <c r="Q31" s="204">
        <v>1.5378286755825797E-2</v>
      </c>
    </row>
    <row r="32" spans="2:17">
      <c r="B32" s="322">
        <v>37987</v>
      </c>
      <c r="C32" s="202">
        <v>3808.9523758299997</v>
      </c>
      <c r="D32" s="202">
        <v>1716.8098255999998</v>
      </c>
      <c r="E32" s="202">
        <v>601.59423891999995</v>
      </c>
      <c r="F32" s="202">
        <v>692.02323274000003</v>
      </c>
      <c r="G32" s="202">
        <v>258.97993796999998</v>
      </c>
      <c r="H32" s="202">
        <v>136.27676047999998</v>
      </c>
      <c r="I32" s="202">
        <v>27.359296490000002</v>
      </c>
      <c r="J32" s="204"/>
      <c r="K32" s="204">
        <v>0.68930805144750695</v>
      </c>
      <c r="L32" s="204">
        <v>0.31069194855249299</v>
      </c>
      <c r="M32" s="204">
        <v>0.35053170249139115</v>
      </c>
      <c r="N32" s="204">
        <v>0.40322208266393689</v>
      </c>
      <c r="O32" s="204">
        <v>0.15090017938122408</v>
      </c>
      <c r="P32" s="204">
        <v>7.9404558372804315E-2</v>
      </c>
      <c r="Q32" s="204">
        <v>1.5941477090643752E-2</v>
      </c>
    </row>
    <row r="33" spans="2:27">
      <c r="B33" s="322">
        <v>38018</v>
      </c>
      <c r="C33" s="202">
        <v>3885.7941475600005</v>
      </c>
      <c r="D33" s="202">
        <v>1753.6053968199999</v>
      </c>
      <c r="E33" s="202">
        <v>621.20452106999994</v>
      </c>
      <c r="F33" s="202">
        <v>708.67818334000003</v>
      </c>
      <c r="G33" s="202">
        <v>263.91217397000003</v>
      </c>
      <c r="H33" s="202">
        <v>133.31423654999998</v>
      </c>
      <c r="I33" s="202">
        <v>26.062478560000002</v>
      </c>
      <c r="J33" s="204"/>
      <c r="K33" s="204">
        <v>0.68904395175057731</v>
      </c>
      <c r="L33" s="204">
        <v>0.31095604824942275</v>
      </c>
      <c r="M33" s="204">
        <v>0.35433184257416689</v>
      </c>
      <c r="N33" s="204">
        <v>0.40422636664403744</v>
      </c>
      <c r="O33" s="204">
        <v>0.15053413764515539</v>
      </c>
      <c r="P33" s="204">
        <v>7.6041750302726654E-2</v>
      </c>
      <c r="Q33" s="204">
        <v>1.4865902833913709E-2</v>
      </c>
    </row>
    <row r="34" spans="2:27">
      <c r="B34" s="322">
        <v>38047</v>
      </c>
      <c r="C34" s="202">
        <v>3973.9182476099995</v>
      </c>
      <c r="D34" s="202">
        <v>1763.7625829799999</v>
      </c>
      <c r="E34" s="202">
        <v>676.26364898999998</v>
      </c>
      <c r="F34" s="202">
        <v>629.64507456999991</v>
      </c>
      <c r="G34" s="202">
        <v>294.72200749000001</v>
      </c>
      <c r="H34" s="202">
        <v>138.61102072</v>
      </c>
      <c r="I34" s="202">
        <v>23.06678921</v>
      </c>
      <c r="J34" s="204"/>
      <c r="K34" s="204">
        <v>0.69260008790021277</v>
      </c>
      <c r="L34" s="204">
        <v>0.30739991209978723</v>
      </c>
      <c r="M34" s="204">
        <v>0.38373737246596862</v>
      </c>
      <c r="N34" s="204">
        <v>0.35728424389287777</v>
      </c>
      <c r="O34" s="204">
        <v>0.16723632703164928</v>
      </c>
      <c r="P34" s="204">
        <v>7.8653094788339373E-2</v>
      </c>
      <c r="Q34" s="204">
        <v>1.3088961821164877E-2</v>
      </c>
    </row>
    <row r="35" spans="2:27">
      <c r="B35" s="322">
        <v>38078</v>
      </c>
      <c r="C35" s="202">
        <v>3992.2629162400003</v>
      </c>
      <c r="D35" s="202">
        <v>1791.62010175</v>
      </c>
      <c r="E35" s="202">
        <v>574.92693095999994</v>
      </c>
      <c r="F35" s="202">
        <v>715.37627432000011</v>
      </c>
      <c r="G35" s="202">
        <v>323.85908064999995</v>
      </c>
      <c r="H35" s="202">
        <v>159.25392501000005</v>
      </c>
      <c r="I35" s="202">
        <v>16.912383100000003</v>
      </c>
      <c r="J35" s="204"/>
      <c r="K35" s="204">
        <v>0.69023922230491108</v>
      </c>
      <c r="L35" s="204">
        <v>0.30976077769508881</v>
      </c>
      <c r="M35" s="204">
        <v>0.32112927921384404</v>
      </c>
      <c r="N35" s="204">
        <v>0.39957819849467086</v>
      </c>
      <c r="O35" s="204">
        <v>0.18089365367236279</v>
      </c>
      <c r="P35" s="204">
        <v>8.8952344022296251E-2</v>
      </c>
      <c r="Q35" s="204">
        <v>9.4465245968261315E-3</v>
      </c>
    </row>
    <row r="36" spans="2:27" ht="15.75" customHeight="1">
      <c r="B36" s="322">
        <v>38108</v>
      </c>
      <c r="C36" s="202">
        <v>4155.1090402</v>
      </c>
      <c r="D36" s="202">
        <v>1794.61474838</v>
      </c>
      <c r="E36" s="202">
        <v>601.64658412999995</v>
      </c>
      <c r="F36" s="202">
        <v>670.25305524999999</v>
      </c>
      <c r="G36" s="202">
        <v>337.614192</v>
      </c>
      <c r="H36" s="202">
        <v>166.82773599999999</v>
      </c>
      <c r="I36" s="202">
        <v>16.696632000000001</v>
      </c>
      <c r="J36" s="204"/>
      <c r="K36" s="204">
        <v>0.69837007361171721</v>
      </c>
      <c r="L36" s="204">
        <v>0.30162992638828273</v>
      </c>
      <c r="M36" s="204">
        <v>0.33554588203309804</v>
      </c>
      <c r="N36" s="204">
        <v>0.37380857556841868</v>
      </c>
      <c r="O36" s="204">
        <v>0.18829168955616277</v>
      </c>
      <c r="P36" s="204">
        <v>9.3041930761813108E-2</v>
      </c>
      <c r="Q36" s="204">
        <v>9.3119220805074846E-3</v>
      </c>
      <c r="AA36" s="9">
        <f>27.2+25.4</f>
        <v>52.599999999999994</v>
      </c>
    </row>
    <row r="37" spans="2:27" ht="15" customHeight="1">
      <c r="B37" s="322">
        <v>38139</v>
      </c>
      <c r="C37" s="202">
        <v>4135.0794532200007</v>
      </c>
      <c r="D37" s="202">
        <v>1820.66510569</v>
      </c>
      <c r="E37" s="202">
        <v>606.11518322000006</v>
      </c>
      <c r="F37" s="202">
        <v>649.83967847000008</v>
      </c>
      <c r="G37" s="202">
        <v>377.38084500000002</v>
      </c>
      <c r="H37" s="202">
        <v>163.57683900000001</v>
      </c>
      <c r="I37" s="202">
        <v>22.997709</v>
      </c>
      <c r="J37" s="204"/>
      <c r="K37" s="204">
        <v>0.69430100843290499</v>
      </c>
      <c r="L37" s="204">
        <v>0.30569899156709496</v>
      </c>
      <c r="M37" s="204">
        <v>0.33304674318857797</v>
      </c>
      <c r="N37" s="204">
        <v>0.35707237584673779</v>
      </c>
      <c r="O37" s="204">
        <v>0.20736233780070781</v>
      </c>
      <c r="P37" s="204">
        <v>8.988181619310856E-2</v>
      </c>
      <c r="Q37" s="204">
        <v>1.2636726970867792E-2</v>
      </c>
    </row>
    <row r="38" spans="2:27">
      <c r="B38" s="322">
        <v>38169</v>
      </c>
      <c r="C38" s="202">
        <v>4184.4565937399993</v>
      </c>
      <c r="D38" s="202">
        <v>1859.8236240900001</v>
      </c>
      <c r="E38" s="202">
        <v>542.22340612000005</v>
      </c>
      <c r="F38" s="202">
        <v>735.36798656999997</v>
      </c>
      <c r="G38" s="202">
        <v>392.67605213999997</v>
      </c>
      <c r="H38" s="202">
        <v>172.06551449</v>
      </c>
      <c r="I38" s="202">
        <v>17.185533769999999</v>
      </c>
      <c r="J38" s="204"/>
      <c r="K38" s="204">
        <v>0.69230023144795416</v>
      </c>
      <c r="L38" s="204">
        <v>0.30769976855204589</v>
      </c>
      <c r="M38" s="204">
        <v>0.29159344644052254</v>
      </c>
      <c r="N38" s="204">
        <v>0.39546150753683768</v>
      </c>
      <c r="O38" s="204">
        <v>0.2111708238445546</v>
      </c>
      <c r="P38" s="204">
        <v>9.2532295392273964E-2</v>
      </c>
      <c r="Q38" s="204">
        <v>9.2419267858113354E-3</v>
      </c>
    </row>
    <row r="39" spans="2:27">
      <c r="B39" s="322">
        <v>38200</v>
      </c>
      <c r="C39" s="202">
        <v>4330.2848349799997</v>
      </c>
      <c r="D39" s="202">
        <v>1883.0194851700001</v>
      </c>
      <c r="E39" s="202">
        <v>584.43820929999993</v>
      </c>
      <c r="F39" s="202">
        <v>709.58099987000003</v>
      </c>
      <c r="G39" s="202">
        <v>378.28893900000003</v>
      </c>
      <c r="H39" s="202">
        <v>197.61247399999999</v>
      </c>
      <c r="I39" s="202">
        <v>12.077086</v>
      </c>
      <c r="J39" s="204"/>
      <c r="K39" s="204">
        <v>0.69693750890918205</v>
      </c>
      <c r="L39" s="204">
        <v>0.30306249109081795</v>
      </c>
      <c r="M39" s="204">
        <v>0.31054140329867386</v>
      </c>
      <c r="N39" s="204">
        <v>0.37703605949657398</v>
      </c>
      <c r="O39" s="204">
        <v>0.20100393181022372</v>
      </c>
      <c r="P39" s="204">
        <v>0.10500144242585323</v>
      </c>
      <c r="Q39" s="204">
        <v>6.4171629686751355E-3</v>
      </c>
    </row>
    <row r="40" spans="2:27">
      <c r="B40" s="322">
        <v>38231</v>
      </c>
      <c r="C40" s="202">
        <v>4267.0399031400002</v>
      </c>
      <c r="D40" s="202">
        <v>1884.9363504600001</v>
      </c>
      <c r="E40" s="202">
        <v>588.89089496000008</v>
      </c>
      <c r="F40" s="202">
        <v>713.27672250000001</v>
      </c>
      <c r="G40" s="202">
        <v>372.034762</v>
      </c>
      <c r="H40" s="202">
        <v>196.27579499999999</v>
      </c>
      <c r="I40" s="202">
        <v>13.583118000000001</v>
      </c>
      <c r="J40" s="204"/>
      <c r="K40" s="204">
        <v>0.69360474215794043</v>
      </c>
      <c r="L40" s="204">
        <v>0.30639525784205962</v>
      </c>
      <c r="M40" s="204">
        <v>0.31256461629817311</v>
      </c>
      <c r="N40" s="204">
        <v>0.37858466991202905</v>
      </c>
      <c r="O40" s="204">
        <v>0.1974642563322544</v>
      </c>
      <c r="P40" s="204">
        <v>0.1041769690749947</v>
      </c>
      <c r="Q40" s="204">
        <v>7.2094883825486681E-3</v>
      </c>
    </row>
    <row r="41" spans="2:27">
      <c r="B41" s="322">
        <v>38261</v>
      </c>
      <c r="C41" s="202">
        <v>4314.7717547600005</v>
      </c>
      <c r="D41" s="202">
        <v>1936.8339066999999</v>
      </c>
      <c r="E41" s="202">
        <v>561.33431056999996</v>
      </c>
      <c r="F41" s="202">
        <v>775.80141244000004</v>
      </c>
      <c r="G41" s="202">
        <v>400.46165209000003</v>
      </c>
      <c r="H41" s="202">
        <v>183.16983372999999</v>
      </c>
      <c r="I41" s="202">
        <v>13.357599870000001</v>
      </c>
      <c r="J41" s="204"/>
      <c r="K41" s="204">
        <v>0.69018616790879428</v>
      </c>
      <c r="L41" s="204">
        <v>0.30981383209120578</v>
      </c>
      <c r="M41" s="204">
        <v>0.29022651901523067</v>
      </c>
      <c r="N41" s="204">
        <v>0.40111238372535329</v>
      </c>
      <c r="O41" s="204">
        <v>0.20705057413495759</v>
      </c>
      <c r="P41" s="204">
        <v>9.470424706103403E-2</v>
      </c>
      <c r="Q41" s="204">
        <v>6.906276063424345E-3</v>
      </c>
    </row>
    <row r="42" spans="2:27">
      <c r="B42" s="322">
        <v>38292</v>
      </c>
      <c r="C42" s="202">
        <v>4499.8549911999999</v>
      </c>
      <c r="D42" s="202">
        <v>1938.2868699400001</v>
      </c>
      <c r="E42" s="202">
        <v>600.11376573000007</v>
      </c>
      <c r="F42" s="202">
        <v>725.16482470000005</v>
      </c>
      <c r="G42" s="202">
        <v>414.88760597000004</v>
      </c>
      <c r="H42" s="202">
        <v>183.95733367000003</v>
      </c>
      <c r="I42" s="202">
        <v>12.739557870000001</v>
      </c>
      <c r="J42" s="204"/>
      <c r="K42" s="204">
        <v>0.69893691196223684</v>
      </c>
      <c r="L42" s="204">
        <v>0.3010630880377631</v>
      </c>
      <c r="M42" s="204">
        <v>0.30983798982315586</v>
      </c>
      <c r="N42" s="204">
        <v>0.37440169582211796</v>
      </c>
      <c r="O42" s="204">
        <v>0.21420595423255459</v>
      </c>
      <c r="P42" s="204">
        <v>9.4976942260618175E-2</v>
      </c>
      <c r="Q42" s="204">
        <v>6.5774178615533845E-3</v>
      </c>
    </row>
    <row r="43" spans="2:27">
      <c r="B43" s="322">
        <v>38322</v>
      </c>
      <c r="C43" s="202">
        <v>4716.4790651000003</v>
      </c>
      <c r="D43" s="202">
        <v>1989.6280029000002</v>
      </c>
      <c r="E43" s="202">
        <v>624.05919525000002</v>
      </c>
      <c r="F43" s="202">
        <v>723.19926212999997</v>
      </c>
      <c r="G43" s="202">
        <v>469.71775947000003</v>
      </c>
      <c r="H43" s="202">
        <v>154.14689393999998</v>
      </c>
      <c r="I43" s="202">
        <v>16.962409109999999</v>
      </c>
      <c r="J43" s="204"/>
      <c r="K43" s="204">
        <v>0.7033110293758883</v>
      </c>
      <c r="L43" s="204">
        <v>0.29668897062411176</v>
      </c>
      <c r="M43" s="204">
        <v>0.3138995727313531</v>
      </c>
      <c r="N43" s="204">
        <v>0.36376667647897593</v>
      </c>
      <c r="O43" s="204">
        <v>0.23626637524809629</v>
      </c>
      <c r="P43" s="204">
        <v>7.7535343624329359E-2</v>
      </c>
      <c r="Q43" s="204">
        <v>8.5320319172452908E-3</v>
      </c>
    </row>
    <row r="44" spans="2:27">
      <c r="B44" s="322">
        <v>38353</v>
      </c>
      <c r="C44" s="202">
        <v>4776.7441381999997</v>
      </c>
      <c r="D44" s="202">
        <v>2024.0936522899999</v>
      </c>
      <c r="E44" s="202">
        <v>635.63625897000009</v>
      </c>
      <c r="F44" s="202">
        <v>784.42619162999995</v>
      </c>
      <c r="G44" s="202">
        <v>444.41169668000003</v>
      </c>
      <c r="H44" s="202">
        <v>145.32085990000002</v>
      </c>
      <c r="I44" s="202">
        <v>13.748848109999999</v>
      </c>
      <c r="J44" s="204"/>
      <c r="K44" s="204">
        <v>0.70237583741220733</v>
      </c>
      <c r="L44" s="204">
        <v>0.29762416258779262</v>
      </c>
      <c r="M44" s="204">
        <v>0.31412032771531173</v>
      </c>
      <c r="N44" s="204">
        <v>0.38764971146008675</v>
      </c>
      <c r="O44" s="204">
        <v>0.2196204918011575</v>
      </c>
      <c r="P44" s="204">
        <v>7.181502862915401E-2</v>
      </c>
      <c r="Q44" s="204">
        <v>6.7944403942901514E-3</v>
      </c>
    </row>
    <row r="45" spans="2:27">
      <c r="B45" s="322">
        <v>38384</v>
      </c>
      <c r="C45" s="202">
        <v>4807.9533483300002</v>
      </c>
      <c r="D45" s="202">
        <v>2017.1385226</v>
      </c>
      <c r="E45" s="202">
        <v>635.44612785000004</v>
      </c>
      <c r="F45" s="202">
        <v>772.12543047000008</v>
      </c>
      <c r="G45" s="202">
        <v>461.75407623000001</v>
      </c>
      <c r="H45" s="202">
        <v>134.76935709</v>
      </c>
      <c r="I45" s="202">
        <v>12.099106959999999</v>
      </c>
      <c r="J45" s="204"/>
      <c r="K45" s="204">
        <v>0.70445254646438316</v>
      </c>
      <c r="L45" s="204">
        <v>0.29554745353561679</v>
      </c>
      <c r="M45" s="204">
        <v>0.31517110792618602</v>
      </c>
      <c r="N45" s="204">
        <v>0.38296185422135032</v>
      </c>
      <c r="O45" s="204">
        <v>0.22902263058434288</v>
      </c>
      <c r="P45" s="204">
        <v>6.6843443884485529E-2</v>
      </c>
      <c r="Q45" s="204">
        <v>6.0009633836352093E-3</v>
      </c>
    </row>
    <row r="46" spans="2:27">
      <c r="B46" s="322">
        <v>38412</v>
      </c>
      <c r="C46" s="202">
        <v>4953.7482206499999</v>
      </c>
      <c r="D46" s="202">
        <v>2029.3360975000003</v>
      </c>
      <c r="E46" s="202">
        <v>656.83375913999998</v>
      </c>
      <c r="F46" s="202">
        <v>794.61590887</v>
      </c>
      <c r="G46" s="202">
        <v>431.56914244000001</v>
      </c>
      <c r="H46" s="202">
        <v>126.75752194</v>
      </c>
      <c r="I46" s="202">
        <v>18.651369110000001</v>
      </c>
      <c r="J46" s="204"/>
      <c r="K46" s="204">
        <v>0.70939258284115581</v>
      </c>
      <c r="L46" s="204">
        <v>0.29060741715884419</v>
      </c>
      <c r="M46" s="204">
        <v>0.32381423239994139</v>
      </c>
      <c r="N46" s="204">
        <v>0.39173982305723309</v>
      </c>
      <c r="O46" s="204">
        <v>0.21276042627541489</v>
      </c>
      <c r="P46" s="204">
        <v>6.2490529904646937E-2</v>
      </c>
      <c r="Q46" s="204">
        <v>9.19498836276369E-3</v>
      </c>
    </row>
    <row r="47" spans="2:27">
      <c r="B47" s="322">
        <v>38443</v>
      </c>
      <c r="C47" s="202">
        <v>4857.0219841100006</v>
      </c>
      <c r="D47" s="202">
        <v>2024.5062790299999</v>
      </c>
      <c r="E47" s="202">
        <v>590.92302831999996</v>
      </c>
      <c r="F47" s="202">
        <v>865.97886865999999</v>
      </c>
      <c r="G47" s="202">
        <v>406.74332393999998</v>
      </c>
      <c r="H47" s="202">
        <v>144.08648339000001</v>
      </c>
      <c r="I47" s="202">
        <v>15.963571719999999</v>
      </c>
      <c r="J47" s="204"/>
      <c r="K47" s="204">
        <v>0.70580571617005472</v>
      </c>
      <c r="L47" s="204">
        <v>0.29419428382994528</v>
      </c>
      <c r="M47" s="204">
        <v>0.29200198039659797</v>
      </c>
      <c r="N47" s="204">
        <v>0.42791959783532274</v>
      </c>
      <c r="O47" s="204">
        <v>0.20099040046084996</v>
      </c>
      <c r="P47" s="204">
        <v>7.1199693499637354E-2</v>
      </c>
      <c r="Q47" s="204">
        <v>7.8883278075919921E-3</v>
      </c>
    </row>
    <row r="48" spans="2:27">
      <c r="B48" s="322">
        <v>38473</v>
      </c>
      <c r="C48" s="202">
        <v>5016.4091791199999</v>
      </c>
      <c r="D48" s="202">
        <v>2019.4210858100002</v>
      </c>
      <c r="E48" s="202">
        <v>623.84313498000006</v>
      </c>
      <c r="F48" s="202">
        <v>815.35560576</v>
      </c>
      <c r="G48" s="202">
        <v>389.66386515999994</v>
      </c>
      <c r="H48" s="202">
        <v>169.59329025</v>
      </c>
      <c r="I48" s="202">
        <v>19.983633659999995</v>
      </c>
      <c r="J48" s="204"/>
      <c r="K48" s="204">
        <v>0.71298041456801808</v>
      </c>
      <c r="L48" s="204">
        <v>0.28701958543198192</v>
      </c>
      <c r="M48" s="204">
        <v>0.30907199634498028</v>
      </c>
      <c r="N48" s="204">
        <v>0.4039534470654918</v>
      </c>
      <c r="O48" s="204">
        <v>0.19305203817360822</v>
      </c>
      <c r="P48" s="204">
        <v>8.4021982202243217E-2</v>
      </c>
      <c r="Q48" s="204">
        <v>9.9005362136764617E-3</v>
      </c>
    </row>
    <row r="49" spans="2:17">
      <c r="B49" s="322">
        <v>38504</v>
      </c>
      <c r="C49" s="202">
        <v>5062.5137606300004</v>
      </c>
      <c r="D49" s="202">
        <v>2079.4647733000002</v>
      </c>
      <c r="E49" s="202">
        <v>638.32090315999994</v>
      </c>
      <c r="F49" s="202">
        <v>780.25383077000004</v>
      </c>
      <c r="G49" s="202">
        <v>448.83563314000003</v>
      </c>
      <c r="H49" s="202">
        <v>191.23218012000001</v>
      </c>
      <c r="I49" s="202">
        <v>20.31168211</v>
      </c>
      <c r="J49" s="204"/>
      <c r="K49" s="204">
        <v>0.70883911742090633</v>
      </c>
      <c r="L49" s="204">
        <v>0.29116088257909362</v>
      </c>
      <c r="M49" s="204">
        <v>0.30703942114922245</v>
      </c>
      <c r="N49" s="204">
        <v>0.37531073064206777</v>
      </c>
      <c r="O49" s="204">
        <v>0.21589490851423235</v>
      </c>
      <c r="P49" s="204">
        <v>9.1984795732799426E-2</v>
      </c>
      <c r="Q49" s="204">
        <v>9.7701439616778366E-3</v>
      </c>
    </row>
    <row r="50" spans="2:17">
      <c r="B50" s="322">
        <v>38534</v>
      </c>
      <c r="C50" s="202">
        <v>5084.4117666399998</v>
      </c>
      <c r="D50" s="202">
        <v>2095.3665010099999</v>
      </c>
      <c r="E50" s="202">
        <v>582.6670603</v>
      </c>
      <c r="F50" s="202">
        <v>802.35898218999989</v>
      </c>
      <c r="G50" s="202">
        <v>462.53924279</v>
      </c>
      <c r="H50" s="202">
        <v>219.82812862</v>
      </c>
      <c r="I50" s="202">
        <v>27.713631109999998</v>
      </c>
      <c r="J50" s="204"/>
      <c r="K50" s="204">
        <v>0.70815721281378374</v>
      </c>
      <c r="L50" s="204">
        <v>0.29184278718621637</v>
      </c>
      <c r="M50" s="204">
        <v>0.27810849172970015</v>
      </c>
      <c r="N50" s="204">
        <v>0.38296801306692679</v>
      </c>
      <c r="O50" s="204">
        <v>0.22077117438540825</v>
      </c>
      <c r="P50" s="204">
        <v>0.10492453316100171</v>
      </c>
      <c r="Q50" s="204">
        <v>1.3227787656963239E-2</v>
      </c>
    </row>
    <row r="51" spans="2:17">
      <c r="B51" s="322">
        <v>38565</v>
      </c>
      <c r="C51" s="202">
        <v>5034.1179831600011</v>
      </c>
      <c r="D51" s="202">
        <v>2178.5494012600002</v>
      </c>
      <c r="E51" s="202">
        <v>625.17961159000004</v>
      </c>
      <c r="F51" s="202">
        <v>774.39216521999992</v>
      </c>
      <c r="G51" s="202">
        <v>526.64082916999996</v>
      </c>
      <c r="H51" s="202">
        <v>230.65981900999998</v>
      </c>
      <c r="I51" s="202">
        <v>20.92305627</v>
      </c>
      <c r="J51" s="204"/>
      <c r="K51" s="204">
        <v>0.69795509966730762</v>
      </c>
      <c r="L51" s="204">
        <v>0.30204490033269238</v>
      </c>
      <c r="M51" s="204">
        <v>0.28706993699348299</v>
      </c>
      <c r="N51" s="204">
        <v>0.35558534852499674</v>
      </c>
      <c r="O51" s="204">
        <v>0.241822904722579</v>
      </c>
      <c r="P51" s="204">
        <v>0.1059143620210599</v>
      </c>
      <c r="Q51" s="204">
        <v>9.60744773788153E-3</v>
      </c>
    </row>
    <row r="52" spans="2:17">
      <c r="B52" s="322">
        <v>38596</v>
      </c>
      <c r="C52" s="202">
        <v>5304.0281242600004</v>
      </c>
      <c r="D52" s="202">
        <v>2268.2824054800003</v>
      </c>
      <c r="E52" s="202">
        <v>638.19709014</v>
      </c>
      <c r="F52" s="202">
        <v>859.48850631000005</v>
      </c>
      <c r="G52" s="202">
        <v>492.26929269999999</v>
      </c>
      <c r="H52" s="202">
        <v>254.10881022000001</v>
      </c>
      <c r="I52" s="202">
        <v>23.87346711</v>
      </c>
      <c r="J52" s="204"/>
      <c r="K52" s="204">
        <v>0.70045042440198457</v>
      </c>
      <c r="L52" s="204">
        <v>0.29954957559801537</v>
      </c>
      <c r="M52" s="204">
        <v>0.28139981105849032</v>
      </c>
      <c r="N52" s="204">
        <v>0.3789736854323823</v>
      </c>
      <c r="O52" s="204">
        <v>0.21705596608923561</v>
      </c>
      <c r="P52" s="204">
        <v>0.11204402572333826</v>
      </c>
      <c r="Q52" s="204">
        <v>1.0526511696553446E-2</v>
      </c>
    </row>
    <row r="53" spans="2:17">
      <c r="B53" s="322">
        <v>38626</v>
      </c>
      <c r="C53" s="202">
        <v>5335.6976935000002</v>
      </c>
      <c r="D53" s="202">
        <v>2297.1034014400002</v>
      </c>
      <c r="E53" s="202">
        <v>667.89571924000006</v>
      </c>
      <c r="F53" s="202">
        <v>839.91212874999985</v>
      </c>
      <c r="G53" s="202">
        <v>496.87577700000003</v>
      </c>
      <c r="H53" s="202">
        <v>269.85281401999998</v>
      </c>
      <c r="I53" s="202">
        <v>22.245973429999999</v>
      </c>
      <c r="J53" s="204"/>
      <c r="K53" s="204">
        <v>0.69904843937793493</v>
      </c>
      <c r="L53" s="204">
        <v>0.30095156062206507</v>
      </c>
      <c r="M53" s="204">
        <v>0.29079625288947475</v>
      </c>
      <c r="N53" s="204">
        <v>0.36569076992265648</v>
      </c>
      <c r="O53" s="204">
        <v>0.21633558943537068</v>
      </c>
      <c r="P53" s="204">
        <v>0.11749167555376755</v>
      </c>
      <c r="Q53" s="204">
        <v>9.6857121987305988E-3</v>
      </c>
    </row>
    <row r="54" spans="2:17">
      <c r="B54" s="322">
        <v>38657</v>
      </c>
      <c r="C54" s="202">
        <v>5294.8307226399993</v>
      </c>
      <c r="D54" s="202">
        <v>2342.6535411199998</v>
      </c>
      <c r="E54" s="202">
        <v>703.46941787000014</v>
      </c>
      <c r="F54" s="202">
        <v>828.43605476999994</v>
      </c>
      <c r="G54" s="202">
        <v>489.08365385000002</v>
      </c>
      <c r="H54" s="202">
        <v>297.42495651999997</v>
      </c>
      <c r="I54" s="202">
        <v>22.481243109999998</v>
      </c>
      <c r="J54" s="204"/>
      <c r="K54" s="204">
        <v>0.69326895346469863</v>
      </c>
      <c r="L54" s="204">
        <v>0.30673104653530131</v>
      </c>
      <c r="M54" s="204">
        <v>0.30051297468135429</v>
      </c>
      <c r="N54" s="204">
        <v>0.3538970946399046</v>
      </c>
      <c r="O54" s="204">
        <v>0.20893016803987091</v>
      </c>
      <c r="P54" s="204">
        <v>0.12705606833475017</v>
      </c>
      <c r="Q54" s="204">
        <v>9.6036943041200966E-3</v>
      </c>
    </row>
    <row r="55" spans="2:17">
      <c r="B55" s="322">
        <v>38687</v>
      </c>
      <c r="C55" s="202">
        <v>5645.0686048099997</v>
      </c>
      <c r="D55" s="202">
        <v>2362.3417544499998</v>
      </c>
      <c r="E55" s="202">
        <v>685.1485787900001</v>
      </c>
      <c r="F55" s="202">
        <v>814.75977340999998</v>
      </c>
      <c r="G55" s="202">
        <v>542.12900427</v>
      </c>
      <c r="H55" s="202">
        <v>279.40319853999995</v>
      </c>
      <c r="I55" s="202">
        <v>40.233530439999996</v>
      </c>
      <c r="J55" s="204"/>
      <c r="K55" s="204">
        <v>0.7049805557026162</v>
      </c>
      <c r="L55" s="204">
        <v>0.29501944429738386</v>
      </c>
      <c r="M55" s="204">
        <v>0.29011140148893577</v>
      </c>
      <c r="N55" s="204">
        <v>0.34499246887182294</v>
      </c>
      <c r="O55" s="204">
        <v>0.22955284457326008</v>
      </c>
      <c r="P55" s="204">
        <v>0.1183072635895743</v>
      </c>
      <c r="Q55" s="204">
        <v>1.7036021476406975E-2</v>
      </c>
    </row>
    <row r="56" spans="2:17">
      <c r="B56" s="322">
        <v>38718</v>
      </c>
      <c r="C56" s="202">
        <v>5693.5952426800013</v>
      </c>
      <c r="D56" s="202">
        <v>2416.8466706000004</v>
      </c>
      <c r="E56" s="202">
        <v>686.16940770999997</v>
      </c>
      <c r="F56" s="202">
        <v>820.48818878999998</v>
      </c>
      <c r="G56" s="202">
        <v>575.01018310000006</v>
      </c>
      <c r="H56" s="202">
        <v>288.52456381000002</v>
      </c>
      <c r="I56" s="202">
        <v>45.959360189999998</v>
      </c>
      <c r="J56" s="204"/>
      <c r="K56" s="204">
        <v>0.70200801677123581</v>
      </c>
      <c r="L56" s="204">
        <v>0.29799198322876419</v>
      </c>
      <c r="M56" s="204">
        <v>0.28399268418768009</v>
      </c>
      <c r="N56" s="204">
        <v>0.33958471546612534</v>
      </c>
      <c r="O56" s="204">
        <v>0.23798596017098206</v>
      </c>
      <c r="P56" s="204">
        <v>0.11941492058636315</v>
      </c>
      <c r="Q56" s="204">
        <v>1.9021719588849413E-2</v>
      </c>
    </row>
    <row r="57" spans="2:17">
      <c r="B57" s="322">
        <v>38749</v>
      </c>
      <c r="C57" s="202">
        <v>5777.3251029400008</v>
      </c>
      <c r="D57" s="202">
        <v>2511.15968664</v>
      </c>
      <c r="E57" s="202">
        <v>665.04311749999999</v>
      </c>
      <c r="F57" s="202">
        <v>900.38964923000003</v>
      </c>
      <c r="G57" s="202">
        <v>584.67632328000002</v>
      </c>
      <c r="H57" s="202">
        <v>320.58154277999995</v>
      </c>
      <c r="I57" s="202">
        <v>40.131773850000002</v>
      </c>
      <c r="J57" s="204"/>
      <c r="K57" s="204">
        <v>0.6970303076628741</v>
      </c>
      <c r="L57" s="204">
        <v>0.30296969233712584</v>
      </c>
      <c r="M57" s="204">
        <v>0.26487063192572247</v>
      </c>
      <c r="N57" s="204">
        <v>0.35860347862472192</v>
      </c>
      <c r="O57" s="204">
        <v>0.23286247634790624</v>
      </c>
      <c r="P57" s="204">
        <v>0.12767989561197376</v>
      </c>
      <c r="Q57" s="204">
        <v>1.5983517489675674E-2</v>
      </c>
    </row>
    <row r="58" spans="2:17">
      <c r="B58" s="322">
        <v>38777</v>
      </c>
      <c r="C58" s="202">
        <v>5888.1286905100005</v>
      </c>
      <c r="D58" s="202">
        <v>2608.3465180699995</v>
      </c>
      <c r="E58" s="202">
        <v>738.87598094000009</v>
      </c>
      <c r="F58" s="202">
        <v>924.37526387000014</v>
      </c>
      <c r="G58" s="202">
        <v>558.68096512999989</v>
      </c>
      <c r="H58" s="202">
        <v>340.79646527999995</v>
      </c>
      <c r="I58" s="202">
        <v>45.049100850000002</v>
      </c>
      <c r="J58" s="204"/>
      <c r="K58" s="204">
        <v>0.69300840006735842</v>
      </c>
      <c r="L58" s="204">
        <v>0.30699159993264169</v>
      </c>
      <c r="M58" s="204">
        <v>0.28333548499424233</v>
      </c>
      <c r="N58" s="204">
        <v>0.35446857180563202</v>
      </c>
      <c r="O58" s="204">
        <v>0.21423641625320888</v>
      </c>
      <c r="P58" s="204">
        <v>0.13068462673747858</v>
      </c>
      <c r="Q58" s="204">
        <v>1.727490020943823E-2</v>
      </c>
    </row>
    <row r="59" spans="2:17">
      <c r="B59" s="322">
        <v>38808</v>
      </c>
      <c r="C59" s="202">
        <v>6078.0783056400005</v>
      </c>
      <c r="D59" s="202">
        <v>2621.96643404</v>
      </c>
      <c r="E59" s="202">
        <v>720.56613902000004</v>
      </c>
      <c r="F59" s="202">
        <v>936.19914778999998</v>
      </c>
      <c r="G59" s="202">
        <v>574.54979078999997</v>
      </c>
      <c r="H59" s="202">
        <v>330.59399192000001</v>
      </c>
      <c r="I59" s="202">
        <v>58.960862520000006</v>
      </c>
      <c r="J59" s="204"/>
      <c r="K59" s="204">
        <v>0.69862609762436234</v>
      </c>
      <c r="L59" s="204">
        <v>0.3013739023756376</v>
      </c>
      <c r="M59" s="204">
        <v>0.27493395616894839</v>
      </c>
      <c r="N59" s="204">
        <v>0.35720931296323166</v>
      </c>
      <c r="O59" s="204">
        <v>0.21922102419740805</v>
      </c>
      <c r="P59" s="204">
        <v>0.12613903035725105</v>
      </c>
      <c r="Q59" s="204">
        <v>2.2496676313160949E-2</v>
      </c>
    </row>
    <row r="60" spans="2:17">
      <c r="B60" s="322">
        <v>38838</v>
      </c>
      <c r="C60" s="202">
        <v>6137.3187605399999</v>
      </c>
      <c r="D60" s="202">
        <v>2668.7111690700003</v>
      </c>
      <c r="E60" s="202">
        <v>732.98396950999995</v>
      </c>
      <c r="F60" s="202">
        <v>904.96411374000002</v>
      </c>
      <c r="G60" s="202">
        <v>602.86056928999994</v>
      </c>
      <c r="H60" s="202">
        <v>346.77820864999995</v>
      </c>
      <c r="I60" s="202">
        <v>80.441696879999995</v>
      </c>
      <c r="J60" s="204"/>
      <c r="K60" s="204">
        <v>0.69694502626018306</v>
      </c>
      <c r="L60" s="204">
        <v>0.30305497373981688</v>
      </c>
      <c r="M60" s="204">
        <v>0.27472868207985984</v>
      </c>
      <c r="N60" s="204">
        <v>0.33918831603310629</v>
      </c>
      <c r="O60" s="204">
        <v>0.2259573149869496</v>
      </c>
      <c r="P60" s="204">
        <v>0.12997544857647722</v>
      </c>
      <c r="Q60" s="204">
        <v>3.0150238323606981E-2</v>
      </c>
    </row>
    <row r="61" spans="2:17">
      <c r="B61" s="322">
        <v>38869</v>
      </c>
      <c r="C61" s="202">
        <v>6203.7336749099995</v>
      </c>
      <c r="D61" s="202">
        <v>2724.61294864</v>
      </c>
      <c r="E61" s="202">
        <v>696.67887359000008</v>
      </c>
      <c r="F61" s="202">
        <v>956.74418252999999</v>
      </c>
      <c r="G61" s="202">
        <v>611.43096843000012</v>
      </c>
      <c r="H61" s="202">
        <v>358.06131122000005</v>
      </c>
      <c r="I61" s="202">
        <v>100.96102087</v>
      </c>
      <c r="J61" s="204"/>
      <c r="K61" s="204">
        <v>0.69483566627516669</v>
      </c>
      <c r="L61" s="204">
        <v>0.3051643337248332</v>
      </c>
      <c r="M61" s="204">
        <v>0.25576743668694957</v>
      </c>
      <c r="N61" s="204">
        <v>0.35124361654586206</v>
      </c>
      <c r="O61" s="204">
        <v>0.22447089675693735</v>
      </c>
      <c r="P61" s="204">
        <v>0.13145285040091967</v>
      </c>
      <c r="Q61" s="204">
        <v>3.7065199609331412E-2</v>
      </c>
    </row>
    <row r="62" spans="2:17">
      <c r="B62" s="322">
        <v>38899</v>
      </c>
      <c r="C62" s="202">
        <v>6248.3978753499996</v>
      </c>
      <c r="D62" s="202">
        <v>2744.1065723699999</v>
      </c>
      <c r="E62" s="202">
        <v>770.38910080000005</v>
      </c>
      <c r="F62" s="202">
        <v>908.44096285000001</v>
      </c>
      <c r="G62" s="202">
        <v>619.82536266</v>
      </c>
      <c r="H62" s="202">
        <v>347.23976320999998</v>
      </c>
      <c r="I62" s="202">
        <v>97.649050849999995</v>
      </c>
      <c r="J62" s="204"/>
      <c r="K62" s="204">
        <v>0.69484512481217031</v>
      </c>
      <c r="L62" s="204">
        <v>0.30515487518782969</v>
      </c>
      <c r="M62" s="204">
        <v>0.28080068455397084</v>
      </c>
      <c r="N62" s="204">
        <v>0.33111948751644177</v>
      </c>
      <c r="O62" s="204">
        <v>0.22592140251997869</v>
      </c>
      <c r="P62" s="204">
        <v>0.12656612497823999</v>
      </c>
      <c r="Q62" s="204">
        <v>3.5592300431368601E-2</v>
      </c>
    </row>
    <row r="63" spans="2:17">
      <c r="B63" s="322">
        <v>38930</v>
      </c>
      <c r="C63" s="202">
        <v>6210.7714482900001</v>
      </c>
      <c r="D63" s="202">
        <v>2792.3525281299994</v>
      </c>
      <c r="E63" s="202">
        <v>744.69732582000006</v>
      </c>
      <c r="F63" s="202">
        <v>947.16595085000006</v>
      </c>
      <c r="G63" s="202">
        <v>650.26810119000004</v>
      </c>
      <c r="H63" s="202">
        <v>329.07341739999998</v>
      </c>
      <c r="I63" s="202">
        <v>120.82711387000001</v>
      </c>
      <c r="J63" s="204"/>
      <c r="K63" s="204">
        <v>0.6898462649805307</v>
      </c>
      <c r="L63" s="204">
        <v>0.3101537350194693</v>
      </c>
      <c r="M63" s="204">
        <v>0.26672235492181334</v>
      </c>
      <c r="N63" s="204">
        <v>0.33923894198800109</v>
      </c>
      <c r="O63" s="204">
        <v>0.23290138592743526</v>
      </c>
      <c r="P63" s="204">
        <v>0.11786162483455985</v>
      </c>
      <c r="Q63" s="204">
        <v>4.3275692328190424E-2</v>
      </c>
    </row>
    <row r="64" spans="2:17">
      <c r="B64" s="322">
        <v>38961</v>
      </c>
      <c r="C64" s="202">
        <v>6240.2510755300009</v>
      </c>
      <c r="D64" s="202">
        <v>2820.7994534299996</v>
      </c>
      <c r="E64" s="202">
        <v>741.82831905</v>
      </c>
      <c r="F64" s="202">
        <v>967.5984684199999</v>
      </c>
      <c r="G64" s="202">
        <v>650.87156676000006</v>
      </c>
      <c r="H64" s="202">
        <v>344.28275385000001</v>
      </c>
      <c r="I64" s="202">
        <v>116.00473534999999</v>
      </c>
      <c r="J64" s="204"/>
      <c r="K64" s="204">
        <v>0.68868957915923223</v>
      </c>
      <c r="L64" s="204">
        <v>0.31131042084076782</v>
      </c>
      <c r="M64" s="204">
        <v>0.26300504938643976</v>
      </c>
      <c r="N64" s="204">
        <v>0.34304875729055734</v>
      </c>
      <c r="O64" s="204">
        <v>0.23075758118692874</v>
      </c>
      <c r="P64" s="204">
        <v>0.12206072531064388</v>
      </c>
      <c r="Q64" s="204">
        <v>4.1127886825430331E-2</v>
      </c>
    </row>
    <row r="65" spans="2:17">
      <c r="B65" s="322">
        <v>38991</v>
      </c>
      <c r="C65" s="202">
        <v>6395.87641841</v>
      </c>
      <c r="D65" s="202">
        <v>2800.2778155899996</v>
      </c>
      <c r="E65" s="202">
        <v>771.01301596000008</v>
      </c>
      <c r="F65" s="202">
        <v>956.88261671000009</v>
      </c>
      <c r="G65" s="202">
        <v>593.02810645</v>
      </c>
      <c r="H65" s="202">
        <v>356.73827641000003</v>
      </c>
      <c r="I65" s="202">
        <v>121.09068206000001</v>
      </c>
      <c r="J65" s="204"/>
      <c r="K65" s="204">
        <v>0.69549468785149138</v>
      </c>
      <c r="L65" s="204">
        <v>0.30450531214850868</v>
      </c>
      <c r="M65" s="204">
        <v>0.27548451016194381</v>
      </c>
      <c r="N65" s="204">
        <v>0.34189609447593189</v>
      </c>
      <c r="O65" s="204">
        <v>0.21189014197669381</v>
      </c>
      <c r="P65" s="204">
        <v>0.12746330775033698</v>
      </c>
      <c r="Q65" s="204">
        <v>4.3265945635093415E-2</v>
      </c>
    </row>
    <row r="66" spans="2:17">
      <c r="B66" s="322">
        <v>39022</v>
      </c>
      <c r="C66" s="202">
        <v>6374.8238140800004</v>
      </c>
      <c r="D66" s="202">
        <v>2790.2972180500001</v>
      </c>
      <c r="E66" s="202">
        <v>779.21156231999998</v>
      </c>
      <c r="F66" s="202">
        <v>1022.4791441900001</v>
      </c>
      <c r="G66" s="202">
        <v>505.25852767999999</v>
      </c>
      <c r="H66" s="202">
        <v>354.04110452999998</v>
      </c>
      <c r="I66" s="202">
        <v>128.88444433000001</v>
      </c>
      <c r="J66" s="204"/>
      <c r="K66" s="204">
        <v>0.69555260555009524</v>
      </c>
      <c r="L66" s="204">
        <v>0.30444739444990471</v>
      </c>
      <c r="M66" s="204">
        <v>0.27929983347429505</v>
      </c>
      <c r="N66" s="204">
        <v>0.366496428586012</v>
      </c>
      <c r="O66" s="204">
        <v>0.18110437455821282</v>
      </c>
      <c r="P66" s="204">
        <v>0.12690214868459021</v>
      </c>
      <c r="Q66" s="204">
        <v>4.6197214696889907E-2</v>
      </c>
    </row>
    <row r="67" spans="2:17">
      <c r="B67" s="322">
        <v>39052</v>
      </c>
      <c r="C67" s="202">
        <v>6548.0827347999993</v>
      </c>
      <c r="D67" s="202">
        <v>2796.1340682800001</v>
      </c>
      <c r="E67" s="202">
        <v>840.20663949000004</v>
      </c>
      <c r="F67" s="202">
        <v>904.13823032999994</v>
      </c>
      <c r="G67" s="202">
        <v>503.78974421000004</v>
      </c>
      <c r="H67" s="202">
        <v>362.39711526999997</v>
      </c>
      <c r="I67" s="202">
        <v>185.20745697999999</v>
      </c>
      <c r="J67" s="204"/>
      <c r="K67" s="204">
        <v>0.70076314289300845</v>
      </c>
      <c r="L67" s="204">
        <v>0.29923685710699166</v>
      </c>
      <c r="M67" s="204">
        <v>0.30053112379483998</v>
      </c>
      <c r="N67" s="204">
        <v>0.32339863273621122</v>
      </c>
      <c r="O67" s="204">
        <v>0.18019912110626482</v>
      </c>
      <c r="P67" s="204">
        <v>0.12962479370337979</v>
      </c>
      <c r="Q67" s="204">
        <v>6.624632865930398E-2</v>
      </c>
    </row>
    <row r="68" spans="2:17">
      <c r="B68" s="322">
        <v>39083</v>
      </c>
      <c r="C68" s="202">
        <v>6399.5554549199996</v>
      </c>
      <c r="D68" s="202">
        <v>2796.8805474299998</v>
      </c>
      <c r="E68" s="202">
        <v>817.08705895999992</v>
      </c>
      <c r="F68" s="202">
        <v>835.39980418999994</v>
      </c>
      <c r="G68" s="202">
        <v>535.78233308999995</v>
      </c>
      <c r="H68" s="202">
        <v>404.42400214999998</v>
      </c>
      <c r="I68" s="202">
        <v>203.96403003999998</v>
      </c>
      <c r="J68" s="204"/>
      <c r="K68" s="204">
        <v>0.69587342893319737</v>
      </c>
      <c r="L68" s="204">
        <v>0.30412657106680269</v>
      </c>
      <c r="M68" s="204">
        <v>0.29216560780267659</v>
      </c>
      <c r="N68" s="204">
        <v>0.29871369136609582</v>
      </c>
      <c r="O68" s="204">
        <v>0.19157954991530365</v>
      </c>
      <c r="P68" s="204">
        <v>0.14460978558213847</v>
      </c>
      <c r="Q68" s="204">
        <v>7.2931365333785372E-2</v>
      </c>
    </row>
    <row r="69" spans="2:17">
      <c r="B69" s="322">
        <v>39114</v>
      </c>
      <c r="C69" s="202">
        <v>6403.8135968699999</v>
      </c>
      <c r="D69" s="202">
        <v>2860.8892237</v>
      </c>
      <c r="E69" s="202">
        <v>797.62551568000003</v>
      </c>
      <c r="F69" s="202">
        <v>826.54812735000007</v>
      </c>
      <c r="G69" s="202">
        <v>636.51873640999997</v>
      </c>
      <c r="H69" s="202">
        <v>410.10817802999998</v>
      </c>
      <c r="I69" s="202">
        <v>189.88978122999998</v>
      </c>
      <c r="J69" s="204"/>
      <c r="K69" s="204">
        <v>0.69120550555079885</v>
      </c>
      <c r="L69" s="204">
        <v>0.30879449444920098</v>
      </c>
      <c r="M69" s="204">
        <v>0.27882273900448434</v>
      </c>
      <c r="N69" s="204">
        <v>0.28893309987742788</v>
      </c>
      <c r="O69" s="204">
        <v>0.22250529104777445</v>
      </c>
      <c r="P69" s="204">
        <v>0.14335986404469342</v>
      </c>
      <c r="Q69" s="204">
        <v>6.6379006025619913E-2</v>
      </c>
    </row>
    <row r="70" spans="2:17">
      <c r="B70" s="322">
        <v>39142</v>
      </c>
      <c r="C70" s="202">
        <v>6321.9049560699996</v>
      </c>
      <c r="D70" s="202">
        <v>2926.4311272999998</v>
      </c>
      <c r="E70" s="202">
        <v>771.23581625999998</v>
      </c>
      <c r="F70" s="202">
        <v>920.03332451999995</v>
      </c>
      <c r="G70" s="202">
        <v>624.55472021000003</v>
      </c>
      <c r="H70" s="202">
        <v>421.76009554000001</v>
      </c>
      <c r="I70" s="202">
        <v>188.43886477000001</v>
      </c>
      <c r="J70" s="204"/>
      <c r="K70" s="204">
        <v>0.68357214736581695</v>
      </c>
      <c r="L70" s="204">
        <v>0.31642785263418305</v>
      </c>
      <c r="M70" s="204">
        <v>0.26357819585198872</v>
      </c>
      <c r="N70" s="204">
        <v>0.31443135638676911</v>
      </c>
      <c r="O70" s="204">
        <v>0.21344834211939509</v>
      </c>
      <c r="P70" s="204">
        <v>0.14414108204139589</v>
      </c>
      <c r="Q70" s="204">
        <v>6.4401023600451163E-2</v>
      </c>
    </row>
    <row r="71" spans="2:17">
      <c r="B71" s="322">
        <v>39173</v>
      </c>
      <c r="C71" s="202">
        <v>6531.0755012899999</v>
      </c>
      <c r="D71" s="202">
        <v>2913.71079431</v>
      </c>
      <c r="E71" s="202">
        <v>803.30126484999994</v>
      </c>
      <c r="F71" s="202">
        <v>882.06343950999997</v>
      </c>
      <c r="G71" s="202">
        <v>649.49902004000012</v>
      </c>
      <c r="H71" s="202">
        <v>418.18098975999999</v>
      </c>
      <c r="I71" s="202">
        <v>160.29294215000002</v>
      </c>
      <c r="J71" s="204"/>
      <c r="K71" s="204">
        <v>0.69150061175366173</v>
      </c>
      <c r="L71" s="204">
        <v>0.30849938824633838</v>
      </c>
      <c r="M71" s="204">
        <v>0.27573229045734854</v>
      </c>
      <c r="N71" s="204">
        <v>0.30276732173475951</v>
      </c>
      <c r="O71" s="204">
        <v>0.22293983625044275</v>
      </c>
      <c r="P71" s="204">
        <v>0.14354017250772888</v>
      </c>
      <c r="Q71" s="204">
        <v>5.5020379049720319E-2</v>
      </c>
    </row>
    <row r="72" spans="2:17">
      <c r="B72" s="322">
        <v>39203</v>
      </c>
      <c r="C72" s="202">
        <v>6561.4284213099991</v>
      </c>
      <c r="D72" s="202">
        <v>3029.0689796799998</v>
      </c>
      <c r="E72" s="202">
        <v>774.57278410000004</v>
      </c>
      <c r="F72" s="202">
        <v>1063.3631258199998</v>
      </c>
      <c r="G72" s="202">
        <v>606.31873172999997</v>
      </c>
      <c r="H72" s="202">
        <v>408.56961627999999</v>
      </c>
      <c r="I72" s="202">
        <v>175.92153575</v>
      </c>
      <c r="J72" s="204"/>
      <c r="K72" s="204">
        <v>0.68415934512767618</v>
      </c>
      <c r="L72" s="204">
        <v>0.31584065487232366</v>
      </c>
      <c r="M72" s="204">
        <v>0.25574044071849134</v>
      </c>
      <c r="N72" s="204">
        <v>0.35109025261839083</v>
      </c>
      <c r="O72" s="204">
        <v>0.20018805572761783</v>
      </c>
      <c r="P72" s="204">
        <v>0.13489729548532955</v>
      </c>
      <c r="Q72" s="204">
        <v>5.8083955450170366E-2</v>
      </c>
    </row>
    <row r="73" spans="2:17">
      <c r="B73" s="322">
        <v>39234</v>
      </c>
      <c r="C73" s="202">
        <v>6629.3996788300001</v>
      </c>
      <c r="D73" s="202">
        <v>3145.4210850300001</v>
      </c>
      <c r="E73" s="202">
        <v>842.60372751</v>
      </c>
      <c r="F73" s="202">
        <v>1071.05441234</v>
      </c>
      <c r="G73" s="202">
        <v>658.22384217999991</v>
      </c>
      <c r="H73" s="202">
        <v>390.40025581999998</v>
      </c>
      <c r="I73" s="202">
        <v>182.96761918000001</v>
      </c>
      <c r="J73" s="204"/>
      <c r="K73" s="204">
        <v>0.67821189144874938</v>
      </c>
      <c r="L73" s="204">
        <v>0.32178810855125062</v>
      </c>
      <c r="M73" s="204">
        <v>0.26789723100270796</v>
      </c>
      <c r="N73" s="204">
        <v>0.34053078802183828</v>
      </c>
      <c r="O73" s="204">
        <v>0.20927553361421922</v>
      </c>
      <c r="P73" s="204">
        <v>0.12412376554041006</v>
      </c>
      <c r="Q73" s="204">
        <v>5.8172681820824523E-2</v>
      </c>
    </row>
    <row r="74" spans="2:17">
      <c r="B74" s="322">
        <v>39264</v>
      </c>
      <c r="C74" s="202">
        <v>6673.6158004600002</v>
      </c>
      <c r="D74" s="202">
        <v>3105.1209688200001</v>
      </c>
      <c r="E74" s="202">
        <v>915.89998591999995</v>
      </c>
      <c r="F74" s="202">
        <v>954.88063809999994</v>
      </c>
      <c r="G74" s="202">
        <v>691.80607550000002</v>
      </c>
      <c r="H74" s="202">
        <v>380.90797975999999</v>
      </c>
      <c r="I74" s="202">
        <v>161.10999953999999</v>
      </c>
      <c r="J74" s="204"/>
      <c r="K74" s="204">
        <v>0.68246195371831986</v>
      </c>
      <c r="L74" s="204">
        <v>0.31753804628168014</v>
      </c>
      <c r="M74" s="204">
        <v>0.29501340127726527</v>
      </c>
      <c r="N74" s="204">
        <v>0.3075691551373077</v>
      </c>
      <c r="O74" s="204">
        <v>0.22283225952070074</v>
      </c>
      <c r="P74" s="204">
        <v>0.12269129862445988</v>
      </c>
      <c r="Q74" s="204">
        <v>5.1893885440266352E-2</v>
      </c>
    </row>
    <row r="75" spans="2:17">
      <c r="B75" s="322">
        <v>39295</v>
      </c>
      <c r="C75" s="202">
        <v>6859.1059831400007</v>
      </c>
      <c r="D75" s="202">
        <v>3154.3169159300001</v>
      </c>
      <c r="E75" s="202">
        <v>863.59961641999996</v>
      </c>
      <c r="F75" s="202">
        <v>1015.6439969600001</v>
      </c>
      <c r="G75" s="202">
        <v>723.08843560000003</v>
      </c>
      <c r="H75" s="202">
        <v>372.63936964999999</v>
      </c>
      <c r="I75" s="202">
        <v>178.79826630000002</v>
      </c>
      <c r="J75" s="204"/>
      <c r="K75" s="204">
        <v>0.68499114161822139</v>
      </c>
      <c r="L75" s="204">
        <v>0.3150088583817785</v>
      </c>
      <c r="M75" s="204">
        <v>0.27383090799135767</v>
      </c>
      <c r="N75" s="204">
        <v>0.32204127074122185</v>
      </c>
      <c r="O75" s="204">
        <v>0.22927750211285625</v>
      </c>
      <c r="P75" s="204">
        <v>0.11815681133299719</v>
      </c>
      <c r="Q75" s="204">
        <v>5.6693507821567055E-2</v>
      </c>
    </row>
    <row r="76" spans="2:17">
      <c r="B76" s="322">
        <v>39326</v>
      </c>
      <c r="C76" s="202">
        <v>6934.1161409799997</v>
      </c>
      <c r="D76" s="202">
        <v>3199.7055805599998</v>
      </c>
      <c r="E76" s="202">
        <v>846.42189049000001</v>
      </c>
      <c r="F76" s="202">
        <v>1058.39004864</v>
      </c>
      <c r="G76" s="202">
        <v>729.79912388000002</v>
      </c>
      <c r="H76" s="202">
        <v>373.83125072000001</v>
      </c>
      <c r="I76" s="202">
        <v>190.92621383000002</v>
      </c>
      <c r="J76" s="204"/>
      <c r="K76" s="204">
        <v>0.68425479858611993</v>
      </c>
      <c r="L76" s="204">
        <v>0.31574520141388002</v>
      </c>
      <c r="M76" s="204">
        <v>0.26455904757415494</v>
      </c>
      <c r="N76" s="204">
        <v>0.33081217106526384</v>
      </c>
      <c r="O76" s="204">
        <v>0.22810723978602793</v>
      </c>
      <c r="P76" s="204">
        <v>0.1168453235379866</v>
      </c>
      <c r="Q76" s="204">
        <v>5.9676218036566732E-2</v>
      </c>
    </row>
    <row r="77" spans="2:17">
      <c r="B77" s="322">
        <v>39356</v>
      </c>
      <c r="C77" s="202">
        <v>7003.6802808399998</v>
      </c>
      <c r="D77" s="202">
        <v>3288.4836792000001</v>
      </c>
      <c r="E77" s="202">
        <v>907.57478243999992</v>
      </c>
      <c r="F77" s="202">
        <v>1144.3431920999999</v>
      </c>
      <c r="G77" s="202">
        <v>642.36795547000008</v>
      </c>
      <c r="H77" s="202">
        <v>406.42521345</v>
      </c>
      <c r="I77" s="202">
        <v>187.30308874000002</v>
      </c>
      <c r="J77" s="204"/>
      <c r="K77" s="204">
        <v>0.68048666034006522</v>
      </c>
      <c r="L77" s="204">
        <v>0.31951333965993484</v>
      </c>
      <c r="M77" s="204">
        <v>0.27602519890333455</v>
      </c>
      <c r="N77" s="204">
        <v>0.3480347441605578</v>
      </c>
      <c r="O77" s="204">
        <v>0.19536653740096305</v>
      </c>
      <c r="P77" s="204">
        <v>0.12360810651907128</v>
      </c>
      <c r="Q77" s="204">
        <v>5.696541301607326E-2</v>
      </c>
    </row>
    <row r="78" spans="2:17">
      <c r="B78" s="322">
        <v>39387</v>
      </c>
      <c r="C78" s="202">
        <v>7316.4101174399993</v>
      </c>
      <c r="D78" s="202">
        <v>3337.6864407500002</v>
      </c>
      <c r="E78" s="202">
        <v>908.91125269999998</v>
      </c>
      <c r="F78" s="202">
        <v>1196.51586049</v>
      </c>
      <c r="G78" s="202">
        <v>622.44619584999998</v>
      </c>
      <c r="H78" s="202">
        <v>434.65501727999998</v>
      </c>
      <c r="I78" s="202">
        <v>174.43198343</v>
      </c>
      <c r="J78" s="204"/>
      <c r="K78" s="204">
        <v>0.68672271529355911</v>
      </c>
      <c r="L78" s="204">
        <v>0.31327728470644084</v>
      </c>
      <c r="M78" s="204">
        <v>0.27237700431866818</v>
      </c>
      <c r="N78" s="204">
        <v>0.35856460653547334</v>
      </c>
      <c r="O78" s="204">
        <v>0.18653089580697851</v>
      </c>
      <c r="P78" s="204">
        <v>0.13025477588391327</v>
      </c>
      <c r="Q78" s="204">
        <v>5.2272717454966727E-2</v>
      </c>
    </row>
    <row r="79" spans="2:17">
      <c r="B79" s="322">
        <v>39417</v>
      </c>
      <c r="C79" s="202">
        <v>7698.8536838400005</v>
      </c>
      <c r="D79" s="202">
        <v>3379.2623454399995</v>
      </c>
      <c r="E79" s="202">
        <v>1004.9139050699999</v>
      </c>
      <c r="F79" s="202">
        <v>1123.3746559599999</v>
      </c>
      <c r="G79" s="202">
        <v>662.2616761700001</v>
      </c>
      <c r="H79" s="202">
        <v>433.63275508999999</v>
      </c>
      <c r="I79" s="202">
        <v>154.10191715000002</v>
      </c>
      <c r="J79" s="204"/>
      <c r="K79" s="204">
        <v>0.69496055678524726</v>
      </c>
      <c r="L79" s="204">
        <v>0.30503944321475285</v>
      </c>
      <c r="M79" s="204">
        <v>0.29746274574472731</v>
      </c>
      <c r="N79" s="204">
        <v>0.33252809815446133</v>
      </c>
      <c r="O79" s="204">
        <v>0.19603487980526177</v>
      </c>
      <c r="P79" s="204">
        <v>0.12835884678592158</v>
      </c>
      <c r="Q79" s="204">
        <v>4.5615429509627901E-2</v>
      </c>
    </row>
    <row r="80" spans="2:17">
      <c r="B80" s="322">
        <v>39448</v>
      </c>
      <c r="C80" s="202">
        <v>7747.0288754999992</v>
      </c>
      <c r="D80" s="202">
        <v>3508.8142063499999</v>
      </c>
      <c r="E80" s="202">
        <v>1003.3142570700001</v>
      </c>
      <c r="F80" s="202">
        <v>1171.7614868000001</v>
      </c>
      <c r="G80" s="202">
        <v>735.05818160000001</v>
      </c>
      <c r="H80" s="202">
        <v>416.68974670999995</v>
      </c>
      <c r="I80" s="202">
        <v>179.92939516999999</v>
      </c>
      <c r="J80" s="204"/>
      <c r="K80" s="204">
        <v>0.68826731317817069</v>
      </c>
      <c r="L80" s="204">
        <v>0.31173268682182936</v>
      </c>
      <c r="M80" s="204">
        <v>0.28610918356683418</v>
      </c>
      <c r="N80" s="204">
        <v>0.33414428227348281</v>
      </c>
      <c r="O80" s="204">
        <v>0.20961218753719443</v>
      </c>
      <c r="P80" s="204">
        <v>0.11882494681180561</v>
      </c>
      <c r="Q80" s="204">
        <v>5.1309399810682964E-2</v>
      </c>
    </row>
    <row r="81" spans="2:17">
      <c r="B81" s="322">
        <v>39479</v>
      </c>
      <c r="C81" s="202">
        <v>7735.3080538199993</v>
      </c>
      <c r="D81" s="202">
        <v>3682.08540958</v>
      </c>
      <c r="E81" s="202">
        <v>990.71033751999983</v>
      </c>
      <c r="F81" s="202">
        <v>1254.0872491000002</v>
      </c>
      <c r="G81" s="202">
        <v>806.65308316000005</v>
      </c>
      <c r="H81" s="202">
        <v>487.17698639999998</v>
      </c>
      <c r="I81" s="202">
        <v>142.62723640000002</v>
      </c>
      <c r="J81" s="204"/>
      <c r="K81" s="204">
        <v>0.67750210051152016</v>
      </c>
      <c r="L81" s="204">
        <v>0.32249789948847984</v>
      </c>
      <c r="M81" s="204">
        <v>0.26912299376956822</v>
      </c>
      <c r="N81" s="204">
        <v>0.3406684094675867</v>
      </c>
      <c r="O81" s="204">
        <v>0.21912448518191549</v>
      </c>
      <c r="P81" s="204">
        <v>0.13233992228627314</v>
      </c>
      <c r="Q81" s="204">
        <v>3.8744189294656534E-2</v>
      </c>
    </row>
    <row r="82" spans="2:17">
      <c r="B82" s="322">
        <v>39508</v>
      </c>
      <c r="C82" s="202">
        <v>8154.8780234700007</v>
      </c>
      <c r="D82" s="202">
        <v>3753.5956518200001</v>
      </c>
      <c r="E82" s="202">
        <v>1123.2941610599999</v>
      </c>
      <c r="F82" s="202">
        <v>1204.9839367500001</v>
      </c>
      <c r="G82" s="202">
        <v>806.93299750999995</v>
      </c>
      <c r="H82" s="202">
        <v>475.18267143000003</v>
      </c>
      <c r="I82" s="202">
        <v>142.63320707</v>
      </c>
      <c r="J82" s="204"/>
      <c r="K82" s="204">
        <v>0.68479624222467028</v>
      </c>
      <c r="L82" s="204">
        <v>0.31520375777532972</v>
      </c>
      <c r="M82" s="204">
        <v>0.29930351390911014</v>
      </c>
      <c r="N82" s="204">
        <v>0.32106988443078338</v>
      </c>
      <c r="O82" s="204">
        <v>0.21500857924521316</v>
      </c>
      <c r="P82" s="204">
        <v>0.12661317777482897</v>
      </c>
      <c r="Q82" s="204">
        <v>3.8004844640064359E-2</v>
      </c>
    </row>
    <row r="83" spans="2:17">
      <c r="B83" s="322">
        <v>39539</v>
      </c>
      <c r="C83" s="202">
        <v>8551.2622190599996</v>
      </c>
      <c r="D83" s="202">
        <v>3948.5068478499998</v>
      </c>
      <c r="E83" s="202">
        <v>1134.74331476</v>
      </c>
      <c r="F83" s="202">
        <v>1331.54803453</v>
      </c>
      <c r="G83" s="202">
        <v>837.43362887000012</v>
      </c>
      <c r="H83" s="202">
        <v>503.60361729000005</v>
      </c>
      <c r="I83" s="202">
        <v>138.8693054</v>
      </c>
      <c r="J83" s="204"/>
      <c r="K83" s="204">
        <v>0.68411361628250555</v>
      </c>
      <c r="L83" s="204">
        <v>0.31588638371749445</v>
      </c>
      <c r="M83" s="204">
        <v>0.28755357518070229</v>
      </c>
      <c r="N83" s="204">
        <v>0.33742555948427938</v>
      </c>
      <c r="O83" s="204">
        <v>0.21221278048159198</v>
      </c>
      <c r="P83" s="204">
        <v>0.12761742566978845</v>
      </c>
      <c r="Q83" s="204">
        <v>3.5190659183637993E-2</v>
      </c>
    </row>
    <row r="84" spans="2:17">
      <c r="B84" s="322">
        <v>39569</v>
      </c>
      <c r="C84" s="202">
        <v>8623.9473868800014</v>
      </c>
      <c r="D84" s="202">
        <v>4095.2835536299999</v>
      </c>
      <c r="E84" s="202">
        <v>1200.6975770699999</v>
      </c>
      <c r="F84" s="202">
        <v>1379.7347035999999</v>
      </c>
      <c r="G84" s="202">
        <v>846.48505753000006</v>
      </c>
      <c r="H84" s="202">
        <v>518.09821029</v>
      </c>
      <c r="I84" s="202">
        <v>149.43600214</v>
      </c>
      <c r="J84" s="204"/>
      <c r="K84" s="204">
        <v>0.67802427892186756</v>
      </c>
      <c r="L84" s="204">
        <v>0.32197572107813238</v>
      </c>
      <c r="M84" s="204">
        <v>0.29324991692361158</v>
      </c>
      <c r="N84" s="204">
        <v>0.33697668333325492</v>
      </c>
      <c r="O84" s="204">
        <v>0.20673954669209707</v>
      </c>
      <c r="P84" s="204">
        <v>0.12653665671298076</v>
      </c>
      <c r="Q84" s="204">
        <v>3.6497196338055773E-2</v>
      </c>
    </row>
    <row r="85" spans="2:17">
      <c r="B85" s="322">
        <v>39600</v>
      </c>
      <c r="C85" s="202">
        <v>8692.8959218500004</v>
      </c>
      <c r="D85" s="202">
        <v>4129.4393290100006</v>
      </c>
      <c r="E85" s="202">
        <v>1201.96054671</v>
      </c>
      <c r="F85" s="202">
        <v>1342.39231227</v>
      </c>
      <c r="G85" s="202">
        <v>901.83221315000003</v>
      </c>
      <c r="H85" s="202">
        <v>549.09681301000001</v>
      </c>
      <c r="I85" s="202">
        <v>133.75977786999999</v>
      </c>
      <c r="J85" s="204"/>
      <c r="K85" s="204">
        <v>0.6779495116747134</v>
      </c>
      <c r="L85" s="204">
        <v>0.32205048832528671</v>
      </c>
      <c r="M85" s="204">
        <v>0.29109915685224441</v>
      </c>
      <c r="N85" s="204">
        <v>0.32510989760549408</v>
      </c>
      <c r="O85" s="204">
        <v>0.21841199163211639</v>
      </c>
      <c r="P85" s="204">
        <v>0.13298408149500673</v>
      </c>
      <c r="Q85" s="204">
        <v>3.2394872415138443E-2</v>
      </c>
    </row>
    <row r="86" spans="2:17">
      <c r="B86" s="322">
        <v>39630</v>
      </c>
      <c r="C86" s="202">
        <v>8873.1327900200013</v>
      </c>
      <c r="D86" s="202">
        <v>4260.9111304899998</v>
      </c>
      <c r="E86" s="202">
        <v>1219.7231477199998</v>
      </c>
      <c r="F86" s="202">
        <v>1402.2494237599999</v>
      </c>
      <c r="G86" s="202">
        <v>925.51218086999995</v>
      </c>
      <c r="H86" s="202">
        <v>592.64608196000006</v>
      </c>
      <c r="I86" s="202">
        <v>119.99085518000001</v>
      </c>
      <c r="J86" s="204"/>
      <c r="K86" s="204">
        <v>0.67558269514873481</v>
      </c>
      <c r="L86" s="204">
        <v>0.32441730485126524</v>
      </c>
      <c r="M86" s="204">
        <v>0.28631180905680159</v>
      </c>
      <c r="N86" s="204">
        <v>0.32915712882555476</v>
      </c>
      <c r="O86" s="204">
        <v>0.21725017460259394</v>
      </c>
      <c r="P86" s="204">
        <v>0.13911482468261338</v>
      </c>
      <c r="Q86" s="204">
        <v>2.8166062832436299E-2</v>
      </c>
    </row>
    <row r="87" spans="2:17">
      <c r="B87" s="322">
        <v>39661</v>
      </c>
      <c r="C87" s="202">
        <v>9184.55656843</v>
      </c>
      <c r="D87" s="202">
        <v>4353.5645782800011</v>
      </c>
      <c r="E87" s="202">
        <v>1195.5459547099999</v>
      </c>
      <c r="F87" s="202">
        <v>1486.4831104699999</v>
      </c>
      <c r="G87" s="202">
        <v>990.05171169999994</v>
      </c>
      <c r="H87" s="202">
        <v>563.90960988999996</v>
      </c>
      <c r="I87" s="202">
        <v>115.88652151000001</v>
      </c>
      <c r="J87" s="204"/>
      <c r="K87" s="204">
        <v>0.67842180380118755</v>
      </c>
      <c r="L87" s="204">
        <v>0.3215781961988125</v>
      </c>
      <c r="M87" s="204">
        <v>0.27471961636491177</v>
      </c>
      <c r="N87" s="204">
        <v>0.34157287574971995</v>
      </c>
      <c r="O87" s="204">
        <v>0.22749993452625014</v>
      </c>
      <c r="P87" s="204">
        <v>0.12957848343943049</v>
      </c>
      <c r="Q87" s="204">
        <v>2.662908991968756E-2</v>
      </c>
    </row>
    <row r="88" spans="2:17">
      <c r="B88" s="322">
        <v>39692</v>
      </c>
      <c r="C88" s="202">
        <v>9105.8553959599994</v>
      </c>
      <c r="D88" s="202">
        <v>4320.4862571200001</v>
      </c>
      <c r="E88" s="202">
        <v>1260.1439011599998</v>
      </c>
      <c r="F88" s="202">
        <v>1469.16775669</v>
      </c>
      <c r="G88" s="202">
        <v>858.21737715999996</v>
      </c>
      <c r="H88" s="202">
        <v>607.72429834000002</v>
      </c>
      <c r="I88" s="202">
        <v>124.35936438000005</v>
      </c>
      <c r="J88" s="204"/>
      <c r="K88" s="204">
        <v>0.67820822910990941</v>
      </c>
      <c r="L88" s="204">
        <v>0.32179177089009064</v>
      </c>
      <c r="M88" s="204">
        <v>0.29172613133168585</v>
      </c>
      <c r="N88" s="204">
        <v>0.34011562135236395</v>
      </c>
      <c r="O88" s="204">
        <v>0.19867924214849211</v>
      </c>
      <c r="P88" s="204">
        <v>0.14068953419350888</v>
      </c>
      <c r="Q88" s="204">
        <v>2.8789470973949155E-2</v>
      </c>
    </row>
    <row r="89" spans="2:17">
      <c r="B89" s="322">
        <v>39722</v>
      </c>
      <c r="C89" s="202">
        <v>9285.8672887900011</v>
      </c>
      <c r="D89" s="202">
        <v>4431.8817182899993</v>
      </c>
      <c r="E89" s="202">
        <v>1199.1375464800001</v>
      </c>
      <c r="F89" s="202">
        <v>1562.6217710500002</v>
      </c>
      <c r="G89" s="202">
        <v>881.21170160999998</v>
      </c>
      <c r="H89" s="202">
        <v>662.16660948000003</v>
      </c>
      <c r="I89" s="202">
        <v>125.56384613</v>
      </c>
      <c r="J89" s="204"/>
      <c r="K89" s="204">
        <v>0.67692354510914154</v>
      </c>
      <c r="L89" s="204">
        <v>0.3230764548908584</v>
      </c>
      <c r="M89" s="204">
        <v>0.27064282107782062</v>
      </c>
      <c r="N89" s="204">
        <v>0.35268044573871238</v>
      </c>
      <c r="O89" s="204">
        <v>0.19888762685365119</v>
      </c>
      <c r="P89" s="204">
        <v>0.14944961046317445</v>
      </c>
      <c r="Q89" s="204">
        <v>2.8339495866641497E-2</v>
      </c>
    </row>
    <row r="90" spans="2:17">
      <c r="B90" s="322">
        <v>39753</v>
      </c>
      <c r="C90" s="202">
        <v>9578.7584269600011</v>
      </c>
      <c r="D90" s="202">
        <v>4461.2663184800003</v>
      </c>
      <c r="E90" s="202">
        <v>1321.4281322699999</v>
      </c>
      <c r="F90" s="202">
        <v>1490.7365203499999</v>
      </c>
      <c r="G90" s="202">
        <v>835.35646715000007</v>
      </c>
      <c r="H90" s="202">
        <v>709.04873634</v>
      </c>
      <c r="I90" s="202">
        <v>103.97497737</v>
      </c>
      <c r="J90" s="204"/>
      <c r="K90" s="204">
        <v>0.6822465487513506</v>
      </c>
      <c r="L90" s="204">
        <v>0.3177534512486494</v>
      </c>
      <c r="M90" s="204">
        <v>0.29624814492427298</v>
      </c>
      <c r="N90" s="204">
        <v>0.33420503010323216</v>
      </c>
      <c r="O90" s="204">
        <v>0.18727677858542607</v>
      </c>
      <c r="P90" s="204">
        <v>0.15896011873213678</v>
      </c>
      <c r="Q90" s="204">
        <v>2.3309927654932117E-2</v>
      </c>
    </row>
    <row r="91" spans="2:17">
      <c r="B91" s="322">
        <v>39783</v>
      </c>
      <c r="C91" s="202">
        <v>9528.6520254799998</v>
      </c>
      <c r="D91" s="202">
        <v>4325.7988115500002</v>
      </c>
      <c r="E91" s="202">
        <v>1345.6822820499999</v>
      </c>
      <c r="F91" s="202">
        <v>1368.8942421799998</v>
      </c>
      <c r="G91" s="202">
        <v>859.22327459999997</v>
      </c>
      <c r="H91" s="202">
        <v>654.54583284</v>
      </c>
      <c r="I91" s="202">
        <v>97.013652879999995</v>
      </c>
      <c r="J91" s="204"/>
      <c r="K91" s="204">
        <v>0.68776829464881717</v>
      </c>
      <c r="L91" s="204">
        <v>0.31223170535118294</v>
      </c>
      <c r="M91" s="204">
        <v>0.31111456725842868</v>
      </c>
      <c r="N91" s="204">
        <v>0.31648104865406951</v>
      </c>
      <c r="O91" s="204">
        <v>0.19864783895966959</v>
      </c>
      <c r="P91" s="204">
        <v>0.1513275059433814</v>
      </c>
      <c r="Q91" s="204">
        <v>2.2429039184450793E-2</v>
      </c>
    </row>
    <row r="92" spans="2:17">
      <c r="B92" s="322">
        <v>39814</v>
      </c>
      <c r="C92" s="202">
        <v>9103.5770031699994</v>
      </c>
      <c r="D92" s="202">
        <v>4277.0565001600007</v>
      </c>
      <c r="E92" s="202">
        <v>1326.8351912000001</v>
      </c>
      <c r="F92" s="202">
        <v>1394.5487853400002</v>
      </c>
      <c r="G92" s="202">
        <v>878.08976638000001</v>
      </c>
      <c r="H92" s="202">
        <v>578.9679208</v>
      </c>
      <c r="I92" s="202">
        <v>95.154895440000004</v>
      </c>
      <c r="J92" s="204"/>
      <c r="K92" s="204">
        <v>0.68035470823593058</v>
      </c>
      <c r="L92" s="204">
        <v>0.31964529176406947</v>
      </c>
      <c r="M92" s="204">
        <v>0.31047273013080046</v>
      </c>
      <c r="N92" s="204">
        <v>0.32631736899706482</v>
      </c>
      <c r="O92" s="204">
        <v>0.20546856827135634</v>
      </c>
      <c r="P92" s="204">
        <v>0.13547556789352141</v>
      </c>
      <c r="Q92" s="204">
        <v>2.2265764707257076E-2</v>
      </c>
    </row>
    <row r="93" spans="2:17">
      <c r="B93" s="322">
        <v>39845</v>
      </c>
      <c r="C93" s="202">
        <v>9210.5468947999998</v>
      </c>
      <c r="D93" s="202">
        <v>4253.0274959299995</v>
      </c>
      <c r="E93" s="202">
        <v>1282.69632228</v>
      </c>
      <c r="F93" s="202">
        <v>1452.37504205</v>
      </c>
      <c r="G93" s="202">
        <v>888.86284331000002</v>
      </c>
      <c r="H93" s="202">
        <v>539.52485464999995</v>
      </c>
      <c r="I93" s="202">
        <v>89.132816640000001</v>
      </c>
      <c r="J93" s="204"/>
      <c r="K93" s="204">
        <v>0.68410859014837011</v>
      </c>
      <c r="L93" s="204">
        <v>0.31589140985163</v>
      </c>
      <c r="M93" s="204">
        <v>0.30162695099787967</v>
      </c>
      <c r="N93" s="204">
        <v>0.34152702243682836</v>
      </c>
      <c r="O93" s="204">
        <v>0.20901672876581048</v>
      </c>
      <c r="P93" s="204">
        <v>0.12686965267538219</v>
      </c>
      <c r="Q93" s="204">
        <v>2.0959645124099431E-2</v>
      </c>
    </row>
    <row r="94" spans="2:17">
      <c r="B94" s="322">
        <v>39873</v>
      </c>
      <c r="C94" s="202">
        <v>9069.2770985099978</v>
      </c>
      <c r="D94" s="202">
        <v>4228.1287061100002</v>
      </c>
      <c r="E94" s="202">
        <v>1478.0411473200002</v>
      </c>
      <c r="F94" s="202">
        <v>1354.18246346</v>
      </c>
      <c r="G94" s="202">
        <v>802.47200716999998</v>
      </c>
      <c r="H94" s="202">
        <v>502.51848971999999</v>
      </c>
      <c r="I94" s="202">
        <v>90.282882479999998</v>
      </c>
      <c r="J94" s="204"/>
      <c r="K94" s="204">
        <v>0.68203356592749875</v>
      </c>
      <c r="L94" s="204">
        <v>0.3179664340725013</v>
      </c>
      <c r="M94" s="204">
        <v>0.34962559423786993</v>
      </c>
      <c r="N94" s="204">
        <v>0.32032724484848207</v>
      </c>
      <c r="O94" s="204">
        <v>0.18982201738753376</v>
      </c>
      <c r="P94" s="204">
        <v>0.11886903548148231</v>
      </c>
      <c r="Q94" s="204">
        <v>2.1356108044632005E-2</v>
      </c>
    </row>
    <row r="95" spans="2:17">
      <c r="B95" s="322">
        <v>39904</v>
      </c>
      <c r="C95" s="202">
        <v>9169.1422581000006</v>
      </c>
      <c r="D95" s="202">
        <v>4208.8493825900005</v>
      </c>
      <c r="E95" s="202">
        <v>1411.7940487799999</v>
      </c>
      <c r="F95" s="202">
        <v>1426.84376658</v>
      </c>
      <c r="G95" s="202">
        <v>855.08895039999993</v>
      </c>
      <c r="H95" s="202">
        <v>420.07990705000003</v>
      </c>
      <c r="I95" s="202">
        <v>94.200861779999997</v>
      </c>
      <c r="J95" s="204"/>
      <c r="K95" s="204">
        <v>0.68539004241948243</v>
      </c>
      <c r="L95" s="204">
        <v>0.31460995758051763</v>
      </c>
      <c r="M95" s="204">
        <v>0.33550178728887564</v>
      </c>
      <c r="N95" s="204">
        <v>0.33907823473491527</v>
      </c>
      <c r="O95" s="204">
        <v>0.20320518520252939</v>
      </c>
      <c r="P95" s="204">
        <v>9.9828696502305539E-2</v>
      </c>
      <c r="Q95" s="204">
        <v>2.2386096271374264E-2</v>
      </c>
    </row>
    <row r="96" spans="2:17">
      <c r="B96" s="322">
        <v>39934</v>
      </c>
      <c r="C96" s="202">
        <v>9226.2292972300002</v>
      </c>
      <c r="D96" s="202">
        <v>4271.6317278400002</v>
      </c>
      <c r="E96" s="202">
        <v>1460.6540246799998</v>
      </c>
      <c r="F96" s="202">
        <v>1415.2789261899998</v>
      </c>
      <c r="G96" s="202">
        <v>916.56456118999984</v>
      </c>
      <c r="H96" s="202">
        <v>395.11854496999996</v>
      </c>
      <c r="I96" s="202">
        <v>83.246662870000009</v>
      </c>
      <c r="J96" s="204"/>
      <c r="K96" s="204">
        <v>0.68353269307587594</v>
      </c>
      <c r="L96" s="204">
        <v>0.31646730692412411</v>
      </c>
      <c r="M96" s="204">
        <v>0.34200444277314551</v>
      </c>
      <c r="N96" s="204">
        <v>0.33138010257167383</v>
      </c>
      <c r="O96" s="204">
        <v>0.2146087620469011</v>
      </c>
      <c r="P96" s="204">
        <v>9.2514925176347393E-2</v>
      </c>
      <c r="Q96" s="204">
        <v>1.949176743193216E-2</v>
      </c>
    </row>
    <row r="97" spans="2:17">
      <c r="B97" s="322">
        <v>39965</v>
      </c>
      <c r="C97" s="202">
        <v>9136.5442497000004</v>
      </c>
      <c r="D97" s="202">
        <v>4225.6859753500003</v>
      </c>
      <c r="E97" s="202">
        <v>1417.4095904200001</v>
      </c>
      <c r="F97" s="202">
        <v>1409.95446341</v>
      </c>
      <c r="G97" s="202">
        <v>866.21662050999998</v>
      </c>
      <c r="H97" s="202">
        <v>450.57489626</v>
      </c>
      <c r="I97" s="202">
        <v>80.646593749999994</v>
      </c>
      <c r="J97" s="204"/>
      <c r="K97" s="204">
        <v>0.68375893064406568</v>
      </c>
      <c r="L97" s="204">
        <v>0.31624106935593443</v>
      </c>
      <c r="M97" s="204">
        <v>0.3354972695243526</v>
      </c>
      <c r="N97" s="204">
        <v>0.33373265979353295</v>
      </c>
      <c r="O97" s="204">
        <v>0.20503128591898703</v>
      </c>
      <c r="P97" s="204">
        <v>0.10664993974441464</v>
      </c>
      <c r="Q97" s="204">
        <v>1.9088845018712906E-2</v>
      </c>
    </row>
    <row r="98" spans="2:17">
      <c r="B98" s="322">
        <v>39995</v>
      </c>
      <c r="C98" s="202">
        <v>9292.4079968099995</v>
      </c>
      <c r="D98" s="202">
        <v>4207.1655023800004</v>
      </c>
      <c r="E98" s="202">
        <v>1311.0643951900001</v>
      </c>
      <c r="F98" s="202">
        <v>1554.2638187999999</v>
      </c>
      <c r="G98" s="202">
        <v>794.74192839</v>
      </c>
      <c r="H98" s="202">
        <v>475.95934799999998</v>
      </c>
      <c r="I98" s="202">
        <v>69.774296000000007</v>
      </c>
      <c r="J98" s="204"/>
      <c r="K98" s="204">
        <v>0.68834826502982205</v>
      </c>
      <c r="L98" s="204">
        <v>0.31165173497017801</v>
      </c>
      <c r="M98" s="204">
        <v>0.31172742756942862</v>
      </c>
      <c r="N98" s="204">
        <v>0.36955214692451893</v>
      </c>
      <c r="O98" s="204">
        <v>0.18896314919960797</v>
      </c>
      <c r="P98" s="204">
        <v>0.11316727364727243</v>
      </c>
      <c r="Q98" s="204">
        <v>1.6590002659172032E-2</v>
      </c>
    </row>
    <row r="99" spans="2:17">
      <c r="B99" s="322">
        <v>40026</v>
      </c>
      <c r="C99" s="202">
        <v>9504.3979505499992</v>
      </c>
      <c r="D99" s="202">
        <v>4378.6021295</v>
      </c>
      <c r="E99" s="202">
        <v>1519.1809418</v>
      </c>
      <c r="F99" s="202">
        <v>1453.85502761</v>
      </c>
      <c r="G99" s="202">
        <v>778.52051953</v>
      </c>
      <c r="H99" s="202">
        <v>558.49287328000003</v>
      </c>
      <c r="I99" s="202">
        <v>68.086794280000007</v>
      </c>
      <c r="J99" s="204"/>
      <c r="K99" s="204">
        <v>0.6846069218286549</v>
      </c>
      <c r="L99" s="204">
        <v>0.31539307817134515</v>
      </c>
      <c r="M99" s="204">
        <v>0.34699262140227138</v>
      </c>
      <c r="N99" s="204">
        <v>0.33207167973785695</v>
      </c>
      <c r="O99" s="204">
        <v>0.17782007952725945</v>
      </c>
      <c r="P99" s="204">
        <v>0.12756407140304069</v>
      </c>
      <c r="Q99" s="204">
        <v>1.5551547929571571E-2</v>
      </c>
    </row>
    <row r="100" spans="2:17">
      <c r="B100" s="322">
        <v>40057</v>
      </c>
      <c r="C100" s="202">
        <v>9270.3300862000033</v>
      </c>
      <c r="D100" s="202">
        <v>4444.6255720299987</v>
      </c>
      <c r="E100" s="202">
        <v>1579.0120346799997</v>
      </c>
      <c r="F100" s="202">
        <v>1490.5688727199995</v>
      </c>
      <c r="G100" s="202">
        <v>745.33898434999992</v>
      </c>
      <c r="H100" s="202">
        <v>552.49800136999977</v>
      </c>
      <c r="I100" s="202">
        <v>76.72873229999999</v>
      </c>
      <c r="J100" s="204"/>
      <c r="K100" s="204">
        <v>0.67592854962218629</v>
      </c>
      <c r="L100" s="204">
        <v>0.32407145037781365</v>
      </c>
      <c r="M100" s="204">
        <v>0.35530151630196799</v>
      </c>
      <c r="N100" s="204">
        <v>0.3354004713062616</v>
      </c>
      <c r="O100" s="204">
        <v>0.1677125097733608</v>
      </c>
      <c r="P100" s="204">
        <v>0.12432038092752742</v>
      </c>
      <c r="Q100" s="204">
        <v>1.7265121690882256E-2</v>
      </c>
    </row>
    <row r="101" spans="2:17">
      <c r="B101" s="322">
        <v>40087</v>
      </c>
      <c r="C101" s="202">
        <v>9347.8964743199995</v>
      </c>
      <c r="D101" s="202">
        <v>4507.76527317</v>
      </c>
      <c r="E101" s="202">
        <v>1515.2970758600002</v>
      </c>
      <c r="F101" s="202">
        <v>1579.1198942999999</v>
      </c>
      <c r="G101" s="202">
        <v>823.46482298000001</v>
      </c>
      <c r="H101" s="202">
        <v>517.36596108000003</v>
      </c>
      <c r="I101" s="202">
        <v>70.965729949999997</v>
      </c>
      <c r="J101" s="204"/>
      <c r="K101" s="204">
        <v>0.6746625779900699</v>
      </c>
      <c r="L101" s="204">
        <v>0.32533742200993016</v>
      </c>
      <c r="M101" s="204">
        <v>0.33626837281081517</v>
      </c>
      <c r="N101" s="204">
        <v>0.35043166504368534</v>
      </c>
      <c r="O101" s="204">
        <v>0.18273986038894335</v>
      </c>
      <c r="P101" s="204">
        <v>0.11481168455455315</v>
      </c>
      <c r="Q101" s="204">
        <v>1.5748417202002842E-2</v>
      </c>
    </row>
    <row r="102" spans="2:17">
      <c r="B102" s="322">
        <v>40118</v>
      </c>
      <c r="C102" s="202">
        <v>9672.8962822599988</v>
      </c>
      <c r="D102" s="202">
        <v>4417.9969079699995</v>
      </c>
      <c r="E102" s="202">
        <v>1589.0422843800002</v>
      </c>
      <c r="F102" s="202">
        <v>1429.37692973</v>
      </c>
      <c r="G102" s="202">
        <v>832.18558970000004</v>
      </c>
      <c r="H102" s="202">
        <v>490.03414162000001</v>
      </c>
      <c r="I102" s="202">
        <v>76.673721539999988</v>
      </c>
      <c r="J102" s="204"/>
      <c r="K102" s="204">
        <v>0.6864643817587629</v>
      </c>
      <c r="L102" s="204">
        <v>0.31353561824123705</v>
      </c>
      <c r="M102" s="204">
        <v>0.35973054302039786</v>
      </c>
      <c r="N102" s="204">
        <v>0.32358518345735826</v>
      </c>
      <c r="O102" s="204">
        <v>0.18839182381690611</v>
      </c>
      <c r="P102" s="204">
        <v>0.11093490059786343</v>
      </c>
      <c r="Q102" s="204">
        <v>1.7357549107474286E-2</v>
      </c>
    </row>
    <row r="103" spans="2:17">
      <c r="B103" s="322">
        <v>40148</v>
      </c>
      <c r="C103" s="202">
        <v>10259.49495645</v>
      </c>
      <c r="D103" s="202">
        <v>4595.6843264000008</v>
      </c>
      <c r="E103" s="202">
        <v>1612.6827420800003</v>
      </c>
      <c r="F103" s="202">
        <v>1499.2173982899999</v>
      </c>
      <c r="G103" s="202">
        <v>898.41028551999989</v>
      </c>
      <c r="H103" s="202">
        <v>486.36198017999999</v>
      </c>
      <c r="I103" s="202">
        <v>98.169829870000029</v>
      </c>
      <c r="J103" s="204"/>
      <c r="K103" s="204">
        <v>0.69063420650159213</v>
      </c>
      <c r="L103" s="204">
        <v>0.30936579349840793</v>
      </c>
      <c r="M103" s="204">
        <v>0.35097673854085704</v>
      </c>
      <c r="N103" s="204">
        <v>0.32628267115754284</v>
      </c>
      <c r="O103" s="204">
        <v>0.19552581772945368</v>
      </c>
      <c r="P103" s="204">
        <v>0.10584954938730369</v>
      </c>
      <c r="Q103" s="204">
        <v>2.1365223184842758E-2</v>
      </c>
    </row>
    <row r="104" spans="2:17">
      <c r="B104" s="322">
        <v>40179</v>
      </c>
      <c r="C104" s="202">
        <v>10215.444532159998</v>
      </c>
      <c r="D104" s="202">
        <v>4728.9606175299996</v>
      </c>
      <c r="E104" s="202">
        <v>1509.2504735700002</v>
      </c>
      <c r="F104" s="202">
        <v>1691.8724511800001</v>
      </c>
      <c r="G104" s="202">
        <v>969.75238410999998</v>
      </c>
      <c r="H104" s="202">
        <v>459.88686875999991</v>
      </c>
      <c r="I104" s="202">
        <v>97.592120389999991</v>
      </c>
      <c r="J104" s="204"/>
      <c r="K104" s="204">
        <v>0.68356314151265529</v>
      </c>
      <c r="L104" s="204">
        <v>0.31643685848734471</v>
      </c>
      <c r="M104" s="204">
        <v>0.31919149421717219</v>
      </c>
      <c r="N104" s="204">
        <v>0.35781422976109267</v>
      </c>
      <c r="O104" s="204">
        <v>0.20509300339827222</v>
      </c>
      <c r="P104" s="204">
        <v>9.7261507868297917E-2</v>
      </c>
      <c r="Q104" s="204">
        <v>2.0639764755165053E-2</v>
      </c>
    </row>
    <row r="105" spans="2:17">
      <c r="B105" s="322">
        <v>40210</v>
      </c>
      <c r="C105" s="202">
        <v>10262.160599700001</v>
      </c>
      <c r="D105" s="202">
        <v>4892.0755465500015</v>
      </c>
      <c r="E105" s="202">
        <v>1483.77418876</v>
      </c>
      <c r="F105" s="202">
        <v>1767.9250986900001</v>
      </c>
      <c r="G105" s="202">
        <v>1088.7178159099999</v>
      </c>
      <c r="H105" s="202">
        <v>424.73189618999993</v>
      </c>
      <c r="I105" s="202">
        <v>126.08816946000002</v>
      </c>
      <c r="J105" s="204"/>
      <c r="K105" s="204">
        <v>0.6771809875906829</v>
      </c>
      <c r="L105" s="204">
        <v>0.32281901240931715</v>
      </c>
      <c r="M105" s="204">
        <v>0.30335355606162928</v>
      </c>
      <c r="N105" s="204">
        <v>0.36144742886140463</v>
      </c>
      <c r="O105" s="204">
        <v>0.22258536609263613</v>
      </c>
      <c r="P105" s="204">
        <v>8.683526917914039E-2</v>
      </c>
      <c r="Q105" s="204">
        <v>2.5778379805189575E-2</v>
      </c>
    </row>
    <row r="106" spans="2:17">
      <c r="B106" s="322">
        <v>40238</v>
      </c>
      <c r="C106" s="202">
        <v>10657.949536550002</v>
      </c>
      <c r="D106" s="202">
        <v>4942.4914057100013</v>
      </c>
      <c r="E106" s="202">
        <v>1603.1246329200001</v>
      </c>
      <c r="F106" s="202">
        <v>1617.7609882699999</v>
      </c>
      <c r="G106" s="202">
        <v>1129.8887746999999</v>
      </c>
      <c r="H106" s="202">
        <v>455.97803863000001</v>
      </c>
      <c r="I106" s="202">
        <v>130.62870993999999</v>
      </c>
      <c r="J106" s="204"/>
      <c r="K106" s="204">
        <v>0.68318258285114908</v>
      </c>
      <c r="L106" s="204">
        <v>0.31681741714885098</v>
      </c>
      <c r="M106" s="204">
        <v>0.32469128592974639</v>
      </c>
      <c r="N106" s="204">
        <v>0.32765568242289994</v>
      </c>
      <c r="O106" s="204">
        <v>0.22884374157903412</v>
      </c>
      <c r="P106" s="204">
        <v>9.2352205610383403E-2</v>
      </c>
      <c r="Q106" s="204">
        <v>2.6457084457936219E-2</v>
      </c>
    </row>
    <row r="107" spans="2:17">
      <c r="B107" s="322">
        <v>40269</v>
      </c>
      <c r="C107" s="202">
        <v>10877.577895960001</v>
      </c>
      <c r="D107" s="202">
        <v>4920.1216741999997</v>
      </c>
      <c r="E107" s="202">
        <v>1325.2583923</v>
      </c>
      <c r="F107" s="202">
        <v>1814.9399426299997</v>
      </c>
      <c r="G107" s="202">
        <v>1144.56944499</v>
      </c>
      <c r="H107" s="202">
        <v>507.01247518999998</v>
      </c>
      <c r="I107" s="202">
        <v>127.50512056999999</v>
      </c>
      <c r="J107" s="204"/>
      <c r="K107" s="204">
        <v>0.68855454856898712</v>
      </c>
      <c r="L107" s="204">
        <v>0.31144545143101288</v>
      </c>
      <c r="M107" s="204">
        <v>0.26940059197456245</v>
      </c>
      <c r="N107" s="204">
        <v>0.36894382090592126</v>
      </c>
      <c r="O107" s="204">
        <v>0.23266986108358967</v>
      </c>
      <c r="P107" s="204">
        <v>0.10306628635463436</v>
      </c>
      <c r="Q107" s="204">
        <v>2.5919439681292074E-2</v>
      </c>
    </row>
    <row r="108" spans="2:17">
      <c r="B108" s="322">
        <v>40299</v>
      </c>
      <c r="C108" s="202">
        <v>10966.56541015</v>
      </c>
      <c r="D108" s="202">
        <v>5065.7022199900011</v>
      </c>
      <c r="E108" s="202">
        <v>1531.6492734999999</v>
      </c>
      <c r="F108" s="202">
        <v>1725.9618273699996</v>
      </c>
      <c r="G108" s="202">
        <v>1078.7008592499999</v>
      </c>
      <c r="H108" s="202">
        <v>596.40894974000003</v>
      </c>
      <c r="I108" s="202">
        <v>132.35563230999998</v>
      </c>
      <c r="J108" s="204"/>
      <c r="K108" s="204">
        <v>0.68403083476059923</v>
      </c>
      <c r="L108" s="204">
        <v>0.31596916523940066</v>
      </c>
      <c r="M108" s="204">
        <v>0.30239410219135698</v>
      </c>
      <c r="N108" s="204">
        <v>0.34075730406051402</v>
      </c>
      <c r="O108" s="204">
        <v>0.21296832343383673</v>
      </c>
      <c r="P108" s="204">
        <v>0.11774924717810566</v>
      </c>
      <c r="Q108" s="204">
        <v>2.6131023136186537E-2</v>
      </c>
    </row>
    <row r="109" spans="2:17">
      <c r="B109" s="322">
        <v>40330</v>
      </c>
      <c r="C109" s="202">
        <v>11072.43308499</v>
      </c>
      <c r="D109" s="202">
        <v>5066.3153346700001</v>
      </c>
      <c r="E109" s="202">
        <v>1514.8006635700001</v>
      </c>
      <c r="F109" s="202">
        <v>1773.7158818</v>
      </c>
      <c r="G109" s="202">
        <v>1053.2955951099998</v>
      </c>
      <c r="H109" s="202">
        <v>589.25710303999995</v>
      </c>
      <c r="I109" s="202">
        <v>134.49398040000003</v>
      </c>
      <c r="J109" s="204"/>
      <c r="K109" s="204">
        <v>0.68607755676404958</v>
      </c>
      <c r="L109" s="204">
        <v>0.31392244323595037</v>
      </c>
      <c r="M109" s="204">
        <v>0.2990389413001478</v>
      </c>
      <c r="N109" s="204">
        <v>0.35015176070143</v>
      </c>
      <c r="O109" s="204">
        <v>0.2079325730525389</v>
      </c>
      <c r="P109" s="204">
        <v>0.1163260780671891</v>
      </c>
      <c r="Q109" s="204">
        <v>2.6550646878694271E-2</v>
      </c>
    </row>
    <row r="110" spans="2:17">
      <c r="B110" s="322">
        <v>40360</v>
      </c>
      <c r="C110" s="202">
        <v>11213.08862008</v>
      </c>
      <c r="D110" s="202">
        <v>5118.8534606700005</v>
      </c>
      <c r="E110" s="202">
        <v>1461.44184993</v>
      </c>
      <c r="F110" s="202">
        <v>1847.5732200200002</v>
      </c>
      <c r="G110" s="202">
        <v>1086.5513621500002</v>
      </c>
      <c r="H110" s="202">
        <v>587.13765420000016</v>
      </c>
      <c r="I110" s="202">
        <v>134.70225459</v>
      </c>
      <c r="J110" s="204"/>
      <c r="K110" s="204">
        <v>0.68657411131138846</v>
      </c>
      <c r="L110" s="204">
        <v>0.31342588868861154</v>
      </c>
      <c r="M110" s="204">
        <v>0.28558253001184025</v>
      </c>
      <c r="N110" s="204">
        <v>0.36103703652711644</v>
      </c>
      <c r="O110" s="204">
        <v>0.2123246210620498</v>
      </c>
      <c r="P110" s="204">
        <v>0.11473344407078828</v>
      </c>
      <c r="Q110" s="204">
        <v>2.6322368328205316E-2</v>
      </c>
    </row>
    <row r="111" spans="2:17">
      <c r="B111" s="322">
        <v>40391</v>
      </c>
      <c r="C111" s="202">
        <v>11421.955310749998</v>
      </c>
      <c r="D111" s="202">
        <v>5005.0368144899985</v>
      </c>
      <c r="E111" s="202">
        <v>1478.6824440800003</v>
      </c>
      <c r="F111" s="202">
        <v>1666.4561804500004</v>
      </c>
      <c r="G111" s="202">
        <v>1078.2567417800001</v>
      </c>
      <c r="H111" s="202">
        <v>650.45423380000011</v>
      </c>
      <c r="I111" s="202">
        <v>130.37484216000001</v>
      </c>
      <c r="J111" s="204"/>
      <c r="K111" s="204">
        <v>0.69531629550124507</v>
      </c>
      <c r="L111" s="204">
        <v>0.30468370449875504</v>
      </c>
      <c r="M111" s="204">
        <v>0.29548683540046111</v>
      </c>
      <c r="N111" s="204">
        <v>0.33300987988741515</v>
      </c>
      <c r="O111" s="204">
        <v>0.21546930083153593</v>
      </c>
      <c r="P111" s="204">
        <v>0.12998102729080294</v>
      </c>
      <c r="Q111" s="204">
        <v>2.6052956589784723E-2</v>
      </c>
    </row>
    <row r="112" spans="2:17">
      <c r="B112" s="322">
        <v>40422</v>
      </c>
      <c r="C112" s="202">
        <v>11451.41073308</v>
      </c>
      <c r="D112" s="202">
        <v>5012.53325133</v>
      </c>
      <c r="E112" s="202">
        <v>1479.4264979500001</v>
      </c>
      <c r="F112" s="202">
        <v>1723.2900640500002</v>
      </c>
      <c r="G112" s="202">
        <v>1014.9637688099998</v>
      </c>
      <c r="H112" s="202">
        <v>661.54176345999997</v>
      </c>
      <c r="I112" s="202">
        <v>132.22878387</v>
      </c>
      <c r="J112" s="204"/>
      <c r="K112" s="204">
        <v>0.69554480651316264</v>
      </c>
      <c r="L112" s="204">
        <v>0.30445519348683747</v>
      </c>
      <c r="M112" s="204">
        <v>0.2952092186323273</v>
      </c>
      <c r="N112" s="204">
        <v>0.34387048899691081</v>
      </c>
      <c r="O112" s="204">
        <v>0.20252892694953512</v>
      </c>
      <c r="P112" s="204">
        <v>0.13200603568632227</v>
      </c>
      <c r="Q112" s="204">
        <v>2.6385329734904373E-2</v>
      </c>
    </row>
    <row r="113" spans="2:17">
      <c r="B113" s="322">
        <v>40452</v>
      </c>
      <c r="C113" s="202">
        <v>11647.739958150001</v>
      </c>
      <c r="D113" s="202">
        <v>5068.8150697399988</v>
      </c>
      <c r="E113" s="202">
        <v>1393.2001595599997</v>
      </c>
      <c r="F113" s="202">
        <v>1861.12999008</v>
      </c>
      <c r="G113" s="202">
        <v>1040.2742971</v>
      </c>
      <c r="H113" s="202">
        <v>643.83870895000007</v>
      </c>
      <c r="I113" s="202">
        <v>129.36412121999999</v>
      </c>
      <c r="J113" s="204"/>
      <c r="K113" s="204">
        <v>0.69677872855482736</v>
      </c>
      <c r="L113" s="204">
        <v>0.30322127144517258</v>
      </c>
      <c r="M113" s="204">
        <v>0.27491182743031961</v>
      </c>
      <c r="N113" s="204">
        <v>0.3672456130207834</v>
      </c>
      <c r="O113" s="204">
        <v>0.20527108476277489</v>
      </c>
      <c r="P113" s="204">
        <v>0.12704482900986885</v>
      </c>
      <c r="Q113" s="204">
        <v>2.5526645776253222E-2</v>
      </c>
    </row>
    <row r="114" spans="2:17">
      <c r="B114" s="322">
        <v>40483</v>
      </c>
      <c r="C114" s="202">
        <v>12085.842378629997</v>
      </c>
      <c r="D114" s="202">
        <v>5077.9863109100006</v>
      </c>
      <c r="E114" s="202">
        <v>1547.9222201600001</v>
      </c>
      <c r="F114" s="202">
        <v>1712.3232403400002</v>
      </c>
      <c r="G114" s="202">
        <v>1069.4066481700002</v>
      </c>
      <c r="H114" s="202">
        <v>620.96789389000014</v>
      </c>
      <c r="I114" s="202">
        <v>126.69084887000001</v>
      </c>
      <c r="J114" s="204"/>
      <c r="K114" s="204">
        <v>0.70414606188626006</v>
      </c>
      <c r="L114" s="204">
        <v>0.29585393811373994</v>
      </c>
      <c r="M114" s="204">
        <v>0.30487048468266126</v>
      </c>
      <c r="N114" s="204">
        <v>0.33725003066490056</v>
      </c>
      <c r="O114" s="204">
        <v>0.21062461595567006</v>
      </c>
      <c r="P114" s="204">
        <v>0.12230251644236188</v>
      </c>
      <c r="Q114" s="204">
        <v>2.4952352254406115E-2</v>
      </c>
    </row>
    <row r="115" spans="2:17">
      <c r="B115" s="322">
        <v>40513</v>
      </c>
      <c r="C115" s="202">
        <v>12747.454321779998</v>
      </c>
      <c r="D115" s="202">
        <v>5169.06975943</v>
      </c>
      <c r="E115" s="202">
        <v>1592.5890897300003</v>
      </c>
      <c r="F115" s="202">
        <v>1675.0774403899998</v>
      </c>
      <c r="G115" s="202">
        <v>1152.6807220399999</v>
      </c>
      <c r="H115" s="202">
        <v>600.32755381000015</v>
      </c>
      <c r="I115" s="202">
        <v>147.40536295999999</v>
      </c>
      <c r="J115" s="204"/>
      <c r="K115" s="204">
        <v>0.71149148484381097</v>
      </c>
      <c r="L115" s="204">
        <v>0.28850851515618903</v>
      </c>
      <c r="M115" s="204">
        <v>0.30815874322238501</v>
      </c>
      <c r="N115" s="204">
        <v>0.32411986378624769</v>
      </c>
      <c r="O115" s="204">
        <v>0.22303847548066402</v>
      </c>
      <c r="P115" s="204">
        <v>0.1161606504131092</v>
      </c>
      <c r="Q115" s="204">
        <v>2.8522267097593961E-2</v>
      </c>
    </row>
    <row r="116" spans="2:17">
      <c r="B116" s="322">
        <v>40544</v>
      </c>
      <c r="C116" s="202">
        <v>12459.32419041</v>
      </c>
      <c r="D116" s="202">
        <v>5083.8981408600002</v>
      </c>
      <c r="E116" s="202">
        <v>1474.2468844300004</v>
      </c>
      <c r="F116" s="202">
        <v>1700.8537996699995</v>
      </c>
      <c r="G116" s="202">
        <v>1172.75801346</v>
      </c>
      <c r="H116" s="202">
        <v>602.84425646999989</v>
      </c>
      <c r="I116" s="202">
        <v>132.0962117</v>
      </c>
      <c r="J116" s="204"/>
      <c r="K116" s="204">
        <v>0.71020727863670841</v>
      </c>
      <c r="L116" s="204">
        <v>0.28979272136329148</v>
      </c>
      <c r="M116" s="204">
        <v>0.29004625922855376</v>
      </c>
      <c r="N116" s="204">
        <v>0.33462935367144692</v>
      </c>
      <c r="O116" s="204">
        <v>0.23073074013373232</v>
      </c>
      <c r="P116" s="204">
        <v>0.11860477599323332</v>
      </c>
      <c r="Q116" s="204">
        <v>2.598887097303364E-2</v>
      </c>
    </row>
    <row r="117" spans="2:17">
      <c r="B117" s="322">
        <v>40575</v>
      </c>
      <c r="C117" s="202">
        <v>12770.752698530001</v>
      </c>
      <c r="D117" s="202">
        <v>5202.2779998699998</v>
      </c>
      <c r="E117" s="202">
        <v>1502.9125189399999</v>
      </c>
      <c r="F117" s="202">
        <v>1786.4977563699999</v>
      </c>
      <c r="G117" s="202">
        <v>1168.0061904999995</v>
      </c>
      <c r="H117" s="202">
        <v>610.10724116000006</v>
      </c>
      <c r="I117" s="202">
        <v>134.02906876</v>
      </c>
      <c r="J117" s="204"/>
      <c r="K117" s="204">
        <v>0.71055087552189411</v>
      </c>
      <c r="L117" s="204">
        <v>0.28944912447810583</v>
      </c>
      <c r="M117" s="204">
        <v>0.28893535906286705</v>
      </c>
      <c r="N117" s="204">
        <v>0.3434547015855815</v>
      </c>
      <c r="O117" s="204">
        <v>0.22454952220225791</v>
      </c>
      <c r="P117" s="204">
        <v>0.11729329057405864</v>
      </c>
      <c r="Q117" s="204">
        <v>2.5767126575235031E-2</v>
      </c>
    </row>
    <row r="118" spans="2:17">
      <c r="B118" s="322">
        <v>40603</v>
      </c>
      <c r="C118" s="202">
        <v>13191.356073139999</v>
      </c>
      <c r="D118" s="202">
        <v>5368.8321666699994</v>
      </c>
      <c r="E118" s="202">
        <v>1570.1458183500001</v>
      </c>
      <c r="F118" s="202">
        <v>1811.5585762899998</v>
      </c>
      <c r="G118" s="202">
        <v>1157.49043048</v>
      </c>
      <c r="H118" s="202">
        <v>625.15336697999987</v>
      </c>
      <c r="I118" s="202">
        <v>203.50714568999999</v>
      </c>
      <c r="J118" s="204"/>
      <c r="K118" s="204">
        <v>0.71073395930574035</v>
      </c>
      <c r="L118" s="204">
        <v>0.28926604069425971</v>
      </c>
      <c r="M118" s="204">
        <v>0.29250896671825083</v>
      </c>
      <c r="N118" s="204">
        <v>0.33748274912263876</v>
      </c>
      <c r="O118" s="204">
        <v>0.21563368564186203</v>
      </c>
      <c r="P118" s="204">
        <v>0.11646240959194362</v>
      </c>
      <c r="Q118" s="204">
        <v>3.7912188925304742E-2</v>
      </c>
    </row>
    <row r="119" spans="2:17">
      <c r="B119" s="322">
        <v>40634</v>
      </c>
      <c r="C119" s="202">
        <v>13394.840368450001</v>
      </c>
      <c r="D119" s="202">
        <v>5441.3609700299994</v>
      </c>
      <c r="E119" s="202">
        <v>1525.8840768299999</v>
      </c>
      <c r="F119" s="202">
        <v>1911.0495720499994</v>
      </c>
      <c r="G119" s="202">
        <v>1138.3301726400005</v>
      </c>
      <c r="H119" s="202">
        <v>671.16684853999993</v>
      </c>
      <c r="I119" s="202">
        <v>193.65738389999999</v>
      </c>
      <c r="J119" s="204"/>
      <c r="K119" s="204">
        <v>0.71112216989770749</v>
      </c>
      <c r="L119" s="204">
        <v>0.28887783010229245</v>
      </c>
      <c r="M119" s="204">
        <v>0.28048885637416554</v>
      </c>
      <c r="N119" s="204">
        <v>0.35129019109514054</v>
      </c>
      <c r="O119" s="204">
        <v>0.20924848299309726</v>
      </c>
      <c r="P119" s="204">
        <v>0.1233742619389107</v>
      </c>
      <c r="Q119" s="204">
        <v>3.5598207598686038E-2</v>
      </c>
    </row>
    <row r="120" spans="2:17">
      <c r="B120" s="322">
        <v>40664</v>
      </c>
      <c r="C120" s="202">
        <v>13412.261615319998</v>
      </c>
      <c r="D120" s="202">
        <v>5617.0994616600001</v>
      </c>
      <c r="E120" s="202">
        <v>1646.0514711400003</v>
      </c>
      <c r="F120" s="202">
        <v>1863.3466211499999</v>
      </c>
      <c r="G120" s="202">
        <v>1158.2845791900004</v>
      </c>
      <c r="H120" s="202">
        <v>742.13739497000006</v>
      </c>
      <c r="I120" s="202">
        <v>206.36337577</v>
      </c>
      <c r="J120" s="204"/>
      <c r="K120" s="204">
        <v>0.70481933476710046</v>
      </c>
      <c r="L120" s="204">
        <v>0.29518066523289943</v>
      </c>
      <c r="M120" s="204">
        <v>0.29309075960121034</v>
      </c>
      <c r="N120" s="204">
        <v>0.33178165213446881</v>
      </c>
      <c r="O120" s="204">
        <v>0.20624051744509012</v>
      </c>
      <c r="P120" s="204">
        <v>0.13214265570297029</v>
      </c>
      <c r="Q120" s="204">
        <v>3.6744415116260407E-2</v>
      </c>
    </row>
    <row r="121" spans="2:17">
      <c r="B121" s="322">
        <v>40695</v>
      </c>
      <c r="C121" s="202">
        <v>13413.49069405</v>
      </c>
      <c r="D121" s="202">
        <v>5736.146513130001</v>
      </c>
      <c r="E121" s="202">
        <v>1637.9040227200003</v>
      </c>
      <c r="F121" s="202">
        <v>1971.54411473</v>
      </c>
      <c r="G121" s="202">
        <v>1205.3899667300004</v>
      </c>
      <c r="H121" s="202">
        <v>707.20308680000005</v>
      </c>
      <c r="I121" s="202">
        <v>213.22017729000001</v>
      </c>
      <c r="J121" s="204"/>
      <c r="K121" s="204">
        <v>0.70045664828682608</v>
      </c>
      <c r="L121" s="204">
        <v>0.29954335171317398</v>
      </c>
      <c r="M121" s="204">
        <v>0.28558489623186295</v>
      </c>
      <c r="N121" s="204">
        <v>0.34375837265890846</v>
      </c>
      <c r="O121" s="204">
        <v>0.21017175841344393</v>
      </c>
      <c r="P121" s="204">
        <v>0.1233079089843333</v>
      </c>
      <c r="Q121" s="204">
        <v>3.717706371145145E-2</v>
      </c>
    </row>
    <row r="122" spans="2:17">
      <c r="B122" s="322">
        <v>40725</v>
      </c>
      <c r="C122" s="202">
        <v>13586.688019460002</v>
      </c>
      <c r="D122" s="202">
        <v>5734.0248803500008</v>
      </c>
      <c r="E122" s="202">
        <v>1628.4041290200003</v>
      </c>
      <c r="F122" s="202">
        <v>1894.2362347800004</v>
      </c>
      <c r="G122" s="202">
        <v>1300.3506196000001</v>
      </c>
      <c r="H122" s="202">
        <v>695.51475343000004</v>
      </c>
      <c r="I122" s="202">
        <v>214.49387824999999</v>
      </c>
      <c r="J122" s="204"/>
      <c r="K122" s="204">
        <v>0.70321877302951963</v>
      </c>
      <c r="L122" s="204">
        <v>0.29678122697048043</v>
      </c>
      <c r="M122" s="204">
        <v>0.28404050904463152</v>
      </c>
      <c r="N122" s="204">
        <v>0.33040927297420847</v>
      </c>
      <c r="O122" s="204">
        <v>0.22681854298046281</v>
      </c>
      <c r="P122" s="204">
        <v>0.12131777431146652</v>
      </c>
      <c r="Q122" s="204">
        <v>3.741390068923052E-2</v>
      </c>
    </row>
    <row r="123" spans="2:17">
      <c r="B123" s="322">
        <v>40756</v>
      </c>
      <c r="C123" s="202">
        <v>13625.926378209999</v>
      </c>
      <c r="D123" s="202">
        <v>5946.2845174899985</v>
      </c>
      <c r="E123" s="202">
        <v>1703.30658771</v>
      </c>
      <c r="F123" s="202">
        <v>1919.6192684599998</v>
      </c>
      <c r="G123" s="202">
        <v>1343.2454548599997</v>
      </c>
      <c r="H123" s="202">
        <v>722.19904568000004</v>
      </c>
      <c r="I123" s="202">
        <v>256.53742616</v>
      </c>
      <c r="J123" s="204"/>
      <c r="K123" s="204">
        <v>0.69618738786447498</v>
      </c>
      <c r="L123" s="204">
        <v>0.30381261213552491</v>
      </c>
      <c r="M123" s="204">
        <v>0.28651522444435651</v>
      </c>
      <c r="N123" s="204">
        <v>0.32290143742705335</v>
      </c>
      <c r="O123" s="204">
        <v>0.22594891357785304</v>
      </c>
      <c r="P123" s="204">
        <v>0.12148195936041026</v>
      </c>
      <c r="Q123" s="204">
        <v>4.3152465190326707E-2</v>
      </c>
    </row>
    <row r="124" spans="2:17">
      <c r="B124" s="322">
        <v>40787</v>
      </c>
      <c r="C124" s="202">
        <v>13579.787731090004</v>
      </c>
      <c r="D124" s="202">
        <v>6183.6078095999983</v>
      </c>
      <c r="E124" s="202">
        <v>1665.04622685</v>
      </c>
      <c r="F124" s="202">
        <v>2151.9568653800002</v>
      </c>
      <c r="G124" s="202">
        <v>1363.0354189899999</v>
      </c>
      <c r="H124" s="202">
        <v>730.4320522999999</v>
      </c>
      <c r="I124" s="202">
        <v>272.17609239000001</v>
      </c>
      <c r="J124" s="204"/>
      <c r="K124" s="204">
        <v>0.68711814744238486</v>
      </c>
      <c r="L124" s="204">
        <v>0.31288185255761514</v>
      </c>
      <c r="M124" s="204">
        <v>0.26930962086574689</v>
      </c>
      <c r="N124" s="204">
        <v>0.34806402260154101</v>
      </c>
      <c r="O124" s="204">
        <v>0.22046147788295042</v>
      </c>
      <c r="P124" s="204">
        <v>0.11814229292915825</v>
      </c>
      <c r="Q124" s="204">
        <v>4.4022585720603413E-2</v>
      </c>
    </row>
    <row r="125" spans="2:17">
      <c r="B125" s="322">
        <v>40817</v>
      </c>
      <c r="C125" s="202">
        <v>13638.910092679998</v>
      </c>
      <c r="D125" s="202">
        <v>6314.2515342700017</v>
      </c>
      <c r="E125" s="202">
        <v>1716.02402046</v>
      </c>
      <c r="F125" s="202">
        <v>2272.02669952</v>
      </c>
      <c r="G125" s="202">
        <v>1292.8117961499995</v>
      </c>
      <c r="H125" s="202">
        <v>768.86605149000002</v>
      </c>
      <c r="I125" s="202">
        <v>263.49185252999996</v>
      </c>
      <c r="J125" s="204"/>
      <c r="K125" s="204">
        <v>0.68354631449776981</v>
      </c>
      <c r="L125" s="204">
        <v>0.31645368550223013</v>
      </c>
      <c r="M125" s="204">
        <v>0.27181436830289346</v>
      </c>
      <c r="N125" s="204">
        <v>0.35988394960333375</v>
      </c>
      <c r="O125" s="204">
        <v>0.2047784981534484</v>
      </c>
      <c r="P125" s="204">
        <v>0.12178666359184906</v>
      </c>
      <c r="Q125" s="204">
        <v>4.1736520348475255E-2</v>
      </c>
    </row>
    <row r="126" spans="2:17">
      <c r="B126" s="322">
        <v>40848</v>
      </c>
      <c r="C126" s="202">
        <v>13544.99127767</v>
      </c>
      <c r="D126" s="202">
        <v>6256.6465529899997</v>
      </c>
      <c r="E126" s="202">
        <v>1842.6480383099999</v>
      </c>
      <c r="F126" s="202">
        <v>2114.6487032499995</v>
      </c>
      <c r="G126" s="202">
        <v>1271.09942922</v>
      </c>
      <c r="H126" s="202">
        <v>755.65843162999988</v>
      </c>
      <c r="I126" s="202">
        <v>271.60156452000007</v>
      </c>
      <c r="J126" s="204"/>
      <c r="K126" s="204">
        <v>0.68403388616155381</v>
      </c>
      <c r="L126" s="204">
        <v>0.31596611383844614</v>
      </c>
      <c r="M126" s="204">
        <v>0.29455711585476896</v>
      </c>
      <c r="N126" s="204">
        <v>0.33803787273810093</v>
      </c>
      <c r="O126" s="204">
        <v>0.20319202259541697</v>
      </c>
      <c r="P126" s="204">
        <v>0.12079603025893984</v>
      </c>
      <c r="Q126" s="204">
        <v>4.3416958552773229E-2</v>
      </c>
    </row>
    <row r="127" spans="2:17">
      <c r="B127" s="322">
        <v>40878</v>
      </c>
      <c r="C127" s="202">
        <v>14211.159596680001</v>
      </c>
      <c r="D127" s="202">
        <v>6477.8168883299995</v>
      </c>
      <c r="E127" s="202">
        <v>1954.3675444699998</v>
      </c>
      <c r="F127" s="202">
        <v>2144.5805976699999</v>
      </c>
      <c r="G127" s="202">
        <v>1337.1175266400001</v>
      </c>
      <c r="H127" s="202">
        <v>762.86790678999989</v>
      </c>
      <c r="I127" s="202">
        <v>277.84608299000001</v>
      </c>
      <c r="J127" s="204"/>
      <c r="K127" s="204">
        <v>0.6868952462185145</v>
      </c>
      <c r="L127" s="204">
        <v>0.3131047537814855</v>
      </c>
      <c r="M127" s="204">
        <v>0.30174988921956308</v>
      </c>
      <c r="N127" s="204">
        <v>0.33111835058888045</v>
      </c>
      <c r="O127" s="204">
        <v>0.20644789496162741</v>
      </c>
      <c r="P127" s="204">
        <v>0.11778506402973886</v>
      </c>
      <c r="Q127" s="204">
        <v>4.2898801200190011E-2</v>
      </c>
    </row>
    <row r="128" spans="2:17">
      <c r="B128" s="322">
        <v>40909</v>
      </c>
      <c r="C128" s="202">
        <v>14433.580421399998</v>
      </c>
      <c r="D128" s="202">
        <v>6575.2767463100008</v>
      </c>
      <c r="E128" s="202">
        <v>1893.0659556600008</v>
      </c>
      <c r="F128" s="202">
        <v>2190.0596773500001</v>
      </c>
      <c r="G128" s="202">
        <v>1405.1397269200002</v>
      </c>
      <c r="H128" s="202">
        <v>810.58895416000007</v>
      </c>
      <c r="I128" s="202">
        <v>275.03183648000004</v>
      </c>
      <c r="J128" s="204"/>
      <c r="K128" s="204">
        <v>0.68702358753640302</v>
      </c>
      <c r="L128" s="204">
        <v>0.31297641246359703</v>
      </c>
      <c r="M128" s="204">
        <v>0.28796756017684594</v>
      </c>
      <c r="N128" s="204">
        <v>0.33314536138720735</v>
      </c>
      <c r="O128" s="204">
        <v>0.21374567413190826</v>
      </c>
      <c r="P128" s="204">
        <v>0.12330437972213992</v>
      </c>
      <c r="Q128" s="204">
        <v>4.1837024581898627E-2</v>
      </c>
    </row>
    <row r="129" spans="2:17">
      <c r="B129" s="322">
        <v>40940</v>
      </c>
      <c r="C129" s="202">
        <v>14592.75558069</v>
      </c>
      <c r="D129" s="202">
        <v>6828.5074115500001</v>
      </c>
      <c r="E129" s="202">
        <v>2027.6869336499997</v>
      </c>
      <c r="F129" s="202">
        <v>2265.5890093700004</v>
      </c>
      <c r="G129" s="202">
        <v>1415.3435329399999</v>
      </c>
      <c r="H129" s="202">
        <v>822.13233521000006</v>
      </c>
      <c r="I129" s="202">
        <v>296.03384956999997</v>
      </c>
      <c r="J129" s="204"/>
      <c r="K129" s="204">
        <v>0.68122760016420725</v>
      </c>
      <c r="L129" s="204">
        <v>0.31877239983579275</v>
      </c>
      <c r="M129" s="204">
        <v>0.29701927589597205</v>
      </c>
      <c r="N129" s="204">
        <v>0.33186760533571791</v>
      </c>
      <c r="O129" s="204">
        <v>0.20732209904867316</v>
      </c>
      <c r="P129" s="204">
        <v>0.12042744214718523</v>
      </c>
      <c r="Q129" s="204">
        <v>4.3363577572451704E-2</v>
      </c>
    </row>
    <row r="130" spans="2:17">
      <c r="B130" s="322">
        <v>40969</v>
      </c>
      <c r="C130" s="202">
        <v>15070.716260059997</v>
      </c>
      <c r="D130" s="202">
        <v>7045.3729522700005</v>
      </c>
      <c r="E130" s="202">
        <v>2040.6973080999996</v>
      </c>
      <c r="F130" s="202">
        <v>2419.6482948999997</v>
      </c>
      <c r="G130" s="202">
        <v>1380.6093888400001</v>
      </c>
      <c r="H130" s="202">
        <v>896.58156217999988</v>
      </c>
      <c r="I130" s="202">
        <v>306.52373563999993</v>
      </c>
      <c r="J130" s="204"/>
      <c r="K130" s="204">
        <v>0.68143676376824724</v>
      </c>
      <c r="L130" s="204">
        <v>0.31856323623175281</v>
      </c>
      <c r="M130" s="204">
        <v>0.28970469078686706</v>
      </c>
      <c r="N130" s="204">
        <v>0.34350192863224205</v>
      </c>
      <c r="O130" s="204">
        <v>0.19599624819602995</v>
      </c>
      <c r="P130" s="204">
        <v>0.12728192623451776</v>
      </c>
      <c r="Q130" s="204">
        <v>4.3515206150343023E-2</v>
      </c>
    </row>
    <row r="131" spans="2:17">
      <c r="B131" s="322">
        <v>41000</v>
      </c>
      <c r="C131" s="202">
        <v>15384.780417690003</v>
      </c>
      <c r="D131" s="202">
        <v>7049.2039649100006</v>
      </c>
      <c r="E131" s="202">
        <v>2085.08734056</v>
      </c>
      <c r="F131" s="202">
        <v>2311.0590660200005</v>
      </c>
      <c r="G131" s="202">
        <v>1389.54355829</v>
      </c>
      <c r="H131" s="202">
        <v>961.75129462999996</v>
      </c>
      <c r="I131" s="202">
        <v>300.01375023000003</v>
      </c>
      <c r="J131" s="204"/>
      <c r="K131" s="204">
        <v>0.68578011624286295</v>
      </c>
      <c r="L131" s="204">
        <v>0.31421988375713705</v>
      </c>
      <c r="M131" s="204">
        <v>0.29586387393480967</v>
      </c>
      <c r="N131" s="204">
        <v>0.32792817589175932</v>
      </c>
      <c r="O131" s="204">
        <v>0.19716955360077359</v>
      </c>
      <c r="P131" s="204">
        <v>0.13646788710281474</v>
      </c>
      <c r="Q131" s="204">
        <v>4.2570509469842505E-2</v>
      </c>
    </row>
    <row r="132" spans="2:17">
      <c r="B132" s="322">
        <v>41030</v>
      </c>
      <c r="C132" s="202">
        <v>15228.46422711</v>
      </c>
      <c r="D132" s="202">
        <v>7289.1359903500015</v>
      </c>
      <c r="E132" s="202">
        <v>2074.6454909799995</v>
      </c>
      <c r="F132" s="202">
        <v>2423.1770919799997</v>
      </c>
      <c r="G132" s="202">
        <v>1468.4407127199997</v>
      </c>
      <c r="H132" s="202">
        <v>994.43840417000013</v>
      </c>
      <c r="I132" s="202">
        <v>327.04190772999999</v>
      </c>
      <c r="J132" s="204"/>
      <c r="K132" s="204">
        <v>0.67629161544940963</v>
      </c>
      <c r="L132" s="204">
        <v>0.32370838455059048</v>
      </c>
      <c r="M132" s="204">
        <v>0.28467597142442769</v>
      </c>
      <c r="N132" s="204">
        <v>0.33250032142454178</v>
      </c>
      <c r="O132" s="204">
        <v>0.201494562897722</v>
      </c>
      <c r="P132" s="204">
        <v>0.13645353866945625</v>
      </c>
      <c r="Q132" s="204">
        <v>4.4875605583852167E-2</v>
      </c>
    </row>
    <row r="133" spans="2:17">
      <c r="B133" s="322">
        <v>41061</v>
      </c>
      <c r="C133" s="202">
        <v>15188.47880356</v>
      </c>
      <c r="D133" s="202">
        <v>7323.1177333900005</v>
      </c>
      <c r="E133" s="202">
        <v>2025.1545578000002</v>
      </c>
      <c r="F133" s="202">
        <v>2431.8276592800007</v>
      </c>
      <c r="G133" s="202">
        <v>1517.6895377600001</v>
      </c>
      <c r="H133" s="202">
        <v>1021.5695156699998</v>
      </c>
      <c r="I133" s="202">
        <v>325.15488561000006</v>
      </c>
      <c r="J133" s="204"/>
      <c r="K133" s="204">
        <v>0.67469576307615453</v>
      </c>
      <c r="L133" s="204">
        <v>0.32530423692384541</v>
      </c>
      <c r="M133" s="204">
        <v>0.27660770085595776</v>
      </c>
      <c r="N133" s="204">
        <v>0.33215354113125278</v>
      </c>
      <c r="O133" s="204">
        <v>0.20729509855730918</v>
      </c>
      <c r="P133" s="204">
        <v>0.1395320638149137</v>
      </c>
      <c r="Q133" s="204">
        <v>4.4411595640566598E-2</v>
      </c>
    </row>
    <row r="134" spans="2:17">
      <c r="B134" s="322">
        <v>41091</v>
      </c>
      <c r="C134" s="202">
        <v>14978.50423112</v>
      </c>
      <c r="D134" s="202">
        <v>7304.8130674899985</v>
      </c>
      <c r="E134" s="202">
        <v>2054.6115860199998</v>
      </c>
      <c r="F134" s="202">
        <v>2276.8824390800005</v>
      </c>
      <c r="G134" s="202">
        <v>1602.0991699399999</v>
      </c>
      <c r="H134" s="202">
        <v>1037.21152856</v>
      </c>
      <c r="I134" s="202">
        <v>332.77357745</v>
      </c>
      <c r="J134" s="204"/>
      <c r="K134" s="204">
        <v>0.67218466758781636</v>
      </c>
      <c r="L134" s="204">
        <v>0.32781533241218369</v>
      </c>
      <c r="M134" s="204">
        <v>0.28131574706669715</v>
      </c>
      <c r="N134" s="204">
        <v>0.31174889146497736</v>
      </c>
      <c r="O134" s="204">
        <v>0.21935811514606118</v>
      </c>
      <c r="P134" s="204">
        <v>0.14201415878719134</v>
      </c>
      <c r="Q134" s="204">
        <v>4.556308753507287E-2</v>
      </c>
    </row>
    <row r="135" spans="2:17">
      <c r="B135" s="322">
        <v>41122</v>
      </c>
      <c r="C135" s="202">
        <v>15048.353652509999</v>
      </c>
      <c r="D135" s="202">
        <v>7530.1272107099994</v>
      </c>
      <c r="E135" s="202">
        <v>1990.6814607999997</v>
      </c>
      <c r="F135" s="202">
        <v>2527.3857111600005</v>
      </c>
      <c r="G135" s="202">
        <v>1668.8290912999998</v>
      </c>
      <c r="H135" s="202">
        <v>1017.1214761000001</v>
      </c>
      <c r="I135" s="202">
        <v>325.05740416000003</v>
      </c>
      <c r="J135" s="204"/>
      <c r="K135" s="204">
        <v>0.66649097180951344</v>
      </c>
      <c r="L135" s="204">
        <v>0.3335090281904865</v>
      </c>
      <c r="M135" s="204">
        <v>0.26439920214016011</v>
      </c>
      <c r="N135" s="204">
        <v>0.33568342233046095</v>
      </c>
      <c r="O135" s="204">
        <v>0.22165127316285319</v>
      </c>
      <c r="P135" s="204">
        <v>0.13509248569200419</v>
      </c>
      <c r="Q135" s="204">
        <v>4.3173616674521444E-2</v>
      </c>
    </row>
    <row r="136" spans="2:17">
      <c r="B136" s="322">
        <v>41153</v>
      </c>
      <c r="C136" s="202">
        <v>15062.90039024</v>
      </c>
      <c r="D136" s="202">
        <v>7515.891975229998</v>
      </c>
      <c r="E136" s="202">
        <v>2030.2353835000001</v>
      </c>
      <c r="F136" s="202">
        <v>2581.8342785600003</v>
      </c>
      <c r="G136" s="202">
        <v>1567.2440223699998</v>
      </c>
      <c r="H136" s="202">
        <v>1012.8595280599999</v>
      </c>
      <c r="I136" s="202">
        <v>322.98012936000009</v>
      </c>
      <c r="J136" s="204"/>
      <c r="K136" s="204">
        <v>0.66712604228009387</v>
      </c>
      <c r="L136" s="204">
        <v>0.33287395771990608</v>
      </c>
      <c r="M136" s="204">
        <v>0.27015222326790456</v>
      </c>
      <c r="N136" s="204">
        <v>0.34355044549555813</v>
      </c>
      <c r="O136" s="204">
        <v>0.20854451680212721</v>
      </c>
      <c r="P136" s="204">
        <v>0.13477563024823988</v>
      </c>
      <c r="Q136" s="204">
        <v>4.297718418617022E-2</v>
      </c>
    </row>
    <row r="137" spans="2:17">
      <c r="B137" s="322">
        <v>41183</v>
      </c>
      <c r="C137" s="202">
        <v>15288.090418679998</v>
      </c>
      <c r="D137" s="202">
        <v>7678.2748654299985</v>
      </c>
      <c r="E137" s="202">
        <v>2133.0994056099998</v>
      </c>
      <c r="F137" s="202">
        <v>2633.8474596300002</v>
      </c>
      <c r="G137" s="202">
        <v>1597.7589800300002</v>
      </c>
      <c r="H137" s="202">
        <v>993.83140947999993</v>
      </c>
      <c r="I137" s="202">
        <v>318.47372661000009</v>
      </c>
      <c r="J137" s="204"/>
      <c r="K137" s="204">
        <v>0.66567304967745788</v>
      </c>
      <c r="L137" s="204">
        <v>0.33432695032254212</v>
      </c>
      <c r="M137" s="204">
        <v>0.27785545843157261</v>
      </c>
      <c r="N137" s="204">
        <v>0.34308241397922401</v>
      </c>
      <c r="O137" s="204">
        <v>0.20812253413592924</v>
      </c>
      <c r="P137" s="204">
        <v>0.12945551489936002</v>
      </c>
      <c r="Q137" s="204">
        <v>4.1484078553914186E-2</v>
      </c>
    </row>
    <row r="138" spans="2:17">
      <c r="B138" s="322">
        <v>41214</v>
      </c>
      <c r="C138" s="202">
        <v>15579.26086025</v>
      </c>
      <c r="D138" s="202">
        <v>7758.3340295399994</v>
      </c>
      <c r="E138" s="202">
        <v>2205.0945418499996</v>
      </c>
      <c r="F138" s="202">
        <v>2553.1981642800006</v>
      </c>
      <c r="G138" s="202">
        <v>1708.9377059200001</v>
      </c>
      <c r="H138" s="202">
        <v>969.38268823999988</v>
      </c>
      <c r="I138" s="202">
        <v>320.47843806000009</v>
      </c>
      <c r="J138" s="204"/>
      <c r="K138" s="204">
        <v>0.66756068625845388</v>
      </c>
      <c r="L138" s="204">
        <v>0.33243931374154601</v>
      </c>
      <c r="M138" s="204">
        <v>0.28426821199006275</v>
      </c>
      <c r="N138" s="204">
        <v>0.32914374564968557</v>
      </c>
      <c r="O138" s="204">
        <v>0.22030650243989591</v>
      </c>
      <c r="P138" s="204">
        <v>0.12496728747462943</v>
      </c>
      <c r="Q138" s="204">
        <v>4.131425244572641E-2</v>
      </c>
    </row>
    <row r="139" spans="2:17">
      <c r="B139" s="322">
        <v>41244</v>
      </c>
      <c r="C139" s="202">
        <v>16923.015863770001</v>
      </c>
      <c r="D139" s="202">
        <v>7621.033235500001</v>
      </c>
      <c r="E139" s="202">
        <v>2026.0629581700002</v>
      </c>
      <c r="F139" s="202">
        <v>2508.38076533</v>
      </c>
      <c r="G139" s="202">
        <v>1778.2255520200004</v>
      </c>
      <c r="H139" s="202">
        <v>980.98710577999998</v>
      </c>
      <c r="I139" s="202">
        <v>325.45679936999994</v>
      </c>
      <c r="J139" s="204"/>
      <c r="K139" s="204">
        <v>0.68949568163442654</v>
      </c>
      <c r="L139" s="204">
        <v>0.31050431836557357</v>
      </c>
      <c r="M139" s="204">
        <v>0.26591847504119037</v>
      </c>
      <c r="N139" s="204">
        <v>0.32922214250522797</v>
      </c>
      <c r="O139" s="204">
        <v>0.2333900953895042</v>
      </c>
      <c r="P139" s="204">
        <v>0.12875344971496211</v>
      </c>
      <c r="Q139" s="204">
        <v>4.271583734911525E-2</v>
      </c>
    </row>
    <row r="140" spans="2:17">
      <c r="B140" s="322">
        <v>41275</v>
      </c>
      <c r="C140" s="202">
        <v>16170.649146739999</v>
      </c>
      <c r="D140" s="202">
        <v>7938.5372934599991</v>
      </c>
      <c r="E140" s="202">
        <v>2127.8316872000005</v>
      </c>
      <c r="F140" s="202">
        <v>2558.3230117200001</v>
      </c>
      <c r="G140" s="202">
        <v>1885.3535086700001</v>
      </c>
      <c r="H140" s="202">
        <v>1036.2579644499999</v>
      </c>
      <c r="I140" s="202">
        <v>328.80145478999998</v>
      </c>
      <c r="J140" s="204"/>
      <c r="K140" s="204">
        <v>0.67072562514083134</v>
      </c>
      <c r="L140" s="204">
        <v>0.32927437485916861</v>
      </c>
      <c r="M140" s="204">
        <v>0.26810477617638501</v>
      </c>
      <c r="N140" s="204">
        <v>0.32234627511664476</v>
      </c>
      <c r="O140" s="204">
        <v>0.23755275546275942</v>
      </c>
      <c r="P140" s="204">
        <v>0.13056752152490619</v>
      </c>
      <c r="Q140" s="204">
        <v>4.1428671719304533E-2</v>
      </c>
    </row>
    <row r="141" spans="2:17">
      <c r="B141" s="322">
        <v>41306</v>
      </c>
      <c r="C141" s="202">
        <v>16278.935175119999</v>
      </c>
      <c r="D141" s="202">
        <v>8087.2326416300002</v>
      </c>
      <c r="E141" s="202">
        <v>2119.05795343</v>
      </c>
      <c r="F141" s="202">
        <v>2761.8320680500001</v>
      </c>
      <c r="G141" s="202">
        <v>1789.5667610200001</v>
      </c>
      <c r="H141" s="202">
        <v>1077.7698106999999</v>
      </c>
      <c r="I141" s="202">
        <v>337.53043101000003</v>
      </c>
      <c r="J141" s="204"/>
      <c r="K141" s="204">
        <v>0.66809583261301331</v>
      </c>
      <c r="L141" s="204">
        <v>0.33190416738698669</v>
      </c>
      <c r="M141" s="204">
        <v>0.26207291996101478</v>
      </c>
      <c r="N141" s="204">
        <v>0.341567531621424</v>
      </c>
      <c r="O141" s="204">
        <v>0.22132334123592412</v>
      </c>
      <c r="P141" s="204">
        <v>0.13329238158814213</v>
      </c>
      <c r="Q141" s="204">
        <v>4.1743825593495085E-2</v>
      </c>
    </row>
    <row r="142" spans="2:17">
      <c r="B142" s="322">
        <v>41334</v>
      </c>
      <c r="C142" s="202">
        <v>16429.659160899999</v>
      </c>
      <c r="D142" s="202">
        <v>8125.7768103499993</v>
      </c>
      <c r="E142" s="202">
        <v>2329.6327323999994</v>
      </c>
      <c r="F142" s="202">
        <v>2607.3341473699998</v>
      </c>
      <c r="G142" s="202">
        <v>1759.2094323599997</v>
      </c>
      <c r="H142" s="202">
        <v>1102.9383319799997</v>
      </c>
      <c r="I142" s="202">
        <v>324.67701542999998</v>
      </c>
      <c r="J142" s="204"/>
      <c r="K142" s="204">
        <v>0.66908440070606678</v>
      </c>
      <c r="L142" s="204">
        <v>0.33091559929393327</v>
      </c>
      <c r="M142" s="204">
        <v>0.28676667620645413</v>
      </c>
      <c r="N142" s="204">
        <v>0.3209503956576894</v>
      </c>
      <c r="O142" s="204">
        <v>0.21655028908749896</v>
      </c>
      <c r="P142" s="204">
        <v>0.13576644727031964</v>
      </c>
      <c r="Q142" s="204">
        <v>3.9966191778037848E-2</v>
      </c>
    </row>
    <row r="143" spans="2:17">
      <c r="B143" s="322">
        <v>41365</v>
      </c>
      <c r="C143" s="202">
        <v>16755.249261019999</v>
      </c>
      <c r="D143" s="202">
        <v>8362.1771818100005</v>
      </c>
      <c r="E143" s="202">
        <v>2238.5901134599999</v>
      </c>
      <c r="F143" s="202">
        <v>2708.4467638900005</v>
      </c>
      <c r="G143" s="202">
        <v>1809.9593008699999</v>
      </c>
      <c r="H143" s="202">
        <v>1255.4428313599997</v>
      </c>
      <c r="I143" s="202">
        <v>347.09926375999993</v>
      </c>
      <c r="J143" s="204"/>
      <c r="K143" s="204">
        <v>0.66707667280948435</v>
      </c>
      <c r="L143" s="204">
        <v>0.33292332719051559</v>
      </c>
      <c r="M143" s="204">
        <v>0.26778872711178886</v>
      </c>
      <c r="N143" s="204">
        <v>0.323994780014071</v>
      </c>
      <c r="O143" s="204">
        <v>0.21651426689943751</v>
      </c>
      <c r="P143" s="204">
        <v>0.15018088204271066</v>
      </c>
      <c r="Q143" s="204">
        <v>4.1521343931991909E-2</v>
      </c>
    </row>
    <row r="144" spans="2:17">
      <c r="B144" s="322">
        <v>41395</v>
      </c>
      <c r="C144" s="202">
        <v>16754.316660390003</v>
      </c>
      <c r="D144" s="202">
        <v>8486.3062982099982</v>
      </c>
      <c r="E144" s="202">
        <v>2246.9349509899994</v>
      </c>
      <c r="F144" s="202">
        <v>2767.0372947500009</v>
      </c>
      <c r="G144" s="202">
        <v>1828.0578748700002</v>
      </c>
      <c r="H144" s="202">
        <v>1280.0809327999998</v>
      </c>
      <c r="I144" s="202">
        <v>362.18262189000006</v>
      </c>
      <c r="J144" s="204"/>
      <c r="K144" s="204">
        <v>0.6637838015278249</v>
      </c>
      <c r="L144" s="204">
        <v>0.33621619847217515</v>
      </c>
      <c r="M144" s="204">
        <v>0.26483465058870082</v>
      </c>
      <c r="N144" s="204">
        <v>0.32613643523509461</v>
      </c>
      <c r="O144" s="204">
        <v>0.21546376691225994</v>
      </c>
      <c r="P144" s="204">
        <v>0.15087654692183164</v>
      </c>
      <c r="Q144" s="204">
        <v>4.2688600342113157E-2</v>
      </c>
    </row>
    <row r="145" spans="2:17">
      <c r="B145" s="322">
        <v>41426</v>
      </c>
      <c r="C145" s="202">
        <v>16888.76850066</v>
      </c>
      <c r="D145" s="202">
        <v>8700.1472442099985</v>
      </c>
      <c r="E145" s="202">
        <v>2259.1726370199999</v>
      </c>
      <c r="F145" s="202">
        <v>2810.0339304600006</v>
      </c>
      <c r="G145" s="202">
        <v>1889.3806119099997</v>
      </c>
      <c r="H145" s="202">
        <v>1357.9500244499993</v>
      </c>
      <c r="I145" s="202">
        <v>381.9070372999999</v>
      </c>
      <c r="J145" s="204"/>
      <c r="K145" s="204">
        <v>0.66000328693277355</v>
      </c>
      <c r="L145" s="204">
        <v>0.33999671306722645</v>
      </c>
      <c r="M145" s="204">
        <v>0.25972145988302819</v>
      </c>
      <c r="N145" s="204">
        <v>0.32305017455532065</v>
      </c>
      <c r="O145" s="204">
        <v>0.21720902721592678</v>
      </c>
      <c r="P145" s="204">
        <v>0.15611412648108547</v>
      </c>
      <c r="Q145" s="204">
        <v>4.3905211864638909E-2</v>
      </c>
    </row>
    <row r="146" spans="2:17">
      <c r="B146" s="322">
        <v>41456</v>
      </c>
      <c r="C146" s="202">
        <v>16937.675198180001</v>
      </c>
      <c r="D146" s="202">
        <v>8808.9214396899988</v>
      </c>
      <c r="E146" s="202">
        <v>2329.60184007</v>
      </c>
      <c r="F146" s="202">
        <v>2665.3963756799999</v>
      </c>
      <c r="G146" s="202">
        <v>2047.00951768</v>
      </c>
      <c r="H146" s="202">
        <v>1364.3107175000002</v>
      </c>
      <c r="I146" s="202">
        <v>399.95562508999996</v>
      </c>
      <c r="J146" s="204"/>
      <c r="K146" s="204">
        <v>0.65786074316582932</v>
      </c>
      <c r="L146" s="204">
        <v>0.34213925683417068</v>
      </c>
      <c r="M146" s="204">
        <v>0.2645388753472529</v>
      </c>
      <c r="N146" s="204">
        <v>0.30267015910145584</v>
      </c>
      <c r="O146" s="204">
        <v>0.23244899034588606</v>
      </c>
      <c r="P146" s="204">
        <v>0.15492485309026413</v>
      </c>
      <c r="Q146" s="204">
        <v>4.5417122115140894E-2</v>
      </c>
    </row>
    <row r="147" spans="2:17">
      <c r="B147" s="322">
        <v>41487</v>
      </c>
      <c r="C147" s="202">
        <v>16966.726957520001</v>
      </c>
      <c r="D147" s="202">
        <v>9019.2948901000018</v>
      </c>
      <c r="E147" s="202">
        <v>2321.0982827000003</v>
      </c>
      <c r="F147" s="202">
        <v>2688.4583294700001</v>
      </c>
      <c r="G147" s="202">
        <v>2208.5981393899997</v>
      </c>
      <c r="H147" s="202">
        <v>1385.8450701699999</v>
      </c>
      <c r="I147" s="202">
        <v>412.53260896999996</v>
      </c>
      <c r="J147" s="204"/>
      <c r="K147" s="204">
        <v>0.65291744373230964</v>
      </c>
      <c r="L147" s="204">
        <v>0.34708255626769041</v>
      </c>
      <c r="M147" s="204">
        <v>0.25742693219812457</v>
      </c>
      <c r="N147" s="204">
        <v>0.29816987296759284</v>
      </c>
      <c r="O147" s="204">
        <v>0.24494983591142422</v>
      </c>
      <c r="P147" s="204">
        <v>0.15370044757465701</v>
      </c>
      <c r="Q147" s="204">
        <v>4.5752911348201399E-2</v>
      </c>
    </row>
    <row r="148" spans="2:17">
      <c r="B148" s="322">
        <v>41518</v>
      </c>
      <c r="C148" s="202">
        <v>16945.863119109999</v>
      </c>
      <c r="D148" s="202">
        <v>9046.2403210299981</v>
      </c>
      <c r="E148" s="202">
        <v>2340.3468759899997</v>
      </c>
      <c r="F148" s="202">
        <v>2695.8167112600004</v>
      </c>
      <c r="G148" s="202">
        <v>2179.1983423500001</v>
      </c>
      <c r="H148" s="202">
        <v>1419.6741252499999</v>
      </c>
      <c r="I148" s="202">
        <v>408.94560371999995</v>
      </c>
      <c r="J148" s="204"/>
      <c r="K148" s="204">
        <v>0.65196197599538053</v>
      </c>
      <c r="L148" s="204">
        <v>0.34803802400461953</v>
      </c>
      <c r="M148" s="204">
        <v>0.25877395204271642</v>
      </c>
      <c r="N148" s="204">
        <v>0.29807852481716035</v>
      </c>
      <c r="O148" s="204">
        <v>0.24095563487626168</v>
      </c>
      <c r="P148" s="204">
        <v>0.15697445868930185</v>
      </c>
      <c r="Q148" s="204">
        <v>4.5217429574559855E-2</v>
      </c>
    </row>
    <row r="149" spans="2:17">
      <c r="B149" s="322">
        <v>41548</v>
      </c>
      <c r="C149" s="202">
        <v>17089.63494598</v>
      </c>
      <c r="D149" s="202">
        <v>9231.3674160200007</v>
      </c>
      <c r="E149" s="202">
        <v>2245.1730599999996</v>
      </c>
      <c r="F149" s="202">
        <v>3200.9014850299995</v>
      </c>
      <c r="G149" s="202">
        <v>1957.0216755499998</v>
      </c>
      <c r="H149" s="202">
        <v>1400.8525909800001</v>
      </c>
      <c r="I149" s="202">
        <v>425.14105049</v>
      </c>
      <c r="J149" s="204"/>
      <c r="K149" s="204">
        <v>0.64927751272316836</v>
      </c>
      <c r="L149" s="204">
        <v>0.35072248727683164</v>
      </c>
      <c r="M149" s="204">
        <v>0.24327134024690206</v>
      </c>
      <c r="N149" s="204">
        <v>0.34682742641743047</v>
      </c>
      <c r="O149" s="204">
        <v>0.21204925998144947</v>
      </c>
      <c r="P149" s="204">
        <v>0.15178664547847814</v>
      </c>
      <c r="Q149" s="204">
        <v>4.6065327875739866E-2</v>
      </c>
    </row>
    <row r="150" spans="2:17">
      <c r="B150" s="322">
        <v>41579</v>
      </c>
      <c r="C150" s="202">
        <v>17204.598690009996</v>
      </c>
      <c r="D150" s="202">
        <v>9503.5499025900044</v>
      </c>
      <c r="E150" s="202">
        <v>2525.7932727300004</v>
      </c>
      <c r="F150" s="202">
        <v>3121.8949297700005</v>
      </c>
      <c r="G150" s="202">
        <v>1996.6555735700001</v>
      </c>
      <c r="H150" s="202">
        <v>1419.7911692399996</v>
      </c>
      <c r="I150" s="202">
        <v>437.85118353999997</v>
      </c>
      <c r="J150" s="204"/>
      <c r="K150" s="204">
        <v>0.64417039729878001</v>
      </c>
      <c r="L150" s="204">
        <v>0.35582960270121988</v>
      </c>
      <c r="M150" s="204">
        <v>0.26581740264397652</v>
      </c>
      <c r="N150" s="204">
        <v>0.32855182984231895</v>
      </c>
      <c r="O150" s="204">
        <v>0.21013033975157461</v>
      </c>
      <c r="P150" s="204">
        <v>0.14942046325759401</v>
      </c>
      <c r="Q150" s="204">
        <v>4.6079964504535838E-2</v>
      </c>
    </row>
    <row r="151" spans="2:17">
      <c r="B151" s="322">
        <v>41609</v>
      </c>
      <c r="C151" s="202">
        <v>18906.371866919999</v>
      </c>
      <c r="D151" s="202">
        <v>9363.4106064200005</v>
      </c>
      <c r="E151" s="202">
        <v>2582.5528003900004</v>
      </c>
      <c r="F151" s="202">
        <v>2717.3655116399996</v>
      </c>
      <c r="G151" s="202">
        <v>2174.7436439199996</v>
      </c>
      <c r="H151" s="202">
        <v>1443.4863107399997</v>
      </c>
      <c r="I151" s="202">
        <v>443.26973198999991</v>
      </c>
      <c r="J151" s="204"/>
      <c r="K151" s="204">
        <v>0.66878377591867844</v>
      </c>
      <c r="L151" s="204">
        <v>0.33121622408132168</v>
      </c>
      <c r="M151" s="204">
        <v>0.2758719673402204</v>
      </c>
      <c r="N151" s="204">
        <v>0.29027285311083856</v>
      </c>
      <c r="O151" s="204">
        <v>0.23230921258153925</v>
      </c>
      <c r="P151" s="204">
        <v>0.15419526304065662</v>
      </c>
      <c r="Q151" s="204">
        <v>4.7350703926745168E-2</v>
      </c>
    </row>
    <row r="152" spans="2:17">
      <c r="B152" s="322">
        <v>41640</v>
      </c>
      <c r="C152" s="202">
        <v>18137.34020115</v>
      </c>
      <c r="D152" s="202">
        <v>9716.7512033299972</v>
      </c>
      <c r="E152" s="202">
        <v>2396.4802782100005</v>
      </c>
      <c r="F152" s="202">
        <v>3044.3984192599992</v>
      </c>
      <c r="G152" s="202">
        <v>2302.9880267299995</v>
      </c>
      <c r="H152" s="202">
        <v>1527.0021393499997</v>
      </c>
      <c r="I152" s="202">
        <v>443.89806448999997</v>
      </c>
      <c r="J152" s="204"/>
      <c r="K152" s="204">
        <v>0.65115533433744766</v>
      </c>
      <c r="L152" s="204">
        <v>0.34884466566255234</v>
      </c>
      <c r="M152" s="204">
        <v>0.24668427929989484</v>
      </c>
      <c r="N152" s="204">
        <v>0.31337843118735753</v>
      </c>
      <c r="O152" s="204">
        <v>0.23706055366936513</v>
      </c>
      <c r="P152" s="204">
        <v>0.15718361033887199</v>
      </c>
      <c r="Q152" s="204">
        <v>4.5693125504510539E-2</v>
      </c>
    </row>
    <row r="153" spans="2:17">
      <c r="B153" s="322">
        <v>41671</v>
      </c>
      <c r="C153" s="202">
        <v>18081.311916770006</v>
      </c>
      <c r="D153" s="202">
        <v>9847.9989235700014</v>
      </c>
      <c r="E153" s="202">
        <v>2433.2308837000005</v>
      </c>
      <c r="F153" s="202">
        <v>3130.0530523900006</v>
      </c>
      <c r="G153" s="202">
        <v>2292.4635657600002</v>
      </c>
      <c r="H153" s="202">
        <v>1535.0999071400004</v>
      </c>
      <c r="I153" s="202">
        <v>455.03885899999989</v>
      </c>
      <c r="J153" s="204"/>
      <c r="K153" s="204">
        <v>0.6473955630388869</v>
      </c>
      <c r="L153" s="204">
        <v>0.3526044369611131</v>
      </c>
      <c r="M153" s="204">
        <v>0.24713172765469435</v>
      </c>
      <c r="N153" s="204">
        <v>0.31790465248071448</v>
      </c>
      <c r="O153" s="204">
        <v>0.23283465839058459</v>
      </c>
      <c r="P153" s="204">
        <v>0.1559128213912819</v>
      </c>
      <c r="Q153" s="204">
        <v>4.6216140082724538E-2</v>
      </c>
    </row>
    <row r="154" spans="2:17">
      <c r="B154" s="322">
        <v>41699</v>
      </c>
      <c r="C154" s="202">
        <v>18505.005541620001</v>
      </c>
      <c r="D154" s="202">
        <v>9857.0858307499984</v>
      </c>
      <c r="E154" s="202">
        <v>2531.4900300399995</v>
      </c>
      <c r="F154" s="202">
        <v>2958.5832367200001</v>
      </c>
      <c r="G154" s="202">
        <v>2331.4996843200001</v>
      </c>
      <c r="H154" s="202">
        <v>1595.8867289199998</v>
      </c>
      <c r="I154" s="202">
        <v>438.11393614999992</v>
      </c>
      <c r="J154" s="204"/>
      <c r="K154" s="204">
        <v>0.65245560698134375</v>
      </c>
      <c r="L154" s="204">
        <v>0.34754439301865625</v>
      </c>
      <c r="M154" s="204">
        <v>0.25685872062197695</v>
      </c>
      <c r="N154" s="204">
        <v>0.30019391584391075</v>
      </c>
      <c r="O154" s="204">
        <v>0.23656661449917532</v>
      </c>
      <c r="P154" s="204">
        <v>0.16192733077503207</v>
      </c>
      <c r="Q154" s="204">
        <v>4.445341825990496E-2</v>
      </c>
    </row>
    <row r="155" spans="2:17">
      <c r="B155" s="322">
        <v>41730</v>
      </c>
      <c r="C155" s="202">
        <v>18577.427229630001</v>
      </c>
      <c r="D155" s="202">
        <v>9814.7990163249997</v>
      </c>
      <c r="E155" s="202">
        <v>2461.3429708900012</v>
      </c>
      <c r="F155" s="202">
        <v>3022.3220291949988</v>
      </c>
      <c r="G155" s="202">
        <v>2215.8313039600002</v>
      </c>
      <c r="H155" s="202">
        <v>1657.4329296800001</v>
      </c>
      <c r="I155" s="202">
        <v>456.95040831999995</v>
      </c>
      <c r="J155" s="204"/>
      <c r="K155" s="204">
        <v>0.65431386284042092</v>
      </c>
      <c r="L155" s="204">
        <v>0.34568613715957902</v>
      </c>
      <c r="M155" s="204">
        <v>0.25080223730735607</v>
      </c>
      <c r="N155" s="204">
        <v>0.30796404066814209</v>
      </c>
      <c r="O155" s="204">
        <v>0.22578545741144515</v>
      </c>
      <c r="P155" s="204">
        <v>0.16888661672384508</v>
      </c>
      <c r="Q155" s="204">
        <v>4.6561647889211459E-2</v>
      </c>
    </row>
    <row r="156" spans="2:17">
      <c r="B156" s="322">
        <v>41760</v>
      </c>
      <c r="C156" s="202">
        <v>18452.652190889999</v>
      </c>
      <c r="D156" s="202">
        <v>10085.146264265004</v>
      </c>
      <c r="E156" s="202">
        <v>2428.62813426</v>
      </c>
      <c r="F156" s="202">
        <v>3250.2483091750005</v>
      </c>
      <c r="G156" s="202">
        <v>2243.1143581700003</v>
      </c>
      <c r="H156" s="202">
        <v>1703.04494813</v>
      </c>
      <c r="I156" s="202">
        <v>455.43690960999993</v>
      </c>
      <c r="J156" s="204"/>
      <c r="K156" s="204">
        <v>0.64660391445005649</v>
      </c>
      <c r="L156" s="204">
        <v>0.35339608554994351</v>
      </c>
      <c r="M156" s="204">
        <v>0.24092403365714846</v>
      </c>
      <c r="N156" s="204">
        <v>0.32243014975710393</v>
      </c>
      <c r="O156" s="204">
        <v>0.22252075214851594</v>
      </c>
      <c r="P156" s="204">
        <v>0.16894494987308054</v>
      </c>
      <c r="Q156" s="204">
        <v>4.5180114564151087E-2</v>
      </c>
    </row>
    <row r="157" spans="2:17">
      <c r="B157" s="322">
        <v>41791</v>
      </c>
      <c r="C157" s="202">
        <v>18729.052785240001</v>
      </c>
      <c r="D157" s="202">
        <v>10276.772036229999</v>
      </c>
      <c r="E157" s="202">
        <v>2750.8008203000009</v>
      </c>
      <c r="F157" s="202">
        <v>2914.6315064299997</v>
      </c>
      <c r="G157" s="202">
        <v>2353.9172865600003</v>
      </c>
      <c r="H157" s="202">
        <v>1796.8662451000002</v>
      </c>
      <c r="I157" s="202">
        <v>459.46283101000012</v>
      </c>
      <c r="J157" s="204"/>
      <c r="K157" s="204">
        <v>0.64569971378220659</v>
      </c>
      <c r="L157" s="204">
        <v>0.35430028621779347</v>
      </c>
      <c r="M157" s="204">
        <v>0.26770015912794376</v>
      </c>
      <c r="N157" s="204">
        <v>0.28364369834146552</v>
      </c>
      <c r="O157" s="204">
        <v>0.22907657564149136</v>
      </c>
      <c r="P157" s="204">
        <v>0.17486594310832032</v>
      </c>
      <c r="Q157" s="204">
        <v>4.4713623780779019E-2</v>
      </c>
    </row>
    <row r="158" spans="2:17">
      <c r="B158" s="322">
        <v>41821</v>
      </c>
      <c r="C158" s="202">
        <v>18680.873641949998</v>
      </c>
      <c r="D158" s="202">
        <v>10595.719490129999</v>
      </c>
      <c r="E158" s="202">
        <v>2549.3481776900007</v>
      </c>
      <c r="F158" s="202">
        <v>3220.3606605300006</v>
      </c>
      <c r="G158" s="202">
        <v>2626.4327119099999</v>
      </c>
      <c r="H158" s="202">
        <v>1734.9880836099999</v>
      </c>
      <c r="I158" s="202">
        <v>463.47127432000008</v>
      </c>
      <c r="J158" s="204"/>
      <c r="K158" s="204">
        <v>0.63808222349069443</v>
      </c>
      <c r="L158" s="204">
        <v>0.36191777650930557</v>
      </c>
      <c r="M158" s="204">
        <v>0.24062710807261706</v>
      </c>
      <c r="N158" s="204">
        <v>0.30396243223093594</v>
      </c>
      <c r="O158" s="204">
        <v>0.24790293987496045</v>
      </c>
      <c r="P158" s="204">
        <v>0.16376153275297814</v>
      </c>
      <c r="Q158" s="204">
        <v>4.3745987068508393E-2</v>
      </c>
    </row>
    <row r="159" spans="2:17">
      <c r="B159" s="322">
        <v>41852</v>
      </c>
      <c r="C159" s="202">
        <v>18906.187721820002</v>
      </c>
      <c r="D159" s="202">
        <v>10778.480529569999</v>
      </c>
      <c r="E159" s="202">
        <v>2631.6903059199999</v>
      </c>
      <c r="F159" s="202">
        <v>3238.3095070099998</v>
      </c>
      <c r="G159" s="202">
        <v>2678.5603117800001</v>
      </c>
      <c r="H159" s="202">
        <v>1802.2608219900003</v>
      </c>
      <c r="I159" s="202">
        <v>426.20371451000005</v>
      </c>
      <c r="J159" s="204"/>
      <c r="K159" s="204">
        <v>0.63690075838845561</v>
      </c>
      <c r="L159" s="204">
        <v>0.36309924161154439</v>
      </c>
      <c r="M159" s="204">
        <v>0.2441945145947661</v>
      </c>
      <c r="N159" s="204">
        <v>0.30048270360424462</v>
      </c>
      <c r="O159" s="204">
        <v>0.24854358192396137</v>
      </c>
      <c r="P159" s="204">
        <v>0.16723176188664762</v>
      </c>
      <c r="Q159" s="204">
        <v>3.9547437990380137E-2</v>
      </c>
    </row>
    <row r="160" spans="2:17">
      <c r="B160" s="322">
        <v>41883</v>
      </c>
      <c r="C160" s="202">
        <v>18990.813120219998</v>
      </c>
      <c r="D160" s="202">
        <v>10918.576036000002</v>
      </c>
      <c r="E160" s="202">
        <v>2685.5885271499992</v>
      </c>
      <c r="F160" s="202">
        <v>3357.8041656500004</v>
      </c>
      <c r="G160" s="202">
        <v>2552.0863490199999</v>
      </c>
      <c r="H160" s="202">
        <v>1882.6346309399999</v>
      </c>
      <c r="I160" s="202">
        <v>439.45878373999983</v>
      </c>
      <c r="J160" s="204"/>
      <c r="K160" s="204">
        <v>0.63494486701245922</v>
      </c>
      <c r="L160" s="204">
        <v>0.36505513298754078</v>
      </c>
      <c r="M160" s="204">
        <v>0.24598769899173689</v>
      </c>
      <c r="N160" s="204">
        <v>0.30755959523317505</v>
      </c>
      <c r="O160" s="204">
        <v>0.23375950644601068</v>
      </c>
      <c r="P160" s="204">
        <v>0.1724407727488115</v>
      </c>
      <c r="Q160" s="204">
        <v>4.025242658026594E-2</v>
      </c>
    </row>
    <row r="161" spans="2:17">
      <c r="B161" s="322">
        <v>41913</v>
      </c>
      <c r="C161" s="202">
        <v>19329.620420470001</v>
      </c>
      <c r="D161" s="202">
        <v>11404.386963579998</v>
      </c>
      <c r="E161" s="202">
        <v>2648.8551307500006</v>
      </c>
      <c r="F161" s="202">
        <v>3922.6128453400001</v>
      </c>
      <c r="G161" s="202">
        <v>2541.3633270800001</v>
      </c>
      <c r="H161" s="202">
        <v>1838.6660400799997</v>
      </c>
      <c r="I161" s="202">
        <v>450.62130226000011</v>
      </c>
      <c r="J161" s="204"/>
      <c r="K161" s="204">
        <v>0.62893264060649245</v>
      </c>
      <c r="L161" s="204">
        <v>0.37106735939350766</v>
      </c>
      <c r="M161" s="204">
        <v>0.23231253884497016</v>
      </c>
      <c r="N161" s="204">
        <v>0.34402491039546157</v>
      </c>
      <c r="O161" s="204">
        <v>0.22288518529674783</v>
      </c>
      <c r="P161" s="204">
        <v>0.16125652584785558</v>
      </c>
      <c r="Q161" s="204">
        <v>3.9520839614964769E-2</v>
      </c>
    </row>
    <row r="162" spans="2:17">
      <c r="B162" s="322">
        <v>41944</v>
      </c>
      <c r="C162" s="202">
        <v>19622.508048900003</v>
      </c>
      <c r="D162" s="202">
        <v>11345.69477538</v>
      </c>
      <c r="E162" s="202">
        <v>2724.34016544</v>
      </c>
      <c r="F162" s="202">
        <v>3717.9311356999997</v>
      </c>
      <c r="G162" s="202">
        <v>2636.9659938799996</v>
      </c>
      <c r="H162" s="202">
        <v>1820.5676801799993</v>
      </c>
      <c r="I162" s="202">
        <v>443.70677207000011</v>
      </c>
      <c r="J162" s="204"/>
      <c r="K162" s="204">
        <v>0.63363405878740131</v>
      </c>
      <c r="L162" s="204">
        <v>0.36636594121259869</v>
      </c>
      <c r="M162" s="204">
        <v>0.24016726267292463</v>
      </c>
      <c r="N162" s="204">
        <v>0.32775838898344517</v>
      </c>
      <c r="O162" s="204">
        <v>0.23246469458760233</v>
      </c>
      <c r="P162" s="204">
        <v>0.16049418564036386</v>
      </c>
      <c r="Q162" s="204">
        <v>3.9115468115664041E-2</v>
      </c>
    </row>
    <row r="163" spans="2:17">
      <c r="B163" s="322">
        <v>41974</v>
      </c>
      <c r="C163" s="202">
        <v>20907.717109810001</v>
      </c>
      <c r="D163" s="202">
        <v>11395.857419239999</v>
      </c>
      <c r="E163" s="202">
        <v>3099.5556334899993</v>
      </c>
      <c r="F163" s="202">
        <v>3246.8828652400002</v>
      </c>
      <c r="G163" s="202">
        <v>2686.0637645000002</v>
      </c>
      <c r="H163" s="202">
        <v>1913.8473276100001</v>
      </c>
      <c r="I163" s="202">
        <v>447.03882544999999</v>
      </c>
      <c r="J163" s="204"/>
      <c r="K163" s="204">
        <v>0.64722611706664479</v>
      </c>
      <c r="L163" s="204">
        <v>0.35277388293335521</v>
      </c>
      <c r="M163" s="204">
        <v>0.27204862331019342</v>
      </c>
      <c r="N163" s="204">
        <v>0.28497956416527354</v>
      </c>
      <c r="O163" s="204">
        <v>0.23575635854383137</v>
      </c>
      <c r="P163" s="204">
        <v>0.16797876607749335</v>
      </c>
      <c r="Q163" s="204">
        <v>3.9236687903208355E-2</v>
      </c>
    </row>
    <row r="164" spans="2:17">
      <c r="B164" s="322">
        <v>42005</v>
      </c>
      <c r="C164" s="202">
        <v>19923.286005030004</v>
      </c>
      <c r="D164" s="202">
        <v>11503.440435570001</v>
      </c>
      <c r="E164" s="202">
        <v>2576.4659691000002</v>
      </c>
      <c r="F164" s="202">
        <v>3649.2757792799998</v>
      </c>
      <c r="G164" s="202">
        <v>2878.6173873099997</v>
      </c>
      <c r="H164" s="202">
        <v>1942.4812092000004</v>
      </c>
      <c r="I164" s="202">
        <v>454.06696246000001</v>
      </c>
      <c r="J164" s="204"/>
      <c r="K164" s="204">
        <v>0.63395995261190263</v>
      </c>
      <c r="L164" s="204">
        <v>0.36604004738809748</v>
      </c>
      <c r="M164" s="204">
        <v>0.22402284448057697</v>
      </c>
      <c r="N164" s="204">
        <v>0.31730329457988243</v>
      </c>
      <c r="O164" s="204">
        <v>0.25029480808617011</v>
      </c>
      <c r="P164" s="204">
        <v>0.16889808406321122</v>
      </c>
      <c r="Q164" s="204">
        <v>3.948096879015927E-2</v>
      </c>
    </row>
    <row r="165" spans="2:17">
      <c r="B165" s="322">
        <v>42036</v>
      </c>
      <c r="C165" s="202">
        <v>19598.301960560002</v>
      </c>
      <c r="D165" s="202">
        <v>11705.49666986</v>
      </c>
      <c r="E165" s="202">
        <v>2725.6607706999998</v>
      </c>
      <c r="F165" s="202">
        <v>3770.0959535799998</v>
      </c>
      <c r="G165" s="202">
        <v>2818.8367687799996</v>
      </c>
      <c r="H165" s="202">
        <v>1965.3720473599997</v>
      </c>
      <c r="I165" s="202">
        <v>423.30878082999988</v>
      </c>
      <c r="J165" s="204"/>
      <c r="K165" s="204">
        <v>0.62606785176272561</v>
      </c>
      <c r="L165" s="204">
        <v>0.37393214823727444</v>
      </c>
      <c r="M165" s="204">
        <v>0.23289728121222733</v>
      </c>
      <c r="N165" s="204">
        <v>0.32214027032883602</v>
      </c>
      <c r="O165" s="204">
        <v>0.24085881364514802</v>
      </c>
      <c r="P165" s="204">
        <v>0.16793351957848349</v>
      </c>
      <c r="Q165" s="204">
        <v>3.6170115235305125E-2</v>
      </c>
    </row>
    <row r="166" spans="2:17">
      <c r="B166" s="322">
        <v>42064</v>
      </c>
      <c r="C166" s="202">
        <v>19648.631431219997</v>
      </c>
      <c r="D166" s="202">
        <v>11719.192760640004</v>
      </c>
      <c r="E166" s="202">
        <v>2955.8157901700006</v>
      </c>
      <c r="F166" s="202">
        <v>3598.2310181500006</v>
      </c>
      <c r="G166" s="202">
        <v>2696.2655471500007</v>
      </c>
      <c r="H166" s="202">
        <v>2053.0836433699992</v>
      </c>
      <c r="I166" s="202">
        <v>413.02942173999998</v>
      </c>
      <c r="J166" s="204"/>
      <c r="K166" s="204">
        <v>0.62639446430966816</v>
      </c>
      <c r="L166" s="204">
        <v>0.37360553569033172</v>
      </c>
      <c r="M166" s="204">
        <v>0.25227965732433077</v>
      </c>
      <c r="N166" s="204">
        <v>0.30710996647746142</v>
      </c>
      <c r="O166" s="204">
        <v>0.23012697562295642</v>
      </c>
      <c r="P166" s="204">
        <v>0.17523123048807535</v>
      </c>
      <c r="Q166" s="204">
        <v>3.5252170087176099E-2</v>
      </c>
    </row>
    <row r="167" spans="2:17">
      <c r="B167" s="322">
        <v>42095</v>
      </c>
      <c r="C167" s="202">
        <v>19099.927795080002</v>
      </c>
      <c r="D167" s="202">
        <v>11704.67861458</v>
      </c>
      <c r="E167" s="202">
        <v>2795.0868063000003</v>
      </c>
      <c r="F167" s="202">
        <v>3785.6677094000001</v>
      </c>
      <c r="G167" s="202">
        <v>2636.0178642699998</v>
      </c>
      <c r="H167" s="202">
        <v>2050.0956007899999</v>
      </c>
      <c r="I167" s="202">
        <v>436.35368619000002</v>
      </c>
      <c r="J167" s="204"/>
      <c r="K167" s="204">
        <v>0.62003479418229035</v>
      </c>
      <c r="L167" s="204">
        <v>0.37996520581770959</v>
      </c>
      <c r="M167" s="204">
        <v>0.23883054477156063</v>
      </c>
      <c r="N167" s="204">
        <v>0.32347227260428291</v>
      </c>
      <c r="O167" s="204">
        <v>0.22523865131206883</v>
      </c>
      <c r="P167" s="204">
        <v>0.17517361109031096</v>
      </c>
      <c r="Q167" s="204">
        <v>3.7284920221776763E-2</v>
      </c>
    </row>
    <row r="168" spans="2:17">
      <c r="B168" s="322">
        <v>42125</v>
      </c>
      <c r="C168" s="202">
        <v>18962.950749559997</v>
      </c>
      <c r="D168" s="202">
        <v>11729.34277816</v>
      </c>
      <c r="E168" s="202">
        <v>2893.5888021300007</v>
      </c>
      <c r="F168" s="202">
        <v>3688.8769676900006</v>
      </c>
      <c r="G168" s="202">
        <v>2688.4999445100002</v>
      </c>
      <c r="H168" s="202">
        <v>2037.7501876900001</v>
      </c>
      <c r="I168" s="202">
        <v>418.56425049000006</v>
      </c>
      <c r="J168" s="204"/>
      <c r="K168" s="204">
        <v>0.61784078574751844</v>
      </c>
      <c r="L168" s="204">
        <v>0.38215921425248156</v>
      </c>
      <c r="M168" s="204">
        <v>0.24673997418836138</v>
      </c>
      <c r="N168" s="204">
        <v>0.3145552011819609</v>
      </c>
      <c r="O168" s="204">
        <v>0.22925178809978183</v>
      </c>
      <c r="P168" s="204">
        <v>0.17376153389273796</v>
      </c>
      <c r="Q168" s="204">
        <v>3.5691502637157882E-2</v>
      </c>
    </row>
    <row r="169" spans="2:17">
      <c r="B169" s="322">
        <v>42156</v>
      </c>
      <c r="C169" s="202">
        <v>18857.960269799998</v>
      </c>
      <c r="D169" s="202">
        <v>11555.959031640001</v>
      </c>
      <c r="E169" s="202">
        <v>2999.0586847599998</v>
      </c>
      <c r="F169" s="202">
        <v>3532.8986454899996</v>
      </c>
      <c r="G169" s="202">
        <v>2576.0514671200003</v>
      </c>
      <c r="H169" s="202">
        <v>2072.7796589700001</v>
      </c>
      <c r="I169" s="202">
        <v>373.72123799000002</v>
      </c>
      <c r="J169" s="204"/>
      <c r="K169" s="204">
        <v>0.62004373993677087</v>
      </c>
      <c r="L169" s="204">
        <v>0.37995626006322913</v>
      </c>
      <c r="M169" s="204">
        <v>0.25955741646326114</v>
      </c>
      <c r="N169" s="204">
        <v>0.30575928697551352</v>
      </c>
      <c r="O169" s="204">
        <v>0.22294770918614695</v>
      </c>
      <c r="P169" s="204">
        <v>0.17939139901255607</v>
      </c>
      <c r="Q169" s="204">
        <v>3.2344188362522348E-2</v>
      </c>
    </row>
    <row r="170" spans="2:17">
      <c r="B170" s="322">
        <v>42186</v>
      </c>
      <c r="C170" s="202">
        <v>18627.965688370005</v>
      </c>
      <c r="D170" s="202">
        <v>11491.607382570004</v>
      </c>
      <c r="E170" s="202">
        <v>2789.4448547900001</v>
      </c>
      <c r="F170" s="202">
        <v>3618.0570752500003</v>
      </c>
      <c r="G170" s="202">
        <v>2780.8063627300012</v>
      </c>
      <c r="H170" s="202">
        <v>1910.2942182500008</v>
      </c>
      <c r="I170" s="202">
        <v>391.95180939000005</v>
      </c>
      <c r="J170" s="204"/>
      <c r="K170" s="204">
        <v>0.61846712250854097</v>
      </c>
      <c r="L170" s="204">
        <v>0.38153287749145909</v>
      </c>
      <c r="M170" s="204">
        <v>0.24275981619400827</v>
      </c>
      <c r="N170" s="204">
        <v>0.31487228329998457</v>
      </c>
      <c r="O170" s="204">
        <v>0.24200802547798905</v>
      </c>
      <c r="P170" s="204">
        <v>0.1662490916436343</v>
      </c>
      <c r="Q170" s="204">
        <v>3.4110783384383718E-2</v>
      </c>
    </row>
    <row r="171" spans="2:17">
      <c r="B171" s="322">
        <v>42217</v>
      </c>
      <c r="C171" s="202">
        <v>18447.257373809996</v>
      </c>
      <c r="D171" s="202">
        <v>11362.427366670005</v>
      </c>
      <c r="E171" s="202">
        <v>3017.0805234699997</v>
      </c>
      <c r="F171" s="202">
        <v>3328.51973563</v>
      </c>
      <c r="G171" s="202">
        <v>2786.9618267300002</v>
      </c>
      <c r="H171" s="202">
        <v>1873.8912233000001</v>
      </c>
      <c r="I171" s="202">
        <v>354.41598464999993</v>
      </c>
      <c r="J171" s="204"/>
      <c r="K171" s="204">
        <v>0.61883436656274271</v>
      </c>
      <c r="L171" s="204">
        <v>0.3811656334372574</v>
      </c>
      <c r="M171" s="204">
        <v>0.26556775238333485</v>
      </c>
      <c r="N171" s="204">
        <v>0.29298107825713143</v>
      </c>
      <c r="O171" s="204">
        <v>0.24531237484228807</v>
      </c>
      <c r="P171" s="204">
        <v>0.16494259152562762</v>
      </c>
      <c r="Q171" s="204">
        <v>3.1196202991617929E-2</v>
      </c>
    </row>
    <row r="172" spans="2:17">
      <c r="B172" s="322">
        <v>42248</v>
      </c>
      <c r="C172" s="202">
        <v>17825.480985489998</v>
      </c>
      <c r="D172" s="202">
        <v>11286.536550509996</v>
      </c>
      <c r="E172" s="202">
        <v>2953.7624237000005</v>
      </c>
      <c r="F172" s="202">
        <v>3394.2063801899999</v>
      </c>
      <c r="G172" s="202">
        <v>2724.6962639000003</v>
      </c>
      <c r="H172" s="202">
        <v>1835.3250008300001</v>
      </c>
      <c r="I172" s="202">
        <v>377.52992975000001</v>
      </c>
      <c r="J172" s="204"/>
      <c r="K172" s="204">
        <v>0.61230661748011672</v>
      </c>
      <c r="L172" s="204">
        <v>0.38769338251988333</v>
      </c>
      <c r="M172" s="204">
        <v>0.26173029015292348</v>
      </c>
      <c r="N172" s="204">
        <v>0.30075764171081482</v>
      </c>
      <c r="O172" s="204">
        <v>0.24143293922597595</v>
      </c>
      <c r="P172" s="204">
        <v>0.16262653392090762</v>
      </c>
      <c r="Q172" s="204">
        <v>3.345259498937822E-2</v>
      </c>
    </row>
    <row r="173" spans="2:17">
      <c r="B173" s="322">
        <v>42278</v>
      </c>
      <c r="C173" s="202">
        <v>17659.08094462</v>
      </c>
      <c r="D173" s="202">
        <v>11375.623076620001</v>
      </c>
      <c r="E173" s="202">
        <v>2848.1425180599999</v>
      </c>
      <c r="F173" s="202">
        <v>3843.8845527300014</v>
      </c>
      <c r="G173" s="202">
        <v>2538.1119385400007</v>
      </c>
      <c r="H173" s="202">
        <v>1773.9067452800002</v>
      </c>
      <c r="I173" s="202">
        <v>369.86507018000009</v>
      </c>
      <c r="J173" s="204"/>
      <c r="K173" s="204">
        <v>0.6082059914129555</v>
      </c>
      <c r="L173" s="204">
        <v>0.3917940085870445</v>
      </c>
      <c r="M173" s="204">
        <v>0.25041013262143147</v>
      </c>
      <c r="N173" s="204">
        <v>0.33795627660031097</v>
      </c>
      <c r="O173" s="204">
        <v>0.22315208705593678</v>
      </c>
      <c r="P173" s="204">
        <v>0.15596277943499279</v>
      </c>
      <c r="Q173" s="204">
        <v>3.2518724287327869E-2</v>
      </c>
    </row>
    <row r="174" spans="2:17">
      <c r="B174" s="322">
        <v>42309</v>
      </c>
      <c r="C174" s="202">
        <v>17546.582271470001</v>
      </c>
      <c r="D174" s="202">
        <v>11250.143206209999</v>
      </c>
      <c r="E174" s="202">
        <v>3040.0610398599993</v>
      </c>
      <c r="F174" s="202">
        <v>3558.81941912</v>
      </c>
      <c r="G174" s="202">
        <v>2550.6146067599998</v>
      </c>
      <c r="H174" s="202">
        <v>1757.3412881699996</v>
      </c>
      <c r="I174" s="202">
        <v>342.48465750000003</v>
      </c>
      <c r="J174" s="204"/>
      <c r="K174" s="204">
        <v>0.60932560839495964</v>
      </c>
      <c r="L174" s="204">
        <v>0.39067439160504036</v>
      </c>
      <c r="M174" s="204">
        <v>0.27024395843771515</v>
      </c>
      <c r="N174" s="204">
        <v>0.31635859759983281</v>
      </c>
      <c r="O174" s="204">
        <v>0.2267349828645617</v>
      </c>
      <c r="P174" s="204">
        <v>0.15621754294215248</v>
      </c>
      <c r="Q174" s="204">
        <v>3.0444918155737893E-2</v>
      </c>
    </row>
    <row r="175" spans="2:17">
      <c r="B175" s="322">
        <v>42339</v>
      </c>
      <c r="C175" s="202">
        <v>18012.10966120999</v>
      </c>
      <c r="D175" s="202">
        <v>11609.345121259999</v>
      </c>
      <c r="E175" s="202">
        <v>3258.0446952299999</v>
      </c>
      <c r="F175" s="202">
        <v>3541.8358134099999</v>
      </c>
      <c r="G175" s="202">
        <v>2604.25276558</v>
      </c>
      <c r="H175" s="202">
        <v>1833.2292715999997</v>
      </c>
      <c r="I175" s="202">
        <v>370.11428587</v>
      </c>
      <c r="J175" s="204"/>
      <c r="K175" s="204">
        <v>0.60807647002771703</v>
      </c>
      <c r="L175" s="204">
        <v>0.39192352997228286</v>
      </c>
      <c r="M175" s="204">
        <v>0.28068500523172207</v>
      </c>
      <c r="N175" s="204">
        <v>0.30513399809167002</v>
      </c>
      <c r="O175" s="204">
        <v>0.2243599365600312</v>
      </c>
      <c r="P175" s="204">
        <v>0.15793520833011987</v>
      </c>
      <c r="Q175" s="204">
        <v>3.1885851786456934E-2</v>
      </c>
    </row>
    <row r="176" spans="2:17">
      <c r="B176" s="322">
        <v>42370</v>
      </c>
      <c r="C176" s="202">
        <v>18172.551259019998</v>
      </c>
      <c r="D176" s="202">
        <v>11860.312342759999</v>
      </c>
      <c r="E176" s="202">
        <v>3033.8146340699996</v>
      </c>
      <c r="F176" s="202">
        <v>3781.0069172700005</v>
      </c>
      <c r="G176" s="202">
        <v>2740.4001069900009</v>
      </c>
      <c r="H176" s="202">
        <v>1942.7051621699998</v>
      </c>
      <c r="I176" s="202">
        <v>361.16956656999997</v>
      </c>
      <c r="J176" s="204"/>
      <c r="K176" s="204">
        <v>0.6050888619872713</v>
      </c>
      <c r="L176" s="204">
        <v>0.39491113801272881</v>
      </c>
      <c r="M176" s="204">
        <v>0.25582173675371878</v>
      </c>
      <c r="N176" s="204">
        <v>0.31882757284884206</v>
      </c>
      <c r="O176" s="204">
        <v>0.23108000960156333</v>
      </c>
      <c r="P176" s="204">
        <v>0.16381561450905613</v>
      </c>
      <c r="Q176" s="204">
        <v>3.045506628681962E-2</v>
      </c>
    </row>
    <row r="177" spans="2:17">
      <c r="B177" s="322">
        <v>42401</v>
      </c>
      <c r="C177" s="202">
        <v>18454.62156652</v>
      </c>
      <c r="D177" s="202">
        <v>12126.633440260004</v>
      </c>
      <c r="E177" s="202">
        <v>3230.6013295999996</v>
      </c>
      <c r="F177" s="202">
        <v>3780.5794259000004</v>
      </c>
      <c r="G177" s="202">
        <v>2781.4261408699995</v>
      </c>
      <c r="H177" s="202">
        <v>1987.1393256800004</v>
      </c>
      <c r="I177" s="202">
        <v>345.96948220000002</v>
      </c>
      <c r="J177" s="204"/>
      <c r="K177" s="204">
        <v>0.60346187762498715</v>
      </c>
      <c r="L177" s="204">
        <v>0.39653812237501285</v>
      </c>
      <c r="M177" s="204">
        <v>0.26642562042483736</v>
      </c>
      <c r="N177" s="204">
        <v>0.31178196142063003</v>
      </c>
      <c r="O177" s="204">
        <v>0.22938243058882904</v>
      </c>
      <c r="P177" s="204">
        <v>0.16387810617921042</v>
      </c>
      <c r="Q177" s="204">
        <v>2.8531881386493298E-2</v>
      </c>
    </row>
    <row r="178" spans="2:17">
      <c r="B178" s="322">
        <v>42430</v>
      </c>
      <c r="C178" s="202">
        <v>18604.063008620004</v>
      </c>
      <c r="D178" s="202">
        <v>12596.615627229998</v>
      </c>
      <c r="E178" s="202">
        <v>3263.3575687600005</v>
      </c>
      <c r="F178" s="202">
        <v>4149.4686730800004</v>
      </c>
      <c r="G178" s="202">
        <v>2816.4454370299995</v>
      </c>
      <c r="H178" s="202">
        <v>2019.4450771799995</v>
      </c>
      <c r="I178" s="202">
        <v>346.69392800999998</v>
      </c>
      <c r="J178" s="204"/>
      <c r="K178" s="204">
        <v>0.59627110120751292</v>
      </c>
      <c r="L178" s="204">
        <v>0.40372889879248702</v>
      </c>
      <c r="M178" s="204">
        <v>0.25909100152565179</v>
      </c>
      <c r="N178" s="204">
        <v>0.3294429040198999</v>
      </c>
      <c r="O178" s="204">
        <v>0.22360886101112407</v>
      </c>
      <c r="P178" s="204">
        <v>0.16033181670969163</v>
      </c>
      <c r="Q178" s="204">
        <v>2.7525416733632603E-2</v>
      </c>
    </row>
    <row r="179" spans="2:17">
      <c r="B179" s="322">
        <v>42461</v>
      </c>
      <c r="C179" s="202">
        <v>18385.718140189998</v>
      </c>
      <c r="D179" s="202">
        <v>12589.803753789998</v>
      </c>
      <c r="E179" s="202">
        <v>3419.1886949400005</v>
      </c>
      <c r="F179" s="202">
        <v>4030.931075819999</v>
      </c>
      <c r="G179" s="202">
        <v>2706.7817515300003</v>
      </c>
      <c r="H179" s="202">
        <v>2104.6209260599994</v>
      </c>
      <c r="I179" s="202">
        <v>326.92523945999994</v>
      </c>
      <c r="J179" s="204"/>
      <c r="K179" s="204">
        <v>0.59355636373517273</v>
      </c>
      <c r="L179" s="204">
        <v>0.40644363626482727</v>
      </c>
      <c r="M179" s="204">
        <v>0.27161321075758732</v>
      </c>
      <c r="N179" s="204">
        <v>0.32020874819405604</v>
      </c>
      <c r="O179" s="204">
        <v>0.21502109065846994</v>
      </c>
      <c r="P179" s="204">
        <v>0.16718669197775712</v>
      </c>
      <c r="Q179" s="204">
        <v>2.5970258412129511E-2</v>
      </c>
    </row>
    <row r="180" spans="2:17">
      <c r="B180" s="322">
        <v>42491</v>
      </c>
      <c r="C180" s="202">
        <v>18574.065794300004</v>
      </c>
      <c r="D180" s="202">
        <v>12326.952745699999</v>
      </c>
      <c r="E180" s="202">
        <v>3127.7427748199998</v>
      </c>
      <c r="F180" s="202">
        <v>3869.5040366399994</v>
      </c>
      <c r="G180" s="202">
        <v>2787.6067776899999</v>
      </c>
      <c r="H180" s="202">
        <v>2232.1161874999993</v>
      </c>
      <c r="I180" s="202">
        <v>308.29639064999998</v>
      </c>
      <c r="J180" s="204"/>
      <c r="K180" s="204">
        <v>0.60108263972777132</v>
      </c>
      <c r="L180" s="204">
        <v>0.39891736027222863</v>
      </c>
      <c r="M180" s="204">
        <v>0.253766752974323</v>
      </c>
      <c r="N180" s="204">
        <v>0.31394892281564912</v>
      </c>
      <c r="O180" s="204">
        <v>0.22617010779740906</v>
      </c>
      <c r="P180" s="204">
        <v>0.18110085065927398</v>
      </c>
      <c r="Q180" s="204">
        <v>2.5013365753344705E-2</v>
      </c>
    </row>
    <row r="181" spans="2:17">
      <c r="B181" s="322">
        <v>42522</v>
      </c>
      <c r="C181" s="202">
        <v>18935.057580550005</v>
      </c>
      <c r="D181" s="202">
        <v>12484.645349709999</v>
      </c>
      <c r="E181" s="202">
        <v>3174.9656495999993</v>
      </c>
      <c r="F181" s="202">
        <v>3946.7242989999986</v>
      </c>
      <c r="G181" s="202">
        <v>2842.8782869799988</v>
      </c>
      <c r="H181" s="202">
        <v>2200.0743349500008</v>
      </c>
      <c r="I181" s="202">
        <v>318.7412580300001</v>
      </c>
      <c r="J181" s="204"/>
      <c r="K181" s="204">
        <v>0.60264916006936009</v>
      </c>
      <c r="L181" s="204">
        <v>0.39735083993063985</v>
      </c>
      <c r="M181" s="204">
        <v>0.25433533833480165</v>
      </c>
      <c r="N181" s="204">
        <v>0.31615821104294817</v>
      </c>
      <c r="O181" s="204">
        <v>0.22773298698674513</v>
      </c>
      <c r="P181" s="204">
        <v>0.1762402218152245</v>
      </c>
      <c r="Q181" s="204">
        <v>2.553324182028039E-2</v>
      </c>
    </row>
    <row r="182" spans="2:17">
      <c r="B182" s="322">
        <v>42552</v>
      </c>
      <c r="C182" s="202">
        <v>18859.996112300003</v>
      </c>
      <c r="D182" s="202">
        <v>12661.152848450001</v>
      </c>
      <c r="E182" s="202">
        <v>3092.5284832800007</v>
      </c>
      <c r="F182" s="202">
        <v>4012.9615036700002</v>
      </c>
      <c r="G182" s="202">
        <v>3111.3815991600009</v>
      </c>
      <c r="H182" s="202">
        <v>2128.4263047399995</v>
      </c>
      <c r="I182" s="202">
        <v>314.93724845000008</v>
      </c>
      <c r="J182" s="204"/>
      <c r="K182" s="204">
        <v>0.59832832032183814</v>
      </c>
      <c r="L182" s="204">
        <v>0.40167167967816186</v>
      </c>
      <c r="M182" s="204">
        <v>0.24427101465755163</v>
      </c>
      <c r="N182" s="204">
        <v>0.31697369436788214</v>
      </c>
      <c r="O182" s="204">
        <v>0.24576017466702699</v>
      </c>
      <c r="P182" s="204">
        <v>0.16811901843220289</v>
      </c>
      <c r="Q182" s="204">
        <v>2.4876097875336407E-2</v>
      </c>
    </row>
    <row r="183" spans="2:17">
      <c r="B183" s="322">
        <v>42583</v>
      </c>
      <c r="C183" s="202">
        <v>19339.639134150006</v>
      </c>
      <c r="D183" s="202">
        <v>12911.912919820004</v>
      </c>
      <c r="E183" s="202">
        <v>3317.7073021400001</v>
      </c>
      <c r="F183" s="202">
        <v>3883.9093695799988</v>
      </c>
      <c r="G183" s="202">
        <v>3194.4396348399996</v>
      </c>
      <c r="H183" s="202">
        <v>2222.2939029699992</v>
      </c>
      <c r="I183" s="202">
        <v>291.25557599999991</v>
      </c>
      <c r="J183" s="204"/>
      <c r="K183" s="204">
        <v>0.59964987426921024</v>
      </c>
      <c r="L183" s="204">
        <v>0.40035012573078976</v>
      </c>
      <c r="M183" s="204">
        <v>0.25699524503364168</v>
      </c>
      <c r="N183" s="204">
        <v>0.30085421926154859</v>
      </c>
      <c r="O183" s="204">
        <v>0.24744672206958898</v>
      </c>
      <c r="P183" s="204">
        <v>0.17214266182015439</v>
      </c>
      <c r="Q183" s="204">
        <v>2.2561151815066252E-2</v>
      </c>
    </row>
    <row r="184" spans="2:17">
      <c r="B184" s="322">
        <v>42614</v>
      </c>
      <c r="C184" s="202">
        <v>19608.817052920003</v>
      </c>
      <c r="D184" s="202">
        <v>13252.692052879998</v>
      </c>
      <c r="E184" s="202">
        <v>3018.1973766700003</v>
      </c>
      <c r="F184" s="202">
        <v>4390.4488827200003</v>
      </c>
      <c r="G184" s="202">
        <v>3306.4066405099993</v>
      </c>
      <c r="H184" s="202">
        <v>2219.5598334400011</v>
      </c>
      <c r="I184" s="202">
        <v>316.84091561999992</v>
      </c>
      <c r="J184" s="204"/>
      <c r="K184" s="204">
        <v>0.5967107898115086</v>
      </c>
      <c r="L184" s="204">
        <v>0.40328921018849129</v>
      </c>
      <c r="M184" s="204">
        <v>0.22776349347204444</v>
      </c>
      <c r="N184" s="204">
        <v>0.33131828394272589</v>
      </c>
      <c r="O184" s="204">
        <v>0.24951274992909875</v>
      </c>
      <c r="P184" s="204">
        <v>0.16749557386213221</v>
      </c>
      <c r="Q184" s="204">
        <v>2.3909898793998817E-2</v>
      </c>
    </row>
    <row r="185" spans="2:17">
      <c r="B185" s="322">
        <v>42644</v>
      </c>
      <c r="C185" s="202">
        <v>19686.114368369996</v>
      </c>
      <c r="D185" s="202">
        <v>13558.549754289999</v>
      </c>
      <c r="E185" s="202">
        <v>3267.7704284000006</v>
      </c>
      <c r="F185" s="202">
        <v>4545.3245726299992</v>
      </c>
      <c r="G185" s="202">
        <v>3196.5461016800014</v>
      </c>
      <c r="H185" s="202">
        <v>2242.9928711800012</v>
      </c>
      <c r="I185" s="202">
        <v>305.23647649000009</v>
      </c>
      <c r="J185" s="204"/>
      <c r="K185" s="204">
        <v>0.59215861816909388</v>
      </c>
      <c r="L185" s="204">
        <v>0.40784138183090607</v>
      </c>
      <c r="M185" s="204">
        <v>0.24102387173262974</v>
      </c>
      <c r="N185" s="204">
        <v>0.33525357756332613</v>
      </c>
      <c r="O185" s="204">
        <v>0.23577051524270967</v>
      </c>
      <c r="P185" s="204">
        <v>0.16543843514282394</v>
      </c>
      <c r="Q185" s="204">
        <v>2.2513600318510556E-2</v>
      </c>
    </row>
    <row r="186" spans="2:17">
      <c r="B186" s="322">
        <v>42675</v>
      </c>
      <c r="C186" s="202">
        <v>20087.914568150001</v>
      </c>
      <c r="D186" s="202">
        <v>13483.469486249998</v>
      </c>
      <c r="E186" s="202">
        <v>3421.0216495600012</v>
      </c>
      <c r="F186" s="202">
        <v>4262.9918258200023</v>
      </c>
      <c r="G186" s="202">
        <v>3279.3121256000004</v>
      </c>
      <c r="H186" s="202">
        <v>2198.2387650100004</v>
      </c>
      <c r="I186" s="202">
        <v>321.01444205999996</v>
      </c>
      <c r="J186" s="204"/>
      <c r="K186" s="204">
        <v>0.59836420612266061</v>
      </c>
      <c r="L186" s="204">
        <v>0.40163579387733944</v>
      </c>
      <c r="M186" s="204">
        <v>0.25373644747527246</v>
      </c>
      <c r="N186" s="204">
        <v>0.31618519620851099</v>
      </c>
      <c r="O186" s="204">
        <v>0.24322588225051067</v>
      </c>
      <c r="P186" s="204">
        <v>0.1630429012361867</v>
      </c>
      <c r="Q186" s="204">
        <v>2.3809572829519295E-2</v>
      </c>
    </row>
    <row r="187" spans="2:17">
      <c r="B187" s="322">
        <v>42705</v>
      </c>
      <c r="C187" s="202">
        <v>21679.362962549996</v>
      </c>
      <c r="D187" s="202">
        <v>13433.435302379998</v>
      </c>
      <c r="E187" s="202">
        <v>3351.2835871599991</v>
      </c>
      <c r="F187" s="202">
        <v>4298.0366696999999</v>
      </c>
      <c r="G187" s="202">
        <v>3230.3715422600003</v>
      </c>
      <c r="H187" s="202">
        <v>2230.2749900900008</v>
      </c>
      <c r="I187" s="202">
        <v>322.52761253999995</v>
      </c>
      <c r="J187" s="204"/>
      <c r="K187" s="204">
        <v>0.61742054275984426</v>
      </c>
      <c r="L187" s="204">
        <v>0.38257945724015568</v>
      </c>
      <c r="M187" s="204">
        <v>0.24949078606899625</v>
      </c>
      <c r="N187" s="204">
        <v>0.31997308475632397</v>
      </c>
      <c r="O187" s="204">
        <v>0.24048932727186872</v>
      </c>
      <c r="P187" s="204">
        <v>0.16603580268750665</v>
      </c>
      <c r="Q187" s="204">
        <v>2.4010999215304397E-2</v>
      </c>
    </row>
    <row r="188" spans="2:17">
      <c r="B188" s="322">
        <v>42736</v>
      </c>
      <c r="C188" s="202">
        <v>21084.019449350006</v>
      </c>
      <c r="D188" s="202">
        <v>13494.217548370003</v>
      </c>
      <c r="E188" s="202">
        <v>3069.6044096899996</v>
      </c>
      <c r="F188" s="202">
        <v>4216.7439579499996</v>
      </c>
      <c r="G188" s="202">
        <v>3472.1733497399991</v>
      </c>
      <c r="H188" s="202">
        <v>2417.8050265600009</v>
      </c>
      <c r="I188" s="202">
        <v>316.9077934</v>
      </c>
      <c r="J188" s="204"/>
      <c r="K188" s="204">
        <v>0.6097482486090956</v>
      </c>
      <c r="L188" s="204">
        <v>0.39025175139090446</v>
      </c>
      <c r="M188" s="204">
        <v>0.22749211104242237</v>
      </c>
      <c r="N188" s="204">
        <v>0.3125080162418396</v>
      </c>
      <c r="O188" s="204">
        <v>0.2573269841364878</v>
      </c>
      <c r="P188" s="204">
        <v>0.17918646710462036</v>
      </c>
      <c r="Q188" s="204">
        <v>2.3486421474629902E-2</v>
      </c>
    </row>
    <row r="189" spans="2:17">
      <c r="B189" s="322">
        <v>42767</v>
      </c>
      <c r="C189" s="202">
        <v>21448.233569460001</v>
      </c>
      <c r="D189" s="202">
        <v>13637.38277668</v>
      </c>
      <c r="E189" s="202">
        <v>3156.2454942300014</v>
      </c>
      <c r="F189" s="202">
        <v>4414.8014424899993</v>
      </c>
      <c r="G189" s="202">
        <v>3380.7323027800003</v>
      </c>
      <c r="H189" s="202">
        <v>2366.4683114200002</v>
      </c>
      <c r="I189" s="202">
        <v>317.72880094999982</v>
      </c>
      <c r="J189" s="204"/>
      <c r="K189" s="204">
        <v>0.61131129514330629</v>
      </c>
      <c r="L189" s="204">
        <v>0.38868870485669377</v>
      </c>
      <c r="M189" s="204">
        <v>0.23146457670390158</v>
      </c>
      <c r="N189" s="204">
        <v>0.32376130088290789</v>
      </c>
      <c r="O189" s="204">
        <v>0.24792741022291201</v>
      </c>
      <c r="P189" s="204">
        <v>0.17354593835852974</v>
      </c>
      <c r="Q189" s="204">
        <v>2.3300773831748941E-2</v>
      </c>
    </row>
    <row r="190" spans="2:17">
      <c r="B190" s="322">
        <v>42795</v>
      </c>
      <c r="C190" s="202">
        <v>22247.803422029992</v>
      </c>
      <c r="D190" s="202">
        <v>13764.870997690001</v>
      </c>
      <c r="E190" s="202">
        <v>3079.9382112700009</v>
      </c>
      <c r="F190" s="202">
        <v>4478.5172392200002</v>
      </c>
      <c r="G190" s="202">
        <v>3450.1401881700003</v>
      </c>
      <c r="H190" s="202">
        <v>2409.1666345600001</v>
      </c>
      <c r="I190" s="202">
        <v>346.69166211000004</v>
      </c>
      <c r="J190" s="204"/>
      <c r="K190" s="204">
        <v>0.61777704045905102</v>
      </c>
      <c r="L190" s="204">
        <v>0.38222295954094887</v>
      </c>
      <c r="M190" s="204">
        <v>0.22376029050920423</v>
      </c>
      <c r="N190" s="204">
        <v>0.32536831902388347</v>
      </c>
      <c r="O190" s="204">
        <v>0.25065579821618134</v>
      </c>
      <c r="P190" s="204">
        <v>0.17502813012990337</v>
      </c>
      <c r="Q190" s="204">
        <v>2.5187462120827543E-2</v>
      </c>
    </row>
    <row r="191" spans="2:17">
      <c r="B191" s="322">
        <v>42826</v>
      </c>
      <c r="C191" s="202">
        <v>21990.914126210002</v>
      </c>
      <c r="D191" s="202">
        <v>13740.21090674</v>
      </c>
      <c r="E191" s="202">
        <v>3033.6886271399999</v>
      </c>
      <c r="F191" s="202">
        <v>4568.4447780699993</v>
      </c>
      <c r="G191" s="202">
        <v>3334.5672823899999</v>
      </c>
      <c r="H191" s="202">
        <v>2435.5782062800004</v>
      </c>
      <c r="I191" s="202">
        <v>367.20672315999991</v>
      </c>
      <c r="J191" s="204"/>
      <c r="K191" s="204">
        <v>0.6154554077413108</v>
      </c>
      <c r="L191" s="204">
        <v>0.38454459225868914</v>
      </c>
      <c r="M191" s="204">
        <v>0.22080074259676472</v>
      </c>
      <c r="N191" s="204">
        <v>0.33250478987394677</v>
      </c>
      <c r="O191" s="204">
        <v>0.24269957226451033</v>
      </c>
      <c r="P191" s="204">
        <v>0.17726851456937695</v>
      </c>
      <c r="Q191" s="204">
        <v>2.6726380695401172E-2</v>
      </c>
    </row>
    <row r="192" spans="2:17">
      <c r="B192" s="322">
        <v>42856</v>
      </c>
      <c r="C192" s="202">
        <v>21585.234963370003</v>
      </c>
      <c r="D192" s="202">
        <v>13796.432986680002</v>
      </c>
      <c r="E192" s="202">
        <v>3135.9095242899994</v>
      </c>
      <c r="F192" s="202">
        <v>4367.7972757500002</v>
      </c>
      <c r="G192" s="202">
        <v>3346.71384515</v>
      </c>
      <c r="H192" s="202">
        <v>2582.8669578599997</v>
      </c>
      <c r="I192" s="202">
        <v>362.15072465999992</v>
      </c>
      <c r="J192" s="204"/>
      <c r="K192" s="204">
        <v>0.61006832673470668</v>
      </c>
      <c r="L192" s="204">
        <v>0.38993167326529343</v>
      </c>
      <c r="M192" s="204">
        <v>0.22731496091654457</v>
      </c>
      <c r="N192" s="204">
        <v>0.31661170685506168</v>
      </c>
      <c r="O192" s="204">
        <v>0.24259568747646632</v>
      </c>
      <c r="P192" s="204">
        <v>0.18722616103266274</v>
      </c>
      <c r="Q192" s="204">
        <v>2.6251483719264748E-2</v>
      </c>
    </row>
    <row r="193" spans="2:17">
      <c r="B193" s="322">
        <v>42887</v>
      </c>
      <c r="C193" s="202">
        <v>21898.255092330004</v>
      </c>
      <c r="D193" s="202">
        <v>14092.849624909999</v>
      </c>
      <c r="E193" s="202">
        <v>3029.0430157700002</v>
      </c>
      <c r="F193" s="202">
        <v>4492.6515775199996</v>
      </c>
      <c r="G193" s="202">
        <v>3500.7011475900013</v>
      </c>
      <c r="H193" s="202">
        <v>2675.8923876800004</v>
      </c>
      <c r="I193" s="202">
        <v>393.38381036000015</v>
      </c>
      <c r="J193" s="204"/>
      <c r="K193" s="204">
        <v>0.60843520265274276</v>
      </c>
      <c r="L193" s="204">
        <v>0.39156479734725735</v>
      </c>
      <c r="M193" s="204">
        <v>0.2149527060308607</v>
      </c>
      <c r="N193" s="204">
        <v>0.31881607782194227</v>
      </c>
      <c r="O193" s="204">
        <v>0.24842340658821055</v>
      </c>
      <c r="P193" s="204">
        <v>0.18989176013169967</v>
      </c>
      <c r="Q193" s="204">
        <v>2.7916049427286725E-2</v>
      </c>
    </row>
    <row r="194" spans="2:17">
      <c r="B194" s="322">
        <v>42917</v>
      </c>
      <c r="C194" s="202">
        <v>21580.777289620004</v>
      </c>
      <c r="D194" s="202">
        <v>14193.620983180004</v>
      </c>
      <c r="E194" s="202">
        <v>3044.0887830099996</v>
      </c>
      <c r="F194" s="202">
        <v>4265.2283717900009</v>
      </c>
      <c r="G194" s="202">
        <v>3730.4861335400014</v>
      </c>
      <c r="H194" s="202">
        <v>2750.6227033200012</v>
      </c>
      <c r="I194" s="202">
        <v>402.36950025999994</v>
      </c>
      <c r="J194" s="204"/>
      <c r="K194" s="204">
        <v>0.60324640892781412</v>
      </c>
      <c r="L194" s="204">
        <v>0.39675359107218577</v>
      </c>
      <c r="M194" s="204">
        <v>0.21448126866500736</v>
      </c>
      <c r="N194" s="204">
        <v>0.30052066727926902</v>
      </c>
      <c r="O194" s="204">
        <v>0.26284364737473864</v>
      </c>
      <c r="P194" s="204">
        <v>0.1938041525988265</v>
      </c>
      <c r="Q194" s="204">
        <v>2.8350264082158443E-2</v>
      </c>
    </row>
    <row r="195" spans="2:17">
      <c r="B195" s="322">
        <v>42948</v>
      </c>
      <c r="C195" s="202">
        <v>21489.403888380002</v>
      </c>
      <c r="D195" s="202">
        <v>14253.896838500003</v>
      </c>
      <c r="E195" s="202">
        <v>2968.4126431299997</v>
      </c>
      <c r="F195" s="202">
        <v>4315.3247521699996</v>
      </c>
      <c r="G195" s="202">
        <v>3788.7258800200011</v>
      </c>
      <c r="H195" s="202">
        <v>2774.4668164199993</v>
      </c>
      <c r="I195" s="202">
        <v>406.08942925000002</v>
      </c>
      <c r="J195" s="204"/>
      <c r="K195" s="204">
        <v>0.60121486967820359</v>
      </c>
      <c r="L195" s="204">
        <v>0.39878513032179636</v>
      </c>
      <c r="M195" s="204">
        <v>0.20826552849089319</v>
      </c>
      <c r="N195" s="204">
        <v>0.30276565227564228</v>
      </c>
      <c r="O195" s="204">
        <v>0.26581917427675283</v>
      </c>
      <c r="P195" s="204">
        <v>0.19465817838347335</v>
      </c>
      <c r="Q195" s="204">
        <v>2.8491466573238335E-2</v>
      </c>
    </row>
    <row r="196" spans="2:17">
      <c r="B196" s="322">
        <v>42979</v>
      </c>
      <c r="C196" s="202">
        <v>21048.802330259998</v>
      </c>
      <c r="D196" s="202">
        <v>14407.615139239995</v>
      </c>
      <c r="E196" s="202">
        <v>2927.9105768900008</v>
      </c>
      <c r="F196" s="202">
        <v>4498.944225700001</v>
      </c>
      <c r="G196" s="202">
        <v>3735.4928265099998</v>
      </c>
      <c r="H196" s="202">
        <v>2802.7120956400013</v>
      </c>
      <c r="I196" s="202">
        <v>440.29367109000009</v>
      </c>
      <c r="J196" s="204"/>
      <c r="K196" s="204">
        <v>0.59365282316992152</v>
      </c>
      <c r="L196" s="204">
        <v>0.40634717683007837</v>
      </c>
      <c r="M196" s="204">
        <v>0.20325156186293628</v>
      </c>
      <c r="N196" s="204">
        <v>0.31231057663620637</v>
      </c>
      <c r="O196" s="204">
        <v>0.25931282099551506</v>
      </c>
      <c r="P196" s="204">
        <v>0.19456045392481092</v>
      </c>
      <c r="Q196" s="204">
        <v>3.0564586580531537E-2</v>
      </c>
    </row>
    <row r="197" spans="2:17">
      <c r="B197" s="322">
        <v>43009</v>
      </c>
      <c r="C197" s="202">
        <v>21320.832383189998</v>
      </c>
      <c r="D197" s="202">
        <v>14571.647061020001</v>
      </c>
      <c r="E197" s="202">
        <v>2935.6240673499997</v>
      </c>
      <c r="F197" s="202">
        <v>4812.8260342200001</v>
      </c>
      <c r="G197" s="202">
        <v>3500.6420904899996</v>
      </c>
      <c r="H197" s="202">
        <v>2924.4608536400006</v>
      </c>
      <c r="I197" s="202">
        <v>397.30261625999998</v>
      </c>
      <c r="J197" s="204"/>
      <c r="K197" s="204">
        <v>0.59401949136253873</v>
      </c>
      <c r="L197" s="204">
        <v>0.40598050863746138</v>
      </c>
      <c r="M197" s="204">
        <v>0.2014723181298135</v>
      </c>
      <c r="N197" s="204">
        <v>0.33030496944560372</v>
      </c>
      <c r="O197" s="204">
        <v>0.24024958943413968</v>
      </c>
      <c r="P197" s="204">
        <v>0.20070618510585234</v>
      </c>
      <c r="Q197" s="204">
        <v>2.7266937884590697E-2</v>
      </c>
    </row>
    <row r="198" spans="2:17">
      <c r="B198" s="322">
        <v>43040</v>
      </c>
      <c r="C198" s="202">
        <v>21914.09721611</v>
      </c>
      <c r="D198" s="202">
        <v>14576.729648359998</v>
      </c>
      <c r="E198" s="202">
        <v>3198.467762960001</v>
      </c>
      <c r="F198" s="202">
        <v>4614.0481327900006</v>
      </c>
      <c r="G198" s="202">
        <v>3439.1762428900001</v>
      </c>
      <c r="H198" s="202">
        <v>2876.9971640099993</v>
      </c>
      <c r="I198" s="202">
        <v>446.65680592999968</v>
      </c>
      <c r="J198" s="204"/>
      <c r="K198" s="204">
        <v>0.60053715136411678</v>
      </c>
      <c r="L198" s="204">
        <v>0.39946284863588316</v>
      </c>
      <c r="M198" s="204">
        <v>0.21944369204908101</v>
      </c>
      <c r="N198" s="204">
        <v>0.31656525329946505</v>
      </c>
      <c r="O198" s="204">
        <v>0.23595846145056387</v>
      </c>
      <c r="P198" s="204">
        <v>0.19738791398692143</v>
      </c>
      <c r="Q198" s="204">
        <v>3.0644679213968601E-2</v>
      </c>
    </row>
    <row r="199" spans="2:17">
      <c r="B199" s="322">
        <v>43070</v>
      </c>
      <c r="C199" s="202">
        <v>22909.015543509999</v>
      </c>
      <c r="D199" s="202">
        <v>14748.66272645</v>
      </c>
      <c r="E199" s="202">
        <v>3205.000450399999</v>
      </c>
      <c r="F199" s="202">
        <v>4523.4972187099993</v>
      </c>
      <c r="G199" s="202">
        <v>3586.8059040400003</v>
      </c>
      <c r="H199" s="202">
        <v>2971.2807676000007</v>
      </c>
      <c r="I199" s="202">
        <v>460.98768354000015</v>
      </c>
      <c r="J199" s="204"/>
      <c r="K199" s="204">
        <v>0.60834912283439435</v>
      </c>
      <c r="L199" s="204">
        <v>0.39165087716560565</v>
      </c>
      <c r="M199" s="204">
        <v>0.21732393950144474</v>
      </c>
      <c r="N199" s="204">
        <v>0.30672826762666894</v>
      </c>
      <c r="O199" s="204">
        <v>0.24321331661458229</v>
      </c>
      <c r="P199" s="204">
        <v>0.20147592856004706</v>
      </c>
      <c r="Q199" s="204">
        <v>3.1258547697256875E-2</v>
      </c>
    </row>
    <row r="200" spans="2:17">
      <c r="B200" s="322">
        <v>43101</v>
      </c>
      <c r="C200" s="202">
        <v>22253.637455109998</v>
      </c>
      <c r="D200" s="202">
        <v>15017.392464140006</v>
      </c>
      <c r="E200" s="202">
        <v>3095.5535178199993</v>
      </c>
      <c r="F200" s="202">
        <v>4412.8029383699995</v>
      </c>
      <c r="G200" s="202">
        <v>3906.1943034699998</v>
      </c>
      <c r="H200" s="202">
        <v>3114.4542059</v>
      </c>
      <c r="I200" s="202">
        <v>487.43311201999995</v>
      </c>
      <c r="J200" s="204"/>
      <c r="K200" s="204">
        <v>0.59707599986702498</v>
      </c>
      <c r="L200" s="204">
        <v>0.40292400013297508</v>
      </c>
      <c r="M200" s="204">
        <v>0.20614432675893729</v>
      </c>
      <c r="N200" s="204">
        <v>0.29386482437259537</v>
      </c>
      <c r="O200" s="204">
        <v>0.26012788673913739</v>
      </c>
      <c r="P200" s="204">
        <v>0.20740299329372761</v>
      </c>
      <c r="Q200" s="204">
        <v>3.2459968835602399E-2</v>
      </c>
    </row>
    <row r="201" spans="2:17">
      <c r="B201" s="322">
        <v>43132</v>
      </c>
      <c r="C201" s="202">
        <v>22315.553751529995</v>
      </c>
      <c r="D201" s="202">
        <v>15359.928320779998</v>
      </c>
      <c r="E201" s="202">
        <v>3067.7062389799999</v>
      </c>
      <c r="F201" s="202">
        <v>4483.4728772899998</v>
      </c>
      <c r="G201" s="202">
        <v>4120.7744662699997</v>
      </c>
      <c r="H201" s="202">
        <v>3202.4354357099992</v>
      </c>
      <c r="I201" s="202">
        <v>484.6392336199998</v>
      </c>
      <c r="J201" s="204"/>
      <c r="K201" s="204">
        <v>0.59230970711138042</v>
      </c>
      <c r="L201" s="204">
        <v>0.40769029288861963</v>
      </c>
      <c r="M201" s="204">
        <v>0.19973309435162342</v>
      </c>
      <c r="N201" s="204">
        <v>0.29191123316959372</v>
      </c>
      <c r="O201" s="204">
        <v>0.26829656139009223</v>
      </c>
      <c r="P201" s="204">
        <v>0.20850508138886295</v>
      </c>
      <c r="Q201" s="204">
        <v>3.1554029699827776E-2</v>
      </c>
    </row>
    <row r="202" spans="2:17">
      <c r="B202" s="322">
        <v>43160</v>
      </c>
      <c r="C202" s="202">
        <v>22527.316484489987</v>
      </c>
      <c r="D202" s="202">
        <v>15714.754708999997</v>
      </c>
      <c r="E202" s="202">
        <v>3271.8652406699998</v>
      </c>
      <c r="F202" s="202">
        <v>4535.0546951299993</v>
      </c>
      <c r="G202" s="202">
        <v>4202.6006680799983</v>
      </c>
      <c r="H202" s="202">
        <v>3237.6694718000003</v>
      </c>
      <c r="I202" s="202">
        <v>466.59405468000017</v>
      </c>
      <c r="J202" s="204"/>
      <c r="K202" s="204">
        <v>0.58907155866403105</v>
      </c>
      <c r="L202" s="204">
        <v>0.4109284413359689</v>
      </c>
      <c r="M202" s="204">
        <v>0.20821625227424087</v>
      </c>
      <c r="N202" s="204">
        <v>0.28860360162183946</v>
      </c>
      <c r="O202" s="204">
        <v>0.26744676095939968</v>
      </c>
      <c r="P202" s="204">
        <v>0.20604008843068067</v>
      </c>
      <c r="Q202" s="204">
        <v>2.9693296713839398E-2</v>
      </c>
    </row>
    <row r="203" spans="2:17">
      <c r="B203" s="322">
        <v>43191</v>
      </c>
      <c r="C203" s="202">
        <v>22248.588204660005</v>
      </c>
      <c r="D203" s="202">
        <v>15711.362966389997</v>
      </c>
      <c r="E203" s="202">
        <v>2931.0725436800003</v>
      </c>
      <c r="F203" s="202">
        <v>4788.7597665600015</v>
      </c>
      <c r="G203" s="202">
        <v>4156.4616461500009</v>
      </c>
      <c r="H203" s="202">
        <v>3355.0278443300017</v>
      </c>
      <c r="I203" s="202">
        <v>479.16869343000019</v>
      </c>
      <c r="J203" s="204"/>
      <c r="K203" s="204">
        <v>0.58610687101272663</v>
      </c>
      <c r="L203" s="204">
        <v>0.41389312898727337</v>
      </c>
      <c r="M203" s="204">
        <v>0.18656785698520498</v>
      </c>
      <c r="N203" s="204">
        <v>0.30481287445119271</v>
      </c>
      <c r="O203" s="204">
        <v>0.26456600115048673</v>
      </c>
      <c r="P203" s="204">
        <v>0.21355334803705128</v>
      </c>
      <c r="Q203" s="204">
        <v>3.0499919376064329E-2</v>
      </c>
    </row>
    <row r="204" spans="2:17">
      <c r="B204" s="322">
        <v>43221</v>
      </c>
      <c r="C204" s="202">
        <v>22132.67063448</v>
      </c>
      <c r="D204" s="202">
        <v>15825.612546459999</v>
      </c>
      <c r="E204" s="202">
        <v>3042.23780824</v>
      </c>
      <c r="F204" s="202">
        <v>4892.169008259998</v>
      </c>
      <c r="G204" s="202">
        <v>3965.8503751500007</v>
      </c>
      <c r="H204" s="202">
        <v>3430.0172032099995</v>
      </c>
      <c r="I204" s="202">
        <v>494.43364130999998</v>
      </c>
      <c r="J204" s="204"/>
      <c r="K204" s="204">
        <v>0.58307881125649752</v>
      </c>
      <c r="L204" s="204">
        <v>0.41692118874350242</v>
      </c>
      <c r="M204" s="204">
        <v>0.19224606237830488</v>
      </c>
      <c r="N204" s="204">
        <v>0.30914750509634259</v>
      </c>
      <c r="O204" s="204">
        <v>0.25061128243790604</v>
      </c>
      <c r="P204" s="204">
        <v>0.21675074164844782</v>
      </c>
      <c r="Q204" s="204">
        <v>3.1244408438998669E-2</v>
      </c>
    </row>
    <row r="205" spans="2:17">
      <c r="B205" s="322">
        <v>43252</v>
      </c>
      <c r="C205" s="202">
        <v>22075.627366180001</v>
      </c>
      <c r="D205" s="202">
        <v>16062.403262159998</v>
      </c>
      <c r="E205" s="202">
        <v>3108.551378789999</v>
      </c>
      <c r="F205" s="202">
        <v>5023.1218154700018</v>
      </c>
      <c r="G205" s="202">
        <v>3993.6702047100007</v>
      </c>
      <c r="H205" s="202">
        <v>3462.5588074000007</v>
      </c>
      <c r="I205" s="202">
        <v>473.84889481000005</v>
      </c>
      <c r="J205" s="204"/>
      <c r="K205" s="204">
        <v>0.57883501068290133</v>
      </c>
      <c r="L205" s="204">
        <v>0.42116498931709867</v>
      </c>
      <c r="M205" s="204">
        <v>0.19353751401126021</v>
      </c>
      <c r="N205" s="204">
        <v>0.3127381182678749</v>
      </c>
      <c r="O205" s="204">
        <v>0.24864475732142299</v>
      </c>
      <c r="P205" s="204">
        <v>0.21557791461141607</v>
      </c>
      <c r="Q205" s="204">
        <v>2.950169578802575E-2</v>
      </c>
    </row>
    <row r="206" spans="2:17">
      <c r="B206" s="322">
        <v>43282</v>
      </c>
      <c r="C206" s="202">
        <v>21851.267765029992</v>
      </c>
      <c r="D206" s="202">
        <v>16413.855673040005</v>
      </c>
      <c r="E206" s="202">
        <v>3356.9191265700006</v>
      </c>
      <c r="F206" s="202">
        <v>4878.1572986900028</v>
      </c>
      <c r="G206" s="202">
        <v>4177.7475552399992</v>
      </c>
      <c r="H206" s="202">
        <v>3494.3056949599982</v>
      </c>
      <c r="I206" s="202">
        <v>505.96354885999989</v>
      </c>
      <c r="J206" s="204"/>
      <c r="K206" s="204">
        <v>0.57104919053495462</v>
      </c>
      <c r="L206" s="204">
        <v>0.42895080946504538</v>
      </c>
      <c r="M206" s="204">
        <v>0.20452690304566759</v>
      </c>
      <c r="N206" s="204">
        <v>0.29721133195428534</v>
      </c>
      <c r="O206" s="204">
        <v>0.25453749016971688</v>
      </c>
      <c r="P206" s="204">
        <v>0.21289745005422453</v>
      </c>
      <c r="Q206" s="204">
        <v>3.0826824776105669E-2</v>
      </c>
    </row>
    <row r="207" spans="2:17">
      <c r="B207" s="322">
        <v>43313</v>
      </c>
      <c r="C207" s="202">
        <v>21929.839700159999</v>
      </c>
      <c r="D207" s="202">
        <v>16503.515652760001</v>
      </c>
      <c r="E207" s="202">
        <v>3345.0562575499998</v>
      </c>
      <c r="F207" s="202">
        <v>4695.5058019099997</v>
      </c>
      <c r="G207" s="202">
        <v>4418.00675237</v>
      </c>
      <c r="H207" s="202">
        <v>3538.4969174399998</v>
      </c>
      <c r="I207" s="202">
        <v>505.44699738000003</v>
      </c>
      <c r="J207" s="204"/>
      <c r="K207" s="204">
        <v>0.57059394109064865</v>
      </c>
      <c r="L207" s="204">
        <v>0.42940605890935141</v>
      </c>
      <c r="M207" s="204">
        <v>0.20269981383792846</v>
      </c>
      <c r="N207" s="204">
        <v>0.28453277871600741</v>
      </c>
      <c r="O207" s="204">
        <v>0.26771721528415104</v>
      </c>
      <c r="P207" s="204">
        <v>0.21442170510952926</v>
      </c>
      <c r="Q207" s="204">
        <v>3.0628487052383902E-2</v>
      </c>
    </row>
    <row r="208" spans="2:17">
      <c r="B208" s="322">
        <v>43344</v>
      </c>
      <c r="C208" s="202">
        <v>21761.637549419997</v>
      </c>
      <c r="D208" s="202">
        <v>16505.326394480006</v>
      </c>
      <c r="E208" s="202">
        <v>3159.977141379999</v>
      </c>
      <c r="F208" s="202">
        <v>4929.1287001000001</v>
      </c>
      <c r="G208" s="202">
        <v>4320.7525301500009</v>
      </c>
      <c r="H208" s="202">
        <v>3576.4553430499986</v>
      </c>
      <c r="I208" s="202">
        <v>518.30340276999993</v>
      </c>
      <c r="J208" s="204"/>
      <c r="K208" s="204">
        <v>0.56867949026013442</v>
      </c>
      <c r="L208" s="204">
        <v>0.43132050973986558</v>
      </c>
      <c r="M208" s="204">
        <v>0.19146019073893081</v>
      </c>
      <c r="N208" s="204">
        <v>0.29865150248705447</v>
      </c>
      <c r="O208" s="204">
        <v>0.26179053409132141</v>
      </c>
      <c r="P208" s="204">
        <v>0.21669423274707081</v>
      </c>
      <c r="Q208" s="204">
        <v>3.1403539935622511E-2</v>
      </c>
    </row>
    <row r="209" spans="2:17">
      <c r="B209" s="322">
        <v>43374</v>
      </c>
      <c r="C209" s="202">
        <v>21478.198868830004</v>
      </c>
      <c r="D209" s="202">
        <v>16733.416683519998</v>
      </c>
      <c r="E209" s="202">
        <v>3266.8933429199997</v>
      </c>
      <c r="F209" s="202">
        <v>5160.1615802799997</v>
      </c>
      <c r="G209" s="202">
        <v>4135.6780685499998</v>
      </c>
      <c r="H209" s="202">
        <v>3634.8941971000004</v>
      </c>
      <c r="I209" s="202">
        <v>534.92610553000009</v>
      </c>
      <c r="J209" s="204"/>
      <c r="K209" s="204">
        <v>0.56208560036946931</v>
      </c>
      <c r="L209" s="204">
        <v>0.43791439963053058</v>
      </c>
      <c r="M209" s="204">
        <v>0.19524177126136863</v>
      </c>
      <c r="N209" s="204">
        <v>0.30839056595224801</v>
      </c>
      <c r="O209" s="204">
        <v>0.24716359755680919</v>
      </c>
      <c r="P209" s="204">
        <v>0.21723487940844394</v>
      </c>
      <c r="Q209" s="204">
        <v>3.1969185821130293E-2</v>
      </c>
    </row>
    <row r="210" spans="2:17">
      <c r="B210" s="322">
        <v>43405</v>
      </c>
      <c r="C210" s="202">
        <v>21841.173065249997</v>
      </c>
      <c r="D210" s="202">
        <v>16750.078126560002</v>
      </c>
      <c r="E210" s="202">
        <v>3442.6705339499999</v>
      </c>
      <c r="F210" s="202">
        <v>5176.6066321400012</v>
      </c>
      <c r="G210" s="202">
        <v>3964.7078683199993</v>
      </c>
      <c r="H210" s="202">
        <v>3611.5738058299994</v>
      </c>
      <c r="I210" s="202">
        <v>553.67000143999996</v>
      </c>
      <c r="J210" s="204"/>
      <c r="K210" s="204">
        <v>0.56596177606921505</v>
      </c>
      <c r="L210" s="204">
        <v>0.43403822393078501</v>
      </c>
      <c r="M210" s="204">
        <v>0.20554203220288017</v>
      </c>
      <c r="N210" s="204">
        <v>0.30906537137149603</v>
      </c>
      <c r="O210" s="204">
        <v>0.23670987517072617</v>
      </c>
      <c r="P210" s="204">
        <v>0.21562627390000763</v>
      </c>
      <c r="Q210" s="204">
        <v>3.3056447354889988E-2</v>
      </c>
    </row>
    <row r="211" spans="2:17">
      <c r="B211" s="322">
        <v>43435</v>
      </c>
      <c r="C211" s="202">
        <v>22667.886760519996</v>
      </c>
      <c r="D211" s="202">
        <v>16622.10954935</v>
      </c>
      <c r="E211" s="202">
        <v>3449.97452122</v>
      </c>
      <c r="F211" s="202">
        <v>4930.1457100700009</v>
      </c>
      <c r="G211" s="202">
        <v>4018.33247523</v>
      </c>
      <c r="H211" s="202">
        <v>3666.4521593200011</v>
      </c>
      <c r="I211" s="202">
        <v>555.81189100999995</v>
      </c>
      <c r="J211" s="204"/>
      <c r="K211" s="204">
        <v>0.57693786941959124</v>
      </c>
      <c r="L211" s="204">
        <v>0.42306213058040881</v>
      </c>
      <c r="M211" s="204">
        <v>0.20757074268762449</v>
      </c>
      <c r="N211" s="204">
        <v>0.29662654037095654</v>
      </c>
      <c r="O211" s="204">
        <v>0.24176649743904091</v>
      </c>
      <c r="P211" s="204">
        <v>0.22059530963422039</v>
      </c>
      <c r="Q211" s="204">
        <v>3.3440909868157745E-2</v>
      </c>
    </row>
    <row r="212" spans="2:17">
      <c r="B212" s="322">
        <v>43466</v>
      </c>
      <c r="C212" s="202">
        <v>21959.691972129996</v>
      </c>
      <c r="D212" s="202">
        <v>16972.631144329996</v>
      </c>
      <c r="E212" s="202">
        <v>3495.6713767600004</v>
      </c>
      <c r="F212" s="202">
        <v>4865.1225094500005</v>
      </c>
      <c r="G212" s="202">
        <v>4191.3436073400007</v>
      </c>
      <c r="H212" s="202">
        <v>3804.7311969299999</v>
      </c>
      <c r="I212" s="202">
        <v>613.89879108000014</v>
      </c>
      <c r="J212" s="204"/>
      <c r="K212" s="204">
        <v>0.56404781976254004</v>
      </c>
      <c r="L212" s="204">
        <v>0.43595218023745996</v>
      </c>
      <c r="M212" s="204">
        <v>0.20598192630700451</v>
      </c>
      <c r="N212" s="204">
        <v>0.286676634674084</v>
      </c>
      <c r="O212" s="204">
        <v>0.2469743110848821</v>
      </c>
      <c r="P212" s="204">
        <v>0.2241932311584684</v>
      </c>
      <c r="Q212" s="204">
        <v>3.6173896775561078E-2</v>
      </c>
    </row>
    <row r="213" spans="2:17">
      <c r="B213" s="322">
        <v>43497</v>
      </c>
      <c r="C213" s="202">
        <v>22272.545554189997</v>
      </c>
      <c r="D213" s="202">
        <v>17238.588551820005</v>
      </c>
      <c r="E213" s="202">
        <v>3239.6734940800002</v>
      </c>
      <c r="F213" s="202">
        <v>5129.5031667600015</v>
      </c>
      <c r="G213" s="202">
        <v>4375.0037594299993</v>
      </c>
      <c r="H213" s="202">
        <v>3838.5451899899977</v>
      </c>
      <c r="I213" s="202">
        <v>654.04239241000005</v>
      </c>
      <c r="J213" s="204"/>
      <c r="K213" s="204">
        <v>0.5637030183550753</v>
      </c>
      <c r="L213" s="204">
        <v>0.4362969816449247</v>
      </c>
      <c r="M213" s="204">
        <v>0.18795133133880845</v>
      </c>
      <c r="N213" s="204">
        <v>0.29759077606459838</v>
      </c>
      <c r="O213" s="204">
        <v>0.25381810318223846</v>
      </c>
      <c r="P213" s="204">
        <v>0.22269518214756981</v>
      </c>
      <c r="Q213" s="204">
        <v>3.7944607266785058E-2</v>
      </c>
    </row>
    <row r="214" spans="2:17">
      <c r="B214" s="322">
        <v>43525</v>
      </c>
      <c r="C214" s="202">
        <v>22280.37236333</v>
      </c>
      <c r="D214" s="202">
        <v>17463.426272139997</v>
      </c>
      <c r="E214" s="202">
        <v>3653.4832015299985</v>
      </c>
      <c r="F214" s="202">
        <v>4883.7840806599997</v>
      </c>
      <c r="G214" s="202">
        <v>4386.8786950600006</v>
      </c>
      <c r="H214" s="202">
        <v>3933.3875440599995</v>
      </c>
      <c r="I214" s="202">
        <v>604.36958494999976</v>
      </c>
      <c r="J214" s="204"/>
      <c r="K214" s="204">
        <v>0.56059997102152992</v>
      </c>
      <c r="L214" s="204">
        <v>0.43940002897847008</v>
      </c>
      <c r="M214" s="204">
        <v>0.20922594629563857</v>
      </c>
      <c r="N214" s="204">
        <v>0.27968223457322872</v>
      </c>
      <c r="O214" s="204">
        <v>0.25122569220346486</v>
      </c>
      <c r="P214" s="204">
        <v>0.22525537566692266</v>
      </c>
      <c r="Q214" s="204">
        <v>3.4610751260745261E-2</v>
      </c>
    </row>
    <row r="215" spans="2:17">
      <c r="B215" s="322">
        <v>43556</v>
      </c>
      <c r="C215" s="202">
        <v>22482.180832350004</v>
      </c>
      <c r="D215" s="202">
        <v>17683.936302349997</v>
      </c>
      <c r="E215" s="202">
        <v>3311.1148009600001</v>
      </c>
      <c r="F215" s="202">
        <v>5264.0087748599999</v>
      </c>
      <c r="G215" s="202">
        <v>4322.4169452200013</v>
      </c>
      <c r="H215" s="202">
        <v>4113.1984773700005</v>
      </c>
      <c r="I215" s="202">
        <v>671.80765444000019</v>
      </c>
      <c r="J215" s="204"/>
      <c r="K215" s="204">
        <v>0.55973000220445435</v>
      </c>
      <c r="L215" s="204">
        <v>0.4402699977955456</v>
      </c>
      <c r="M215" s="204">
        <v>0.18725327668943706</v>
      </c>
      <c r="N215" s="204">
        <v>0.29769517243216598</v>
      </c>
      <c r="O215" s="204">
        <v>0.24444538618103021</v>
      </c>
      <c r="P215" s="204">
        <v>0.23261346672070293</v>
      </c>
      <c r="Q215" s="204">
        <v>3.7992697976663957E-2</v>
      </c>
    </row>
    <row r="216" spans="2:17">
      <c r="B216" s="322">
        <v>43586</v>
      </c>
      <c r="C216" s="202">
        <v>21982.306443380003</v>
      </c>
      <c r="D216" s="202">
        <v>17990.344548559995</v>
      </c>
      <c r="E216" s="202">
        <v>3360.5409335000008</v>
      </c>
      <c r="F216" s="202">
        <v>5496.2163597999988</v>
      </c>
      <c r="G216" s="202">
        <v>4180.5097683699987</v>
      </c>
      <c r="H216" s="202">
        <v>4228.3087559499991</v>
      </c>
      <c r="I216" s="202">
        <v>719.71226587000001</v>
      </c>
      <c r="J216" s="204"/>
      <c r="K216" s="204">
        <v>0.5499336645901336</v>
      </c>
      <c r="L216" s="204">
        <v>0.4500663354098664</v>
      </c>
      <c r="M216" s="204">
        <v>0.18684943593341083</v>
      </c>
      <c r="N216" s="204">
        <v>0.30559512498692615</v>
      </c>
      <c r="O216" s="204">
        <v>0.2324405229965481</v>
      </c>
      <c r="P216" s="204">
        <v>0.23509819449772792</v>
      </c>
      <c r="Q216" s="204">
        <v>4.0016721585387133E-2</v>
      </c>
    </row>
    <row r="217" spans="2:17">
      <c r="B217" s="322">
        <v>43617</v>
      </c>
      <c r="C217" s="202">
        <v>22007.874027920003</v>
      </c>
      <c r="D217" s="202">
        <v>18247.43695788</v>
      </c>
      <c r="E217" s="202">
        <v>3674.7654995100015</v>
      </c>
      <c r="F217" s="202">
        <v>5234.3985603700003</v>
      </c>
      <c r="G217" s="202">
        <v>4324.85709322</v>
      </c>
      <c r="H217" s="202">
        <v>4365.6305134899994</v>
      </c>
      <c r="I217" s="202">
        <v>646.5845419100001</v>
      </c>
      <c r="J217" s="204"/>
      <c r="K217" s="204">
        <v>0.54670734094398743</v>
      </c>
      <c r="L217" s="204">
        <v>0.45329265905601263</v>
      </c>
      <c r="M217" s="204">
        <v>0.20139854913190883</v>
      </c>
      <c r="N217" s="204">
        <v>0.2868755232891021</v>
      </c>
      <c r="O217" s="204">
        <v>0.23702735423348664</v>
      </c>
      <c r="P217" s="204">
        <v>0.23926197510565342</v>
      </c>
      <c r="Q217" s="204">
        <v>3.5436598239848988E-2</v>
      </c>
    </row>
    <row r="218" spans="2:17">
      <c r="B218" s="322">
        <v>43647</v>
      </c>
      <c r="C218" s="202">
        <v>22192.343678879999</v>
      </c>
      <c r="D218" s="202">
        <v>18443.929289110005</v>
      </c>
      <c r="E218" s="202">
        <v>3601.5858846700003</v>
      </c>
      <c r="F218" s="202">
        <v>5167.8901628500007</v>
      </c>
      <c r="G218" s="202">
        <v>4586.6503530600003</v>
      </c>
      <c r="H218" s="202">
        <v>4402.6403876100021</v>
      </c>
      <c r="I218" s="202">
        <v>684.60986648000016</v>
      </c>
      <c r="J218" s="204"/>
      <c r="K218" s="204">
        <v>0.54612153275870912</v>
      </c>
      <c r="L218" s="204">
        <v>0.45387846724129083</v>
      </c>
      <c r="M218" s="204">
        <v>0.19527800966739195</v>
      </c>
      <c r="N218" s="204">
        <v>0.28020303763310339</v>
      </c>
      <c r="O218" s="204">
        <v>0.24868821143435385</v>
      </c>
      <c r="P218" s="204">
        <v>0.23871118993252352</v>
      </c>
      <c r="Q218" s="204">
        <v>3.7119551332627135E-2</v>
      </c>
    </row>
    <row r="219" spans="2:17">
      <c r="B219" s="322">
        <v>43678</v>
      </c>
      <c r="C219" s="202">
        <v>22163.587284300003</v>
      </c>
      <c r="D219" s="202">
        <v>19037.755113050003</v>
      </c>
      <c r="E219" s="202">
        <v>3560.1358548099984</v>
      </c>
      <c r="F219" s="202">
        <v>5364.8689887900009</v>
      </c>
      <c r="G219" s="202">
        <v>4867.5245147800006</v>
      </c>
      <c r="H219" s="202">
        <v>4555.1680511699997</v>
      </c>
      <c r="I219" s="202">
        <v>688.90962512999999</v>
      </c>
      <c r="J219" s="204"/>
      <c r="K219" s="204">
        <v>0.53793362047653881</v>
      </c>
      <c r="L219" s="204">
        <v>0.4620663795234613</v>
      </c>
      <c r="M219" s="204">
        <v>0.18701525163199037</v>
      </c>
      <c r="N219" s="204">
        <v>0.28181854986114563</v>
      </c>
      <c r="O219" s="204">
        <v>0.255692860913322</v>
      </c>
      <c r="P219" s="204">
        <v>0.23928466048973998</v>
      </c>
      <c r="Q219" s="204">
        <v>3.618867710380199E-2</v>
      </c>
    </row>
    <row r="220" spans="2:17">
      <c r="B220" s="322">
        <v>43709</v>
      </c>
      <c r="C220" s="202">
        <v>21975.738875529994</v>
      </c>
      <c r="D220" s="202">
        <v>19315.916655159999</v>
      </c>
      <c r="E220" s="202">
        <v>3626.1158806700014</v>
      </c>
      <c r="F220" s="202">
        <v>5243.5891282799976</v>
      </c>
      <c r="G220" s="202">
        <v>5030.9283867900003</v>
      </c>
      <c r="H220" s="202">
        <v>4723.3168641900002</v>
      </c>
      <c r="I220" s="202">
        <v>691.13857015000031</v>
      </c>
      <c r="J220" s="204"/>
      <c r="K220" s="204">
        <v>0.53220774495700562</v>
      </c>
      <c r="L220" s="204">
        <v>0.46779225504299426</v>
      </c>
      <c r="M220" s="204">
        <v>0.18773487984289963</v>
      </c>
      <c r="N220" s="204">
        <v>0.27147631441973957</v>
      </c>
      <c r="O220" s="204">
        <v>0.26046623088552284</v>
      </c>
      <c r="P220" s="204">
        <v>0.24454026102298992</v>
      </c>
      <c r="Q220" s="204">
        <v>3.5782313828848063E-2</v>
      </c>
    </row>
    <row r="221" spans="2:17">
      <c r="B221" s="322">
        <v>43739</v>
      </c>
      <c r="C221" s="202">
        <v>21937.725322949991</v>
      </c>
      <c r="D221" s="202">
        <v>19453.259390179999</v>
      </c>
      <c r="E221" s="202">
        <v>3455.7560843399992</v>
      </c>
      <c r="F221" s="202">
        <v>5996.2200423400009</v>
      </c>
      <c r="G221" s="202">
        <v>4709.0641629300007</v>
      </c>
      <c r="H221" s="202">
        <v>4584.4041995099997</v>
      </c>
      <c r="I221" s="202">
        <v>706.4665193699999</v>
      </c>
      <c r="J221" s="204"/>
      <c r="K221" s="204">
        <v>0.53001216267248985</v>
      </c>
      <c r="L221" s="204">
        <v>0.46998783732751021</v>
      </c>
      <c r="M221" s="204">
        <v>0.17765637951107718</v>
      </c>
      <c r="N221" s="204">
        <v>0.3082586610499547</v>
      </c>
      <c r="O221" s="204">
        <v>0.24208748234940405</v>
      </c>
      <c r="P221" s="204">
        <v>0.23567885939376787</v>
      </c>
      <c r="Q221" s="204">
        <v>3.6318617695796307E-2</v>
      </c>
    </row>
    <row r="222" spans="2:17">
      <c r="B222" s="322">
        <v>43770</v>
      </c>
      <c r="C222" s="202">
        <v>21945.078799830004</v>
      </c>
      <c r="D222" s="202">
        <v>19692.440215930004</v>
      </c>
      <c r="E222" s="202">
        <v>3678.4976506599992</v>
      </c>
      <c r="F222" s="202">
        <v>6090.5787122700003</v>
      </c>
      <c r="G222" s="202">
        <v>4629.3414479499979</v>
      </c>
      <c r="H222" s="202">
        <v>4586.9427729399995</v>
      </c>
      <c r="I222" s="202">
        <v>705.36241379000012</v>
      </c>
      <c r="J222" s="204"/>
      <c r="K222" s="204">
        <v>0.52705058607175137</v>
      </c>
      <c r="L222" s="204">
        <v>0.47294941392824863</v>
      </c>
      <c r="M222" s="204">
        <v>0.18681374224331351</v>
      </c>
      <c r="N222" s="204">
        <v>0.30931209143560945</v>
      </c>
      <c r="O222" s="204">
        <v>0.23510266476816999</v>
      </c>
      <c r="P222" s="204">
        <v>0.23294943377633973</v>
      </c>
      <c r="Q222" s="204">
        <v>3.5822067776567421E-2</v>
      </c>
    </row>
    <row r="223" spans="2:17">
      <c r="B223" s="322">
        <v>43800</v>
      </c>
      <c r="C223" s="202">
        <v>23235.816097489998</v>
      </c>
      <c r="D223" s="202">
        <v>20137.898759859996</v>
      </c>
      <c r="E223" s="202">
        <v>4442.3700659300011</v>
      </c>
      <c r="F223" s="202">
        <v>5428.9264873599986</v>
      </c>
      <c r="G223" s="202">
        <v>4790.9151390600018</v>
      </c>
      <c r="H223" s="202">
        <v>4732.3968866000005</v>
      </c>
      <c r="I223" s="202">
        <v>741.59300795000013</v>
      </c>
      <c r="J223" s="204"/>
      <c r="K223" s="204">
        <v>0.53571192077757934</v>
      </c>
      <c r="L223" s="204">
        <v>0.4642880792224206</v>
      </c>
      <c r="M223" s="204">
        <v>0.2206160902173363</v>
      </c>
      <c r="N223" s="204">
        <v>0.26961025712475445</v>
      </c>
      <c r="O223" s="204">
        <v>0.23792546565370229</v>
      </c>
      <c r="P223" s="204">
        <v>0.23501934395009003</v>
      </c>
      <c r="Q223" s="204">
        <v>3.6828843054116912E-2</v>
      </c>
    </row>
    <row r="224" spans="2:17">
      <c r="B224" s="322">
        <v>43831</v>
      </c>
      <c r="C224" s="202">
        <v>22708.443991389995</v>
      </c>
      <c r="D224" s="202">
        <v>20661.060394679993</v>
      </c>
      <c r="E224" s="202">
        <v>3751.2694151699993</v>
      </c>
      <c r="F224" s="202">
        <v>6033.1490576400029</v>
      </c>
      <c r="G224" s="202">
        <v>5212.8496941499998</v>
      </c>
      <c r="H224" s="202">
        <v>4878.7482108000004</v>
      </c>
      <c r="I224" s="202">
        <v>783.72148899000001</v>
      </c>
      <c r="J224" s="204"/>
      <c r="K224" s="204">
        <v>0.5236039542726203</v>
      </c>
      <c r="L224" s="204">
        <v>0.4763960457273797</v>
      </c>
      <c r="M224" s="204">
        <v>0.181573911506754</v>
      </c>
      <c r="N224" s="204">
        <v>0.2920244727475374</v>
      </c>
      <c r="O224" s="204">
        <v>0.2523192563125215</v>
      </c>
      <c r="P224" s="204">
        <v>0.23614763373410991</v>
      </c>
      <c r="Q224" s="204">
        <v>3.7934725699077215E-2</v>
      </c>
    </row>
    <row r="225" spans="2:17">
      <c r="B225" s="322">
        <v>43862</v>
      </c>
      <c r="C225" s="202">
        <v>23013.387315950004</v>
      </c>
      <c r="D225" s="202">
        <v>21057.895275469993</v>
      </c>
      <c r="E225" s="202">
        <v>4075.4936977899988</v>
      </c>
      <c r="F225" s="202">
        <v>5964.1881881700001</v>
      </c>
      <c r="G225" s="202">
        <v>5264.8077352</v>
      </c>
      <c r="H225" s="202">
        <v>4957.190721500001</v>
      </c>
      <c r="I225" s="202">
        <v>794.30349330999991</v>
      </c>
      <c r="J225" s="204"/>
      <c r="K225" s="204">
        <v>0.5221855585485129</v>
      </c>
      <c r="L225" s="204">
        <v>0.47781444145148716</v>
      </c>
      <c r="M225" s="204">
        <v>0.19355513043412489</v>
      </c>
      <c r="N225" s="204">
        <v>0.28325383580421254</v>
      </c>
      <c r="O225" s="204">
        <v>0.25003855323094015</v>
      </c>
      <c r="P225" s="204">
        <v>0.2354290713802514</v>
      </c>
      <c r="Q225" s="204">
        <v>3.7723409150470989E-2</v>
      </c>
    </row>
    <row r="226" spans="2:17">
      <c r="B226" s="322">
        <v>43891</v>
      </c>
      <c r="C226" s="202">
        <v>22447.523018390002</v>
      </c>
      <c r="D226" s="202">
        <v>20583.041941259999</v>
      </c>
      <c r="E226" s="202">
        <v>4189.6319183300002</v>
      </c>
      <c r="F226" s="202">
        <v>5610.7737285599997</v>
      </c>
      <c r="G226" s="202">
        <v>5085.3272316899993</v>
      </c>
      <c r="H226" s="202">
        <v>4999.9398425900017</v>
      </c>
      <c r="I226" s="202">
        <v>697.31872009000051</v>
      </c>
      <c r="J226" s="204"/>
      <c r="K226" s="204">
        <v>0.5216646130358541</v>
      </c>
      <c r="L226" s="204">
        <v>0.47833538696414585</v>
      </c>
      <c r="M226" s="204">
        <v>0.20354825149135514</v>
      </c>
      <c r="N226" s="204">
        <v>0.27259272514260607</v>
      </c>
      <c r="O226" s="204">
        <v>0.2470645360856594</v>
      </c>
      <c r="P226" s="204">
        <v>0.24291609200047007</v>
      </c>
      <c r="Q226" s="204">
        <v>3.3878395279909511E-2</v>
      </c>
    </row>
    <row r="227" spans="2:17">
      <c r="B227" s="322">
        <v>43922</v>
      </c>
      <c r="C227" s="202">
        <v>22900.758734430001</v>
      </c>
      <c r="D227" s="202">
        <v>20064.067402730008</v>
      </c>
      <c r="E227" s="202">
        <v>3992.1847393400012</v>
      </c>
      <c r="F227" s="202">
        <v>5966.5573956700018</v>
      </c>
      <c r="G227" s="202">
        <v>4648.6257252900023</v>
      </c>
      <c r="H227" s="202">
        <v>4735.8997922200006</v>
      </c>
      <c r="I227" s="202">
        <v>720.35078720999991</v>
      </c>
      <c r="J227" s="204"/>
      <c r="K227" s="204">
        <v>0.5330117864627707</v>
      </c>
      <c r="L227" s="204">
        <v>0.4669882135372293</v>
      </c>
      <c r="M227" s="204">
        <v>0.19897630885138207</v>
      </c>
      <c r="N227" s="204">
        <v>0.29738192109230993</v>
      </c>
      <c r="O227" s="204">
        <v>0.23169428481977047</v>
      </c>
      <c r="P227" s="204">
        <v>0.23604415157945619</v>
      </c>
      <c r="Q227" s="204">
        <v>3.5903333657081538E-2</v>
      </c>
    </row>
    <row r="228" spans="2:17">
      <c r="B228" s="322">
        <v>43952</v>
      </c>
      <c r="C228" s="202">
        <v>23043.428329340004</v>
      </c>
      <c r="D228" s="202">
        <v>20099.505396500001</v>
      </c>
      <c r="E228" s="202">
        <v>4358.6925568900006</v>
      </c>
      <c r="F228" s="202">
        <v>5949.27634588</v>
      </c>
      <c r="G228" s="202">
        <v>4371.6692098300018</v>
      </c>
      <c r="H228" s="202">
        <v>4725.7834293100004</v>
      </c>
      <c r="I228" s="202">
        <v>693.74857158999998</v>
      </c>
      <c r="J228" s="204"/>
      <c r="K228" s="204">
        <v>0.53411825157217774</v>
      </c>
      <c r="L228" s="204">
        <v>0.46588174842782226</v>
      </c>
      <c r="M228" s="204">
        <v>0.21685932962786356</v>
      </c>
      <c r="N228" s="204">
        <v>0.29599611885886035</v>
      </c>
      <c r="O228" s="204">
        <v>0.21750496090849467</v>
      </c>
      <c r="P228" s="204">
        <v>0.23512331119262658</v>
      </c>
      <c r="Q228" s="204">
        <v>3.4516279412154946E-2</v>
      </c>
    </row>
    <row r="229" spans="2:17">
      <c r="B229" s="322">
        <v>43983</v>
      </c>
      <c r="C229" s="202">
        <v>23241.604505260006</v>
      </c>
      <c r="D229" s="202">
        <v>20414.940259049996</v>
      </c>
      <c r="E229" s="202">
        <v>4840.9702881400008</v>
      </c>
      <c r="F229" s="202">
        <v>5646.5809346099995</v>
      </c>
      <c r="G229" s="202">
        <v>4418.8576973499994</v>
      </c>
      <c r="H229" s="202">
        <v>4779.6616327499987</v>
      </c>
      <c r="I229" s="202">
        <v>727.99571320000007</v>
      </c>
      <c r="J229" s="204"/>
      <c r="K229" s="204">
        <v>0.53237388874303282</v>
      </c>
      <c r="L229" s="204">
        <v>0.46762611125696713</v>
      </c>
      <c r="M229" s="204">
        <v>0.23713895237965738</v>
      </c>
      <c r="N229" s="204">
        <v>0.27660245935424699</v>
      </c>
      <c r="O229" s="204">
        <v>0.21646141634696586</v>
      </c>
      <c r="P229" s="204">
        <v>0.23413569694828051</v>
      </c>
      <c r="Q229" s="204">
        <v>3.5661474970849254E-2</v>
      </c>
    </row>
    <row r="230" spans="2:17">
      <c r="B230" s="322">
        <v>44013</v>
      </c>
      <c r="C230" s="202">
        <v>23159.056131270001</v>
      </c>
      <c r="D230" s="202">
        <v>20925.230894809996</v>
      </c>
      <c r="E230" s="202">
        <v>4182.3066340999985</v>
      </c>
      <c r="F230" s="202">
        <v>6038.1767068099998</v>
      </c>
      <c r="G230" s="202">
        <v>5340.31104254</v>
      </c>
      <c r="H230" s="202">
        <v>4578.8692038400004</v>
      </c>
      <c r="I230" s="202">
        <v>785.10191251999993</v>
      </c>
      <c r="J230" s="204"/>
      <c r="K230" s="204">
        <v>0.52533584398380406</v>
      </c>
      <c r="L230" s="204">
        <v>0.47466415601619588</v>
      </c>
      <c r="M230" s="204">
        <v>0.19987352470630909</v>
      </c>
      <c r="N230" s="204">
        <v>0.28856603945524872</v>
      </c>
      <c r="O230" s="204">
        <v>0.25521485737025301</v>
      </c>
      <c r="P230" s="204">
        <v>0.21882535332984149</v>
      </c>
      <c r="Q230" s="204">
        <v>3.7520225138347608E-2</v>
      </c>
    </row>
    <row r="231" spans="2:17">
      <c r="B231" s="322">
        <v>44044</v>
      </c>
      <c r="C231" s="202">
        <v>23521.56625041</v>
      </c>
      <c r="D231" s="202">
        <v>21208.613003659997</v>
      </c>
      <c r="E231" s="202">
        <v>4472.7206862399998</v>
      </c>
      <c r="F231" s="202">
        <v>5649.028802400002</v>
      </c>
      <c r="G231" s="202">
        <v>5737.0409242699998</v>
      </c>
      <c r="H231" s="202">
        <v>4586.6026944499999</v>
      </c>
      <c r="I231" s="202">
        <v>762.29106530000013</v>
      </c>
      <c r="J231" s="204"/>
      <c r="K231" s="204">
        <v>0.52585450455734029</v>
      </c>
      <c r="L231" s="204">
        <v>0.47414549544265971</v>
      </c>
      <c r="M231" s="204">
        <v>0.21090094749741847</v>
      </c>
      <c r="N231" s="204">
        <v>0.26636707508509944</v>
      </c>
      <c r="O231" s="204">
        <v>0.27051708605062763</v>
      </c>
      <c r="P231" s="204">
        <v>0.21627079397772447</v>
      </c>
      <c r="Q231" s="204">
        <v>3.594409738912991E-2</v>
      </c>
    </row>
    <row r="232" spans="2:17">
      <c r="B232" s="322">
        <v>44075</v>
      </c>
      <c r="C232" s="202">
        <v>23609.062592720002</v>
      </c>
      <c r="D232" s="202">
        <v>21784.354825270002</v>
      </c>
      <c r="E232" s="202">
        <v>4302.6542570000001</v>
      </c>
      <c r="F232" s="202">
        <v>6252.8844570000001</v>
      </c>
      <c r="G232" s="202">
        <v>5672.7031228499982</v>
      </c>
      <c r="H232" s="202">
        <v>4714.6707486399991</v>
      </c>
      <c r="I232" s="202">
        <v>838.9873787800002</v>
      </c>
      <c r="J232" s="204"/>
      <c r="K232" s="204">
        <v>0.52009881466565733</v>
      </c>
      <c r="L232" s="204">
        <v>0.47990118533434278</v>
      </c>
      <c r="M232" s="204">
        <v>0.19753346880014469</v>
      </c>
      <c r="N232" s="204">
        <v>0.28706790809144</v>
      </c>
      <c r="O232" s="204">
        <v>0.26043197022092807</v>
      </c>
      <c r="P232" s="204">
        <v>0.21644901300500521</v>
      </c>
      <c r="Q232" s="204">
        <v>3.8517639882482045E-2</v>
      </c>
    </row>
    <row r="233" spans="2:17">
      <c r="B233" s="322">
        <v>44105</v>
      </c>
      <c r="C233" s="202">
        <v>24449.204583149996</v>
      </c>
      <c r="D233" s="202">
        <v>22248.552414399997</v>
      </c>
      <c r="E233" s="202">
        <v>4222.5285237899998</v>
      </c>
      <c r="F233" s="202">
        <v>7298.0503446800003</v>
      </c>
      <c r="G233" s="202">
        <v>5033.4984925099998</v>
      </c>
      <c r="H233" s="202">
        <v>4903.4314105600006</v>
      </c>
      <c r="I233" s="202">
        <v>789.45650171999989</v>
      </c>
      <c r="J233" s="204"/>
      <c r="K233" s="204">
        <v>0.52356271810726862</v>
      </c>
      <c r="L233" s="204">
        <v>0.47643728189273143</v>
      </c>
      <c r="M233" s="204">
        <v>0.18980245044322144</v>
      </c>
      <c r="N233" s="204">
        <v>0.32804700573933904</v>
      </c>
      <c r="O233" s="204">
        <v>0.22625551083859838</v>
      </c>
      <c r="P233" s="204">
        <v>0.22040900187198734</v>
      </c>
      <c r="Q233" s="204">
        <v>3.548603110685377E-2</v>
      </c>
    </row>
    <row r="234" spans="2:17">
      <c r="B234" s="322">
        <v>44136</v>
      </c>
      <c r="C234" s="202">
        <v>24565.281593599993</v>
      </c>
      <c r="D234" s="202">
        <v>22287.551858140003</v>
      </c>
      <c r="E234" s="202">
        <v>4679.8366636699993</v>
      </c>
      <c r="F234" s="202">
        <v>6840.9213401900006</v>
      </c>
      <c r="G234" s="202">
        <v>4936.9236405200018</v>
      </c>
      <c r="H234" s="202">
        <v>5074.61587581</v>
      </c>
      <c r="I234" s="202">
        <v>753.49829187000023</v>
      </c>
      <c r="J234" s="204"/>
      <c r="K234" s="204">
        <v>0.52430727842539271</v>
      </c>
      <c r="L234" s="204">
        <v>0.47569272157460735</v>
      </c>
      <c r="M234" s="204">
        <v>0.20999190260630032</v>
      </c>
      <c r="N234" s="204">
        <v>0.30696329616768825</v>
      </c>
      <c r="O234" s="204">
        <v>0.22152781449466463</v>
      </c>
      <c r="P234" s="204">
        <v>0.22770628962973186</v>
      </c>
      <c r="Q234" s="204">
        <v>3.3810697101614974E-2</v>
      </c>
    </row>
    <row r="235" spans="2:17">
      <c r="B235" s="322">
        <v>44166</v>
      </c>
      <c r="C235" s="202">
        <v>26451.922849460003</v>
      </c>
      <c r="D235" s="202">
        <v>22737.066104909998</v>
      </c>
      <c r="E235" s="202">
        <v>5175.8534207900011</v>
      </c>
      <c r="F235" s="202">
        <v>6532.4964646700009</v>
      </c>
      <c r="G235" s="202">
        <v>5035.7594687500005</v>
      </c>
      <c r="H235" s="202">
        <v>5171.9036169599995</v>
      </c>
      <c r="I235" s="202">
        <v>819.67792573999964</v>
      </c>
      <c r="J235" s="204"/>
      <c r="K235" s="204">
        <v>0.53776106018357162</v>
      </c>
      <c r="L235" s="204">
        <v>0.4622389398164285</v>
      </c>
      <c r="M235" s="204">
        <v>0.22765322788116585</v>
      </c>
      <c r="N235" s="204">
        <v>0.28732342000470412</v>
      </c>
      <c r="O235" s="204">
        <v>0.22149137633791494</v>
      </c>
      <c r="P235" s="204">
        <v>0.22747950086104091</v>
      </c>
      <c r="Q235" s="204">
        <v>3.6052474915174083E-2</v>
      </c>
    </row>
    <row r="236" spans="2:17">
      <c r="B236" s="322">
        <v>44197</v>
      </c>
      <c r="C236" s="202">
        <v>25735.67770303</v>
      </c>
      <c r="D236" s="202">
        <v>23219.444140699994</v>
      </c>
      <c r="E236" s="202">
        <v>4800.4459563499995</v>
      </c>
      <c r="F236" s="202">
        <v>6550.0128074900003</v>
      </c>
      <c r="G236" s="202">
        <v>5751.8754255600006</v>
      </c>
      <c r="H236" s="202">
        <v>5304.6353365499999</v>
      </c>
      <c r="I236" s="202">
        <v>811.75404375000016</v>
      </c>
      <c r="J236" s="204"/>
      <c r="K236" s="204">
        <v>0.52569939025340484</v>
      </c>
      <c r="L236" s="204">
        <v>0.4743006097465951</v>
      </c>
      <c r="M236" s="204">
        <v>0.20674891718055044</v>
      </c>
      <c r="N236" s="204">
        <v>0.28210046895246405</v>
      </c>
      <c r="O236" s="204">
        <v>0.2477257377346139</v>
      </c>
      <c r="P236" s="204">
        <v>0.22846369313222928</v>
      </c>
      <c r="Q236" s="204">
        <v>3.4961183000142351E-2</v>
      </c>
    </row>
    <row r="237" spans="2:17">
      <c r="B237" s="322">
        <v>44228</v>
      </c>
      <c r="C237" s="202">
        <v>25643.851381259999</v>
      </c>
      <c r="D237" s="202">
        <v>23444.592188349998</v>
      </c>
      <c r="E237" s="202">
        <v>4743.4008932400002</v>
      </c>
      <c r="F237" s="202">
        <v>6916.4264282499998</v>
      </c>
      <c r="G237" s="202">
        <v>5728.2530048099989</v>
      </c>
      <c r="H237" s="202">
        <v>5272.4727667899979</v>
      </c>
      <c r="I237" s="202">
        <v>783.26007526000012</v>
      </c>
      <c r="J237" s="204"/>
      <c r="K237" s="204">
        <v>0.52240098720782757</v>
      </c>
      <c r="L237" s="204">
        <v>0.47759901279217237</v>
      </c>
      <c r="M237" s="204">
        <v>0.20233060463234559</v>
      </c>
      <c r="N237" s="204">
        <v>0.29502139343046069</v>
      </c>
      <c r="O237" s="204">
        <v>0.24433964575964756</v>
      </c>
      <c r="P237" s="204">
        <v>0.22489825903868013</v>
      </c>
      <c r="Q237" s="204">
        <v>3.3410097138866036E-2</v>
      </c>
    </row>
    <row r="238" spans="2:17">
      <c r="B238" s="322">
        <v>44256</v>
      </c>
      <c r="C238" s="202">
        <v>26539.783130319996</v>
      </c>
      <c r="D238" s="202">
        <v>23727.615269999995</v>
      </c>
      <c r="E238" s="202">
        <v>5193.1709138699989</v>
      </c>
      <c r="F238" s="202">
        <v>6704.9276018899982</v>
      </c>
      <c r="G238" s="202">
        <v>5752.819698979999</v>
      </c>
      <c r="H238" s="202">
        <v>5305.2809347499979</v>
      </c>
      <c r="I238" s="202">
        <v>770.66331533000016</v>
      </c>
      <c r="J238" s="204"/>
      <c r="K238" s="204">
        <v>0.52797208478867785</v>
      </c>
      <c r="L238" s="204">
        <v>0.47202791521132215</v>
      </c>
      <c r="M238" s="204">
        <v>0.21887305671240581</v>
      </c>
      <c r="N238" s="204">
        <v>0.28258804179572616</v>
      </c>
      <c r="O238" s="204">
        <v>0.2424601949587625</v>
      </c>
      <c r="P238" s="204">
        <v>0.22359808182039156</v>
      </c>
      <c r="Q238" s="204">
        <v>3.2480624712714075E-2</v>
      </c>
    </row>
    <row r="239" spans="2:17">
      <c r="B239" s="322">
        <v>44287</v>
      </c>
      <c r="C239" s="202">
        <v>26494.311448190016</v>
      </c>
      <c r="D239" s="202">
        <v>23758.710811910005</v>
      </c>
      <c r="E239" s="202">
        <v>4649.5055562799998</v>
      </c>
      <c r="F239" s="202">
        <v>7226.0356683099972</v>
      </c>
      <c r="G239" s="202">
        <v>5536.8991149299973</v>
      </c>
      <c r="H239" s="202">
        <v>5343.2094477400005</v>
      </c>
      <c r="I239" s="202">
        <v>1001.8955630699996</v>
      </c>
      <c r="J239" s="204"/>
      <c r="K239" s="204">
        <v>0.52721826979998399</v>
      </c>
      <c r="L239" s="204">
        <v>0.47278173020001596</v>
      </c>
      <c r="M239" s="204">
        <v>0.19570647925609108</v>
      </c>
      <c r="N239" s="204">
        <v>0.30415750287980098</v>
      </c>
      <c r="O239" s="204">
        <v>0.23305855185300486</v>
      </c>
      <c r="P239" s="204">
        <v>0.22490578756974922</v>
      </c>
      <c r="Q239" s="204">
        <v>4.217167844135393E-2</v>
      </c>
    </row>
    <row r="240" spans="2:17">
      <c r="B240" s="322">
        <v>44317</v>
      </c>
      <c r="C240" s="202">
        <v>26502.717710570003</v>
      </c>
      <c r="D240" s="202">
        <v>24284.629326940008</v>
      </c>
      <c r="E240" s="202">
        <v>4582.9933427499991</v>
      </c>
      <c r="F240" s="202">
        <v>7127.3499792100038</v>
      </c>
      <c r="G240" s="202">
        <v>5935.2629611699995</v>
      </c>
      <c r="H240" s="202">
        <v>5737.9955625699995</v>
      </c>
      <c r="I240" s="202">
        <v>898.93226042999993</v>
      </c>
      <c r="J240" s="204"/>
      <c r="K240" s="204">
        <v>0.52183701761377477</v>
      </c>
      <c r="L240" s="204">
        <v>0.47816298238622523</v>
      </c>
      <c r="M240" s="204">
        <v>0.18873620532022836</v>
      </c>
      <c r="N240" s="204">
        <v>0.29351755249509737</v>
      </c>
      <c r="O240" s="204">
        <v>0.24442518788315729</v>
      </c>
      <c r="P240" s="204">
        <v>0.2363013488415722</v>
      </c>
      <c r="Q240" s="204">
        <v>3.7019705459944936E-2</v>
      </c>
    </row>
    <row r="241" spans="2:17">
      <c r="B241" s="322">
        <v>44348</v>
      </c>
      <c r="C241" s="202">
        <v>26616.004214100001</v>
      </c>
      <c r="D241" s="202">
        <v>24713.928583239991</v>
      </c>
      <c r="E241" s="202">
        <v>5018.4915864199984</v>
      </c>
      <c r="F241" s="202">
        <v>6687.4309781699994</v>
      </c>
      <c r="G241" s="202">
        <v>6193.5568389700002</v>
      </c>
      <c r="H241" s="202">
        <v>5866.0830485300003</v>
      </c>
      <c r="I241" s="202">
        <v>947.18568414999993</v>
      </c>
      <c r="J241" s="204"/>
      <c r="K241" s="204">
        <v>0.51852793805877118</v>
      </c>
      <c r="L241" s="204">
        <v>0.48147206194122877</v>
      </c>
      <c r="M241" s="204">
        <v>0.20307298721912007</v>
      </c>
      <c r="N241" s="204">
        <v>0.27060652831091736</v>
      </c>
      <c r="O241" s="204">
        <v>0.25062193831399354</v>
      </c>
      <c r="P241" s="204">
        <v>0.23737072931713674</v>
      </c>
      <c r="Q241" s="204">
        <v>3.8327816838832254E-2</v>
      </c>
    </row>
    <row r="242" spans="2:17">
      <c r="B242" s="322">
        <v>44378</v>
      </c>
      <c r="C242" s="202">
        <v>26850.882867210006</v>
      </c>
      <c r="D242" s="202">
        <v>24970.864909410004</v>
      </c>
      <c r="E242" s="202">
        <v>4499.5246722600004</v>
      </c>
      <c r="F242" s="202">
        <v>6971.4535447800008</v>
      </c>
      <c r="G242" s="202">
        <v>6484.9724950799991</v>
      </c>
      <c r="H242" s="202">
        <v>6047.1363591199997</v>
      </c>
      <c r="I242" s="202">
        <v>963.93183826999984</v>
      </c>
      <c r="J242" s="204"/>
      <c r="K242" s="204">
        <v>0.51813927586834685</v>
      </c>
      <c r="L242" s="204">
        <v>0.48186072413165315</v>
      </c>
      <c r="M242" s="204">
        <v>0.18021873931237023</v>
      </c>
      <c r="N242" s="204">
        <v>0.27922650958238976</v>
      </c>
      <c r="O242" s="204">
        <v>0.25974156220187972</v>
      </c>
      <c r="P242" s="204">
        <v>0.24220498174159794</v>
      </c>
      <c r="Q242" s="204">
        <v>3.8608207161762345E-2</v>
      </c>
    </row>
    <row r="243" spans="2:17">
      <c r="B243" s="322">
        <v>44409</v>
      </c>
      <c r="C243" s="202">
        <v>27111.487949930004</v>
      </c>
      <c r="D243" s="202">
        <v>25270.171951530006</v>
      </c>
      <c r="E243" s="202">
        <v>4598.9415586799996</v>
      </c>
      <c r="F243" s="202">
        <v>6804.212413549998</v>
      </c>
      <c r="G243" s="202">
        <v>6753.1758066199973</v>
      </c>
      <c r="H243" s="202">
        <v>6222.1019867899977</v>
      </c>
      <c r="I243" s="202">
        <v>890.30252489000009</v>
      </c>
      <c r="J243" s="204"/>
      <c r="K243" s="204">
        <v>0.51757596076435786</v>
      </c>
      <c r="L243" s="204">
        <v>0.48242403923564214</v>
      </c>
      <c r="M243" s="204">
        <v>0.18200126313424225</v>
      </c>
      <c r="N243" s="204">
        <v>0.26927397056448621</v>
      </c>
      <c r="O243" s="204">
        <v>0.26725421736501048</v>
      </c>
      <c r="P243" s="204">
        <v>0.24623718446878698</v>
      </c>
      <c r="Q243" s="204">
        <v>3.5233364467473952E-2</v>
      </c>
    </row>
    <row r="244" spans="2:17">
      <c r="B244" s="322">
        <v>44440</v>
      </c>
      <c r="C244" s="202">
        <v>27642.935225139998</v>
      </c>
      <c r="D244" s="202">
        <v>25606.026014439994</v>
      </c>
      <c r="E244" s="202">
        <v>4469.25619345</v>
      </c>
      <c r="F244" s="202">
        <v>7295.3321180999983</v>
      </c>
      <c r="G244" s="202">
        <v>6480.4738666700005</v>
      </c>
      <c r="H244" s="202">
        <v>6350.1847556000002</v>
      </c>
      <c r="I244" s="202">
        <v>1006.97124562</v>
      </c>
      <c r="J244" s="204"/>
      <c r="K244" s="204">
        <v>0.51912628118260795</v>
      </c>
      <c r="L244" s="204">
        <v>0.48087371881739199</v>
      </c>
      <c r="M244" s="204">
        <v>0.17456519439550205</v>
      </c>
      <c r="N244" s="204">
        <v>0.28494922068739165</v>
      </c>
      <c r="O244" s="204">
        <v>0.25312157803085128</v>
      </c>
      <c r="P244" s="204">
        <v>0.24803260057753709</v>
      </c>
      <c r="Q244" s="204">
        <v>3.933140630871796E-2</v>
      </c>
    </row>
    <row r="245" spans="2:17">
      <c r="B245" s="322">
        <v>44470</v>
      </c>
      <c r="C245" s="202">
        <v>27685.669465899999</v>
      </c>
      <c r="D245" s="202">
        <v>26169.142872520002</v>
      </c>
      <c r="E245" s="202">
        <v>4378.8857307500011</v>
      </c>
      <c r="F245" s="202">
        <v>8240.0304438000003</v>
      </c>
      <c r="G245" s="202">
        <v>6060.8781788400001</v>
      </c>
      <c r="H245" s="202">
        <v>6502.4619549499985</v>
      </c>
      <c r="I245" s="202">
        <v>984.81894817999967</v>
      </c>
      <c r="J245" s="204"/>
      <c r="K245" s="204">
        <v>0.51407976861798577</v>
      </c>
      <c r="L245" s="204">
        <v>0.48592023138201423</v>
      </c>
      <c r="M245" s="204">
        <v>0.167343338444327</v>
      </c>
      <c r="N245" s="204">
        <v>0.31490070491339484</v>
      </c>
      <c r="O245" s="204">
        <v>0.23162230090387431</v>
      </c>
      <c r="P245" s="204">
        <v>0.24849785049361953</v>
      </c>
      <c r="Q245" s="204">
        <v>3.763580524478425E-2</v>
      </c>
    </row>
    <row r="246" spans="2:17">
      <c r="B246" s="322">
        <v>44501</v>
      </c>
      <c r="C246" s="202">
        <v>27891.934224869994</v>
      </c>
      <c r="D246" s="202">
        <v>26433.292402420007</v>
      </c>
      <c r="E246" s="202">
        <v>5143.8725649300004</v>
      </c>
      <c r="F246" s="202">
        <v>7447.2177307800002</v>
      </c>
      <c r="G246" s="202">
        <v>6334.2107942700004</v>
      </c>
      <c r="H246" s="202">
        <v>6551.5482375300007</v>
      </c>
      <c r="I246" s="202">
        <v>954.80122091000021</v>
      </c>
      <c r="J246" s="204"/>
      <c r="K246" s="204">
        <v>0.51342508732137759</v>
      </c>
      <c r="L246" s="204">
        <v>0.48657491267862246</v>
      </c>
      <c r="M246" s="204">
        <v>0.19461034245693309</v>
      </c>
      <c r="N246" s="204">
        <v>0.28175379048453597</v>
      </c>
      <c r="O246" s="204">
        <v>0.23964492049659905</v>
      </c>
      <c r="P246" s="204">
        <v>0.24786754143591047</v>
      </c>
      <c r="Q246" s="204">
        <v>3.612340512602135E-2</v>
      </c>
    </row>
    <row r="247" spans="2:17">
      <c r="B247" s="322">
        <v>44531</v>
      </c>
      <c r="C247" s="202">
        <v>29337.803130059991</v>
      </c>
      <c r="D247" s="202">
        <v>27009.333551609994</v>
      </c>
      <c r="E247" s="202">
        <v>5277.2758396099989</v>
      </c>
      <c r="F247" s="202">
        <v>7219.3894849699991</v>
      </c>
      <c r="G247" s="202">
        <v>6842.301471779997</v>
      </c>
      <c r="H247" s="202">
        <v>6576.4089212000008</v>
      </c>
      <c r="I247" s="202">
        <v>1092.5654233</v>
      </c>
      <c r="J247" s="204"/>
      <c r="K247" s="204">
        <v>0.52066182698514529</v>
      </c>
      <c r="L247" s="204">
        <v>0.47933817301485471</v>
      </c>
      <c r="M247" s="204">
        <v>0.19539719122188368</v>
      </c>
      <c r="N247" s="204">
        <v>0.26730617662846839</v>
      </c>
      <c r="O247" s="204">
        <v>0.25334406040408464</v>
      </c>
      <c r="P247" s="204">
        <v>0.24349908372877155</v>
      </c>
      <c r="Q247" s="204">
        <v>4.0453488016791876E-2</v>
      </c>
    </row>
    <row r="248" spans="2:17">
      <c r="B248" s="322">
        <v>44562</v>
      </c>
      <c r="C248" s="202">
        <v>28545.103945570001</v>
      </c>
      <c r="D248" s="202">
        <v>27433.879920130006</v>
      </c>
      <c r="E248" s="202">
        <v>4730.0762929799985</v>
      </c>
      <c r="F248" s="202">
        <v>7226.2533726900001</v>
      </c>
      <c r="G248" s="202">
        <v>7595.6047496399988</v>
      </c>
      <c r="H248" s="202">
        <v>6868.6452284999996</v>
      </c>
      <c r="I248" s="202">
        <v>1010.9471993200004</v>
      </c>
      <c r="J248" s="204"/>
      <c r="K248" s="204">
        <v>0.50992536795689203</v>
      </c>
      <c r="L248" s="204">
        <v>0.49007463204310792</v>
      </c>
      <c r="M248" s="204">
        <v>0.17243211870886466</v>
      </c>
      <c r="N248" s="204">
        <v>0.26342876989728181</v>
      </c>
      <c r="O248" s="204">
        <v>0.27689325472388926</v>
      </c>
      <c r="P248" s="204">
        <v>0.25039237763829386</v>
      </c>
      <c r="Q248" s="204">
        <v>3.6853479031670605E-2</v>
      </c>
    </row>
    <row r="249" spans="2:17">
      <c r="B249" s="322">
        <v>44593</v>
      </c>
      <c r="C249" s="202">
        <v>28532.844204160003</v>
      </c>
      <c r="D249" s="202">
        <v>28103.150711270002</v>
      </c>
      <c r="E249" s="202">
        <v>4671.9000891599999</v>
      </c>
      <c r="F249" s="202">
        <v>7782.3398207900018</v>
      </c>
      <c r="G249" s="202">
        <v>7709.2444211400007</v>
      </c>
      <c r="H249" s="202">
        <v>6901.0383548200007</v>
      </c>
      <c r="I249" s="202">
        <v>1037.8518003599997</v>
      </c>
      <c r="J249" s="204"/>
      <c r="K249" s="204">
        <v>0.50379346644772138</v>
      </c>
      <c r="L249" s="204">
        <v>0.49620653355227867</v>
      </c>
      <c r="M249" s="204">
        <v>0.16624574167006967</v>
      </c>
      <c r="N249" s="204">
        <v>0.27692819425604853</v>
      </c>
      <c r="O249" s="204">
        <v>0.27432715427326299</v>
      </c>
      <c r="P249" s="204">
        <v>0.24556780275601428</v>
      </c>
      <c r="Q249" s="204">
        <v>3.6931107044604491E-2</v>
      </c>
    </row>
    <row r="250" spans="2:17">
      <c r="B250" s="322">
        <v>44621</v>
      </c>
      <c r="C250" s="202">
        <v>29400.865210099997</v>
      </c>
      <c r="D250" s="202">
        <v>28245.296140080005</v>
      </c>
      <c r="E250" s="202">
        <v>5097.5842459699979</v>
      </c>
      <c r="F250" s="202">
        <v>7646.0146413500015</v>
      </c>
      <c r="G250" s="202">
        <v>7578.4533087700011</v>
      </c>
      <c r="H250" s="202">
        <v>6893.5251161400001</v>
      </c>
      <c r="I250" s="202">
        <v>1028.2721268399996</v>
      </c>
      <c r="J250" s="204"/>
      <c r="K250" s="204">
        <v>0.51002294899568701</v>
      </c>
      <c r="L250" s="204">
        <v>0.48997705100431305</v>
      </c>
      <c r="M250" s="204">
        <v>0.18048475498946892</v>
      </c>
      <c r="N250" s="204">
        <v>0.27071432517881905</v>
      </c>
      <c r="O250" s="204">
        <v>0.26832225278352639</v>
      </c>
      <c r="P250" s="204">
        <v>0.24407172722724255</v>
      </c>
      <c r="Q250" s="204">
        <v>3.6406939820943118E-2</v>
      </c>
    </row>
    <row r="251" spans="2:17">
      <c r="B251" s="322">
        <v>44652</v>
      </c>
      <c r="C251" s="202">
        <v>29131.607709119999</v>
      </c>
      <c r="D251" s="202">
        <v>28231.042464530001</v>
      </c>
      <c r="E251" s="202">
        <v>4595.4601695800002</v>
      </c>
      <c r="F251" s="202">
        <v>8421.5744355200004</v>
      </c>
      <c r="G251" s="202">
        <v>7182.8089749600013</v>
      </c>
      <c r="H251" s="202">
        <v>6939.4668319600005</v>
      </c>
      <c r="I251" s="202">
        <v>1090.1034557</v>
      </c>
      <c r="J251" s="204"/>
      <c r="K251" s="204">
        <v>0.50784975277348399</v>
      </c>
      <c r="L251" s="204">
        <v>0.49215024722651607</v>
      </c>
      <c r="M251" s="204">
        <v>0.16278978341930275</v>
      </c>
      <c r="N251" s="204">
        <v>0.29832622366807166</v>
      </c>
      <c r="O251" s="204">
        <v>0.25444414144118871</v>
      </c>
      <c r="P251" s="204">
        <v>0.24582397865140229</v>
      </c>
      <c r="Q251" s="204">
        <v>3.8615872820034723E-2</v>
      </c>
    </row>
    <row r="252" spans="2:17">
      <c r="B252" s="322">
        <v>44682</v>
      </c>
      <c r="C252" s="202">
        <v>28977.286322579996</v>
      </c>
      <c r="D252" s="202">
        <v>28659.059956549994</v>
      </c>
      <c r="E252" s="202">
        <v>5229.3084601</v>
      </c>
      <c r="F252" s="202">
        <v>7996.2786777800002</v>
      </c>
      <c r="G252" s="202">
        <v>7061.454183509999</v>
      </c>
      <c r="H252" s="202">
        <v>7256.8647554400004</v>
      </c>
      <c r="I252" s="202">
        <v>1114.18442028</v>
      </c>
      <c r="J252" s="204"/>
      <c r="K252" s="204">
        <v>0.50276063965339546</v>
      </c>
      <c r="L252" s="204">
        <v>0.49723936034660449</v>
      </c>
      <c r="M252" s="204">
        <v>0.1824723269900814</v>
      </c>
      <c r="N252" s="204">
        <v>0.27902342895408117</v>
      </c>
      <c r="O252" s="204">
        <v>0.24640351331928781</v>
      </c>
      <c r="P252" s="204">
        <v>0.25322220111531202</v>
      </c>
      <c r="Q252" s="204">
        <v>3.887852962123764E-2</v>
      </c>
    </row>
    <row r="253" spans="2:17">
      <c r="B253" s="322">
        <v>44713</v>
      </c>
      <c r="C253" s="202">
        <v>28841.102913040002</v>
      </c>
      <c r="D253" s="202">
        <v>28933.601363749989</v>
      </c>
      <c r="E253" s="202">
        <v>5354.7231150699999</v>
      </c>
      <c r="F253" s="202">
        <v>7644.0994253299996</v>
      </c>
      <c r="G253" s="202">
        <v>7483.1929752200012</v>
      </c>
      <c r="H253" s="202">
        <v>7283.9935551400004</v>
      </c>
      <c r="I253" s="202">
        <v>1166.20870722</v>
      </c>
      <c r="J253" s="204"/>
      <c r="K253" s="204">
        <v>0.49919949005479247</v>
      </c>
      <c r="L253" s="204">
        <v>0.50080050994520753</v>
      </c>
      <c r="M253" s="204">
        <v>0.18507821129237528</v>
      </c>
      <c r="N253" s="204">
        <v>0.26420717153414491</v>
      </c>
      <c r="O253" s="204">
        <v>0.25864567426681606</v>
      </c>
      <c r="P253" s="204">
        <v>0.2517606362234619</v>
      </c>
      <c r="Q253" s="204">
        <v>4.0308306683201754E-2</v>
      </c>
    </row>
    <row r="254" spans="2:17">
      <c r="B254" s="322">
        <v>44743</v>
      </c>
      <c r="C254" s="202">
        <v>28480.750604010005</v>
      </c>
      <c r="D254" s="202">
        <v>29441.839432789988</v>
      </c>
      <c r="E254" s="202">
        <v>5038.6207892899993</v>
      </c>
      <c r="F254" s="202">
        <v>7648.3978848400002</v>
      </c>
      <c r="G254" s="202">
        <v>8307.2225784900038</v>
      </c>
      <c r="H254" s="202">
        <v>7307.789843829999</v>
      </c>
      <c r="I254" s="202">
        <v>1137.9129950199997</v>
      </c>
      <c r="J254" s="204"/>
      <c r="K254" s="204">
        <v>0.49170367875323451</v>
      </c>
      <c r="L254" s="204">
        <v>0.50829632124676549</v>
      </c>
      <c r="M254" s="204">
        <v>0.17114912900768384</v>
      </c>
      <c r="N254" s="204">
        <v>0.25979661717686703</v>
      </c>
      <c r="O254" s="204">
        <v>0.28217521584550009</v>
      </c>
      <c r="P254" s="204">
        <v>0.24822702859505005</v>
      </c>
      <c r="Q254" s="204">
        <v>3.865200937489896E-2</v>
      </c>
    </row>
    <row r="255" spans="2:17">
      <c r="B255" s="322">
        <v>44774</v>
      </c>
      <c r="C255" s="202">
        <v>28910.43082491</v>
      </c>
      <c r="D255" s="202">
        <v>29886.593110569993</v>
      </c>
      <c r="E255" s="202">
        <v>5228.5822155900005</v>
      </c>
      <c r="F255" s="202">
        <v>7437.5714242199992</v>
      </c>
      <c r="G255" s="202">
        <v>8655.8473718399982</v>
      </c>
      <c r="H255" s="202">
        <v>7429.7533255199996</v>
      </c>
      <c r="I255" s="202">
        <v>1134.0478339099998</v>
      </c>
      <c r="J255" s="204"/>
      <c r="K255" s="204">
        <v>0.49169888014458718</v>
      </c>
      <c r="L255" s="204">
        <v>0.50830111985541282</v>
      </c>
      <c r="M255" s="204">
        <v>0.17495204531098763</v>
      </c>
      <c r="N255" s="204">
        <v>0.24886638082002749</v>
      </c>
      <c r="O255" s="204">
        <v>0.28963075249879422</v>
      </c>
      <c r="P255" s="204">
        <v>0.24860478172841718</v>
      </c>
      <c r="Q255" s="204">
        <v>3.794603964177342E-2</v>
      </c>
    </row>
    <row r="256" spans="2:17">
      <c r="B256" s="322">
        <v>44805</v>
      </c>
      <c r="C256" s="202">
        <v>28629.337100309993</v>
      </c>
      <c r="D256" s="202">
        <v>30428.4694327</v>
      </c>
      <c r="E256" s="202">
        <v>4867.3135669899993</v>
      </c>
      <c r="F256" s="202">
        <v>8373.4233544400031</v>
      </c>
      <c r="G256" s="202">
        <v>8267.0774505799964</v>
      </c>
      <c r="H256" s="202">
        <v>7765.5528603700004</v>
      </c>
      <c r="I256" s="202">
        <v>1154.08904338</v>
      </c>
      <c r="J256" s="204"/>
      <c r="K256" s="204">
        <v>0.48476803967156828</v>
      </c>
      <c r="L256" s="204">
        <v>0.51523196032843166</v>
      </c>
      <c r="M256" s="204">
        <v>0.15996452424015278</v>
      </c>
      <c r="N256" s="204">
        <v>0.27519301247375982</v>
      </c>
      <c r="O256" s="204">
        <v>0.27169794857830276</v>
      </c>
      <c r="P256" s="204">
        <v>0.25521531573299538</v>
      </c>
      <c r="Q256" s="204">
        <v>3.7929198974789219E-2</v>
      </c>
    </row>
    <row r="257" spans="2:27">
      <c r="B257" s="322">
        <v>44835</v>
      </c>
      <c r="C257" s="202">
        <v>28335.138735509998</v>
      </c>
      <c r="D257" s="202">
        <v>30823.087712719993</v>
      </c>
      <c r="E257" s="202">
        <v>5038.7435464700011</v>
      </c>
      <c r="F257" s="202">
        <v>9123.3852595199969</v>
      </c>
      <c r="G257" s="202">
        <v>7693.8956699900027</v>
      </c>
      <c r="H257" s="202">
        <v>7838.8742756499978</v>
      </c>
      <c r="I257" s="202">
        <v>1127.33362534</v>
      </c>
      <c r="J257" s="204"/>
      <c r="K257" s="204">
        <v>0.47897207939974984</v>
      </c>
      <c r="L257" s="204">
        <v>0.52102792060025005</v>
      </c>
      <c r="M257" s="204">
        <v>0.16347756660983745</v>
      </c>
      <c r="N257" s="204">
        <v>0.29600014521780327</v>
      </c>
      <c r="O257" s="204">
        <v>0.24962162298597129</v>
      </c>
      <c r="P257" s="204">
        <v>0.25432532529691493</v>
      </c>
      <c r="Q257" s="204">
        <v>3.6575339889473098E-2</v>
      </c>
    </row>
    <row r="258" spans="2:27">
      <c r="B258" s="322">
        <v>44866</v>
      </c>
      <c r="C258" s="202">
        <v>28152.95763977</v>
      </c>
      <c r="D258" s="202">
        <v>31117.817084629998</v>
      </c>
      <c r="E258" s="202">
        <v>5930.4660336999996</v>
      </c>
      <c r="F258" s="202">
        <v>8625.0388726200017</v>
      </c>
      <c r="G258" s="202">
        <v>7546.4089562599975</v>
      </c>
      <c r="H258" s="202">
        <v>7814.5307441599998</v>
      </c>
      <c r="I258" s="202">
        <v>1200.6592866600001</v>
      </c>
      <c r="J258" s="204"/>
      <c r="K258" s="204">
        <v>0.47498885868586888</v>
      </c>
      <c r="L258" s="204">
        <v>0.52501114131413107</v>
      </c>
      <c r="M258" s="204">
        <v>0.19058541096936285</v>
      </c>
      <c r="N258" s="204">
        <v>0.2771800004964276</v>
      </c>
      <c r="O258" s="204">
        <v>0.24251643026009906</v>
      </c>
      <c r="P258" s="204">
        <v>0.25113297082308095</v>
      </c>
      <c r="Q258" s="204">
        <v>3.858518745102954E-2</v>
      </c>
    </row>
    <row r="259" spans="2:27">
      <c r="B259" s="322">
        <v>44896</v>
      </c>
      <c r="C259" s="202">
        <v>29477.500374649993</v>
      </c>
      <c r="D259" s="202">
        <v>31576.380619929998</v>
      </c>
      <c r="E259" s="202">
        <v>6139.8350711300009</v>
      </c>
      <c r="F259" s="202">
        <v>8120.1242360500009</v>
      </c>
      <c r="G259" s="202">
        <v>8104.3389749399994</v>
      </c>
      <c r="H259" s="202">
        <v>7848.4685147400041</v>
      </c>
      <c r="I259" s="202">
        <v>1362.98270981</v>
      </c>
      <c r="J259" s="204"/>
      <c r="K259" s="204">
        <v>0.48281124630335681</v>
      </c>
      <c r="L259" s="204">
        <v>0.5171887536966433</v>
      </c>
      <c r="M259" s="204">
        <v>0.19444780146336774</v>
      </c>
      <c r="N259" s="204">
        <v>0.25716330927741621</v>
      </c>
      <c r="O259" s="204">
        <v>0.25666339205117061</v>
      </c>
      <c r="P259" s="204">
        <v>0.24856000688383051</v>
      </c>
      <c r="Q259" s="204">
        <v>4.3165490324214982E-2</v>
      </c>
      <c r="AA259" s="179"/>
    </row>
    <row r="260" spans="2:27">
      <c r="B260" s="322">
        <v>44927</v>
      </c>
      <c r="C260" s="202">
        <v>28870.770210609997</v>
      </c>
      <c r="D260" s="202">
        <v>32095.073728119994</v>
      </c>
      <c r="E260" s="202">
        <v>5523.8394629000013</v>
      </c>
      <c r="F260" s="202">
        <v>7947.736625409997</v>
      </c>
      <c r="G260" s="202">
        <v>8912.4857169000043</v>
      </c>
      <c r="H260" s="202">
        <v>8373.5627392999995</v>
      </c>
      <c r="I260" s="202">
        <v>1336.1150882899997</v>
      </c>
      <c r="J260" s="204"/>
      <c r="K260" s="204">
        <v>0.47355647597734901</v>
      </c>
      <c r="L260" s="204">
        <v>0.52644352402265104</v>
      </c>
      <c r="M260" s="204">
        <v>0.17211579348810455</v>
      </c>
      <c r="N260" s="204">
        <v>0.24764133804112251</v>
      </c>
      <c r="O260" s="204">
        <v>0.27770168945321</v>
      </c>
      <c r="P260" s="204">
        <v>0.26090953672292416</v>
      </c>
      <c r="Q260" s="204">
        <v>4.1631642294638727E-2</v>
      </c>
      <c r="AA260" s="179"/>
    </row>
    <row r="261" spans="2:27">
      <c r="B261" s="322">
        <v>44958</v>
      </c>
      <c r="C261" s="202">
        <v>28736.702085609999</v>
      </c>
      <c r="D261" s="202">
        <v>32434.087595930003</v>
      </c>
      <c r="E261" s="202">
        <v>5600.6297338700006</v>
      </c>
      <c r="F261" s="202">
        <v>8274.5331653400008</v>
      </c>
      <c r="G261" s="202">
        <v>8704.3972462699949</v>
      </c>
      <c r="H261" s="202">
        <v>8493.6781674600024</v>
      </c>
      <c r="I261" s="202">
        <v>1359.7608443100005</v>
      </c>
      <c r="J261" s="204"/>
      <c r="K261" s="204">
        <v>0.46977817738197525</v>
      </c>
      <c r="L261" s="204">
        <v>0.53022182261802475</v>
      </c>
      <c r="M261" s="204">
        <v>0.17268306599447028</v>
      </c>
      <c r="N261" s="204">
        <v>0.25512698117190097</v>
      </c>
      <c r="O261" s="204">
        <v>0.26838089206820187</v>
      </c>
      <c r="P261" s="204">
        <v>0.26188383400125193</v>
      </c>
      <c r="Q261" s="204">
        <v>4.1925226764174928E-2</v>
      </c>
      <c r="AA261" s="179"/>
    </row>
    <row r="262" spans="2:27">
      <c r="B262" s="322">
        <v>44986</v>
      </c>
      <c r="C262" s="202">
        <v>29620.823652539992</v>
      </c>
      <c r="D262" s="202">
        <v>32715.64325188001</v>
      </c>
      <c r="E262" s="202">
        <v>5450.6007778500007</v>
      </c>
      <c r="F262" s="202">
        <v>8763.8327119999994</v>
      </c>
      <c r="G262" s="202">
        <v>8579.9134772499983</v>
      </c>
      <c r="H262" s="202">
        <v>8485.6840362000003</v>
      </c>
      <c r="I262" s="202">
        <v>1434.6544546300001</v>
      </c>
      <c r="J262" s="204"/>
      <c r="K262" s="204">
        <v>0.47517649176295734</v>
      </c>
      <c r="L262" s="204">
        <v>0.52482350823704271</v>
      </c>
      <c r="M262" s="204">
        <v>0.16661021500143391</v>
      </c>
      <c r="N262" s="204">
        <v>0.26788680952687127</v>
      </c>
      <c r="O262" s="204">
        <v>0.26226489288070592</v>
      </c>
      <c r="P262" s="204">
        <v>0.25938455214898243</v>
      </c>
      <c r="Q262" s="204">
        <v>4.3853530442006489E-2</v>
      </c>
      <c r="AA262" s="179"/>
    </row>
    <row r="263" spans="2:27">
      <c r="B263" s="322">
        <v>45017</v>
      </c>
      <c r="C263" s="202">
        <v>29137.071639530001</v>
      </c>
      <c r="D263" s="202">
        <v>33038.87742407</v>
      </c>
      <c r="E263" s="202">
        <v>5662.9906437899981</v>
      </c>
      <c r="F263" s="202">
        <v>9182.7341981299996</v>
      </c>
      <c r="G263" s="202">
        <v>8114.3637494200002</v>
      </c>
      <c r="H263" s="202">
        <v>8681.9531760099962</v>
      </c>
      <c r="I263" s="202">
        <v>1394.8232655899997</v>
      </c>
      <c r="J263" s="204"/>
      <c r="K263" s="204">
        <v>0.46862286910531253</v>
      </c>
      <c r="L263" s="204">
        <v>0.53137713089468752</v>
      </c>
      <c r="M263" s="204">
        <v>0.17141428637806921</v>
      </c>
      <c r="N263" s="204">
        <v>0.27795416390066641</v>
      </c>
      <c r="O263" s="204">
        <v>0.24561542813851825</v>
      </c>
      <c r="P263" s="204">
        <v>0.26279591502866567</v>
      </c>
      <c r="Q263" s="204">
        <v>4.2220206554080306E-2</v>
      </c>
      <c r="AA263" s="179"/>
    </row>
    <row r="264" spans="2:27">
      <c r="B264" s="322">
        <v>45047</v>
      </c>
      <c r="C264" s="202">
        <v>28887.462153919983</v>
      </c>
      <c r="D264" s="202">
        <v>33089.129998269993</v>
      </c>
      <c r="E264" s="202">
        <v>5917.279533179998</v>
      </c>
      <c r="F264" s="202">
        <v>8751.9738810599993</v>
      </c>
      <c r="G264" s="202">
        <v>7945.0590061800003</v>
      </c>
      <c r="H264" s="202">
        <v>9037.4196323400029</v>
      </c>
      <c r="I264" s="202">
        <v>1436.59158351</v>
      </c>
      <c r="J264" s="204"/>
      <c r="K264" s="204">
        <v>0.46610278414443657</v>
      </c>
      <c r="L264" s="204">
        <v>0.53389721585556349</v>
      </c>
      <c r="M264" s="204">
        <v>0.17883285953760833</v>
      </c>
      <c r="N264" s="204">
        <v>0.26450339331988587</v>
      </c>
      <c r="O264" s="204">
        <v>0.2401166977667907</v>
      </c>
      <c r="P264" s="204">
        <v>0.27313017521484745</v>
      </c>
      <c r="Q264" s="204">
        <v>4.3416874160867737E-2</v>
      </c>
      <c r="S264" s="70"/>
      <c r="T264" s="70"/>
      <c r="AA264" s="179"/>
    </row>
    <row r="265" spans="2:27">
      <c r="B265" s="322">
        <v>45078</v>
      </c>
      <c r="C265" s="202">
        <v>28390.256122140003</v>
      </c>
      <c r="D265" s="202">
        <v>33651.520380910013</v>
      </c>
      <c r="E265" s="202">
        <v>5947.2764218399998</v>
      </c>
      <c r="F265" s="202">
        <v>8742.7338155599973</v>
      </c>
      <c r="G265" s="202">
        <v>8394.5853791100017</v>
      </c>
      <c r="H265" s="202">
        <v>9074.4617915599974</v>
      </c>
      <c r="I265" s="202">
        <v>1491.7563806899996</v>
      </c>
      <c r="J265" s="204"/>
      <c r="K265" s="204">
        <v>0.45759901992400748</v>
      </c>
      <c r="L265" s="204">
        <v>0.54240098007599258</v>
      </c>
      <c r="M265" s="204">
        <v>0.17673499544984264</v>
      </c>
      <c r="N265" s="204">
        <v>0.25980750036066691</v>
      </c>
      <c r="O265" s="204">
        <v>0.2494615860349253</v>
      </c>
      <c r="P265" s="204">
        <v>0.2696654484650543</v>
      </c>
      <c r="Q265" s="204">
        <v>4.4330469689510876E-2</v>
      </c>
      <c r="S265" s="70"/>
      <c r="T265" s="70"/>
      <c r="U265" s="70"/>
      <c r="AA265" s="179"/>
    </row>
    <row r="266" spans="2:27">
      <c r="B266" s="322">
        <v>45108</v>
      </c>
      <c r="C266" s="202">
        <v>28205.988467380008</v>
      </c>
      <c r="D266" s="202">
        <v>33836.482730420001</v>
      </c>
      <c r="E266" s="202">
        <v>5959.9711949000011</v>
      </c>
      <c r="F266" s="202">
        <v>8215.1281944900002</v>
      </c>
      <c r="G266" s="202">
        <v>9286.4789304200003</v>
      </c>
      <c r="H266" s="202">
        <v>8911.7709998699993</v>
      </c>
      <c r="I266" s="202">
        <v>1461.8742264700002</v>
      </c>
      <c r="J266" s="204"/>
      <c r="K266" s="204">
        <v>0.45462387172579571</v>
      </c>
      <c r="L266" s="204">
        <v>0.54537612827420423</v>
      </c>
      <c r="M266" s="204">
        <v>0.17614694304504355</v>
      </c>
      <c r="N266" s="204">
        <v>0.2427981060413231</v>
      </c>
      <c r="O266" s="204">
        <v>0.27446187603145533</v>
      </c>
      <c r="P266" s="204">
        <v>0.26338738349739793</v>
      </c>
      <c r="Q266" s="204">
        <v>4.3205691384780046E-2</v>
      </c>
      <c r="S266" s="70"/>
      <c r="T266" s="70"/>
      <c r="U266" s="70"/>
      <c r="AA266" s="179"/>
    </row>
    <row r="267" spans="2:27">
      <c r="B267" s="322">
        <v>45139</v>
      </c>
      <c r="C267" s="202">
        <v>28469.603815020007</v>
      </c>
      <c r="D267" s="202">
        <v>34325.190297770001</v>
      </c>
      <c r="E267" s="202">
        <v>5870.8330208399984</v>
      </c>
      <c r="F267" s="202">
        <v>8514.7376999900007</v>
      </c>
      <c r="G267" s="202">
        <v>9774.5673833300007</v>
      </c>
      <c r="H267" s="202">
        <v>8595.519242780003</v>
      </c>
      <c r="I267" s="202">
        <v>1568.5525748299997</v>
      </c>
      <c r="J267" s="204"/>
      <c r="K267" s="204">
        <v>0.45337522349199538</v>
      </c>
      <c r="L267" s="204">
        <v>0.54662477650800456</v>
      </c>
      <c r="M267" s="204">
        <v>0.17104058721877366</v>
      </c>
      <c r="N267" s="204">
        <v>0.24806798814587019</v>
      </c>
      <c r="O267" s="204">
        <v>0.28477180991515022</v>
      </c>
      <c r="P267" s="204">
        <v>0.25042147400830128</v>
      </c>
      <c r="Q267" s="204">
        <v>4.5698140711904665E-2</v>
      </c>
      <c r="S267" s="70"/>
      <c r="T267" s="70"/>
      <c r="U267" s="70"/>
      <c r="AA267" s="179"/>
    </row>
    <row r="268" spans="2:27">
      <c r="B268" s="322">
        <v>45170</v>
      </c>
      <c r="C268" s="202">
        <v>27957.984688330002</v>
      </c>
      <c r="D268" s="202">
        <v>34817.106488609985</v>
      </c>
      <c r="E268" s="202">
        <v>5920.3640715400006</v>
      </c>
      <c r="F268" s="202">
        <v>9303.589089060004</v>
      </c>
      <c r="G268" s="202">
        <v>9529.6743575400033</v>
      </c>
      <c r="H268" s="202">
        <v>8508.6358530699945</v>
      </c>
      <c r="I268" s="202">
        <v>1553.55731077</v>
      </c>
      <c r="J268" s="204"/>
      <c r="K268" s="204">
        <v>0.44536748834862999</v>
      </c>
      <c r="L268" s="204">
        <v>0.55463251165137006</v>
      </c>
      <c r="M268" s="204">
        <v>0.17004809754791353</v>
      </c>
      <c r="N268" s="204">
        <v>0.26722302984158469</v>
      </c>
      <c r="O268" s="204">
        <v>0.27371678078731543</v>
      </c>
      <c r="P268" s="204">
        <v>0.24438992637257867</v>
      </c>
      <c r="Q268" s="204">
        <v>4.4622165450607668E-2</v>
      </c>
      <c r="S268" s="70"/>
      <c r="T268" s="70"/>
      <c r="U268" s="70"/>
      <c r="AA268" s="179"/>
    </row>
    <row r="269" spans="2:27">
      <c r="B269" s="322">
        <v>45200</v>
      </c>
      <c r="C269" s="202">
        <v>27996.115049249991</v>
      </c>
      <c r="D269" s="202">
        <v>34888.856137940005</v>
      </c>
      <c r="E269" s="202">
        <v>6029.4890826299998</v>
      </c>
      <c r="F269" s="202">
        <v>9861.326102269999</v>
      </c>
      <c r="G269" s="202">
        <v>8883.2630516399968</v>
      </c>
      <c r="H269" s="202">
        <v>8566.8309870599987</v>
      </c>
      <c r="I269" s="202">
        <v>1546.7944068100001</v>
      </c>
      <c r="J269" s="204"/>
      <c r="K269" s="204">
        <v>0.44519564087759256</v>
      </c>
      <c r="L269" s="204">
        <v>0.55480435912240755</v>
      </c>
      <c r="M269" s="204">
        <v>0.17282562207317007</v>
      </c>
      <c r="N269" s="204">
        <v>0.28265907686954606</v>
      </c>
      <c r="O269" s="204">
        <v>0.25462447014990319</v>
      </c>
      <c r="P269" s="204">
        <v>0.24555445316248015</v>
      </c>
      <c r="Q269" s="204">
        <v>4.4336377744900679E-2</v>
      </c>
      <c r="S269" s="70"/>
      <c r="T269" s="70"/>
      <c r="U269" s="70"/>
      <c r="AA269" s="179"/>
    </row>
    <row r="270" spans="2:27">
      <c r="B270" s="322">
        <v>45231</v>
      </c>
      <c r="C270" s="202">
        <v>28012.196002500004</v>
      </c>
      <c r="D270" s="202">
        <v>35247.06845115</v>
      </c>
      <c r="E270" s="202">
        <v>6748.4256621200011</v>
      </c>
      <c r="F270" s="202">
        <v>9551.1739817899997</v>
      </c>
      <c r="G270" s="202">
        <v>8598.6976115100006</v>
      </c>
      <c r="H270" s="202">
        <v>8632.7762272599994</v>
      </c>
      <c r="I270" s="202">
        <v>1715.8038154400001</v>
      </c>
      <c r="J270" s="204"/>
      <c r="K270" s="204">
        <v>0.44281570840939055</v>
      </c>
      <c r="L270" s="204">
        <v>0.55718429159060945</v>
      </c>
      <c r="M270" s="204">
        <v>0.19146166070376819</v>
      </c>
      <c r="N270" s="204">
        <v>0.27097929558427691</v>
      </c>
      <c r="O270" s="204">
        <v>0.24395629544091946</v>
      </c>
      <c r="P270" s="204">
        <v>0.24492315033310638</v>
      </c>
      <c r="Q270" s="204">
        <v>4.8679597937929031E-2</v>
      </c>
      <c r="AA270" s="179"/>
    </row>
    <row r="271" spans="2:27">
      <c r="B271" s="322">
        <v>45261</v>
      </c>
      <c r="C271" s="11">
        <v>29588.51082850001</v>
      </c>
      <c r="D271" s="11">
        <v>35174.735481669988</v>
      </c>
      <c r="E271" s="11">
        <v>6766.3220139100031</v>
      </c>
      <c r="F271" s="11">
        <v>9168.796077140003</v>
      </c>
      <c r="G271" s="11">
        <v>8582.2902575799981</v>
      </c>
      <c r="H271" s="11">
        <v>8955.5615480900015</v>
      </c>
      <c r="I271" s="11">
        <v>1700.2000278599999</v>
      </c>
      <c r="J271" s="12"/>
      <c r="K271" s="12">
        <v>0.45687195306411971</v>
      </c>
      <c r="L271" s="12">
        <v>0.54312804693588035</v>
      </c>
      <c r="M271" s="12">
        <v>0.19237168638535207</v>
      </c>
      <c r="N271" s="12">
        <v>0.2606758531232804</v>
      </c>
      <c r="O271" s="12">
        <v>0.24400104613779633</v>
      </c>
      <c r="P271" s="12">
        <v>0.25461343311657558</v>
      </c>
      <c r="Q271" s="12">
        <v>4.8337981236995411E-2</v>
      </c>
    </row>
    <row r="272" spans="2:27">
      <c r="B272" s="322">
        <v>45292</v>
      </c>
      <c r="C272" s="11">
        <v>28470.479300750005</v>
      </c>
      <c r="D272" s="11">
        <v>35415.906176010001</v>
      </c>
      <c r="E272" s="11">
        <v>6503.8441146999985</v>
      </c>
      <c r="F272" s="11">
        <v>8878.4759875100008</v>
      </c>
      <c r="G272" s="11">
        <v>8755.3618353699985</v>
      </c>
      <c r="H272" s="11">
        <v>9572.5041718100001</v>
      </c>
      <c r="I272" s="11">
        <v>1704.9718076299996</v>
      </c>
      <c r="J272" s="12"/>
      <c r="K272" s="12">
        <v>0.44564235538269309</v>
      </c>
      <c r="L272" s="12">
        <v>0.55435764461730697</v>
      </c>
      <c r="M272" s="12">
        <v>0.18364577478205593</v>
      </c>
      <c r="N272" s="12">
        <v>0.25069706051608875</v>
      </c>
      <c r="O272" s="12">
        <v>0.24722074812949807</v>
      </c>
      <c r="P272" s="12">
        <v>0.27029398525453413</v>
      </c>
      <c r="Q272" s="12">
        <v>4.814243131782326E-2</v>
      </c>
    </row>
    <row r="273" spans="2:20">
      <c r="B273" s="322">
        <v>45323</v>
      </c>
      <c r="C273" s="11">
        <v>28619.764372979997</v>
      </c>
      <c r="D273" s="11">
        <v>35930.168968529993</v>
      </c>
      <c r="E273" s="11">
        <v>5967.1704958000018</v>
      </c>
      <c r="F273" s="11">
        <v>9397.2305065300006</v>
      </c>
      <c r="G273" s="11">
        <v>8871.5661758599981</v>
      </c>
      <c r="H273" s="11">
        <v>9924.3563740399986</v>
      </c>
      <c r="I273" s="11">
        <v>1769.3997153599998</v>
      </c>
      <c r="J273" s="12"/>
      <c r="K273" s="12">
        <v>0.44337403451004875</v>
      </c>
      <c r="L273" s="12">
        <v>0.55662596548995125</v>
      </c>
      <c r="M273" s="12">
        <v>0.16607894392503211</v>
      </c>
      <c r="N273" s="12">
        <v>0.26154475047144787</v>
      </c>
      <c r="O273" s="12">
        <v>0.24691440314717072</v>
      </c>
      <c r="P273" s="12">
        <v>0.27621577544940767</v>
      </c>
      <c r="Q273" s="12">
        <v>4.9246127006941538E-2</v>
      </c>
    </row>
    <row r="274" spans="2:20">
      <c r="B274" s="322">
        <v>45352</v>
      </c>
      <c r="C274" s="11">
        <v>28584.233558990003</v>
      </c>
      <c r="D274" s="11">
        <v>36255.824715510011</v>
      </c>
      <c r="E274" s="11">
        <v>6572.9255054100004</v>
      </c>
      <c r="F274" s="11">
        <v>8826.1309150600027</v>
      </c>
      <c r="G274" s="11">
        <v>8823.1475219899985</v>
      </c>
      <c r="H274" s="11">
        <v>10355.70383654</v>
      </c>
      <c r="I274" s="11">
        <v>1677.2018009599997</v>
      </c>
      <c r="J274" s="12"/>
      <c r="K274" s="12">
        <v>0.44084219415687159</v>
      </c>
      <c r="L274" s="12">
        <v>0.55915780584312846</v>
      </c>
      <c r="M274" s="12">
        <v>0.18129652844969424</v>
      </c>
      <c r="N274" s="12">
        <v>0.24344515896701754</v>
      </c>
      <c r="O274" s="12">
        <v>0.24336287006747845</v>
      </c>
      <c r="P274" s="12">
        <v>0.28563432731324889</v>
      </c>
      <c r="Q274" s="12">
        <v>4.6261115202560918E-2</v>
      </c>
    </row>
    <row r="275" spans="2:20">
      <c r="B275" s="322">
        <v>45383</v>
      </c>
      <c r="C275" s="11">
        <v>28932.483083909996</v>
      </c>
      <c r="D275" s="11">
        <v>36360.402808980005</v>
      </c>
      <c r="E275" s="11">
        <v>6334.5689254699982</v>
      </c>
      <c r="F275" s="11">
        <v>8889.6615989000002</v>
      </c>
      <c r="G275" s="11">
        <v>8751.2737351800006</v>
      </c>
      <c r="H275" s="11">
        <v>10688.233053169995</v>
      </c>
      <c r="I275" s="11">
        <v>1696.1156749100003</v>
      </c>
      <c r="J275" s="12"/>
      <c r="K275" s="12">
        <v>0.44311846058347631</v>
      </c>
      <c r="L275" s="12">
        <v>0.55688153941652363</v>
      </c>
      <c r="M275" s="12">
        <v>0.17421877166624095</v>
      </c>
      <c r="N275" s="12">
        <v>0.24449113152147114</v>
      </c>
      <c r="O275" s="12">
        <v>0.2406850692756452</v>
      </c>
      <c r="P275" s="12">
        <v>0.29395699308262452</v>
      </c>
      <c r="Q275" s="12">
        <v>4.6648034454018189E-2</v>
      </c>
    </row>
    <row r="276" spans="2:20">
      <c r="B276" s="322">
        <v>45413</v>
      </c>
      <c r="C276" s="11">
        <v>28740.497171889994</v>
      </c>
      <c r="D276" s="11">
        <v>37220.808369659986</v>
      </c>
      <c r="E276" s="11">
        <v>6259.7337495300008</v>
      </c>
      <c r="F276" s="11">
        <v>9436.9391063400017</v>
      </c>
      <c r="G276" s="11">
        <v>9129.3294291100028</v>
      </c>
      <c r="H276" s="11">
        <v>10606.455919619999</v>
      </c>
      <c r="I276" s="11">
        <v>1787.4670683500003</v>
      </c>
      <c r="J276" s="12"/>
      <c r="K276" s="12">
        <v>0.43571753069359637</v>
      </c>
      <c r="L276" s="12">
        <v>0.56428246930640358</v>
      </c>
      <c r="M276" s="12">
        <v>0.1681823298575866</v>
      </c>
      <c r="N276" s="12">
        <v>0.25354535338625206</v>
      </c>
      <c r="O276" s="12">
        <v>0.24528070279992867</v>
      </c>
      <c r="P276" s="12">
        <v>0.28496714708152193</v>
      </c>
      <c r="Q276" s="12">
        <v>4.8024466874710847E-2</v>
      </c>
    </row>
    <row r="277" spans="2:20">
      <c r="B277" s="322">
        <v>45444</v>
      </c>
      <c r="C277" s="11">
        <v>29049.80088526</v>
      </c>
      <c r="D277" s="11">
        <v>37901.590284679995</v>
      </c>
      <c r="E277" s="11">
        <v>6482.7973288400017</v>
      </c>
      <c r="F277" s="11">
        <v>9238.1742121900006</v>
      </c>
      <c r="G277" s="11">
        <v>9830.4601453900013</v>
      </c>
      <c r="H277" s="11">
        <v>10545.55610351</v>
      </c>
      <c r="I277" s="11">
        <v>1803.8562278000004</v>
      </c>
      <c r="J277" s="12"/>
      <c r="K277" s="12">
        <v>0.43389390985952886</v>
      </c>
      <c r="L277" s="12">
        <v>0.5661060901404712</v>
      </c>
      <c r="M277" s="12">
        <v>0.17104625231584158</v>
      </c>
      <c r="N277" s="12">
        <v>0.24374587035234319</v>
      </c>
      <c r="O277" s="12">
        <v>0.25937311952185849</v>
      </c>
      <c r="P277" s="12">
        <v>0.27824066658190488</v>
      </c>
      <c r="Q277" s="12">
        <v>4.7594091228051721E-2</v>
      </c>
    </row>
    <row r="278" spans="2:20">
      <c r="B278" s="322">
        <v>45474</v>
      </c>
      <c r="C278" s="11">
        <v>29038.528237899998</v>
      </c>
      <c r="D278" s="11">
        <v>38460.035684859991</v>
      </c>
      <c r="E278" s="11">
        <v>6581.4185305399988</v>
      </c>
      <c r="F278" s="11">
        <v>9144.7556738300027</v>
      </c>
      <c r="G278" s="11">
        <v>10686.762407289998</v>
      </c>
      <c r="H278" s="11">
        <v>10209.544766910003</v>
      </c>
      <c r="I278" s="11">
        <v>1837.3431376800004</v>
      </c>
      <c r="J278" s="12"/>
      <c r="K278" s="12">
        <v>0.43020957114183034</v>
      </c>
      <c r="L278" s="12">
        <v>0.56979042885816966</v>
      </c>
      <c r="M278" s="12">
        <v>0.17112450754316949</v>
      </c>
      <c r="N278" s="12">
        <v>0.23777424335272695</v>
      </c>
      <c r="O278" s="12">
        <v>0.27786820511296506</v>
      </c>
      <c r="P278" s="12">
        <v>0.26545999352119448</v>
      </c>
      <c r="Q278" s="12">
        <v>4.7773050469943984E-2</v>
      </c>
    </row>
    <row r="279" spans="2:20">
      <c r="B279" s="322">
        <v>45505</v>
      </c>
      <c r="C279" s="11">
        <v>29739.821670600002</v>
      </c>
      <c r="D279" s="11">
        <v>39008.503427429998</v>
      </c>
      <c r="E279" s="11">
        <v>6483.4979652400016</v>
      </c>
      <c r="F279" s="11">
        <v>9559.6303736000009</v>
      </c>
      <c r="G279" s="11">
        <v>11053.369142159996</v>
      </c>
      <c r="H279" s="11">
        <v>10010.140344189998</v>
      </c>
      <c r="I279" s="11">
        <v>1901.6659927199998</v>
      </c>
      <c r="J279" s="12"/>
      <c r="K279" s="12">
        <v>0.43258976314249437</v>
      </c>
      <c r="L279" s="12">
        <v>0.56741023685750547</v>
      </c>
      <c r="M279" s="12">
        <v>0.16620814879582677</v>
      </c>
      <c r="N279" s="12">
        <v>0.24506654834888925</v>
      </c>
      <c r="O279" s="12">
        <v>0.28335938916382797</v>
      </c>
      <c r="P279" s="12">
        <v>0.25661562704487584</v>
      </c>
      <c r="Q279" s="12">
        <v>4.8750286646580168E-2</v>
      </c>
    </row>
    <row r="280" spans="2:20">
      <c r="B280" s="322">
        <v>45536</v>
      </c>
      <c r="C280" s="11">
        <v>29922.937090859992</v>
      </c>
      <c r="D280" s="11">
        <v>39347.793792600009</v>
      </c>
      <c r="E280" s="11">
        <v>6616.5251578800007</v>
      </c>
      <c r="F280" s="11">
        <v>10051.4974296</v>
      </c>
      <c r="G280" s="11">
        <v>10694.372504679995</v>
      </c>
      <c r="H280" s="11">
        <v>10117.600385769998</v>
      </c>
      <c r="I280" s="11">
        <v>1867.3199314999995</v>
      </c>
      <c r="J280" s="12"/>
      <c r="K280" s="12">
        <v>0.43197085853189388</v>
      </c>
      <c r="L280" s="12">
        <v>0.56802914146810612</v>
      </c>
      <c r="M280" s="12">
        <v>0.16815696545066658</v>
      </c>
      <c r="N280" s="12">
        <v>0.25545573630649915</v>
      </c>
      <c r="O280" s="12">
        <v>0.27179420993273096</v>
      </c>
      <c r="P280" s="12">
        <v>0.25713572274222318</v>
      </c>
      <c r="Q280" s="12">
        <v>4.7457365567880057E-2</v>
      </c>
    </row>
    <row r="281" spans="2:20">
      <c r="B281" s="322">
        <v>45566</v>
      </c>
      <c r="C281" s="11">
        <v>30620.073930200004</v>
      </c>
      <c r="D281" s="11">
        <v>39781.361986669988</v>
      </c>
      <c r="E281" s="11">
        <v>6683.5658774800013</v>
      </c>
      <c r="F281" s="11">
        <v>11030.014472619998</v>
      </c>
      <c r="G281" s="11">
        <v>9981.7237859300003</v>
      </c>
      <c r="H281" s="11">
        <v>10078.494259459998</v>
      </c>
      <c r="I281" s="11">
        <v>2007.3034051100001</v>
      </c>
      <c r="J281" s="12"/>
      <c r="K281" s="12">
        <v>0.43493536078377981</v>
      </c>
      <c r="L281" s="12">
        <v>0.56506463921622019</v>
      </c>
      <c r="M281" s="12">
        <v>0.16800856625291352</v>
      </c>
      <c r="N281" s="12">
        <v>0.2772676968050603</v>
      </c>
      <c r="O281" s="12">
        <v>0.25091622238023209</v>
      </c>
      <c r="P281" s="12">
        <v>0.25334879637013952</v>
      </c>
      <c r="Q281" s="12">
        <v>5.0458718191654643E-2</v>
      </c>
    </row>
    <row r="282" spans="2:20">
      <c r="B282" s="322">
        <v>45597</v>
      </c>
      <c r="C282" s="11">
        <v>31534.123865040005</v>
      </c>
      <c r="D282" s="11">
        <v>39755.065735149976</v>
      </c>
      <c r="E282" s="11">
        <v>7194.9780360799996</v>
      </c>
      <c r="F282" s="11">
        <v>10653.890036980003</v>
      </c>
      <c r="G282" s="11">
        <v>9893.4330283699965</v>
      </c>
      <c r="H282" s="11">
        <v>10072.502239580002</v>
      </c>
      <c r="I282" s="11">
        <v>1939.3745616799993</v>
      </c>
      <c r="J282" s="12"/>
      <c r="K282" s="12">
        <v>0.44234089406672078</v>
      </c>
      <c r="L282" s="12">
        <v>0.55765910593327939</v>
      </c>
      <c r="M282" s="12">
        <v>0.18098671424401772</v>
      </c>
      <c r="N282" s="12">
        <v>0.26799422347654933</v>
      </c>
      <c r="O282" s="12">
        <v>0.24886524009091754</v>
      </c>
      <c r="P282" s="12">
        <v>0.25336965247364446</v>
      </c>
      <c r="Q282" s="12">
        <v>4.8784169714870887E-2</v>
      </c>
    </row>
    <row r="283" spans="2:20">
      <c r="B283" s="322">
        <v>45627</v>
      </c>
      <c r="C283" s="11">
        <v>33466.272536429991</v>
      </c>
      <c r="D283" s="11">
        <v>39769.090566370003</v>
      </c>
      <c r="E283" s="11">
        <v>7577.995403830002</v>
      </c>
      <c r="F283" s="11">
        <v>9783.7836645400002</v>
      </c>
      <c r="G283" s="11">
        <v>10198.27892891</v>
      </c>
      <c r="H283" s="11">
        <v>10283.140847339999</v>
      </c>
      <c r="I283" s="11">
        <v>1925.5736255300003</v>
      </c>
      <c r="J283" s="12"/>
      <c r="K283" s="12">
        <v>0.45696875277935889</v>
      </c>
      <c r="L283" s="12">
        <v>0.54303124722064111</v>
      </c>
      <c r="M283" s="12">
        <v>0.19055140335342163</v>
      </c>
      <c r="N283" s="12">
        <v>0.24601673767737237</v>
      </c>
      <c r="O283" s="12">
        <v>0.25643936927056815</v>
      </c>
      <c r="P283" s="12">
        <v>0.25857325254528313</v>
      </c>
      <c r="Q283" s="12">
        <v>4.8419237153354798E-2</v>
      </c>
    </row>
    <row r="284" spans="2:20">
      <c r="B284" s="322">
        <v>45658</v>
      </c>
      <c r="C284" s="11">
        <v>33404.352495949999</v>
      </c>
      <c r="D284" s="11">
        <v>40520.768035479981</v>
      </c>
      <c r="E284" s="11">
        <v>6700.9130857400005</v>
      </c>
      <c r="F284" s="11">
        <v>10592.067838990002</v>
      </c>
      <c r="G284" s="11">
        <v>10748.01649238</v>
      </c>
      <c r="H284" s="11">
        <v>10589.092612900007</v>
      </c>
      <c r="I284" s="11">
        <v>1890.2793514799996</v>
      </c>
      <c r="J284" s="12"/>
      <c r="K284" s="12">
        <v>0.45186740658404229</v>
      </c>
      <c r="L284" s="12">
        <v>0.54813259341595777</v>
      </c>
      <c r="M284" s="12">
        <v>0.16537147089288443</v>
      </c>
      <c r="N284" s="12">
        <v>0.26140106817063058</v>
      </c>
      <c r="O284" s="12">
        <v>0.26524971653614215</v>
      </c>
      <c r="P284" s="12">
        <v>0.26132764272719533</v>
      </c>
      <c r="Q284" s="12">
        <v>4.6650101673147447E-2</v>
      </c>
    </row>
    <row r="285" spans="2:20">
      <c r="B285" s="322">
        <v>45689</v>
      </c>
      <c r="C285" s="11">
        <v>34177.654068700002</v>
      </c>
      <c r="D285" s="11">
        <v>41143.724999529994</v>
      </c>
      <c r="E285" s="11">
        <v>6739.5375877000006</v>
      </c>
      <c r="F285" s="11">
        <v>10828.98369933</v>
      </c>
      <c r="G285" s="11">
        <v>10946.404743659999</v>
      </c>
      <c r="H285" s="11">
        <v>10763.261655750001</v>
      </c>
      <c r="I285" s="11">
        <v>1865.0962133299993</v>
      </c>
      <c r="J285" s="12"/>
      <c r="K285" s="12">
        <v>0.45375767798595562</v>
      </c>
      <c r="L285" s="12">
        <v>0.54624232201404443</v>
      </c>
      <c r="M285" s="12">
        <v>0.16380650616315232</v>
      </c>
      <c r="N285" s="12">
        <v>0.26320173483746967</v>
      </c>
      <c r="O285" s="12">
        <v>0.26605568895100257</v>
      </c>
      <c r="P285" s="12">
        <v>0.26160434062508486</v>
      </c>
      <c r="Q285" s="12">
        <v>4.5331729423290529E-2</v>
      </c>
    </row>
    <row r="286" spans="2:20">
      <c r="B286" s="3"/>
      <c r="C286" s="11"/>
      <c r="D286" s="11"/>
      <c r="E286" s="11"/>
      <c r="F286" s="11"/>
      <c r="G286" s="11"/>
      <c r="H286" s="11"/>
      <c r="I286" s="11"/>
      <c r="J286" s="12"/>
      <c r="K286" s="12"/>
      <c r="L286" s="12"/>
      <c r="M286" s="12"/>
      <c r="N286" s="12"/>
      <c r="O286" s="12"/>
      <c r="P286" s="12"/>
      <c r="Q286" s="12"/>
    </row>
    <row r="287" spans="2:20">
      <c r="B287" s="205" t="s">
        <v>297</v>
      </c>
      <c r="P287" s="9" t="s">
        <v>236</v>
      </c>
      <c r="T287" s="70"/>
    </row>
    <row r="288" spans="2:20">
      <c r="B288" s="205" t="s">
        <v>298</v>
      </c>
      <c r="P288" s="70"/>
      <c r="S288" s="70"/>
    </row>
    <row r="289" spans="2:19">
      <c r="B289" s="205" t="s">
        <v>332</v>
      </c>
      <c r="P289" s="70"/>
      <c r="S289" s="70"/>
    </row>
    <row r="290" spans="2:19">
      <c r="B290" s="205" t="s">
        <v>336</v>
      </c>
      <c r="S290" s="182"/>
    </row>
    <row r="291" spans="2:19">
      <c r="S291" s="70"/>
    </row>
  </sheetData>
  <mergeCells count="8">
    <mergeCell ref="A8:Q8"/>
    <mergeCell ref="B11:B13"/>
    <mergeCell ref="C11:I11"/>
    <mergeCell ref="K11:Q11"/>
    <mergeCell ref="C12:D12"/>
    <mergeCell ref="E12:I12"/>
    <mergeCell ref="K12:L12"/>
    <mergeCell ref="M12:Q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V289"/>
  <sheetViews>
    <sheetView showGridLines="0" zoomScale="90" zoomScaleNormal="90" workbookViewId="0">
      <pane xSplit="2" ySplit="12" topLeftCell="C264" activePane="bottomRight" state="frozen"/>
      <selection activeCell="C12" sqref="C12"/>
      <selection pane="topRight" activeCell="C12" sqref="C12"/>
      <selection pane="bottomLeft" activeCell="C12" sqref="C12"/>
      <selection pane="bottomRight" activeCell="E292" sqref="E292"/>
    </sheetView>
  </sheetViews>
  <sheetFormatPr baseColWidth="10" defaultColWidth="11.42578125" defaultRowHeight="15"/>
  <cols>
    <col min="1" max="2" width="11.42578125" style="9"/>
    <col min="3" max="8" width="13.42578125" style="9" customWidth="1"/>
    <col min="9" max="9" width="2.5703125" style="9" customWidth="1"/>
    <col min="10" max="16384" width="11.42578125" style="9"/>
  </cols>
  <sheetData>
    <row r="1" spans="1:17">
      <c r="A1" s="16"/>
    </row>
    <row r="2" spans="1:17">
      <c r="B2" s="8"/>
    </row>
    <row r="6" spans="1:17">
      <c r="B6" s="8"/>
    </row>
    <row r="7" spans="1:17">
      <c r="B7" s="4"/>
    </row>
    <row r="8" spans="1:17">
      <c r="A8" s="363"/>
      <c r="B8" s="363"/>
      <c r="C8" s="363"/>
      <c r="D8" s="363"/>
      <c r="E8" s="363"/>
      <c r="F8" s="363"/>
      <c r="G8" s="363"/>
      <c r="H8" s="363"/>
      <c r="I8" s="363"/>
      <c r="J8" s="363"/>
      <c r="K8" s="363"/>
      <c r="L8" s="363"/>
      <c r="M8" s="363"/>
      <c r="N8" s="363"/>
      <c r="O8" s="363"/>
      <c r="P8" s="363"/>
      <c r="Q8" s="363"/>
    </row>
    <row r="9" spans="1:17">
      <c r="B9" s="4"/>
    </row>
    <row r="10" spans="1:17" ht="15.75" thickBot="1"/>
    <row r="11" spans="1:17" ht="15.75" thickTop="1">
      <c r="B11" s="366" t="s">
        <v>7</v>
      </c>
      <c r="C11" s="366" t="s">
        <v>34</v>
      </c>
      <c r="D11" s="366"/>
      <c r="E11" s="366"/>
      <c r="F11" s="366"/>
      <c r="G11" s="366"/>
      <c r="H11" s="366"/>
    </row>
    <row r="12" spans="1:17" ht="15.75" thickBot="1">
      <c r="B12" s="367"/>
      <c r="C12" s="329" t="s">
        <v>60</v>
      </c>
      <c r="D12" s="329" t="s">
        <v>30</v>
      </c>
      <c r="E12" s="329" t="s">
        <v>31</v>
      </c>
      <c r="F12" s="329" t="s">
        <v>32</v>
      </c>
      <c r="G12" s="329" t="s">
        <v>33</v>
      </c>
      <c r="H12" s="329" t="s">
        <v>1</v>
      </c>
    </row>
    <row r="13" spans="1:17" ht="15.75" thickTop="1">
      <c r="B13" s="322">
        <v>37438</v>
      </c>
      <c r="C13" s="11">
        <v>1723.1895400000001</v>
      </c>
      <c r="D13" s="11">
        <v>960.57919300000003</v>
      </c>
      <c r="E13" s="11">
        <v>56.652217</v>
      </c>
      <c r="F13" s="11">
        <v>315.000767</v>
      </c>
      <c r="G13" s="11">
        <v>0</v>
      </c>
      <c r="H13" s="11">
        <v>3055.4217169999997</v>
      </c>
    </row>
    <row r="14" spans="1:17">
      <c r="B14" s="322">
        <v>37469</v>
      </c>
      <c r="C14" s="11">
        <v>1729.561502</v>
      </c>
      <c r="D14" s="11">
        <v>995.68651799999998</v>
      </c>
      <c r="E14" s="11">
        <v>58.416558000000002</v>
      </c>
      <c r="F14" s="11">
        <v>329.34271899999999</v>
      </c>
      <c r="G14" s="11">
        <v>0</v>
      </c>
      <c r="H14" s="11">
        <v>3113.0072970000001</v>
      </c>
    </row>
    <row r="15" spans="1:17">
      <c r="B15" s="322">
        <v>37500</v>
      </c>
      <c r="C15" s="11">
        <v>1817.4460280000001</v>
      </c>
      <c r="D15" s="11">
        <v>1024.4165049999999</v>
      </c>
      <c r="E15" s="11">
        <v>35.402988999999998</v>
      </c>
      <c r="F15" s="11">
        <v>295.511526</v>
      </c>
      <c r="G15" s="11">
        <v>0</v>
      </c>
      <c r="H15" s="11">
        <v>3172.7770479999999</v>
      </c>
    </row>
    <row r="16" spans="1:17">
      <c r="B16" s="322">
        <v>37530</v>
      </c>
      <c r="C16" s="11">
        <v>1845.061003</v>
      </c>
      <c r="D16" s="11">
        <v>1015.724566</v>
      </c>
      <c r="E16" s="11">
        <v>42.532646999999997</v>
      </c>
      <c r="F16" s="11">
        <v>307.934664</v>
      </c>
      <c r="G16" s="11">
        <v>0</v>
      </c>
      <c r="H16" s="11">
        <v>3211.25288</v>
      </c>
    </row>
    <row r="17" spans="2:8">
      <c r="B17" s="322">
        <v>37561</v>
      </c>
      <c r="C17" s="11">
        <v>1832.9728230000001</v>
      </c>
      <c r="D17" s="11">
        <v>1046.360772</v>
      </c>
      <c r="E17" s="11">
        <v>50.775105000000003</v>
      </c>
      <c r="F17" s="11">
        <v>313.16506199999998</v>
      </c>
      <c r="G17" s="11">
        <v>0</v>
      </c>
      <c r="H17" s="11">
        <v>3243.2737620000003</v>
      </c>
    </row>
    <row r="18" spans="2:8">
      <c r="B18" s="322">
        <v>37591</v>
      </c>
      <c r="C18" s="11">
        <v>1855.868001</v>
      </c>
      <c r="D18" s="11">
        <v>1023.925921</v>
      </c>
      <c r="E18" s="11">
        <v>63.341847999999999</v>
      </c>
      <c r="F18" s="11">
        <v>318.76561900000002</v>
      </c>
      <c r="G18" s="11">
        <v>0</v>
      </c>
      <c r="H18" s="11">
        <v>3261.9013889999997</v>
      </c>
    </row>
    <row r="19" spans="2:8">
      <c r="B19" s="322">
        <v>37622</v>
      </c>
      <c r="C19" s="11">
        <v>1856.124728</v>
      </c>
      <c r="D19" s="11">
        <v>1003.686503</v>
      </c>
      <c r="E19" s="11">
        <v>63.095877000000002</v>
      </c>
      <c r="F19" s="11">
        <v>320.086026</v>
      </c>
      <c r="G19" s="11">
        <v>0</v>
      </c>
      <c r="H19" s="11">
        <v>3242.9931340000003</v>
      </c>
    </row>
    <row r="20" spans="2:8">
      <c r="B20" s="322">
        <v>37653</v>
      </c>
      <c r="C20" s="11">
        <v>1849.6304540000001</v>
      </c>
      <c r="D20" s="11">
        <v>1011.138816</v>
      </c>
      <c r="E20" s="11">
        <v>62.797733999999998</v>
      </c>
      <c r="F20" s="11">
        <v>321.14538900000002</v>
      </c>
      <c r="G20" s="11">
        <v>0</v>
      </c>
      <c r="H20" s="11">
        <v>3244.7123930000007</v>
      </c>
    </row>
    <row r="21" spans="2:8">
      <c r="B21" s="322">
        <v>37681</v>
      </c>
      <c r="C21" s="11">
        <v>1976.8279809999999</v>
      </c>
      <c r="D21" s="11">
        <v>897.60073499999999</v>
      </c>
      <c r="E21" s="11">
        <v>69.919246000000001</v>
      </c>
      <c r="F21" s="11">
        <v>300.77406000000002</v>
      </c>
      <c r="G21" s="11">
        <v>0</v>
      </c>
      <c r="H21" s="11">
        <v>3245.122022</v>
      </c>
    </row>
    <row r="22" spans="2:8">
      <c r="B22" s="322">
        <v>37712</v>
      </c>
      <c r="C22" s="11">
        <v>1996.481055</v>
      </c>
      <c r="D22" s="11">
        <v>887.99373300000002</v>
      </c>
      <c r="E22" s="11">
        <v>72.957635999999994</v>
      </c>
      <c r="F22" s="11">
        <v>302.51431200000002</v>
      </c>
      <c r="G22" s="11">
        <v>0</v>
      </c>
      <c r="H22" s="11">
        <v>3259.9467359999999</v>
      </c>
    </row>
    <row r="23" spans="2:8">
      <c r="B23" s="322">
        <v>37742</v>
      </c>
      <c r="C23" s="11">
        <v>2013.447557</v>
      </c>
      <c r="D23" s="11">
        <v>907.23637499999995</v>
      </c>
      <c r="E23" s="11">
        <v>79.019726000000006</v>
      </c>
      <c r="F23" s="11">
        <v>314.83348799999999</v>
      </c>
      <c r="G23" s="11">
        <v>0</v>
      </c>
      <c r="H23" s="11">
        <v>3314.5371459999997</v>
      </c>
    </row>
    <row r="24" spans="2:8">
      <c r="B24" s="322">
        <v>37773</v>
      </c>
      <c r="C24" s="11">
        <v>2017.1516099999999</v>
      </c>
      <c r="D24" s="11">
        <v>883.32524699999999</v>
      </c>
      <c r="E24" s="11">
        <v>84.472891000000004</v>
      </c>
      <c r="F24" s="11">
        <v>320.99514399999998</v>
      </c>
      <c r="G24" s="11">
        <v>0</v>
      </c>
      <c r="H24" s="11">
        <v>3305.9448919999995</v>
      </c>
    </row>
    <row r="25" spans="2:8">
      <c r="B25" s="322">
        <v>37803</v>
      </c>
      <c r="C25" s="11">
        <v>2028.47801</v>
      </c>
      <c r="D25" s="11">
        <v>895.77609299999995</v>
      </c>
      <c r="E25" s="11">
        <v>89.800292999999996</v>
      </c>
      <c r="F25" s="11">
        <v>332.71680700000002</v>
      </c>
      <c r="G25" s="11">
        <v>0</v>
      </c>
      <c r="H25" s="11">
        <v>3346.7712030000002</v>
      </c>
    </row>
    <row r="26" spans="2:8">
      <c r="B26" s="322">
        <v>37834</v>
      </c>
      <c r="C26" s="11">
        <v>2025.9889169999999</v>
      </c>
      <c r="D26" s="11">
        <v>927.84464600000001</v>
      </c>
      <c r="E26" s="11">
        <v>103.48910600000001</v>
      </c>
      <c r="F26" s="11">
        <v>346.72397100000001</v>
      </c>
      <c r="G26" s="11">
        <v>0</v>
      </c>
      <c r="H26" s="11">
        <v>3404.04664</v>
      </c>
    </row>
    <row r="27" spans="2:8">
      <c r="B27" s="322">
        <v>37865</v>
      </c>
      <c r="C27" s="11">
        <v>2080.5834589999999</v>
      </c>
      <c r="D27" s="11">
        <v>946.170389</v>
      </c>
      <c r="E27" s="11">
        <v>112.331452</v>
      </c>
      <c r="F27" s="11">
        <v>361.24324999999999</v>
      </c>
      <c r="G27" s="11">
        <v>0</v>
      </c>
      <c r="H27" s="11">
        <v>3500.3285499999997</v>
      </c>
    </row>
    <row r="28" spans="2:8">
      <c r="B28" s="322">
        <v>37895</v>
      </c>
      <c r="C28" s="11">
        <v>2093.4979201700003</v>
      </c>
      <c r="D28" s="11">
        <v>950.23412299999995</v>
      </c>
      <c r="E28" s="11">
        <v>122.036215</v>
      </c>
      <c r="F28" s="11">
        <v>373.32646099999999</v>
      </c>
      <c r="G28" s="11">
        <v>0</v>
      </c>
      <c r="H28" s="11">
        <v>3539.0947191700002</v>
      </c>
    </row>
    <row r="29" spans="2:8">
      <c r="B29" s="322">
        <v>37926</v>
      </c>
      <c r="C29" s="11">
        <v>2109.6813642699999</v>
      </c>
      <c r="D29" s="11">
        <v>987.61024799999996</v>
      </c>
      <c r="E29" s="11">
        <v>133.63958299999999</v>
      </c>
      <c r="F29" s="11">
        <v>389.19676500000003</v>
      </c>
      <c r="G29" s="11">
        <v>0</v>
      </c>
      <c r="H29" s="11">
        <v>3620.1279602700001</v>
      </c>
    </row>
    <row r="30" spans="2:8">
      <c r="B30" s="322">
        <v>37956</v>
      </c>
      <c r="C30" s="11">
        <v>2113.4973675400001</v>
      </c>
      <c r="D30" s="11">
        <v>995.02549801999999</v>
      </c>
      <c r="E30" s="11">
        <v>138.53120906999999</v>
      </c>
      <c r="F30" s="11">
        <v>398.46059794999996</v>
      </c>
      <c r="G30" s="11">
        <v>0</v>
      </c>
      <c r="H30" s="11">
        <v>3645.5146725800005</v>
      </c>
    </row>
    <row r="31" spans="2:8">
      <c r="B31" s="322">
        <v>37987</v>
      </c>
      <c r="C31" s="11">
        <v>2099.0833276900003</v>
      </c>
      <c r="D31" s="11">
        <v>1018.72195651</v>
      </c>
      <c r="E31" s="11">
        <v>143.57819422</v>
      </c>
      <c r="F31" s="11">
        <v>406.38725060000002</v>
      </c>
      <c r="G31" s="11">
        <v>0</v>
      </c>
      <c r="H31" s="11">
        <v>3667.7707290200005</v>
      </c>
    </row>
    <row r="32" spans="2:8">
      <c r="B32" s="322">
        <v>38018</v>
      </c>
      <c r="C32" s="11">
        <v>2096.3033983400001</v>
      </c>
      <c r="D32" s="11">
        <v>1018.7836017299999</v>
      </c>
      <c r="E32" s="11">
        <v>147.36154865</v>
      </c>
      <c r="F32" s="11">
        <v>413.96430078000003</v>
      </c>
      <c r="G32" s="11">
        <v>0</v>
      </c>
      <c r="H32" s="11">
        <v>3676.4128494999995</v>
      </c>
    </row>
    <row r="33" spans="2:8">
      <c r="B33" s="322">
        <v>38047</v>
      </c>
      <c r="C33" s="11">
        <v>2117.3394787599996</v>
      </c>
      <c r="D33" s="11">
        <v>1028.5245238099999</v>
      </c>
      <c r="E33" s="11">
        <v>154.24842981</v>
      </c>
      <c r="F33" s="11">
        <v>428.00293690999996</v>
      </c>
      <c r="G33" s="11">
        <v>0</v>
      </c>
      <c r="H33" s="11">
        <v>3728.1153692899993</v>
      </c>
    </row>
    <row r="34" spans="2:8">
      <c r="B34" s="322">
        <v>38078</v>
      </c>
      <c r="C34" s="11">
        <v>2128.9610027200001</v>
      </c>
      <c r="D34" s="11">
        <v>1049.55256414</v>
      </c>
      <c r="E34" s="11">
        <v>168.14053422000001</v>
      </c>
      <c r="F34" s="11">
        <v>444.80077948000002</v>
      </c>
      <c r="G34" s="11">
        <v>0</v>
      </c>
      <c r="H34" s="11">
        <v>3791.4548805600002</v>
      </c>
    </row>
    <row r="35" spans="2:8" ht="15.75" customHeight="1">
      <c r="B35" s="322">
        <v>38108</v>
      </c>
      <c r="C35" s="11">
        <v>2171.1712360799997</v>
      </c>
      <c r="D35" s="11">
        <v>1067.0316680000001</v>
      </c>
      <c r="E35" s="11">
        <v>174.80588800000001</v>
      </c>
      <c r="F35" s="11">
        <v>458.74116800000002</v>
      </c>
      <c r="G35" s="11">
        <v>0</v>
      </c>
      <c r="H35" s="11">
        <v>3871.7499600799997</v>
      </c>
    </row>
    <row r="36" spans="2:8" ht="15" customHeight="1">
      <c r="B36" s="322">
        <v>38139</v>
      </c>
      <c r="C36" s="11">
        <v>2216.4462029400001</v>
      </c>
      <c r="D36" s="11">
        <v>1088.080584</v>
      </c>
      <c r="E36" s="11">
        <v>186.43825699999999</v>
      </c>
      <c r="F36" s="11">
        <v>477.34651000000002</v>
      </c>
      <c r="G36" s="11">
        <v>0</v>
      </c>
      <c r="H36" s="11">
        <v>3968.3115539400001</v>
      </c>
    </row>
    <row r="37" spans="2:8">
      <c r="B37" s="322">
        <v>38169</v>
      </c>
      <c r="C37" s="11">
        <v>2243.2787796999996</v>
      </c>
      <c r="D37" s="11">
        <v>1139.56288827</v>
      </c>
      <c r="E37" s="11">
        <v>198.81236407</v>
      </c>
      <c r="F37" s="11">
        <v>497.97676794</v>
      </c>
      <c r="G37" s="11">
        <v>0</v>
      </c>
      <c r="H37" s="11">
        <v>4079.6307999799997</v>
      </c>
    </row>
    <row r="38" spans="2:8">
      <c r="B38" s="322">
        <v>38200</v>
      </c>
      <c r="C38" s="11">
        <v>2298.4710437499998</v>
      </c>
      <c r="D38" s="11">
        <v>1175.041293</v>
      </c>
      <c r="E38" s="11">
        <v>216.83369200000001</v>
      </c>
      <c r="F38" s="11">
        <v>520.50244199999997</v>
      </c>
      <c r="G38" s="11">
        <v>0</v>
      </c>
      <c r="H38" s="11">
        <v>4210.8484707500002</v>
      </c>
    </row>
    <row r="39" spans="2:8">
      <c r="B39" s="322">
        <v>38231</v>
      </c>
      <c r="C39" s="11">
        <v>2339.8563032399998</v>
      </c>
      <c r="D39" s="11">
        <v>1231.902525</v>
      </c>
      <c r="E39" s="11">
        <v>225.177772</v>
      </c>
      <c r="F39" s="11">
        <v>541.62090999999998</v>
      </c>
      <c r="G39" s="11">
        <v>0</v>
      </c>
      <c r="H39" s="11">
        <v>4338.5575102399998</v>
      </c>
    </row>
    <row r="40" spans="2:8">
      <c r="B40" s="322">
        <v>38261</v>
      </c>
      <c r="C40" s="11">
        <v>2422.5927157300002</v>
      </c>
      <c r="D40" s="11">
        <v>1262.2057238800001</v>
      </c>
      <c r="E40" s="11">
        <v>235.368044</v>
      </c>
      <c r="F40" s="11">
        <v>566.78367100000003</v>
      </c>
      <c r="G40" s="11">
        <v>0</v>
      </c>
      <c r="H40" s="11">
        <v>4486.95015461</v>
      </c>
    </row>
    <row r="41" spans="2:8">
      <c r="B41" s="322">
        <v>38292</v>
      </c>
      <c r="C41" s="11">
        <v>2408.38600855</v>
      </c>
      <c r="D41" s="11">
        <v>1286.27953742</v>
      </c>
      <c r="E41" s="11">
        <v>247.09544306000001</v>
      </c>
      <c r="F41" s="11">
        <v>584.59510899999998</v>
      </c>
      <c r="G41" s="11">
        <v>0</v>
      </c>
      <c r="H41" s="11">
        <v>4526.3560980299999</v>
      </c>
    </row>
    <row r="42" spans="2:8">
      <c r="B42" s="322">
        <v>38322</v>
      </c>
      <c r="C42" s="11">
        <v>2446.4572605500002</v>
      </c>
      <c r="D42" s="11">
        <v>1343.1858183899999</v>
      </c>
      <c r="E42" s="11">
        <v>289.78891679000003</v>
      </c>
      <c r="F42" s="11">
        <v>613.24585963999994</v>
      </c>
      <c r="G42" s="11">
        <v>0</v>
      </c>
      <c r="H42" s="11">
        <v>4692.6778553700005</v>
      </c>
    </row>
    <row r="43" spans="2:8">
      <c r="B43" s="322">
        <v>38353</v>
      </c>
      <c r="C43" s="11">
        <v>2456.1888597699999</v>
      </c>
      <c r="D43" s="11">
        <v>1342.2139520000001</v>
      </c>
      <c r="E43" s="11">
        <v>321.34308935000001</v>
      </c>
      <c r="F43" s="11">
        <v>628.86536483000009</v>
      </c>
      <c r="G43" s="11">
        <v>0</v>
      </c>
      <c r="H43" s="11">
        <v>4748.6112659499995</v>
      </c>
    </row>
    <row r="44" spans="2:8">
      <c r="B44" s="322">
        <v>38384</v>
      </c>
      <c r="C44" s="11">
        <v>2476.60613827</v>
      </c>
      <c r="D44" s="11">
        <v>1361.0727220000001</v>
      </c>
      <c r="E44" s="11">
        <v>317.89627254999999</v>
      </c>
      <c r="F44" s="11">
        <v>642.37707412999998</v>
      </c>
      <c r="G44" s="11">
        <v>0</v>
      </c>
      <c r="H44" s="11">
        <v>4797.9522069499999</v>
      </c>
    </row>
    <row r="45" spans="2:8">
      <c r="B45" s="322">
        <v>38412</v>
      </c>
      <c r="C45" s="11">
        <v>2509.7644211699994</v>
      </c>
      <c r="D45" s="11">
        <v>1390.721757</v>
      </c>
      <c r="E45" s="11">
        <v>372.49456887000002</v>
      </c>
      <c r="F45" s="11">
        <v>635.58189300000004</v>
      </c>
      <c r="G45" s="11">
        <v>0</v>
      </c>
      <c r="H45" s="11">
        <v>4908.5626400399997</v>
      </c>
    </row>
    <row r="46" spans="2:8">
      <c r="B46" s="322">
        <v>38443</v>
      </c>
      <c r="C46" s="11">
        <v>2547.0986536600003</v>
      </c>
      <c r="D46" s="11">
        <v>1407.0610305</v>
      </c>
      <c r="E46" s="11">
        <v>421.81758063999996</v>
      </c>
      <c r="F46" s="11">
        <v>652.02313632999994</v>
      </c>
      <c r="G46" s="11">
        <v>0</v>
      </c>
      <c r="H46" s="11">
        <v>5028.0004011299998</v>
      </c>
    </row>
    <row r="47" spans="2:8">
      <c r="B47" s="322">
        <v>38473</v>
      </c>
      <c r="C47" s="11">
        <v>2587.6134706799999</v>
      </c>
      <c r="D47" s="11">
        <v>1445.6178615599999</v>
      </c>
      <c r="E47" s="11">
        <v>437.01864468999997</v>
      </c>
      <c r="F47" s="11">
        <v>671.18050412000002</v>
      </c>
      <c r="G47" s="11">
        <v>0</v>
      </c>
      <c r="H47" s="11">
        <v>5141.4304810499998</v>
      </c>
    </row>
    <row r="48" spans="2:8">
      <c r="B48" s="322">
        <v>38504</v>
      </c>
      <c r="C48" s="11">
        <v>2676.6512353799999</v>
      </c>
      <c r="D48" s="11">
        <v>1456.095861</v>
      </c>
      <c r="E48" s="11">
        <v>451.29126835</v>
      </c>
      <c r="F48" s="11">
        <v>660.22942499999999</v>
      </c>
      <c r="G48" s="11">
        <v>0</v>
      </c>
      <c r="H48" s="11">
        <v>5244.26778973</v>
      </c>
    </row>
    <row r="49" spans="2:8">
      <c r="B49" s="322">
        <v>38534</v>
      </c>
      <c r="C49" s="11">
        <v>2693.2958899699997</v>
      </c>
      <c r="D49" s="11">
        <v>1516.6838680000001</v>
      </c>
      <c r="E49" s="11">
        <v>477.04705284000005</v>
      </c>
      <c r="F49" s="11">
        <v>679.64598599999999</v>
      </c>
      <c r="G49" s="11">
        <v>0</v>
      </c>
      <c r="H49" s="11">
        <v>5366.6727968100004</v>
      </c>
    </row>
    <row r="50" spans="2:8">
      <c r="B50" s="322">
        <v>38565</v>
      </c>
      <c r="C50" s="11">
        <v>2717.72861431</v>
      </c>
      <c r="D50" s="11">
        <v>1554.1688569999999</v>
      </c>
      <c r="E50" s="11">
        <v>490.23514290999998</v>
      </c>
      <c r="F50" s="11">
        <v>703.95266200000003</v>
      </c>
      <c r="G50" s="11">
        <v>0</v>
      </c>
      <c r="H50" s="11">
        <v>5466.0852762199993</v>
      </c>
    </row>
    <row r="51" spans="2:8">
      <c r="B51" s="322">
        <v>38596</v>
      </c>
      <c r="C51" s="11">
        <v>2770.5085780299996</v>
      </c>
      <c r="D51" s="11">
        <v>1614.302484</v>
      </c>
      <c r="E51" s="11">
        <v>508.96743256999997</v>
      </c>
      <c r="F51" s="11">
        <v>723.50791400000003</v>
      </c>
      <c r="G51" s="11">
        <v>0</v>
      </c>
      <c r="H51" s="11">
        <v>5617.286408599999</v>
      </c>
    </row>
    <row r="52" spans="2:8">
      <c r="B52" s="322">
        <v>38626</v>
      </c>
      <c r="C52" s="11">
        <v>2790.9247517100002</v>
      </c>
      <c r="D52" s="11">
        <v>1636.8055582300001</v>
      </c>
      <c r="E52" s="11">
        <v>527.60197053000002</v>
      </c>
      <c r="F52" s="11">
        <v>744.527332</v>
      </c>
      <c r="G52" s="11">
        <v>0</v>
      </c>
      <c r="H52" s="11">
        <v>5699.8596124699998</v>
      </c>
    </row>
    <row r="53" spans="2:8">
      <c r="B53" s="322">
        <v>38657</v>
      </c>
      <c r="C53" s="11">
        <v>2816.49070583</v>
      </c>
      <c r="D53" s="11">
        <v>1703.6687323599999</v>
      </c>
      <c r="E53" s="11">
        <v>545.10418527000002</v>
      </c>
      <c r="F53" s="11">
        <v>760.93435399999998</v>
      </c>
      <c r="G53" s="11">
        <v>0</v>
      </c>
      <c r="H53" s="11">
        <v>5826.1979774599995</v>
      </c>
    </row>
    <row r="54" spans="2:8">
      <c r="B54" s="322">
        <v>38687</v>
      </c>
      <c r="C54" s="11">
        <v>2876.6229505400001</v>
      </c>
      <c r="D54" s="11">
        <v>1790.08451515</v>
      </c>
      <c r="E54" s="11">
        <v>557.18458935000001</v>
      </c>
      <c r="F54" s="11">
        <v>784.53883599999995</v>
      </c>
      <c r="G54" s="11">
        <v>0</v>
      </c>
      <c r="H54" s="11">
        <v>6008.4308910400005</v>
      </c>
    </row>
    <row r="55" spans="2:8">
      <c r="B55" s="322">
        <v>38718</v>
      </c>
      <c r="C55" s="11">
        <v>2839.0804336399997</v>
      </c>
      <c r="D55" s="11">
        <v>1816.9251298900001</v>
      </c>
      <c r="E55" s="11">
        <v>562.37500017999992</v>
      </c>
      <c r="F55" s="11">
        <v>800.23959981999997</v>
      </c>
      <c r="G55" s="11">
        <v>0</v>
      </c>
      <c r="H55" s="11">
        <v>6018.6201635299994</v>
      </c>
    </row>
    <row r="56" spans="2:8">
      <c r="B56" s="322">
        <v>38749</v>
      </c>
      <c r="C56" s="11">
        <v>2872.7830697499999</v>
      </c>
      <c r="D56" s="11">
        <v>1847.52301485</v>
      </c>
      <c r="E56" s="11">
        <v>572.17933786000003</v>
      </c>
      <c r="F56" s="11">
        <v>819.070605</v>
      </c>
      <c r="G56" s="11">
        <v>0</v>
      </c>
      <c r="H56" s="11">
        <v>6111.5560274600002</v>
      </c>
    </row>
    <row r="57" spans="2:8">
      <c r="B57" s="322">
        <v>38777</v>
      </c>
      <c r="C57" s="11">
        <v>2900.5430976699995</v>
      </c>
      <c r="D57" s="11">
        <v>1898.63817432</v>
      </c>
      <c r="E57" s="11">
        <v>583.32689186000005</v>
      </c>
      <c r="F57" s="11">
        <v>844.88871500000005</v>
      </c>
      <c r="G57" s="11">
        <v>0</v>
      </c>
      <c r="H57" s="11">
        <v>6227.3968788499988</v>
      </c>
    </row>
    <row r="58" spans="2:8">
      <c r="B58" s="322">
        <v>38808</v>
      </c>
      <c r="C58" s="11">
        <v>2937.4820721900001</v>
      </c>
      <c r="D58" s="11">
        <v>1922.90789879</v>
      </c>
      <c r="E58" s="11">
        <v>593.74131934000002</v>
      </c>
      <c r="F58" s="11">
        <v>866.20788700000003</v>
      </c>
      <c r="G58" s="11">
        <v>0</v>
      </c>
      <c r="H58" s="11">
        <v>6320.3391773200001</v>
      </c>
    </row>
    <row r="59" spans="2:8">
      <c r="B59" s="322">
        <v>38838</v>
      </c>
      <c r="C59" s="11">
        <v>2983.8045623700004</v>
      </c>
      <c r="D59" s="11">
        <v>1973.1588566600001</v>
      </c>
      <c r="E59" s="11">
        <v>612.14398482000001</v>
      </c>
      <c r="F59" s="11">
        <v>851.75626499999998</v>
      </c>
      <c r="G59" s="11">
        <v>0</v>
      </c>
      <c r="H59" s="11">
        <v>6420.8636688500001</v>
      </c>
    </row>
    <row r="60" spans="2:8">
      <c r="B60" s="322">
        <v>38869</v>
      </c>
      <c r="C60" s="11">
        <v>3033.5570134399995</v>
      </c>
      <c r="D60" s="11">
        <v>2021.3621926199999</v>
      </c>
      <c r="E60" s="11">
        <v>631.09690338999997</v>
      </c>
      <c r="F60" s="11">
        <v>849.63212399999998</v>
      </c>
      <c r="G60" s="11">
        <v>0</v>
      </c>
      <c r="H60" s="11">
        <v>6535.6482334499997</v>
      </c>
    </row>
    <row r="61" spans="2:8">
      <c r="B61" s="322">
        <v>38899</v>
      </c>
      <c r="C61" s="11">
        <v>3099.4798481699995</v>
      </c>
      <c r="D61" s="11">
        <v>2069.3854879200003</v>
      </c>
      <c r="E61" s="11">
        <v>649.94173534000004</v>
      </c>
      <c r="F61" s="11">
        <v>795.73598800000002</v>
      </c>
      <c r="G61" s="11">
        <v>0</v>
      </c>
      <c r="H61" s="11">
        <v>6614.5430594300005</v>
      </c>
    </row>
    <row r="62" spans="2:8">
      <c r="B62" s="322">
        <v>38930</v>
      </c>
      <c r="C62" s="11">
        <v>3149.5270720400003</v>
      </c>
      <c r="D62" s="11">
        <v>2139.3341838299998</v>
      </c>
      <c r="E62" s="11">
        <v>676.30620491999991</v>
      </c>
      <c r="F62" s="11">
        <v>826.54337799999996</v>
      </c>
      <c r="G62" s="11">
        <v>0</v>
      </c>
      <c r="H62" s="11">
        <v>6791.7108387900007</v>
      </c>
    </row>
    <row r="63" spans="2:8">
      <c r="B63" s="322">
        <v>38961</v>
      </c>
      <c r="C63" s="11">
        <v>3240.0459636999999</v>
      </c>
      <c r="D63" s="11">
        <v>2246.6535219699999</v>
      </c>
      <c r="E63" s="11">
        <v>695.69733444000008</v>
      </c>
      <c r="F63" s="11">
        <v>863.15762374999997</v>
      </c>
      <c r="G63" s="11">
        <v>0</v>
      </c>
      <c r="H63" s="11">
        <v>7045.5544438600009</v>
      </c>
    </row>
    <row r="64" spans="2:8">
      <c r="B64" s="322">
        <v>38991</v>
      </c>
      <c r="C64" s="11">
        <v>3245.6730487300001</v>
      </c>
      <c r="D64" s="11">
        <v>2282.3520795700001</v>
      </c>
      <c r="E64" s="11">
        <v>726.68698869000002</v>
      </c>
      <c r="F64" s="11">
        <v>894.47767319000002</v>
      </c>
      <c r="G64" s="11">
        <v>0</v>
      </c>
      <c r="H64" s="11">
        <v>7149.1897901800003</v>
      </c>
    </row>
    <row r="65" spans="2:8">
      <c r="B65" s="322">
        <v>39022</v>
      </c>
      <c r="C65" s="11">
        <v>3335.0571224300002</v>
      </c>
      <c r="D65" s="11">
        <v>2316.73865471</v>
      </c>
      <c r="E65" s="11">
        <v>751.97729176999997</v>
      </c>
      <c r="F65" s="11">
        <v>896.27752714999997</v>
      </c>
      <c r="G65" s="11">
        <v>0</v>
      </c>
      <c r="H65" s="11">
        <v>7300.0505960600003</v>
      </c>
    </row>
    <row r="66" spans="2:8">
      <c r="B66" s="322">
        <v>39052</v>
      </c>
      <c r="C66" s="11">
        <v>3430.1838801400004</v>
      </c>
      <c r="D66" s="11">
        <v>2376.6539584799998</v>
      </c>
      <c r="E66" s="11">
        <v>756.51496799999995</v>
      </c>
      <c r="F66" s="11">
        <v>941.88685991</v>
      </c>
      <c r="G66" s="11">
        <v>0</v>
      </c>
      <c r="H66" s="11">
        <v>7505.2396665299993</v>
      </c>
    </row>
    <row r="67" spans="2:8">
      <c r="B67" s="322">
        <v>39083</v>
      </c>
      <c r="C67" s="11">
        <v>3459.75252421</v>
      </c>
      <c r="D67" s="11">
        <v>2454.5953491099999</v>
      </c>
      <c r="E67" s="11">
        <v>762.69287744000007</v>
      </c>
      <c r="F67" s="11">
        <v>965.24192396000001</v>
      </c>
      <c r="G67" s="11">
        <v>0</v>
      </c>
      <c r="H67" s="11">
        <v>7642.2826747200006</v>
      </c>
    </row>
    <row r="68" spans="2:8">
      <c r="B68" s="322">
        <v>39114</v>
      </c>
      <c r="C68" s="11">
        <v>3432.2513253699999</v>
      </c>
      <c r="D68" s="11">
        <v>2484.8922202600002</v>
      </c>
      <c r="E68" s="11">
        <v>771.60853835</v>
      </c>
      <c r="F68" s="11">
        <v>988.36169371000005</v>
      </c>
      <c r="G68" s="11">
        <v>0</v>
      </c>
      <c r="H68" s="11">
        <v>7677.1137776900014</v>
      </c>
    </row>
    <row r="69" spans="2:8">
      <c r="B69" s="322">
        <v>39142</v>
      </c>
      <c r="C69" s="11">
        <v>3456.9401772600004</v>
      </c>
      <c r="D69" s="11">
        <v>2552.17400757</v>
      </c>
      <c r="E69" s="11">
        <v>795.06704404999994</v>
      </c>
      <c r="F69" s="11">
        <v>1027.4681653800001</v>
      </c>
      <c r="G69" s="11">
        <v>0</v>
      </c>
      <c r="H69" s="11">
        <v>7831.64939426</v>
      </c>
    </row>
    <row r="70" spans="2:8">
      <c r="B70" s="322">
        <v>39173</v>
      </c>
      <c r="C70" s="11">
        <v>3440.29114931</v>
      </c>
      <c r="D70" s="11">
        <v>2566.82815944</v>
      </c>
      <c r="E70" s="11">
        <v>806.97602981999989</v>
      </c>
      <c r="F70" s="11">
        <v>1054.2005040900001</v>
      </c>
      <c r="G70" s="11">
        <v>0</v>
      </c>
      <c r="H70" s="11">
        <v>7868.2958426599998</v>
      </c>
    </row>
    <row r="71" spans="2:8">
      <c r="B71" s="322">
        <v>39203</v>
      </c>
      <c r="C71" s="11">
        <v>3432.6343052500001</v>
      </c>
      <c r="D71" s="11">
        <v>2619.66628481</v>
      </c>
      <c r="E71" s="11">
        <v>825.46047355999997</v>
      </c>
      <c r="F71" s="11">
        <v>1085.59907131</v>
      </c>
      <c r="G71" s="11">
        <v>0</v>
      </c>
      <c r="H71" s="11">
        <v>7963.3601349299997</v>
      </c>
    </row>
    <row r="72" spans="2:8">
      <c r="B72" s="322">
        <v>39234</v>
      </c>
      <c r="C72" s="11">
        <v>3450.2393171799999</v>
      </c>
      <c r="D72" s="11">
        <v>2778.1205431999997</v>
      </c>
      <c r="E72" s="11">
        <v>859.65720475000001</v>
      </c>
      <c r="F72" s="11">
        <v>1123.89704327</v>
      </c>
      <c r="G72" s="11">
        <v>0</v>
      </c>
      <c r="H72" s="11">
        <v>8211.9141084000003</v>
      </c>
    </row>
    <row r="73" spans="2:8">
      <c r="B73" s="322">
        <v>39264</v>
      </c>
      <c r="C73" s="11">
        <v>3435.7597175199999</v>
      </c>
      <c r="D73" s="11">
        <v>2800.7889219099998</v>
      </c>
      <c r="E73" s="11">
        <v>862.2143853099999</v>
      </c>
      <c r="F73" s="11">
        <v>1151.6873078199999</v>
      </c>
      <c r="G73" s="11">
        <v>0</v>
      </c>
      <c r="H73" s="11">
        <v>8250.4503325599999</v>
      </c>
    </row>
    <row r="74" spans="2:8">
      <c r="B74" s="322">
        <v>39295</v>
      </c>
      <c r="C74" s="11">
        <v>3439.8084867399998</v>
      </c>
      <c r="D74" s="11">
        <v>2820.0579941999999</v>
      </c>
      <c r="E74" s="11">
        <v>889.17988380999998</v>
      </c>
      <c r="F74" s="11">
        <v>1181.49254333</v>
      </c>
      <c r="G74" s="11">
        <v>0</v>
      </c>
      <c r="H74" s="11">
        <v>8330.5389080799996</v>
      </c>
    </row>
    <row r="75" spans="2:8">
      <c r="B75" s="322">
        <v>39326</v>
      </c>
      <c r="C75" s="11">
        <v>3432.8678049599998</v>
      </c>
      <c r="D75" s="11">
        <v>2865.5895717600001</v>
      </c>
      <c r="E75" s="11">
        <v>906.86077752999995</v>
      </c>
      <c r="F75" s="11">
        <v>1212.59312282</v>
      </c>
      <c r="G75" s="11">
        <v>0</v>
      </c>
      <c r="H75" s="11">
        <v>8417.9112770699994</v>
      </c>
    </row>
    <row r="76" spans="2:8">
      <c r="B76" s="322">
        <v>39356</v>
      </c>
      <c r="C76" s="11">
        <v>3471.1251577199996</v>
      </c>
      <c r="D76" s="11">
        <v>2865.3360720100004</v>
      </c>
      <c r="E76" s="11">
        <v>934.27662196000006</v>
      </c>
      <c r="F76" s="11">
        <v>1143.16082908</v>
      </c>
      <c r="G76" s="11">
        <v>0</v>
      </c>
      <c r="H76" s="11">
        <v>8413.8986807700003</v>
      </c>
    </row>
    <row r="77" spans="2:8">
      <c r="B77" s="322">
        <v>39387</v>
      </c>
      <c r="C77" s="11">
        <v>3479.9617454900003</v>
      </c>
      <c r="D77" s="11">
        <v>2908.4556332299999</v>
      </c>
      <c r="E77" s="11">
        <v>968.6867132000001</v>
      </c>
      <c r="F77" s="11">
        <v>1175.2307924500001</v>
      </c>
      <c r="G77" s="11">
        <v>0</v>
      </c>
      <c r="H77" s="11">
        <v>8532.3348843700005</v>
      </c>
    </row>
    <row r="78" spans="2:8">
      <c r="B78" s="322">
        <v>39417</v>
      </c>
      <c r="C78" s="11">
        <v>3502.0744940200002</v>
      </c>
      <c r="D78" s="11">
        <v>2956.1541465999999</v>
      </c>
      <c r="E78" s="11">
        <v>988.10706175999997</v>
      </c>
      <c r="F78" s="11">
        <v>1209.0683943499998</v>
      </c>
      <c r="G78" s="11">
        <v>0</v>
      </c>
      <c r="H78" s="11">
        <v>8655.4040967299989</v>
      </c>
    </row>
    <row r="79" spans="2:8">
      <c r="B79" s="322">
        <v>39448</v>
      </c>
      <c r="C79" s="11">
        <v>3533.5513654199999</v>
      </c>
      <c r="D79" s="11">
        <v>2981.1311784699997</v>
      </c>
      <c r="E79" s="11">
        <v>998.97435037000002</v>
      </c>
      <c r="F79" s="11">
        <v>1233.9488201500001</v>
      </c>
      <c r="G79" s="11">
        <v>0</v>
      </c>
      <c r="H79" s="11">
        <v>8747.6057144099996</v>
      </c>
    </row>
    <row r="80" spans="2:8">
      <c r="B80" s="322">
        <v>39479</v>
      </c>
      <c r="C80" s="11">
        <v>3572.1582353000003</v>
      </c>
      <c r="D80" s="11">
        <v>2998.36836507</v>
      </c>
      <c r="E80" s="11">
        <v>1007.2759315599999</v>
      </c>
      <c r="F80" s="11">
        <v>1256.0290762</v>
      </c>
      <c r="G80" s="11">
        <v>0</v>
      </c>
      <c r="H80" s="11">
        <v>8833.8316081299999</v>
      </c>
    </row>
    <row r="81" spans="2:8">
      <c r="B81" s="322">
        <v>39508</v>
      </c>
      <c r="C81" s="11">
        <v>3683.7994019299999</v>
      </c>
      <c r="D81" s="11">
        <v>3012.4600166099999</v>
      </c>
      <c r="E81" s="11">
        <v>1024.0432024199999</v>
      </c>
      <c r="F81" s="11">
        <v>1284.4383420499998</v>
      </c>
      <c r="G81" s="11">
        <v>0</v>
      </c>
      <c r="H81" s="11">
        <v>9004.7409630099992</v>
      </c>
    </row>
    <row r="82" spans="2:8">
      <c r="B82" s="322">
        <v>39539</v>
      </c>
      <c r="C82" s="11">
        <v>3782.1886074700001</v>
      </c>
      <c r="D82" s="11">
        <v>3025.1536712900001</v>
      </c>
      <c r="E82" s="11">
        <v>1050.4296018</v>
      </c>
      <c r="F82" s="11">
        <v>1317.3249712699999</v>
      </c>
      <c r="G82" s="11">
        <v>0</v>
      </c>
      <c r="H82" s="11">
        <v>9175.0968518299997</v>
      </c>
    </row>
    <row r="83" spans="2:8">
      <c r="B83" s="322">
        <v>39569</v>
      </c>
      <c r="C83" s="11">
        <v>3892.9486044800001</v>
      </c>
      <c r="D83" s="11">
        <v>3100.7763547499999</v>
      </c>
      <c r="E83" s="11">
        <v>1073.0432418400001</v>
      </c>
      <c r="F83" s="11">
        <v>1350.7365435899999</v>
      </c>
      <c r="G83" s="11">
        <v>0</v>
      </c>
      <c r="H83" s="11">
        <v>9417.5047446599983</v>
      </c>
    </row>
    <row r="84" spans="2:8">
      <c r="B84" s="322">
        <v>39600</v>
      </c>
      <c r="C84" s="11">
        <v>3998.3514609199997</v>
      </c>
      <c r="D84" s="11">
        <v>3122.4355047700001</v>
      </c>
      <c r="E84" s="11">
        <v>1129.98052074</v>
      </c>
      <c r="F84" s="11">
        <v>1382.52034</v>
      </c>
      <c r="G84" s="11">
        <v>0</v>
      </c>
      <c r="H84" s="11">
        <v>9633.2878264300016</v>
      </c>
    </row>
    <row r="85" spans="2:8">
      <c r="B85" s="322">
        <v>39630</v>
      </c>
      <c r="C85" s="11">
        <v>4057.8211017200001</v>
      </c>
      <c r="D85" s="11">
        <v>3215.78078826</v>
      </c>
      <c r="E85" s="11">
        <v>1161.88122707</v>
      </c>
      <c r="F85" s="11">
        <v>1420.0285706900002</v>
      </c>
      <c r="G85" s="11">
        <v>0</v>
      </c>
      <c r="H85" s="11">
        <v>9855.5116877399996</v>
      </c>
    </row>
    <row r="86" spans="2:8">
      <c r="B86" s="322">
        <v>39661</v>
      </c>
      <c r="C86" s="11">
        <v>4192.0062281800001</v>
      </c>
      <c r="D86" s="11">
        <v>3355.6830650900001</v>
      </c>
      <c r="E86" s="11">
        <v>1188.8100238899999</v>
      </c>
      <c r="F86" s="11">
        <v>1457.17182798</v>
      </c>
      <c r="G86" s="11">
        <v>0</v>
      </c>
      <c r="H86" s="11">
        <v>10193.671145140001</v>
      </c>
    </row>
    <row r="87" spans="2:8">
      <c r="B87" s="322">
        <v>39692</v>
      </c>
      <c r="C87" s="11">
        <v>4291.5265259999996</v>
      </c>
      <c r="D87" s="11">
        <v>3451.1726032200004</v>
      </c>
      <c r="E87" s="11">
        <v>1218.04440918</v>
      </c>
      <c r="F87" s="11">
        <v>1500.7104231800001</v>
      </c>
      <c r="G87" s="11">
        <v>0</v>
      </c>
      <c r="H87" s="11">
        <v>10461.45396158</v>
      </c>
    </row>
    <row r="88" spans="2:8">
      <c r="B88" s="322">
        <v>39722</v>
      </c>
      <c r="C88" s="11">
        <v>4419.4933687900002</v>
      </c>
      <c r="D88" s="11">
        <v>3525.4034566099999</v>
      </c>
      <c r="E88" s="11">
        <v>1252.08604367</v>
      </c>
      <c r="F88" s="11">
        <v>1464.03724068</v>
      </c>
      <c r="G88" s="11">
        <v>0</v>
      </c>
      <c r="H88" s="11">
        <v>10661.020109749999</v>
      </c>
    </row>
    <row r="89" spans="2:8">
      <c r="B89" s="322">
        <v>39753</v>
      </c>
      <c r="C89" s="11">
        <v>4471.3427111899991</v>
      </c>
      <c r="D89" s="11">
        <v>3655.2190854299997</v>
      </c>
      <c r="E89" s="11">
        <v>1283.8165297400001</v>
      </c>
      <c r="F89" s="11">
        <v>1503.5078736600001</v>
      </c>
      <c r="G89" s="11">
        <v>0</v>
      </c>
      <c r="H89" s="11">
        <v>10913.886200019999</v>
      </c>
    </row>
    <row r="90" spans="2:8">
      <c r="B90" s="322">
        <v>39783</v>
      </c>
      <c r="C90" s="11">
        <v>4428.5986122100003</v>
      </c>
      <c r="D90" s="11">
        <v>3750.23139021</v>
      </c>
      <c r="E90" s="11">
        <v>1288.2412038</v>
      </c>
      <c r="F90" s="11">
        <v>1496.89344007</v>
      </c>
      <c r="G90" s="11">
        <v>0</v>
      </c>
      <c r="H90" s="11">
        <v>10963.96464629</v>
      </c>
    </row>
    <row r="91" spans="2:8">
      <c r="B91" s="322">
        <v>39814</v>
      </c>
      <c r="C91" s="11">
        <v>4307.3425245899998</v>
      </c>
      <c r="D91" s="11">
        <v>3778.10238355</v>
      </c>
      <c r="E91" s="11">
        <v>1264.3949602100001</v>
      </c>
      <c r="F91" s="11">
        <v>1512.39252717</v>
      </c>
      <c r="G91" s="11">
        <v>0</v>
      </c>
      <c r="H91" s="11">
        <v>10862.232395520001</v>
      </c>
    </row>
    <row r="92" spans="2:8">
      <c r="B92" s="322">
        <v>39845</v>
      </c>
      <c r="C92" s="11">
        <v>4273.5122959999999</v>
      </c>
      <c r="D92" s="11">
        <v>3758.2080820000001</v>
      </c>
      <c r="E92" s="11">
        <v>1254.69227445</v>
      </c>
      <c r="F92" s="11">
        <v>1528.5306232999999</v>
      </c>
      <c r="G92" s="11">
        <v>0</v>
      </c>
      <c r="H92" s="11">
        <v>10814.94327575</v>
      </c>
    </row>
    <row r="93" spans="2:8">
      <c r="B93" s="322">
        <v>39873</v>
      </c>
      <c r="C93" s="11">
        <v>4097.0281734299997</v>
      </c>
      <c r="D93" s="11">
        <v>3700.8545865799997</v>
      </c>
      <c r="E93" s="11">
        <v>1237.6065925999999</v>
      </c>
      <c r="F93" s="11">
        <v>1532.01379393</v>
      </c>
      <c r="G93" s="11">
        <v>0</v>
      </c>
      <c r="H93" s="11">
        <v>10567.503146539999</v>
      </c>
    </row>
    <row r="94" spans="2:8">
      <c r="B94" s="322">
        <v>39904</v>
      </c>
      <c r="C94" s="11">
        <v>3989.2936422400003</v>
      </c>
      <c r="D94" s="11">
        <v>3637.6413539699997</v>
      </c>
      <c r="E94" s="11">
        <v>1220.34287187</v>
      </c>
      <c r="F94" s="11">
        <v>1489.6740534</v>
      </c>
      <c r="G94" s="11">
        <v>0</v>
      </c>
      <c r="H94" s="11">
        <v>10336.95192148</v>
      </c>
    </row>
    <row r="95" spans="2:8">
      <c r="B95" s="322">
        <v>39934</v>
      </c>
      <c r="C95" s="11">
        <v>3912.3379634299999</v>
      </c>
      <c r="D95" s="11">
        <v>3670.3925523399998</v>
      </c>
      <c r="E95" s="11">
        <v>1213.1327828500002</v>
      </c>
      <c r="F95" s="11">
        <v>1424.4092658100001</v>
      </c>
      <c r="G95" s="11">
        <v>0</v>
      </c>
      <c r="H95" s="11">
        <v>10220.272564429999</v>
      </c>
    </row>
    <row r="96" spans="2:8">
      <c r="B96" s="322">
        <v>39965</v>
      </c>
      <c r="C96" s="11">
        <v>3915.2224786600004</v>
      </c>
      <c r="D96" s="11">
        <v>3616.4081388099999</v>
      </c>
      <c r="E96" s="11">
        <v>1237.1414872999999</v>
      </c>
      <c r="F96" s="11">
        <v>1398.9005277799999</v>
      </c>
      <c r="G96" s="11">
        <v>0</v>
      </c>
      <c r="H96" s="11">
        <v>10167.67263255</v>
      </c>
    </row>
    <row r="97" spans="2:8">
      <c r="B97" s="322">
        <v>39995</v>
      </c>
      <c r="C97" s="11">
        <v>3928.6704655100002</v>
      </c>
      <c r="D97" s="11">
        <v>3633.173972</v>
      </c>
      <c r="E97" s="11">
        <v>1272.5655429999999</v>
      </c>
      <c r="F97" s="11">
        <v>1415.7372089999999</v>
      </c>
      <c r="G97" s="11">
        <v>0</v>
      </c>
      <c r="H97" s="11">
        <v>10250.14718951</v>
      </c>
    </row>
    <row r="98" spans="2:8">
      <c r="B98" s="322">
        <v>40026</v>
      </c>
      <c r="C98" s="11">
        <v>3875.0528488200002</v>
      </c>
      <c r="D98" s="11">
        <v>3680.6083493800002</v>
      </c>
      <c r="E98" s="11">
        <v>1338.8491389000001</v>
      </c>
      <c r="F98" s="11">
        <v>1433.2162496799999</v>
      </c>
      <c r="G98" s="11">
        <v>0</v>
      </c>
      <c r="H98" s="11">
        <v>10327.72658678</v>
      </c>
    </row>
    <row r="99" spans="2:8">
      <c r="B99" s="322">
        <v>40057</v>
      </c>
      <c r="C99" s="11">
        <v>3909.2773020300006</v>
      </c>
      <c r="D99" s="11">
        <v>3733.5474269800006</v>
      </c>
      <c r="E99" s="11">
        <v>1361.1829136700003</v>
      </c>
      <c r="F99" s="11">
        <v>1454.2392128199999</v>
      </c>
      <c r="G99" s="11">
        <v>0</v>
      </c>
      <c r="H99" s="11">
        <v>10458.246855500001</v>
      </c>
    </row>
    <row r="100" spans="2:8">
      <c r="B100" s="322">
        <v>40087</v>
      </c>
      <c r="C100" s="11">
        <v>3955.9081043200003</v>
      </c>
      <c r="D100" s="11">
        <v>3760.7352036299999</v>
      </c>
      <c r="E100" s="11">
        <v>1382.11615669</v>
      </c>
      <c r="F100" s="11">
        <v>1476.9148470099999</v>
      </c>
      <c r="G100" s="11">
        <v>0</v>
      </c>
      <c r="H100" s="11">
        <v>10575.67431165</v>
      </c>
    </row>
    <row r="101" spans="2:8">
      <c r="B101" s="322">
        <v>40118</v>
      </c>
      <c r="C101" s="11">
        <v>4078.6552263099998</v>
      </c>
      <c r="D101" s="11">
        <v>3797.9479391599998</v>
      </c>
      <c r="E101" s="11">
        <v>1397.3556732300001</v>
      </c>
      <c r="F101" s="11">
        <v>1493.41714469</v>
      </c>
      <c r="G101" s="11">
        <v>0</v>
      </c>
      <c r="H101" s="11">
        <v>10767.37598339</v>
      </c>
    </row>
    <row r="102" spans="2:8">
      <c r="B102" s="322">
        <v>40148</v>
      </c>
      <c r="C102" s="11">
        <v>4203.3375739899993</v>
      </c>
      <c r="D102" s="11">
        <v>3863.9059142600013</v>
      </c>
      <c r="E102" s="11">
        <v>1377.7975536699998</v>
      </c>
      <c r="F102" s="11">
        <v>1509.20594992</v>
      </c>
      <c r="G102" s="11">
        <v>0</v>
      </c>
      <c r="H102" s="11">
        <v>10954.24699184</v>
      </c>
    </row>
    <row r="103" spans="2:8">
      <c r="B103" s="322">
        <v>40179</v>
      </c>
      <c r="C103" s="11">
        <v>4133.3774908200003</v>
      </c>
      <c r="D103" s="11">
        <v>3919.0539903000008</v>
      </c>
      <c r="E103" s="11">
        <v>1307.3193368</v>
      </c>
      <c r="F103" s="11">
        <v>1469.3322827900001</v>
      </c>
      <c r="G103" s="11">
        <v>0</v>
      </c>
      <c r="H103" s="11">
        <v>10829.083100710002</v>
      </c>
    </row>
    <row r="104" spans="2:8">
      <c r="B104" s="322">
        <v>40210</v>
      </c>
      <c r="C104" s="11">
        <v>4104.2610851099998</v>
      </c>
      <c r="D104" s="11">
        <v>3934.20709283</v>
      </c>
      <c r="E104" s="11">
        <v>1313.3863790399996</v>
      </c>
      <c r="F104" s="11">
        <v>1483.0933615900001</v>
      </c>
      <c r="G104" s="11">
        <v>0</v>
      </c>
      <c r="H104" s="11">
        <v>10834.947918569998</v>
      </c>
    </row>
    <row r="105" spans="2:8">
      <c r="B105" s="322">
        <v>40238</v>
      </c>
      <c r="C105" s="11">
        <v>4152.8302603399989</v>
      </c>
      <c r="D105" s="11">
        <v>3987.86613915</v>
      </c>
      <c r="E105" s="11">
        <v>1334.22573401</v>
      </c>
      <c r="F105" s="11">
        <v>1515.03662792</v>
      </c>
      <c r="G105" s="11">
        <v>0</v>
      </c>
      <c r="H105" s="11">
        <v>10989.958761419999</v>
      </c>
    </row>
    <row r="106" spans="2:8">
      <c r="B106" s="322">
        <v>40269</v>
      </c>
      <c r="C106" s="11">
        <v>4332.8498731</v>
      </c>
      <c r="D106" s="11">
        <v>4070.5023836399996</v>
      </c>
      <c r="E106" s="11">
        <v>1361.23569967</v>
      </c>
      <c r="F106" s="11">
        <v>1533.02262591</v>
      </c>
      <c r="G106" s="11">
        <v>0</v>
      </c>
      <c r="H106" s="11">
        <v>11297.61058232</v>
      </c>
    </row>
    <row r="107" spans="2:8">
      <c r="B107" s="322">
        <v>40299</v>
      </c>
      <c r="C107" s="11">
        <v>4375.3215843400003</v>
      </c>
      <c r="D107" s="11">
        <v>4180.8610610299993</v>
      </c>
      <c r="E107" s="11">
        <v>1388.0134770499999</v>
      </c>
      <c r="F107" s="11">
        <v>1551.5915092800003</v>
      </c>
      <c r="G107" s="11">
        <v>0</v>
      </c>
      <c r="H107" s="11">
        <v>11495.787631699999</v>
      </c>
    </row>
    <row r="108" spans="2:8">
      <c r="B108" s="322">
        <v>40330</v>
      </c>
      <c r="C108" s="11">
        <v>4474.6597096999994</v>
      </c>
      <c r="D108" s="11">
        <v>4301.9564804300007</v>
      </c>
      <c r="E108" s="11">
        <v>1429.9860268400002</v>
      </c>
      <c r="F108" s="11">
        <v>1580.90662772</v>
      </c>
      <c r="G108" s="11">
        <v>0</v>
      </c>
      <c r="H108" s="11">
        <v>11787.508844690001</v>
      </c>
    </row>
    <row r="109" spans="2:8">
      <c r="B109" s="322">
        <v>40360</v>
      </c>
      <c r="C109" s="11">
        <v>4529.2897924800009</v>
      </c>
      <c r="D109" s="11">
        <v>4392.9413871000006</v>
      </c>
      <c r="E109" s="11">
        <v>1472.9171810099999</v>
      </c>
      <c r="F109" s="11">
        <v>1601.0643955399999</v>
      </c>
      <c r="G109" s="11">
        <v>0</v>
      </c>
      <c r="H109" s="11">
        <v>11996.21275613</v>
      </c>
    </row>
    <row r="110" spans="2:8">
      <c r="B110" s="322">
        <v>40391</v>
      </c>
      <c r="C110" s="11">
        <v>4596.2760198199994</v>
      </c>
      <c r="D110" s="11">
        <v>4496.4146953799991</v>
      </c>
      <c r="E110" s="11">
        <v>1517.0656337000003</v>
      </c>
      <c r="F110" s="11">
        <v>1618.8600190999996</v>
      </c>
      <c r="G110" s="11">
        <v>0</v>
      </c>
      <c r="H110" s="11">
        <v>12228.616367999999</v>
      </c>
    </row>
    <row r="111" spans="2:8">
      <c r="B111" s="322">
        <v>40422</v>
      </c>
      <c r="C111" s="11">
        <v>4667.2272891200009</v>
      </c>
      <c r="D111" s="11">
        <v>4659.7445624400007</v>
      </c>
      <c r="E111" s="11">
        <v>1558.6786781699998</v>
      </c>
      <c r="F111" s="11">
        <v>1645.75214074</v>
      </c>
      <c r="G111" s="11">
        <v>0</v>
      </c>
      <c r="H111" s="11">
        <v>12531.402670470001</v>
      </c>
    </row>
    <row r="112" spans="2:8">
      <c r="B112" s="322">
        <v>40452</v>
      </c>
      <c r="C112" s="11">
        <v>4871.0252197200007</v>
      </c>
      <c r="D112" s="11">
        <v>4724.2364310599987</v>
      </c>
      <c r="E112" s="11">
        <v>1607.0360676000003</v>
      </c>
      <c r="F112" s="11">
        <v>1672.2726751500002</v>
      </c>
      <c r="G112" s="11">
        <v>0</v>
      </c>
      <c r="H112" s="11">
        <v>12874.570393529999</v>
      </c>
    </row>
    <row r="113" spans="2:8">
      <c r="B113" s="322">
        <v>40483</v>
      </c>
      <c r="C113" s="11">
        <v>4918.4130728300006</v>
      </c>
      <c r="D113" s="11">
        <v>4865.6852599299982</v>
      </c>
      <c r="E113" s="11">
        <v>1638.9316620900004</v>
      </c>
      <c r="F113" s="11">
        <v>1695.1408144500001</v>
      </c>
      <c r="G113" s="11">
        <v>0</v>
      </c>
      <c r="H113" s="11">
        <v>13118.1708093</v>
      </c>
    </row>
    <row r="114" spans="2:8">
      <c r="B114" s="322">
        <v>40513</v>
      </c>
      <c r="C114" s="11">
        <v>5078.6763218000015</v>
      </c>
      <c r="D114" s="11">
        <v>5024.2921679899991</v>
      </c>
      <c r="E114" s="11">
        <v>1640.5325507399996</v>
      </c>
      <c r="F114" s="11">
        <v>1690.3976036899999</v>
      </c>
      <c r="G114" s="11">
        <v>0</v>
      </c>
      <c r="H114" s="11">
        <v>13433.89864422</v>
      </c>
    </row>
    <row r="115" spans="2:8">
      <c r="B115" s="322">
        <v>40544</v>
      </c>
      <c r="C115" s="11">
        <v>5049.7883850400003</v>
      </c>
      <c r="D115" s="11">
        <v>5145.0047435100005</v>
      </c>
      <c r="E115" s="11">
        <v>1651.3730448099998</v>
      </c>
      <c r="F115" s="11">
        <v>1704.8234926399998</v>
      </c>
      <c r="G115" s="11">
        <v>0</v>
      </c>
      <c r="H115" s="11">
        <v>13550.989666000001</v>
      </c>
    </row>
    <row r="116" spans="2:8">
      <c r="B116" s="322">
        <v>40575</v>
      </c>
      <c r="C116" s="11">
        <v>5028.1250446899994</v>
      </c>
      <c r="D116" s="11">
        <v>5307.2174829100004</v>
      </c>
      <c r="E116" s="11">
        <v>1696.9417520900001</v>
      </c>
      <c r="F116" s="11">
        <v>1719.9749410100003</v>
      </c>
      <c r="G116" s="11">
        <v>0</v>
      </c>
      <c r="H116" s="11">
        <v>13752.259220700002</v>
      </c>
    </row>
    <row r="117" spans="2:8">
      <c r="B117" s="322">
        <v>40603</v>
      </c>
      <c r="C117" s="11">
        <v>5155.2778000500011</v>
      </c>
      <c r="D117" s="11">
        <v>5452.8369623900007</v>
      </c>
      <c r="E117" s="11">
        <v>1660.6472714399995</v>
      </c>
      <c r="F117" s="11">
        <v>1710.5058135899999</v>
      </c>
      <c r="G117" s="11">
        <v>0</v>
      </c>
      <c r="H117" s="11">
        <v>13979.267847470001</v>
      </c>
    </row>
    <row r="118" spans="2:8">
      <c r="B118" s="322">
        <v>40634</v>
      </c>
      <c r="C118" s="11">
        <v>5301.0756623500001</v>
      </c>
      <c r="D118" s="11">
        <v>5607.7006692300001</v>
      </c>
      <c r="E118" s="11">
        <v>1681.32219994</v>
      </c>
      <c r="F118" s="11">
        <v>1729.1254950299997</v>
      </c>
      <c r="G118" s="11">
        <v>0</v>
      </c>
      <c r="H118" s="11">
        <v>14319.224026549999</v>
      </c>
    </row>
    <row r="119" spans="2:8">
      <c r="B119" s="322">
        <v>40664</v>
      </c>
      <c r="C119" s="11">
        <v>5368.988954299999</v>
      </c>
      <c r="D119" s="11">
        <v>5697.7891981799985</v>
      </c>
      <c r="E119" s="11">
        <v>1719.6211888500002</v>
      </c>
      <c r="F119" s="11">
        <v>1748.7968862600001</v>
      </c>
      <c r="G119" s="11">
        <v>0</v>
      </c>
      <c r="H119" s="11">
        <v>14535.196227589997</v>
      </c>
    </row>
    <row r="120" spans="2:8">
      <c r="B120" s="322">
        <v>40695</v>
      </c>
      <c r="C120" s="11">
        <v>5417.4155823400015</v>
      </c>
      <c r="D120" s="11">
        <v>5873.6376046500009</v>
      </c>
      <c r="E120" s="11">
        <v>1768.9499661999998</v>
      </c>
      <c r="F120" s="11">
        <v>1509.1336019900002</v>
      </c>
      <c r="G120" s="11">
        <v>0</v>
      </c>
      <c r="H120" s="11">
        <v>14569.136755180003</v>
      </c>
    </row>
    <row r="121" spans="2:8">
      <c r="B121" s="322">
        <v>40725</v>
      </c>
      <c r="C121" s="11">
        <v>5468.4613013500011</v>
      </c>
      <c r="D121" s="11">
        <v>6061.2090309200003</v>
      </c>
      <c r="E121" s="11">
        <v>1803.5391684599999</v>
      </c>
      <c r="F121" s="11">
        <v>1519.9984736900001</v>
      </c>
      <c r="G121" s="11">
        <v>0</v>
      </c>
      <c r="H121" s="11">
        <v>14853.207974420002</v>
      </c>
    </row>
    <row r="122" spans="2:8">
      <c r="B122" s="322">
        <v>40756</v>
      </c>
      <c r="C122" s="11">
        <v>5514.3842526099988</v>
      </c>
      <c r="D122" s="11">
        <v>6261.0281981299995</v>
      </c>
      <c r="E122" s="11">
        <v>1883.2229278599996</v>
      </c>
      <c r="F122" s="11">
        <v>1539.2274908099996</v>
      </c>
      <c r="G122" s="11">
        <v>0</v>
      </c>
      <c r="H122" s="11">
        <v>15197.862869409995</v>
      </c>
    </row>
    <row r="123" spans="2:8">
      <c r="B123" s="322">
        <v>40787</v>
      </c>
      <c r="C123" s="11">
        <v>5569.9398656100002</v>
      </c>
      <c r="D123" s="11">
        <v>6422.38353818</v>
      </c>
      <c r="E123" s="11">
        <v>1936.5692464499998</v>
      </c>
      <c r="F123" s="11">
        <v>1553.0094840600004</v>
      </c>
      <c r="G123" s="11">
        <v>0</v>
      </c>
      <c r="H123" s="11">
        <v>15481.902134299999</v>
      </c>
    </row>
    <row r="124" spans="2:8">
      <c r="B124" s="322">
        <v>40817</v>
      </c>
      <c r="C124" s="11">
        <v>5704.4813019099993</v>
      </c>
      <c r="D124" s="11">
        <v>6557.3477200099996</v>
      </c>
      <c r="E124" s="11">
        <v>1971.3364724900002</v>
      </c>
      <c r="F124" s="11">
        <v>1574.7749726300001</v>
      </c>
      <c r="G124" s="11">
        <v>0</v>
      </c>
      <c r="H124" s="11">
        <v>15807.94046704</v>
      </c>
    </row>
    <row r="125" spans="2:8">
      <c r="B125" s="322">
        <v>40848</v>
      </c>
      <c r="C125" s="11">
        <v>5935.6524180400011</v>
      </c>
      <c r="D125" s="11">
        <v>6674.2818544400006</v>
      </c>
      <c r="E125" s="11">
        <v>1995.7140313799998</v>
      </c>
      <c r="F125" s="11">
        <v>1597.8024801199999</v>
      </c>
      <c r="G125" s="11">
        <v>0</v>
      </c>
      <c r="H125" s="11">
        <v>16203.450783979999</v>
      </c>
    </row>
    <row r="126" spans="2:8">
      <c r="B126" s="322">
        <v>40878</v>
      </c>
      <c r="C126" s="11">
        <v>6024.2779058399983</v>
      </c>
      <c r="D126" s="11">
        <v>6749.3196053000001</v>
      </c>
      <c r="E126" s="11">
        <v>2031.6488494699997</v>
      </c>
      <c r="F126" s="11">
        <v>1615.5849106400001</v>
      </c>
      <c r="G126" s="11">
        <v>0</v>
      </c>
      <c r="H126" s="11">
        <v>16420.831271249997</v>
      </c>
    </row>
    <row r="127" spans="2:8">
      <c r="B127" s="322">
        <v>40909</v>
      </c>
      <c r="C127" s="11">
        <v>5924.457846979999</v>
      </c>
      <c r="D127" s="11">
        <v>6828.8634913200003</v>
      </c>
      <c r="E127" s="11">
        <v>2048.4576453</v>
      </c>
      <c r="F127" s="11">
        <v>1628.8356357200003</v>
      </c>
      <c r="G127" s="11">
        <v>0</v>
      </c>
      <c r="H127" s="11">
        <v>16430.61461932</v>
      </c>
    </row>
    <row r="128" spans="2:8">
      <c r="B128" s="322">
        <v>40940</v>
      </c>
      <c r="C128" s="11">
        <v>5904.3876088300003</v>
      </c>
      <c r="D128" s="11">
        <v>6872.8731091799982</v>
      </c>
      <c r="E128" s="11">
        <v>2094.7019595100001</v>
      </c>
      <c r="F128" s="11">
        <v>1641.9659389399999</v>
      </c>
      <c r="G128" s="11">
        <v>0</v>
      </c>
      <c r="H128" s="11">
        <v>16513.928616459998</v>
      </c>
    </row>
    <row r="129" spans="2:10">
      <c r="B129" s="322">
        <v>40969</v>
      </c>
      <c r="C129" s="11">
        <v>6134.708797700001</v>
      </c>
      <c r="D129" s="11">
        <v>7014.8283626799985</v>
      </c>
      <c r="E129" s="11">
        <v>2154.0504156400002</v>
      </c>
      <c r="F129" s="11">
        <v>1627.5924528099999</v>
      </c>
      <c r="G129" s="11">
        <v>0</v>
      </c>
      <c r="H129" s="11">
        <v>16931.18002883</v>
      </c>
    </row>
    <row r="130" spans="2:10">
      <c r="B130" s="322">
        <v>41000</v>
      </c>
      <c r="C130" s="11">
        <v>6400.6427482599984</v>
      </c>
      <c r="D130" s="11">
        <v>7117.4120011199984</v>
      </c>
      <c r="E130" s="11">
        <v>2168.8380619200002</v>
      </c>
      <c r="F130" s="11">
        <v>1659.2906675499999</v>
      </c>
      <c r="G130" s="11">
        <v>0</v>
      </c>
      <c r="H130" s="11">
        <v>17346.183478849998</v>
      </c>
    </row>
    <row r="131" spans="2:10">
      <c r="B131" s="322">
        <v>41030</v>
      </c>
      <c r="C131" s="11">
        <v>6477.6874925900001</v>
      </c>
      <c r="D131" s="11">
        <v>7250.5960748399984</v>
      </c>
      <c r="E131" s="11">
        <v>2214.23227886</v>
      </c>
      <c r="F131" s="11">
        <v>1627.6092852500003</v>
      </c>
      <c r="G131" s="11">
        <v>0</v>
      </c>
      <c r="H131" s="11">
        <v>17570.125131539997</v>
      </c>
      <c r="J131" s="18"/>
    </row>
    <row r="132" spans="2:10">
      <c r="B132" s="322">
        <v>41061</v>
      </c>
      <c r="C132" s="11">
        <v>6609.1354036700004</v>
      </c>
      <c r="D132" s="11">
        <v>7349.0787901800004</v>
      </c>
      <c r="E132" s="11">
        <v>2249.8942391299997</v>
      </c>
      <c r="F132" s="11">
        <v>1644.6544673399999</v>
      </c>
      <c r="G132" s="11">
        <v>0</v>
      </c>
      <c r="H132" s="11">
        <v>17852.762900319998</v>
      </c>
      <c r="J132" s="18"/>
    </row>
    <row r="133" spans="2:10">
      <c r="B133" s="322">
        <v>41091</v>
      </c>
      <c r="C133" s="11">
        <v>6691.2856450300005</v>
      </c>
      <c r="D133" s="11">
        <v>7441.0271445899989</v>
      </c>
      <c r="E133" s="11">
        <v>2255.3888471999994</v>
      </c>
      <c r="F133" s="11">
        <v>1656.5253378400005</v>
      </c>
      <c r="G133" s="11">
        <v>0</v>
      </c>
      <c r="H133" s="11">
        <v>18044.22697466</v>
      </c>
      <c r="J133" s="18"/>
    </row>
    <row r="134" spans="2:10">
      <c r="B134" s="322">
        <v>41122</v>
      </c>
      <c r="C134" s="11">
        <v>6877.0727273699995</v>
      </c>
      <c r="D134" s="11">
        <v>7586.7135008999976</v>
      </c>
      <c r="E134" s="11">
        <v>2288.8579143699999</v>
      </c>
      <c r="F134" s="11">
        <v>1665.5614760800001</v>
      </c>
      <c r="G134" s="11">
        <v>3.9222779999999999</v>
      </c>
      <c r="H134" s="11">
        <v>18422.127896719998</v>
      </c>
      <c r="J134" s="18"/>
    </row>
    <row r="135" spans="2:10">
      <c r="B135" s="322">
        <v>41153</v>
      </c>
      <c r="C135" s="11">
        <v>7017.5001296799992</v>
      </c>
      <c r="D135" s="11">
        <v>7687.4944004400004</v>
      </c>
      <c r="E135" s="11">
        <v>2289.4369897699999</v>
      </c>
      <c r="F135" s="11">
        <v>1677.7132614100001</v>
      </c>
      <c r="G135" s="11">
        <v>3.8956438100000002</v>
      </c>
      <c r="H135" s="11">
        <v>18676.040425110001</v>
      </c>
      <c r="J135" s="18"/>
    </row>
    <row r="136" spans="2:10">
      <c r="B136" s="322">
        <v>41183</v>
      </c>
      <c r="C136" s="11">
        <v>7027.5636181600003</v>
      </c>
      <c r="D136" s="11">
        <v>7728.4235791299998</v>
      </c>
      <c r="E136" s="11">
        <v>2313.1853047099994</v>
      </c>
      <c r="F136" s="11">
        <v>1685.3911713799998</v>
      </c>
      <c r="G136" s="11">
        <v>3.9870675299999996</v>
      </c>
      <c r="H136" s="11">
        <v>18758.550740910003</v>
      </c>
      <c r="J136" s="18"/>
    </row>
    <row r="137" spans="2:10">
      <c r="B137" s="322">
        <v>41214</v>
      </c>
      <c r="C137" s="11">
        <v>7165.4466097499999</v>
      </c>
      <c r="D137" s="11">
        <v>7780.1191866500012</v>
      </c>
      <c r="E137" s="11">
        <v>2336.8432614700005</v>
      </c>
      <c r="F137" s="11">
        <v>1695.3145623999999</v>
      </c>
      <c r="G137" s="11">
        <v>3.92263546</v>
      </c>
      <c r="H137" s="11">
        <v>18981.64625573</v>
      </c>
      <c r="J137" s="18"/>
    </row>
    <row r="138" spans="2:10">
      <c r="B138" s="322">
        <v>41244</v>
      </c>
      <c r="C138" s="11">
        <v>7327.1111342100012</v>
      </c>
      <c r="D138" s="11">
        <v>7791.9081954799985</v>
      </c>
      <c r="E138" s="11">
        <v>2310.9367786099997</v>
      </c>
      <c r="F138" s="11">
        <v>1673.2198622400003</v>
      </c>
      <c r="G138" s="11">
        <v>3.8703451900000001</v>
      </c>
      <c r="H138" s="11">
        <v>19107.04631573</v>
      </c>
      <c r="J138" s="18"/>
    </row>
    <row r="139" spans="2:10">
      <c r="B139" s="322">
        <v>41275</v>
      </c>
      <c r="C139" s="11">
        <v>7271.9921286100007</v>
      </c>
      <c r="D139" s="11">
        <v>7789.0542467200003</v>
      </c>
      <c r="E139" s="11">
        <v>2307.8041087700003</v>
      </c>
      <c r="F139" s="11">
        <v>1675.0940777499998</v>
      </c>
      <c r="G139" s="11">
        <v>3.8701080099999996</v>
      </c>
      <c r="H139" s="11">
        <v>19047.814669860003</v>
      </c>
      <c r="J139" s="18"/>
    </row>
    <row r="140" spans="2:10">
      <c r="B140" s="322">
        <v>41306</v>
      </c>
      <c r="C140" s="11">
        <v>7290.4128909300007</v>
      </c>
      <c r="D140" s="11">
        <v>7741.1622471499986</v>
      </c>
      <c r="E140" s="11">
        <v>2314.4372169599997</v>
      </c>
      <c r="F140" s="11">
        <v>1652.45875275</v>
      </c>
      <c r="G140" s="11">
        <v>3.8466890600000001</v>
      </c>
      <c r="H140" s="11">
        <v>19002.317796849999</v>
      </c>
      <c r="J140" s="18"/>
    </row>
    <row r="141" spans="2:10">
      <c r="B141" s="322">
        <v>41334</v>
      </c>
      <c r="C141" s="11">
        <v>7472.6277770400011</v>
      </c>
      <c r="D141" s="11">
        <v>7810.2718572800004</v>
      </c>
      <c r="E141" s="11">
        <v>2321.4559957699998</v>
      </c>
      <c r="F141" s="11">
        <v>1659.2554681600004</v>
      </c>
      <c r="G141" s="11">
        <v>3.8452792900000001</v>
      </c>
      <c r="H141" s="11">
        <v>19267.456377540002</v>
      </c>
      <c r="J141" s="18"/>
    </row>
    <row r="142" spans="2:10">
      <c r="B142" s="322">
        <v>41365</v>
      </c>
      <c r="C142" s="11">
        <v>7677.4790442700005</v>
      </c>
      <c r="D142" s="11">
        <v>8143.5565396400016</v>
      </c>
      <c r="E142" s="11">
        <v>2373.0501323200001</v>
      </c>
      <c r="F142" s="11">
        <v>1664.1785102899998</v>
      </c>
      <c r="G142" s="11">
        <v>3.8719369300000004</v>
      </c>
      <c r="H142" s="11">
        <v>19862.136163450003</v>
      </c>
      <c r="J142" s="18"/>
    </row>
    <row r="143" spans="2:10">
      <c r="B143" s="322">
        <v>41395</v>
      </c>
      <c r="C143" s="11">
        <v>7645.7022485500001</v>
      </c>
      <c r="D143" s="11">
        <v>8260.9144939599992</v>
      </c>
      <c r="E143" s="11">
        <v>2393.7403170400003</v>
      </c>
      <c r="F143" s="11">
        <v>1674.6230676</v>
      </c>
      <c r="G143" s="11">
        <v>3.8124635200000001</v>
      </c>
      <c r="H143" s="11">
        <v>19978.79259067</v>
      </c>
      <c r="J143" s="18"/>
    </row>
    <row r="144" spans="2:10">
      <c r="B144" s="322">
        <v>41426</v>
      </c>
      <c r="C144" s="11">
        <v>7750.5812173099994</v>
      </c>
      <c r="D144" s="11">
        <v>8591.212491459999</v>
      </c>
      <c r="E144" s="11">
        <v>2400.3651765400004</v>
      </c>
      <c r="F144" s="11">
        <v>1749.9687416400002</v>
      </c>
      <c r="G144" s="11">
        <v>3.7697719199999997</v>
      </c>
      <c r="H144" s="11">
        <v>20495.897398869998</v>
      </c>
      <c r="J144" s="18"/>
    </row>
    <row r="145" spans="2:10">
      <c r="B145" s="322">
        <v>41456</v>
      </c>
      <c r="C145" s="11">
        <v>7835.3633603000007</v>
      </c>
      <c r="D145" s="11">
        <v>8777.4950662799984</v>
      </c>
      <c r="E145" s="11">
        <v>2419.7077037600002</v>
      </c>
      <c r="F145" s="11">
        <v>1755.42482202</v>
      </c>
      <c r="G145" s="11">
        <v>3.7260241600000001</v>
      </c>
      <c r="H145" s="11">
        <v>20791.716976519998</v>
      </c>
      <c r="J145" s="18"/>
    </row>
    <row r="146" spans="2:10">
      <c r="B146" s="322">
        <v>41487</v>
      </c>
      <c r="C146" s="11">
        <v>7972.010482579999</v>
      </c>
      <c r="D146" s="11">
        <v>8929.3146633499982</v>
      </c>
      <c r="E146" s="11">
        <v>2480.0800085800006</v>
      </c>
      <c r="F146" s="11">
        <v>1765.9231670499996</v>
      </c>
      <c r="G146" s="11">
        <v>3.7740421099999999</v>
      </c>
      <c r="H146" s="11">
        <v>21151.102363669997</v>
      </c>
      <c r="J146" s="18"/>
    </row>
    <row r="147" spans="2:10">
      <c r="B147" s="322">
        <v>41518</v>
      </c>
      <c r="C147" s="11">
        <v>8008.6460656399995</v>
      </c>
      <c r="D147" s="11">
        <v>9014.1731078499997</v>
      </c>
      <c r="E147" s="11">
        <v>2518.9537197899999</v>
      </c>
      <c r="F147" s="11">
        <v>1785.8653963399997</v>
      </c>
      <c r="G147" s="11">
        <v>3.7651411299999999</v>
      </c>
      <c r="H147" s="11">
        <v>21331.403430749997</v>
      </c>
      <c r="J147" s="18"/>
    </row>
    <row r="148" spans="2:10">
      <c r="B148" s="322">
        <v>41548</v>
      </c>
      <c r="C148" s="11">
        <v>8023.4360176299988</v>
      </c>
      <c r="D148" s="11">
        <v>9072.0069645000003</v>
      </c>
      <c r="E148" s="11">
        <v>2510.0413666999998</v>
      </c>
      <c r="F148" s="11">
        <v>1795.45002069</v>
      </c>
      <c r="G148" s="11">
        <v>3.64034258</v>
      </c>
      <c r="H148" s="11">
        <v>21404.574712100002</v>
      </c>
      <c r="J148" s="18"/>
    </row>
    <row r="149" spans="2:10">
      <c r="B149" s="322">
        <v>41579</v>
      </c>
      <c r="C149" s="11">
        <v>8230.2903515800008</v>
      </c>
      <c r="D149" s="11">
        <v>9165.2864484600013</v>
      </c>
      <c r="E149" s="11">
        <v>2541.3803050700003</v>
      </c>
      <c r="F149" s="11">
        <v>1812.1190438499998</v>
      </c>
      <c r="G149" s="11">
        <v>3.8410938999999997</v>
      </c>
      <c r="H149" s="11">
        <v>21752.917242860003</v>
      </c>
      <c r="J149" s="18"/>
    </row>
    <row r="150" spans="2:10">
      <c r="B150" s="322">
        <v>41609</v>
      </c>
      <c r="C150" s="11">
        <v>8377.1672253099987</v>
      </c>
      <c r="D150" s="11">
        <v>9202.7174012200012</v>
      </c>
      <c r="E150" s="11">
        <v>2561.3282431900002</v>
      </c>
      <c r="F150" s="11">
        <v>1826.7619597799996</v>
      </c>
      <c r="G150" s="11">
        <v>3.8762639900000004</v>
      </c>
      <c r="H150" s="11">
        <v>21971.851093490004</v>
      </c>
      <c r="J150" s="18"/>
    </row>
    <row r="151" spans="2:10">
      <c r="B151" s="322">
        <v>41640</v>
      </c>
      <c r="C151" s="11">
        <v>8239.7504861300004</v>
      </c>
      <c r="D151" s="11">
        <v>9253.6796123100012</v>
      </c>
      <c r="E151" s="11">
        <v>2575.3880761300002</v>
      </c>
      <c r="F151" s="11">
        <v>1827.3934364799998</v>
      </c>
      <c r="G151" s="11">
        <v>5.2946743400000003</v>
      </c>
      <c r="H151" s="11">
        <v>21901.506285390002</v>
      </c>
      <c r="J151" s="18"/>
    </row>
    <row r="152" spans="2:10">
      <c r="B152" s="322">
        <v>41671</v>
      </c>
      <c r="C152" s="11">
        <v>8401.7849150999991</v>
      </c>
      <c r="D152" s="11">
        <v>9301.4573952500014</v>
      </c>
      <c r="E152" s="11">
        <v>2596.5981971499991</v>
      </c>
      <c r="F152" s="11">
        <v>1836.0213312500002</v>
      </c>
      <c r="G152" s="11">
        <v>5.9296753499999992</v>
      </c>
      <c r="H152" s="11">
        <v>22141.791514100001</v>
      </c>
      <c r="J152" s="18"/>
    </row>
    <row r="153" spans="2:10">
      <c r="B153" s="322">
        <v>41699</v>
      </c>
      <c r="C153" s="11">
        <v>8589.2416172299982</v>
      </c>
      <c r="D153" s="11">
        <v>9303.8541221199976</v>
      </c>
      <c r="E153" s="11">
        <v>2610.2404274</v>
      </c>
      <c r="F153" s="11">
        <v>1844.52483661</v>
      </c>
      <c r="G153" s="11">
        <v>7.6271252999999994</v>
      </c>
      <c r="H153" s="11">
        <v>22355.488128659996</v>
      </c>
      <c r="J153" s="18"/>
    </row>
    <row r="154" spans="2:10">
      <c r="B154" s="322">
        <v>41730</v>
      </c>
      <c r="C154" s="11">
        <v>8919.2634486900024</v>
      </c>
      <c r="D154" s="11">
        <v>9308.7790181699984</v>
      </c>
      <c r="E154" s="11">
        <v>2641.4985307299999</v>
      </c>
      <c r="F154" s="11">
        <v>1861.60097501</v>
      </c>
      <c r="G154" s="11">
        <v>9.4283918300000007</v>
      </c>
      <c r="H154" s="11">
        <v>22740.570364430001</v>
      </c>
      <c r="J154" s="18"/>
    </row>
    <row r="155" spans="2:10">
      <c r="B155" s="322">
        <v>41760</v>
      </c>
      <c r="C155" s="11">
        <v>8913.5935286199983</v>
      </c>
      <c r="D155" s="11">
        <v>9385.2482252100017</v>
      </c>
      <c r="E155" s="11">
        <v>2681.1103361199989</v>
      </c>
      <c r="F155" s="11">
        <v>1875.0761018700005</v>
      </c>
      <c r="G155" s="11">
        <v>11.394533469999999</v>
      </c>
      <c r="H155" s="11">
        <v>22866.422725289998</v>
      </c>
      <c r="J155" s="18"/>
    </row>
    <row r="156" spans="2:10">
      <c r="B156" s="322">
        <v>41791</v>
      </c>
      <c r="C156" s="11">
        <v>8909.6528019400012</v>
      </c>
      <c r="D156" s="11">
        <v>9512.3316694400019</v>
      </c>
      <c r="E156" s="11">
        <v>2705.5802702300002</v>
      </c>
      <c r="F156" s="11">
        <v>1841.2463249199998</v>
      </c>
      <c r="G156" s="11">
        <v>13.945810300000002</v>
      </c>
      <c r="H156" s="11">
        <v>22982.756876830004</v>
      </c>
      <c r="J156" s="18"/>
    </row>
    <row r="157" spans="2:10">
      <c r="B157" s="322">
        <v>41821</v>
      </c>
      <c r="C157" s="11">
        <v>8959.6138839799987</v>
      </c>
      <c r="D157" s="11">
        <v>9608.4600597700046</v>
      </c>
      <c r="E157" s="11">
        <v>2734.1505018299995</v>
      </c>
      <c r="F157" s="11">
        <v>1863.2444229699997</v>
      </c>
      <c r="G157" s="11">
        <v>17.069637320000002</v>
      </c>
      <c r="H157" s="11">
        <v>23182.538505870005</v>
      </c>
      <c r="J157" s="18"/>
    </row>
    <row r="158" spans="2:10">
      <c r="B158" s="322">
        <v>41852</v>
      </c>
      <c r="C158" s="11">
        <v>8955.9135684400026</v>
      </c>
      <c r="D158" s="11">
        <v>9801.9474979900042</v>
      </c>
      <c r="E158" s="11">
        <v>2767.2397807500001</v>
      </c>
      <c r="F158" s="11">
        <v>1889.1311810000002</v>
      </c>
      <c r="G158" s="11">
        <v>21.068469529999998</v>
      </c>
      <c r="H158" s="11">
        <v>23435.30049771001</v>
      </c>
      <c r="J158" s="18"/>
    </row>
    <row r="159" spans="2:10">
      <c r="B159" s="322">
        <v>41883</v>
      </c>
      <c r="C159" s="11">
        <v>9069.6692820499975</v>
      </c>
      <c r="D159" s="11">
        <v>9920.0157242400019</v>
      </c>
      <c r="E159" s="11">
        <v>2797.8985997400009</v>
      </c>
      <c r="F159" s="11">
        <v>1915.0831179200002</v>
      </c>
      <c r="G159" s="11">
        <v>28.924764679999999</v>
      </c>
      <c r="H159" s="11">
        <v>23731.591488629998</v>
      </c>
      <c r="J159" s="18"/>
    </row>
    <row r="160" spans="2:10">
      <c r="B160" s="322">
        <v>41913</v>
      </c>
      <c r="C160" s="11">
        <v>9486.2769928399994</v>
      </c>
      <c r="D160" s="11">
        <v>10296.593396989998</v>
      </c>
      <c r="E160" s="11">
        <v>2832.8397582699999</v>
      </c>
      <c r="F160" s="11">
        <v>2024.81975891</v>
      </c>
      <c r="G160" s="11">
        <v>36.582619969999996</v>
      </c>
      <c r="H160" s="11">
        <v>24677.11252698</v>
      </c>
      <c r="J160" s="18"/>
    </row>
    <row r="161" spans="2:10">
      <c r="B161" s="322">
        <v>41944</v>
      </c>
      <c r="C161" s="11">
        <v>9549.2659483200005</v>
      </c>
      <c r="D161" s="11">
        <v>10395.428286940003</v>
      </c>
      <c r="E161" s="11">
        <v>2880.0287123399999</v>
      </c>
      <c r="F161" s="11">
        <v>2049.48812757</v>
      </c>
      <c r="G161" s="11">
        <v>40.856085740000005</v>
      </c>
      <c r="H161" s="11">
        <v>24915.067160910003</v>
      </c>
      <c r="J161" s="18"/>
    </row>
    <row r="162" spans="2:10">
      <c r="B162" s="322">
        <v>41974</v>
      </c>
      <c r="C162" s="11">
        <v>9946.1640826199982</v>
      </c>
      <c r="D162" s="11">
        <v>10457.465302840003</v>
      </c>
      <c r="E162" s="11">
        <v>2905.0940536400008</v>
      </c>
      <c r="F162" s="11">
        <v>2077.21753296</v>
      </c>
      <c r="G162" s="11">
        <v>44.678650729999994</v>
      </c>
      <c r="H162" s="11">
        <v>25430.61962279</v>
      </c>
      <c r="J162" s="18"/>
    </row>
    <row r="163" spans="2:10">
      <c r="B163" s="322">
        <v>42005</v>
      </c>
      <c r="C163" s="11">
        <v>9953.9783401999994</v>
      </c>
      <c r="D163" s="11">
        <v>10495.417209339997</v>
      </c>
      <c r="E163" s="11">
        <v>2992.1132262199999</v>
      </c>
      <c r="F163" s="11">
        <v>2096.01623101</v>
      </c>
      <c r="G163" s="11">
        <v>203.87206018999998</v>
      </c>
      <c r="H163" s="11">
        <v>25741.397066959995</v>
      </c>
      <c r="J163" s="18"/>
    </row>
    <row r="164" spans="2:10">
      <c r="B164" s="322">
        <v>42036</v>
      </c>
      <c r="C164" s="11">
        <v>10153.322280889999</v>
      </c>
      <c r="D164" s="11">
        <v>10475.2543867</v>
      </c>
      <c r="E164" s="11">
        <v>3008.5197303600003</v>
      </c>
      <c r="F164" s="11">
        <v>2117.60878998</v>
      </c>
      <c r="G164" s="11">
        <v>390.53850959999994</v>
      </c>
      <c r="H164" s="11">
        <v>26145.243697530001</v>
      </c>
      <c r="J164" s="18"/>
    </row>
    <row r="165" spans="2:10">
      <c r="B165" s="322">
        <v>42064</v>
      </c>
      <c r="C165" s="11">
        <v>10142.664669110001</v>
      </c>
      <c r="D165" s="11">
        <v>10545.082596779999</v>
      </c>
      <c r="E165" s="11">
        <v>3044.8750178400001</v>
      </c>
      <c r="F165" s="11">
        <v>2143.7545347599998</v>
      </c>
      <c r="G165" s="11">
        <v>401.10977732999999</v>
      </c>
      <c r="H165" s="11">
        <v>26277.486595819999</v>
      </c>
      <c r="J165" s="18"/>
    </row>
    <row r="166" spans="2:10">
      <c r="B166" s="322">
        <v>42095</v>
      </c>
      <c r="C166" s="11">
        <v>10251.095805400002</v>
      </c>
      <c r="D166" s="11">
        <v>10477.695888889999</v>
      </c>
      <c r="E166" s="11">
        <v>3067.1381599300007</v>
      </c>
      <c r="F166" s="11">
        <v>2166.1885918099993</v>
      </c>
      <c r="G166" s="11">
        <v>406.68840614999999</v>
      </c>
      <c r="H166" s="11">
        <v>26368.806852179998</v>
      </c>
      <c r="J166" s="18"/>
    </row>
    <row r="167" spans="2:10">
      <c r="B167" s="322">
        <v>42125</v>
      </c>
      <c r="C167" s="11">
        <v>10054.121164139999</v>
      </c>
      <c r="D167" s="11">
        <v>10436.44024863</v>
      </c>
      <c r="E167" s="11">
        <v>3102.1295086300001</v>
      </c>
      <c r="F167" s="11">
        <v>2185.4282526500001</v>
      </c>
      <c r="G167" s="11">
        <v>408.53849385000001</v>
      </c>
      <c r="H167" s="11">
        <v>26186.657667899999</v>
      </c>
      <c r="J167" s="18"/>
    </row>
    <row r="168" spans="2:10">
      <c r="B168" s="322">
        <v>42156</v>
      </c>
      <c r="C168" s="11">
        <v>10056.269675899999</v>
      </c>
      <c r="D168" s="11">
        <v>10373.313690190005</v>
      </c>
      <c r="E168" s="11">
        <v>3121.2586340399998</v>
      </c>
      <c r="F168" s="11">
        <v>2202.6204447700006</v>
      </c>
      <c r="G168" s="11">
        <v>401.12589363999996</v>
      </c>
      <c r="H168" s="11">
        <v>26154.588338540005</v>
      </c>
      <c r="J168" s="18"/>
    </row>
    <row r="169" spans="2:10">
      <c r="B169" s="322">
        <v>42186</v>
      </c>
      <c r="C169" s="11">
        <v>9903.8563610299989</v>
      </c>
      <c r="D169" s="11">
        <v>10329.376378090003</v>
      </c>
      <c r="E169" s="11">
        <v>3149.4293745199993</v>
      </c>
      <c r="F169" s="11">
        <v>2226.1144333299999</v>
      </c>
      <c r="G169" s="11">
        <v>407.35299104000001</v>
      </c>
      <c r="H169" s="11">
        <v>26016.129538009998</v>
      </c>
      <c r="J169" s="18"/>
    </row>
    <row r="170" spans="2:10">
      <c r="B170" s="322">
        <v>42217</v>
      </c>
      <c r="C170" s="11">
        <v>9738.1583334900024</v>
      </c>
      <c r="D170" s="11">
        <v>10380.814447489998</v>
      </c>
      <c r="E170" s="11">
        <v>3163.7871728500008</v>
      </c>
      <c r="F170" s="11">
        <v>2247.3746168600001</v>
      </c>
      <c r="G170" s="11">
        <v>415.89126913000001</v>
      </c>
      <c r="H170" s="11">
        <v>25946.025839820002</v>
      </c>
      <c r="J170" s="18"/>
    </row>
    <row r="171" spans="2:10">
      <c r="B171" s="322">
        <v>42248</v>
      </c>
      <c r="C171" s="11">
        <v>9534.1847972200012</v>
      </c>
      <c r="D171" s="11">
        <v>10370.516441429998</v>
      </c>
      <c r="E171" s="11">
        <v>3190.3709677399997</v>
      </c>
      <c r="F171" s="11">
        <v>2264.4374142500001</v>
      </c>
      <c r="G171" s="11">
        <v>429.14809681000003</v>
      </c>
      <c r="H171" s="11">
        <v>25788.657717449998</v>
      </c>
      <c r="J171" s="18"/>
    </row>
    <row r="172" spans="2:10">
      <c r="B172" s="322">
        <v>42278</v>
      </c>
      <c r="C172" s="11">
        <v>9434.7351580699997</v>
      </c>
      <c r="D172" s="11">
        <v>10292.562655859996</v>
      </c>
      <c r="E172" s="11">
        <v>3189.1483994500004</v>
      </c>
      <c r="F172" s="11">
        <v>2285.3201699700003</v>
      </c>
      <c r="G172" s="11">
        <v>439.38851271000004</v>
      </c>
      <c r="H172" s="11">
        <v>25641.154896059998</v>
      </c>
      <c r="J172" s="18"/>
    </row>
    <row r="173" spans="2:10">
      <c r="B173" s="322">
        <v>42309</v>
      </c>
      <c r="C173" s="11">
        <v>9263.7485284899994</v>
      </c>
      <c r="D173" s="11">
        <v>10194.000528470004</v>
      </c>
      <c r="E173" s="11">
        <v>3169.1295024000005</v>
      </c>
      <c r="F173" s="11">
        <v>2294.8782616100002</v>
      </c>
      <c r="G173" s="11">
        <v>442.0240617</v>
      </c>
      <c r="H173" s="11">
        <v>25363.780882670006</v>
      </c>
      <c r="J173" s="18"/>
    </row>
    <row r="174" spans="2:10">
      <c r="B174" s="322">
        <v>42339</v>
      </c>
      <c r="C174" s="11">
        <v>9070.2938021700029</v>
      </c>
      <c r="D174" s="11">
        <v>10321.817827019999</v>
      </c>
      <c r="E174" s="11">
        <v>3587.7796041399993</v>
      </c>
      <c r="F174" s="11">
        <v>2339.35446069</v>
      </c>
      <c r="G174" s="11">
        <v>426.81916249</v>
      </c>
      <c r="H174" s="11">
        <v>25746.064856510002</v>
      </c>
      <c r="J174" s="18"/>
    </row>
    <row r="175" spans="2:10">
      <c r="B175" s="322">
        <v>42370</v>
      </c>
      <c r="C175" s="11">
        <v>8956.3256624000023</v>
      </c>
      <c r="D175" s="11">
        <v>10213.201452399999</v>
      </c>
      <c r="E175" s="11">
        <v>3627.2209368399986</v>
      </c>
      <c r="F175" s="11">
        <v>2344.6973591999999</v>
      </c>
      <c r="G175" s="11">
        <v>429.53960173000002</v>
      </c>
      <c r="H175" s="11">
        <v>25570.985012570003</v>
      </c>
      <c r="J175" s="18"/>
    </row>
    <row r="176" spans="2:10">
      <c r="B176" s="322">
        <v>42401</v>
      </c>
      <c r="C176" s="11">
        <v>8998.4297714599998</v>
      </c>
      <c r="D176" s="11">
        <v>10058.327299860002</v>
      </c>
      <c r="E176" s="11">
        <v>3609.4564734099999</v>
      </c>
      <c r="F176" s="11">
        <v>2357.0606569499996</v>
      </c>
      <c r="G176" s="11">
        <v>426.96397810000002</v>
      </c>
      <c r="H176" s="11">
        <v>25450.238179780004</v>
      </c>
      <c r="J176" s="18"/>
    </row>
    <row r="177" spans="2:22">
      <c r="B177" s="322">
        <v>42430</v>
      </c>
      <c r="C177" s="11">
        <v>9102.0722449199984</v>
      </c>
      <c r="D177" s="11">
        <v>9971.2822300299995</v>
      </c>
      <c r="E177" s="11">
        <v>3598.0986514399992</v>
      </c>
      <c r="F177" s="11">
        <v>2348.8606079000006</v>
      </c>
      <c r="G177" s="11">
        <v>428.48505547000002</v>
      </c>
      <c r="H177" s="11">
        <v>25448.79878976</v>
      </c>
      <c r="J177" s="18"/>
    </row>
    <row r="178" spans="2:22">
      <c r="B178" s="322">
        <v>42461</v>
      </c>
      <c r="C178" s="11">
        <v>9285.2399371500014</v>
      </c>
      <c r="D178" s="11">
        <v>9933.5004993199964</v>
      </c>
      <c r="E178" s="11">
        <v>3662.1925951299986</v>
      </c>
      <c r="F178" s="11">
        <v>2356.83466963</v>
      </c>
      <c r="G178" s="11">
        <v>428.28905843000001</v>
      </c>
      <c r="H178" s="11">
        <v>25666.056759659998</v>
      </c>
      <c r="J178" s="18"/>
    </row>
    <row r="179" spans="2:22">
      <c r="B179" s="322">
        <v>42491</v>
      </c>
      <c r="C179" s="11">
        <v>9226.9239720099977</v>
      </c>
      <c r="D179" s="11">
        <v>9948.9237598999971</v>
      </c>
      <c r="E179" s="11">
        <v>3623.6339729300007</v>
      </c>
      <c r="F179" s="11">
        <v>2353.0666026300005</v>
      </c>
      <c r="G179" s="11">
        <v>425.28229614999998</v>
      </c>
      <c r="H179" s="11">
        <v>25577.830603619994</v>
      </c>
      <c r="J179" s="18"/>
    </row>
    <row r="180" spans="2:22">
      <c r="B180" s="322">
        <v>42522</v>
      </c>
      <c r="C180" s="11">
        <v>9304.41071104</v>
      </c>
      <c r="D180" s="11">
        <v>9961.8728351099999</v>
      </c>
      <c r="E180" s="11">
        <v>3646.5809746799991</v>
      </c>
      <c r="F180" s="11">
        <v>2408.5098680199994</v>
      </c>
      <c r="G180" s="11">
        <v>422.26838334000001</v>
      </c>
      <c r="H180" s="11">
        <v>25743.64277219</v>
      </c>
      <c r="J180" s="18"/>
    </row>
    <row r="181" spans="2:22">
      <c r="B181" s="322">
        <v>42552</v>
      </c>
      <c r="C181" s="11">
        <v>9372.9790758000017</v>
      </c>
      <c r="D181" s="11">
        <v>10008.956064779999</v>
      </c>
      <c r="E181" s="11">
        <v>3664.525206960001</v>
      </c>
      <c r="F181" s="11">
        <v>2471.7348641400004</v>
      </c>
      <c r="G181" s="11">
        <v>419.77835803999994</v>
      </c>
      <c r="H181" s="11">
        <v>25937.973569720001</v>
      </c>
      <c r="J181" s="18"/>
    </row>
    <row r="182" spans="2:22">
      <c r="B182" s="322">
        <v>42583</v>
      </c>
      <c r="C182" s="11">
        <v>9272.6554661900027</v>
      </c>
      <c r="D182" s="11">
        <v>10279.819564949999</v>
      </c>
      <c r="E182" s="11">
        <v>3647.6484983299983</v>
      </c>
      <c r="F182" s="11">
        <v>2481.9462172900003</v>
      </c>
      <c r="G182" s="11">
        <v>423.47303696</v>
      </c>
      <c r="H182" s="11">
        <v>26105.542783720004</v>
      </c>
      <c r="J182" s="18"/>
    </row>
    <row r="183" spans="2:22">
      <c r="B183" s="322">
        <v>42614</v>
      </c>
      <c r="C183" s="11">
        <v>9327.8385606000029</v>
      </c>
      <c r="D183" s="11">
        <v>10365.069634680001</v>
      </c>
      <c r="E183" s="11">
        <v>3658.4742667999999</v>
      </c>
      <c r="F183" s="11">
        <v>2497.1912273400003</v>
      </c>
      <c r="G183" s="11">
        <v>427.47524823999993</v>
      </c>
      <c r="H183" s="11">
        <v>26276.048937660005</v>
      </c>
      <c r="J183" s="18"/>
    </row>
    <row r="184" spans="2:22">
      <c r="B184" s="322">
        <v>42644</v>
      </c>
      <c r="C184" s="11">
        <v>9501.1906117699982</v>
      </c>
      <c r="D184" s="11">
        <v>10541.371535190001</v>
      </c>
      <c r="E184" s="11">
        <v>3684.4029572500008</v>
      </c>
      <c r="F184" s="11">
        <v>2492.9952431100005</v>
      </c>
      <c r="G184" s="11">
        <v>428.49179425</v>
      </c>
      <c r="H184" s="11">
        <v>26648.45214157</v>
      </c>
      <c r="J184" s="18"/>
    </row>
    <row r="185" spans="2:22">
      <c r="B185" s="322">
        <v>42675</v>
      </c>
      <c r="C185" s="11">
        <v>9696.1785665400002</v>
      </c>
      <c r="D185" s="11">
        <v>10674.738860270003</v>
      </c>
      <c r="E185" s="11">
        <v>3700.9148196000006</v>
      </c>
      <c r="F185" s="11">
        <v>2506.1973494700001</v>
      </c>
      <c r="G185" s="11">
        <v>427.41910845999996</v>
      </c>
      <c r="H185" s="11">
        <v>27005.448704340004</v>
      </c>
      <c r="J185" s="18"/>
    </row>
    <row r="186" spans="2:22">
      <c r="B186" s="322">
        <v>42705</v>
      </c>
      <c r="C186" s="11">
        <v>10335.193228119997</v>
      </c>
      <c r="D186" s="11">
        <v>10689.833266449999</v>
      </c>
      <c r="E186" s="11">
        <v>3714.3157414799998</v>
      </c>
      <c r="F186" s="11">
        <v>2529.3977919500003</v>
      </c>
      <c r="G186" s="11">
        <v>429.24358734000003</v>
      </c>
      <c r="H186" s="11">
        <v>27697.983615339996</v>
      </c>
      <c r="J186" s="18"/>
    </row>
    <row r="187" spans="2:22">
      <c r="B187" s="322">
        <v>42736</v>
      </c>
      <c r="C187" s="11">
        <v>10274.673753849997</v>
      </c>
      <c r="D187" s="11">
        <v>10679.84680847</v>
      </c>
      <c r="E187" s="11">
        <v>3712.8835132199993</v>
      </c>
      <c r="F187" s="11">
        <v>2532.2765280399999</v>
      </c>
      <c r="G187" s="11">
        <v>427.43774876999998</v>
      </c>
      <c r="H187" s="11">
        <v>27627.118352349997</v>
      </c>
      <c r="J187" s="18"/>
    </row>
    <row r="188" spans="2:22">
      <c r="B188" s="322">
        <v>42767</v>
      </c>
      <c r="C188" s="11">
        <v>10425.065264679999</v>
      </c>
      <c r="D188" s="11">
        <v>10700.524902850002</v>
      </c>
      <c r="E188" s="11">
        <v>3746.2044107500019</v>
      </c>
      <c r="F188" s="11">
        <v>2535.5759353600001</v>
      </c>
      <c r="G188" s="11">
        <v>427.31979458000006</v>
      </c>
      <c r="H188" s="11">
        <v>27834.690308220001</v>
      </c>
      <c r="J188" s="18"/>
      <c r="Q188" s="18"/>
      <c r="R188" s="18"/>
      <c r="S188" s="18"/>
      <c r="T188" s="18"/>
      <c r="U188" s="18"/>
      <c r="V188" s="18"/>
    </row>
    <row r="189" spans="2:22">
      <c r="B189" s="322">
        <v>42795</v>
      </c>
      <c r="C189" s="11">
        <v>10635.208116100001</v>
      </c>
      <c r="D189" s="11">
        <v>10798.723952089998</v>
      </c>
      <c r="E189" s="11">
        <v>3741.1968265499986</v>
      </c>
      <c r="F189" s="11">
        <v>2595.3611546200004</v>
      </c>
      <c r="G189" s="11">
        <v>431.21992537</v>
      </c>
      <c r="H189" s="11">
        <v>28201.709974729998</v>
      </c>
      <c r="J189" s="18"/>
      <c r="Q189" s="18"/>
      <c r="R189" s="18"/>
      <c r="S189" s="18"/>
      <c r="T189" s="18"/>
      <c r="U189" s="18"/>
      <c r="V189" s="18"/>
    </row>
    <row r="190" spans="2:22">
      <c r="B190" s="322">
        <v>42826</v>
      </c>
      <c r="C190" s="11">
        <v>10969.366025540001</v>
      </c>
      <c r="D190" s="11">
        <v>10877.94931699</v>
      </c>
      <c r="E190" s="11">
        <v>3763.8379129000009</v>
      </c>
      <c r="F190" s="11">
        <v>2614.58785137</v>
      </c>
      <c r="G190" s="11">
        <v>432.48978120999999</v>
      </c>
      <c r="H190" s="11">
        <v>28658.230888010003</v>
      </c>
      <c r="J190" s="18"/>
      <c r="Q190" s="18"/>
      <c r="R190" s="18"/>
      <c r="S190" s="18"/>
      <c r="T190" s="18"/>
      <c r="U190" s="18"/>
      <c r="V190" s="18"/>
    </row>
    <row r="191" spans="2:22">
      <c r="B191" s="322">
        <v>42856</v>
      </c>
      <c r="C191" s="11">
        <v>10962.45352847</v>
      </c>
      <c r="D191" s="11">
        <v>11044.98157306</v>
      </c>
      <c r="E191" s="11">
        <v>3802.5670708399989</v>
      </c>
      <c r="F191" s="11">
        <v>2642.3821138700005</v>
      </c>
      <c r="G191" s="11">
        <v>429.77043047000001</v>
      </c>
      <c r="H191" s="11">
        <v>28882.154716709996</v>
      </c>
      <c r="J191" s="18"/>
      <c r="Q191" s="18"/>
      <c r="R191" s="18"/>
      <c r="S191" s="18"/>
      <c r="T191" s="18"/>
      <c r="U191" s="18"/>
      <c r="V191" s="18"/>
    </row>
    <row r="192" spans="2:22">
      <c r="B192" s="322">
        <v>42887</v>
      </c>
      <c r="C192" s="11">
        <v>11081.634594629999</v>
      </c>
      <c r="D192" s="11">
        <v>11176.517449180003</v>
      </c>
      <c r="E192" s="11">
        <v>3849.9768328399996</v>
      </c>
      <c r="F192" s="11">
        <v>2681.0973201799998</v>
      </c>
      <c r="G192" s="11">
        <v>422.58205857999997</v>
      </c>
      <c r="H192" s="11">
        <v>29211.80825541</v>
      </c>
      <c r="J192" s="18"/>
      <c r="Q192" s="18"/>
      <c r="R192" s="18"/>
      <c r="S192" s="18"/>
      <c r="T192" s="18"/>
      <c r="U192" s="18"/>
      <c r="V192" s="18"/>
    </row>
    <row r="193" spans="2:22">
      <c r="B193" s="322">
        <v>42917</v>
      </c>
      <c r="C193" s="11">
        <v>11187.4849072</v>
      </c>
      <c r="D193" s="11">
        <v>11341.274916720005</v>
      </c>
      <c r="E193" s="11">
        <v>3899.2940473299991</v>
      </c>
      <c r="F193" s="11">
        <v>2715.7206050900008</v>
      </c>
      <c r="G193" s="11">
        <v>421.06368284999996</v>
      </c>
      <c r="H193" s="11">
        <v>29564.838159190007</v>
      </c>
      <c r="J193" s="18"/>
      <c r="Q193" s="18"/>
      <c r="R193" s="18"/>
      <c r="S193" s="18"/>
      <c r="T193" s="18"/>
      <c r="U193" s="18"/>
      <c r="V193" s="18"/>
    </row>
    <row r="194" spans="2:22">
      <c r="B194" s="322">
        <v>42948</v>
      </c>
      <c r="C194" s="11">
        <v>11255.71609975</v>
      </c>
      <c r="D194" s="11">
        <v>11593.788882639998</v>
      </c>
      <c r="E194" s="11">
        <v>3953.1337385899997</v>
      </c>
      <c r="F194" s="11">
        <v>2761.7029998800003</v>
      </c>
      <c r="G194" s="11">
        <v>424.78401793</v>
      </c>
      <c r="H194" s="11">
        <v>29989.125738789997</v>
      </c>
      <c r="J194" s="18"/>
      <c r="Q194" s="18"/>
      <c r="R194" s="18"/>
      <c r="S194" s="18"/>
      <c r="T194" s="18"/>
      <c r="U194" s="18"/>
      <c r="V194" s="18"/>
    </row>
    <row r="195" spans="2:22">
      <c r="B195" s="322">
        <v>42979</v>
      </c>
      <c r="C195" s="11">
        <v>11422.18048227</v>
      </c>
      <c r="D195" s="11">
        <v>11826.98553584</v>
      </c>
      <c r="E195" s="11">
        <v>3998.5044633999987</v>
      </c>
      <c r="F195" s="11">
        <v>2812.4496914900005</v>
      </c>
      <c r="G195" s="11">
        <v>430.33166555000003</v>
      </c>
      <c r="H195" s="11">
        <v>30490.451838550001</v>
      </c>
      <c r="J195" s="18"/>
      <c r="Q195" s="18"/>
      <c r="R195" s="18"/>
      <c r="S195" s="18"/>
      <c r="T195" s="18"/>
      <c r="U195" s="18"/>
      <c r="V195" s="18"/>
    </row>
    <row r="196" spans="2:22">
      <c r="B196" s="322">
        <v>43009</v>
      </c>
      <c r="C196" s="11">
        <v>11502.828319419999</v>
      </c>
      <c r="D196" s="11">
        <v>11986.084958859998</v>
      </c>
      <c r="E196" s="11">
        <v>4047.2099337100003</v>
      </c>
      <c r="F196" s="11">
        <v>2857.4145925399998</v>
      </c>
      <c r="G196" s="11">
        <v>434.68060469</v>
      </c>
      <c r="H196" s="11">
        <v>30828.218409219997</v>
      </c>
      <c r="J196" s="18"/>
      <c r="Q196" s="18"/>
      <c r="R196" s="18"/>
      <c r="S196" s="18"/>
      <c r="T196" s="18"/>
      <c r="U196" s="18"/>
      <c r="V196" s="18"/>
    </row>
    <row r="197" spans="2:22">
      <c r="B197" s="322">
        <v>43040</v>
      </c>
      <c r="C197" s="11">
        <v>11769.812305099997</v>
      </c>
      <c r="D197" s="11">
        <v>12270.543855789998</v>
      </c>
      <c r="E197" s="11">
        <v>4100.9678233599998</v>
      </c>
      <c r="F197" s="11">
        <v>2897.2713002200003</v>
      </c>
      <c r="G197" s="11">
        <v>433.21848686999999</v>
      </c>
      <c r="H197" s="11">
        <v>31471.813771339992</v>
      </c>
      <c r="J197" s="18"/>
      <c r="Q197" s="18"/>
      <c r="R197" s="18"/>
      <c r="S197" s="18"/>
      <c r="T197" s="18"/>
      <c r="U197" s="18"/>
      <c r="V197" s="18"/>
    </row>
    <row r="198" spans="2:22">
      <c r="B198" s="322">
        <v>43070</v>
      </c>
      <c r="C198" s="11">
        <v>11990.48882866</v>
      </c>
      <c r="D198" s="11">
        <v>12369.777392109998</v>
      </c>
      <c r="E198" s="11">
        <v>4135.0594391600007</v>
      </c>
      <c r="F198" s="11">
        <v>2897.8442102600002</v>
      </c>
      <c r="G198" s="11">
        <v>432.87299561999998</v>
      </c>
      <c r="H198" s="11">
        <v>31826.042865810003</v>
      </c>
      <c r="J198" s="18"/>
      <c r="Q198" s="18"/>
      <c r="R198" s="18"/>
      <c r="S198" s="18"/>
      <c r="T198" s="18"/>
      <c r="U198" s="18"/>
      <c r="V198" s="18"/>
    </row>
    <row r="199" spans="2:22">
      <c r="B199" s="322">
        <v>43101</v>
      </c>
      <c r="C199" s="11">
        <v>12038.590856069999</v>
      </c>
      <c r="D199" s="11">
        <v>12468.073019459998</v>
      </c>
      <c r="E199" s="11">
        <v>4150.3760722699999</v>
      </c>
      <c r="F199" s="11">
        <v>2898.8219406300004</v>
      </c>
      <c r="G199" s="11">
        <v>430.38235113999997</v>
      </c>
      <c r="H199" s="11">
        <v>31986.244239569998</v>
      </c>
      <c r="J199" s="18"/>
      <c r="Q199" s="18"/>
      <c r="R199" s="18"/>
      <c r="S199" s="18"/>
      <c r="T199" s="18"/>
      <c r="U199" s="18"/>
      <c r="V199" s="18"/>
    </row>
    <row r="200" spans="2:22">
      <c r="B200" s="322">
        <v>43132</v>
      </c>
      <c r="C200" s="11">
        <v>12055.95164243</v>
      </c>
      <c r="D200" s="11">
        <v>12626.189779019998</v>
      </c>
      <c r="E200" s="11">
        <v>4179.2484920099996</v>
      </c>
      <c r="F200" s="11">
        <v>2906.1210263900002</v>
      </c>
      <c r="G200" s="11">
        <v>430.23246007</v>
      </c>
      <c r="H200" s="11">
        <v>32197.743399919997</v>
      </c>
      <c r="J200" s="18"/>
      <c r="Q200" s="18"/>
      <c r="R200" s="18"/>
      <c r="S200" s="18"/>
      <c r="T200" s="18"/>
      <c r="U200" s="18"/>
      <c r="V200" s="18"/>
    </row>
    <row r="201" spans="2:22">
      <c r="B201" s="322">
        <v>43160</v>
      </c>
      <c r="C201" s="11">
        <v>12274.863574290001</v>
      </c>
      <c r="D201" s="11">
        <v>12874.032560540001</v>
      </c>
      <c r="E201" s="11">
        <v>4235.7189075899996</v>
      </c>
      <c r="F201" s="11">
        <v>2913.79062368</v>
      </c>
      <c r="G201" s="11">
        <v>434.17645905000001</v>
      </c>
      <c r="H201" s="11">
        <v>32732.582125149998</v>
      </c>
      <c r="J201" s="18"/>
      <c r="Q201" s="18"/>
      <c r="R201" s="18"/>
      <c r="S201" s="18"/>
      <c r="T201" s="18"/>
      <c r="U201" s="18"/>
      <c r="V201" s="18"/>
    </row>
    <row r="202" spans="2:22">
      <c r="B202" s="322">
        <v>43191</v>
      </c>
      <c r="C202" s="11">
        <v>12685.31210383</v>
      </c>
      <c r="D202" s="11">
        <v>13072.291762710003</v>
      </c>
      <c r="E202" s="11">
        <v>4291.921231299998</v>
      </c>
      <c r="F202" s="11">
        <v>2929.8877303199993</v>
      </c>
      <c r="G202" s="11">
        <v>434.46360321999998</v>
      </c>
      <c r="H202" s="11">
        <v>33413.876431380006</v>
      </c>
      <c r="J202" s="18"/>
      <c r="Q202" s="18"/>
      <c r="R202" s="18"/>
      <c r="S202" s="18"/>
      <c r="T202" s="18"/>
      <c r="U202" s="18"/>
      <c r="V202" s="18"/>
    </row>
    <row r="203" spans="2:22">
      <c r="B203" s="322">
        <v>43221</v>
      </c>
      <c r="C203" s="11">
        <v>12874.82972942</v>
      </c>
      <c r="D203" s="11">
        <v>13377.558633109997</v>
      </c>
      <c r="E203" s="11">
        <v>4361.7304940100003</v>
      </c>
      <c r="F203" s="11">
        <v>2967.3507510100003</v>
      </c>
      <c r="G203" s="11">
        <v>433.21373831</v>
      </c>
      <c r="H203" s="11">
        <v>34014.683345859994</v>
      </c>
      <c r="J203" s="18"/>
      <c r="Q203" s="18"/>
      <c r="R203" s="18"/>
      <c r="S203" s="18"/>
      <c r="T203" s="18"/>
      <c r="U203" s="18"/>
      <c r="V203" s="18"/>
    </row>
    <row r="204" spans="2:22">
      <c r="B204" s="322">
        <v>43252</v>
      </c>
      <c r="C204" s="11">
        <v>13000.443319240001</v>
      </c>
      <c r="D204" s="11">
        <v>13611.288750399997</v>
      </c>
      <c r="E204" s="11">
        <v>4443.4543606399993</v>
      </c>
      <c r="F204" s="11">
        <v>3021.2910564799995</v>
      </c>
      <c r="G204" s="11">
        <v>429.27694554000004</v>
      </c>
      <c r="H204" s="11">
        <v>34505.754432299997</v>
      </c>
      <c r="J204" s="18"/>
      <c r="Q204" s="18"/>
      <c r="R204" s="18"/>
      <c r="S204" s="18"/>
      <c r="T204" s="18"/>
      <c r="U204" s="18"/>
      <c r="V204" s="18"/>
    </row>
    <row r="205" spans="2:22">
      <c r="B205" s="322">
        <v>43282</v>
      </c>
      <c r="C205" s="11">
        <v>12976.013707079999</v>
      </c>
      <c r="D205" s="11">
        <v>13828.81452835</v>
      </c>
      <c r="E205" s="11">
        <v>4503.3717262200007</v>
      </c>
      <c r="F205" s="11">
        <v>3047.6779828899994</v>
      </c>
      <c r="G205" s="11">
        <v>427.41287374000007</v>
      </c>
      <c r="H205" s="11">
        <v>34783.290818280002</v>
      </c>
      <c r="J205" s="18"/>
      <c r="Q205" s="18"/>
      <c r="R205" s="18"/>
      <c r="S205" s="18"/>
      <c r="T205" s="18"/>
      <c r="U205" s="18"/>
      <c r="V205" s="18"/>
    </row>
    <row r="206" spans="2:22">
      <c r="B206" s="322">
        <v>43313</v>
      </c>
      <c r="C206" s="11">
        <v>12982.778522590001</v>
      </c>
      <c r="D206" s="11">
        <v>14146.416308620004</v>
      </c>
      <c r="E206" s="11">
        <v>4589.262163299999</v>
      </c>
      <c r="F206" s="11">
        <v>3095.8194835900003</v>
      </c>
      <c r="G206" s="11">
        <v>430.65761043999998</v>
      </c>
      <c r="H206" s="11">
        <v>35244.934088540009</v>
      </c>
      <c r="J206" s="18"/>
      <c r="Q206" s="18"/>
      <c r="R206" s="18"/>
      <c r="S206" s="18"/>
      <c r="T206" s="18"/>
      <c r="U206" s="18"/>
      <c r="V206" s="18"/>
    </row>
    <row r="207" spans="2:22">
      <c r="B207" s="322">
        <v>43344</v>
      </c>
      <c r="C207" s="11">
        <v>13036.901225600002</v>
      </c>
      <c r="D207" s="11">
        <v>14386.909578239996</v>
      </c>
      <c r="E207" s="11">
        <v>4655.334159080001</v>
      </c>
      <c r="F207" s="11">
        <v>3130.0999491899993</v>
      </c>
      <c r="G207" s="11">
        <v>433.94070718</v>
      </c>
      <c r="H207" s="11">
        <v>35643.185619290001</v>
      </c>
      <c r="J207" s="18"/>
      <c r="Q207" s="18"/>
      <c r="R207" s="18"/>
      <c r="S207" s="18"/>
      <c r="T207" s="18"/>
      <c r="U207" s="18"/>
      <c r="V207" s="18"/>
    </row>
    <row r="208" spans="2:22">
      <c r="B208" s="322">
        <v>43374</v>
      </c>
      <c r="C208" s="11">
        <v>12982.066244239997</v>
      </c>
      <c r="D208" s="11">
        <v>14535.259123459999</v>
      </c>
      <c r="E208" s="11">
        <v>4735.7533315399987</v>
      </c>
      <c r="F208" s="11">
        <v>3195.5717926899993</v>
      </c>
      <c r="G208" s="11">
        <v>434.60272771999996</v>
      </c>
      <c r="H208" s="11">
        <v>35883.253219649989</v>
      </c>
      <c r="J208" s="18"/>
      <c r="Q208" s="18"/>
      <c r="R208" s="18"/>
      <c r="S208" s="18"/>
      <c r="T208" s="18"/>
      <c r="U208" s="18"/>
      <c r="V208" s="18"/>
    </row>
    <row r="209" spans="2:22">
      <c r="B209" s="322">
        <v>43405</v>
      </c>
      <c r="C209" s="11">
        <v>13029.753447999999</v>
      </c>
      <c r="D209" s="11">
        <v>14771.072062730002</v>
      </c>
      <c r="E209" s="11">
        <v>4809.7758591499987</v>
      </c>
      <c r="F209" s="11">
        <v>3233.6318150900001</v>
      </c>
      <c r="G209" s="11">
        <v>432.42621998999994</v>
      </c>
      <c r="H209" s="11">
        <v>36276.659404959995</v>
      </c>
      <c r="J209" s="18"/>
      <c r="Q209" s="18"/>
      <c r="R209" s="18"/>
      <c r="S209" s="18"/>
      <c r="T209" s="18"/>
      <c r="U209" s="18"/>
      <c r="V209" s="18"/>
    </row>
    <row r="210" spans="2:22">
      <c r="B210" s="322">
        <v>43435</v>
      </c>
      <c r="C210" s="11">
        <v>13202.696140919998</v>
      </c>
      <c r="D210" s="11">
        <v>14796.515382670004</v>
      </c>
      <c r="E210" s="11">
        <v>4852.1641037999998</v>
      </c>
      <c r="F210" s="11">
        <v>3278.2858059099999</v>
      </c>
      <c r="G210" s="11">
        <v>401.03271579</v>
      </c>
      <c r="H210" s="11">
        <v>36530.694149090006</v>
      </c>
      <c r="J210" s="18"/>
      <c r="Q210" s="18"/>
      <c r="R210" s="18"/>
      <c r="S210" s="18"/>
      <c r="T210" s="18"/>
      <c r="U210" s="18"/>
      <c r="V210" s="18"/>
    </row>
    <row r="211" spans="2:22">
      <c r="B211" s="322">
        <v>43466</v>
      </c>
      <c r="C211" s="11">
        <v>13106.843958879999</v>
      </c>
      <c r="D211" s="11">
        <v>14915.290310119999</v>
      </c>
      <c r="E211" s="11">
        <v>4897.6667356600001</v>
      </c>
      <c r="F211" s="11">
        <v>3300.2684657700001</v>
      </c>
      <c r="G211" s="11">
        <v>399.34535132000008</v>
      </c>
      <c r="H211" s="11">
        <v>36619.414821749997</v>
      </c>
      <c r="J211" s="18"/>
      <c r="Q211" s="18"/>
      <c r="R211" s="18"/>
      <c r="S211" s="18"/>
      <c r="T211" s="18"/>
      <c r="U211" s="18"/>
      <c r="V211" s="18"/>
    </row>
    <row r="212" spans="2:22">
      <c r="B212" s="322">
        <v>43497</v>
      </c>
      <c r="C212" s="11">
        <v>13127.583430479997</v>
      </c>
      <c r="D212" s="11">
        <v>15009.030446680004</v>
      </c>
      <c r="E212" s="11">
        <v>4978.2799161900011</v>
      </c>
      <c r="F212" s="11">
        <v>3319.1749744799995</v>
      </c>
      <c r="G212" s="11">
        <v>400.65947163999999</v>
      </c>
      <c r="H212" s="11">
        <v>36834.728239470001</v>
      </c>
      <c r="J212" s="18"/>
      <c r="Q212" s="18"/>
      <c r="R212" s="18"/>
      <c r="S212" s="18"/>
      <c r="T212" s="18"/>
      <c r="U212" s="18"/>
      <c r="V212" s="18"/>
    </row>
    <row r="213" spans="2:22">
      <c r="B213" s="322">
        <v>43525</v>
      </c>
      <c r="C213" s="11">
        <v>13234.105273720003</v>
      </c>
      <c r="D213" s="11">
        <v>15148.912030159996</v>
      </c>
      <c r="E213" s="11">
        <v>5027.1849625600034</v>
      </c>
      <c r="F213" s="11">
        <v>3341.3699621999999</v>
      </c>
      <c r="G213" s="11">
        <v>401.71731610999996</v>
      </c>
      <c r="H213" s="11">
        <v>37153.289544749998</v>
      </c>
      <c r="J213" s="18"/>
      <c r="Q213" s="18"/>
      <c r="R213" s="18"/>
      <c r="S213" s="18"/>
      <c r="T213" s="18"/>
      <c r="U213" s="18"/>
      <c r="V213" s="18"/>
    </row>
    <row r="214" spans="2:22">
      <c r="B214" s="322">
        <v>43556</v>
      </c>
      <c r="C214" s="11">
        <v>13415.072540170002</v>
      </c>
      <c r="D214" s="11">
        <v>15249.313737870001</v>
      </c>
      <c r="E214" s="11">
        <v>5098.484351320004</v>
      </c>
      <c r="F214" s="11">
        <v>3375.3322498500006</v>
      </c>
      <c r="G214" s="11">
        <v>420.83014428000001</v>
      </c>
      <c r="H214" s="11">
        <v>37559.033023490003</v>
      </c>
      <c r="J214" s="18"/>
      <c r="Q214" s="18"/>
      <c r="R214" s="18"/>
      <c r="S214" s="18"/>
      <c r="T214" s="18"/>
      <c r="U214" s="18"/>
      <c r="V214" s="18"/>
    </row>
    <row r="215" spans="2:22">
      <c r="B215" s="322">
        <v>43586</v>
      </c>
      <c r="C215" s="11">
        <v>13476.574281470001</v>
      </c>
      <c r="D215" s="11">
        <v>15517.387884909997</v>
      </c>
      <c r="E215" s="11">
        <v>5179.043512119998</v>
      </c>
      <c r="F215" s="11">
        <v>3404.9087353099999</v>
      </c>
      <c r="G215" s="11">
        <v>419.01580970999998</v>
      </c>
      <c r="H215" s="11">
        <v>37996.930223519994</v>
      </c>
      <c r="J215" s="18"/>
      <c r="Q215" s="18"/>
      <c r="R215" s="18"/>
      <c r="S215" s="18"/>
      <c r="T215" s="18"/>
      <c r="U215" s="18"/>
      <c r="V215" s="18"/>
    </row>
    <row r="216" spans="2:22">
      <c r="B216" s="322">
        <v>43617</v>
      </c>
      <c r="C216" s="11">
        <v>13523.439657689994</v>
      </c>
      <c r="D216" s="11">
        <v>15786.833327120003</v>
      </c>
      <c r="E216" s="11">
        <v>5275.8823151100014</v>
      </c>
      <c r="F216" s="11">
        <v>3440.6704698499998</v>
      </c>
      <c r="G216" s="11">
        <v>415.57599656000002</v>
      </c>
      <c r="H216" s="11">
        <v>38442.401766330004</v>
      </c>
      <c r="J216" s="18"/>
      <c r="Q216" s="18"/>
      <c r="R216" s="18"/>
      <c r="S216" s="18"/>
      <c r="T216" s="18"/>
      <c r="U216" s="18"/>
      <c r="V216" s="18"/>
    </row>
    <row r="217" spans="2:22">
      <c r="B217" s="322">
        <v>43647</v>
      </c>
      <c r="C217" s="11">
        <v>13398.091745220001</v>
      </c>
      <c r="D217" s="11">
        <v>16031.597173199996</v>
      </c>
      <c r="E217" s="11">
        <v>5349.3814189000004</v>
      </c>
      <c r="F217" s="11">
        <v>3470.9762948699999</v>
      </c>
      <c r="G217" s="11">
        <v>411.81459077</v>
      </c>
      <c r="H217" s="11">
        <v>38661.861222959997</v>
      </c>
      <c r="J217" s="18"/>
      <c r="Q217" s="18"/>
      <c r="R217" s="18"/>
      <c r="S217" s="18"/>
      <c r="T217" s="18"/>
      <c r="U217" s="18"/>
      <c r="V217" s="18"/>
    </row>
    <row r="218" spans="2:22">
      <c r="B218" s="322">
        <v>43678</v>
      </c>
      <c r="C218" s="11">
        <v>13443.528929200002</v>
      </c>
      <c r="D218" s="11">
        <v>16500.541323950001</v>
      </c>
      <c r="E218" s="11">
        <v>5507.3752610599995</v>
      </c>
      <c r="F218" s="11">
        <v>3519.385419629999</v>
      </c>
      <c r="G218" s="11">
        <v>412.94734875</v>
      </c>
      <c r="H218" s="11">
        <v>39383.778282590007</v>
      </c>
      <c r="J218" s="18"/>
      <c r="Q218" s="18"/>
      <c r="R218" s="18"/>
      <c r="S218" s="18"/>
      <c r="T218" s="18"/>
      <c r="U218" s="18"/>
      <c r="V218" s="18"/>
    </row>
    <row r="219" spans="2:22">
      <c r="B219" s="322">
        <v>43709</v>
      </c>
      <c r="C219" s="11">
        <v>13583.364650129999</v>
      </c>
      <c r="D219" s="11">
        <v>16789.740407759993</v>
      </c>
      <c r="E219" s="11">
        <v>5574.6346011800024</v>
      </c>
      <c r="F219" s="11">
        <v>3549.59930648</v>
      </c>
      <c r="G219" s="11">
        <v>415.51947898999998</v>
      </c>
      <c r="H219" s="11">
        <v>39912.85844453999</v>
      </c>
      <c r="J219" s="18"/>
      <c r="Q219" s="18"/>
      <c r="R219" s="18"/>
      <c r="S219" s="18"/>
      <c r="T219" s="18"/>
      <c r="U219" s="18"/>
      <c r="V219" s="18"/>
    </row>
    <row r="220" spans="2:22">
      <c r="B220" s="322">
        <v>43739</v>
      </c>
      <c r="C220" s="11">
        <v>13623.807315980001</v>
      </c>
      <c r="D220" s="11">
        <v>16858.622325669996</v>
      </c>
      <c r="E220" s="11">
        <v>5611.9737323599993</v>
      </c>
      <c r="F220" s="11">
        <v>3578.1361008899999</v>
      </c>
      <c r="G220" s="11">
        <v>417.39817558000004</v>
      </c>
      <c r="H220" s="11">
        <v>40089.937650479995</v>
      </c>
      <c r="J220" s="18"/>
      <c r="Q220" s="18"/>
      <c r="R220" s="18"/>
      <c r="S220" s="18"/>
      <c r="T220" s="18"/>
      <c r="U220" s="18"/>
      <c r="V220" s="18"/>
    </row>
    <row r="221" spans="2:22">
      <c r="B221" s="322">
        <v>43770</v>
      </c>
      <c r="C221" s="11">
        <v>13588.613169910001</v>
      </c>
      <c r="D221" s="11">
        <v>17070.409898369995</v>
      </c>
      <c r="E221" s="11">
        <v>5707.9982098699993</v>
      </c>
      <c r="F221" s="11">
        <v>3559.308328430001</v>
      </c>
      <c r="G221" s="11">
        <v>416.30040948999994</v>
      </c>
      <c r="H221" s="11">
        <v>40342.630016069998</v>
      </c>
      <c r="J221" s="18"/>
      <c r="Q221" s="18"/>
      <c r="R221" s="18"/>
      <c r="S221" s="18"/>
      <c r="T221" s="18"/>
      <c r="U221" s="18"/>
      <c r="V221" s="18"/>
    </row>
    <row r="222" spans="2:22">
      <c r="B222" s="322">
        <v>43800</v>
      </c>
      <c r="C222" s="11">
        <v>13811.777629389999</v>
      </c>
      <c r="D222" s="11">
        <v>17268.386352400004</v>
      </c>
      <c r="E222" s="11">
        <v>5749.2377512000012</v>
      </c>
      <c r="F222" s="11">
        <v>3599.4965754600007</v>
      </c>
      <c r="G222" s="11">
        <v>413.26471627000001</v>
      </c>
      <c r="H222" s="11">
        <v>40842.163024720001</v>
      </c>
      <c r="J222" s="18"/>
      <c r="Q222" s="18"/>
      <c r="R222" s="18"/>
      <c r="S222" s="18"/>
      <c r="T222" s="18"/>
      <c r="U222" s="18"/>
      <c r="V222" s="18"/>
    </row>
    <row r="223" spans="2:22">
      <c r="B223" s="322">
        <v>43831</v>
      </c>
      <c r="C223" s="11">
        <v>13589.140618850002</v>
      </c>
      <c r="D223" s="11">
        <v>17417.997353800001</v>
      </c>
      <c r="E223" s="11">
        <v>5823.9837536200002</v>
      </c>
      <c r="F223" s="11">
        <v>3619.1924212899989</v>
      </c>
      <c r="G223" s="11">
        <v>412.19240986</v>
      </c>
      <c r="H223" s="11">
        <v>40862.506557419998</v>
      </c>
      <c r="J223" s="18"/>
      <c r="Q223" s="18"/>
      <c r="R223" s="18"/>
      <c r="S223" s="18"/>
      <c r="T223" s="18"/>
      <c r="U223" s="18"/>
      <c r="V223" s="18"/>
    </row>
    <row r="224" spans="2:22">
      <c r="B224" s="322">
        <v>43862</v>
      </c>
      <c r="C224" s="11">
        <v>13598.099455590002</v>
      </c>
      <c r="D224" s="11">
        <v>17619.806737070001</v>
      </c>
      <c r="E224" s="11">
        <v>5883.7388310700026</v>
      </c>
      <c r="F224" s="11">
        <v>3637.9287825800016</v>
      </c>
      <c r="G224" s="11">
        <v>409.54549854999993</v>
      </c>
      <c r="H224" s="11">
        <v>41149.119304860003</v>
      </c>
      <c r="J224" s="18"/>
      <c r="Q224" s="18"/>
      <c r="R224" s="18"/>
      <c r="S224" s="18"/>
      <c r="T224" s="18"/>
      <c r="U224" s="18"/>
      <c r="V224" s="18"/>
    </row>
    <row r="225" spans="2:22">
      <c r="B225" s="322">
        <v>43891</v>
      </c>
      <c r="C225" s="11">
        <v>13635.405980830001</v>
      </c>
      <c r="D225" s="11">
        <v>17495.525964410001</v>
      </c>
      <c r="E225" s="11">
        <v>5839.9679568099991</v>
      </c>
      <c r="F225" s="11">
        <v>3629.5248773799995</v>
      </c>
      <c r="G225" s="11">
        <v>406.8005263</v>
      </c>
      <c r="H225" s="11">
        <v>41007.225305729997</v>
      </c>
      <c r="J225" s="18"/>
      <c r="Q225" s="18"/>
      <c r="R225" s="18"/>
      <c r="S225" s="18"/>
      <c r="T225" s="18"/>
      <c r="U225" s="18"/>
      <c r="V225" s="18"/>
    </row>
    <row r="226" spans="2:22">
      <c r="B226" s="322">
        <v>43922</v>
      </c>
      <c r="C226" s="11">
        <v>13247.409991170001</v>
      </c>
      <c r="D226" s="11">
        <v>17195.781597820001</v>
      </c>
      <c r="E226" s="11">
        <v>5779.7439055600007</v>
      </c>
      <c r="F226" s="11">
        <v>3614.8835604999995</v>
      </c>
      <c r="G226" s="11">
        <v>405.85980016000002</v>
      </c>
      <c r="H226" s="11">
        <v>40243.678855210004</v>
      </c>
      <c r="J226" s="18"/>
      <c r="Q226" s="18"/>
      <c r="R226" s="18"/>
      <c r="S226" s="18"/>
      <c r="T226" s="18"/>
      <c r="U226" s="18"/>
      <c r="V226" s="18"/>
    </row>
    <row r="227" spans="2:22">
      <c r="B227" s="322">
        <v>43952</v>
      </c>
      <c r="C227" s="11">
        <v>13080.207401230002</v>
      </c>
      <c r="D227" s="11">
        <v>16974.205069030002</v>
      </c>
      <c r="E227" s="11">
        <v>5756.0394203099986</v>
      </c>
      <c r="F227" s="11">
        <v>3601.9324887100001</v>
      </c>
      <c r="G227" s="11">
        <v>404.00838611</v>
      </c>
      <c r="H227" s="11">
        <v>39816.392765390003</v>
      </c>
      <c r="J227" s="18"/>
      <c r="Q227" s="18"/>
      <c r="R227" s="18"/>
      <c r="S227" s="18"/>
      <c r="T227" s="18"/>
      <c r="U227" s="18"/>
      <c r="V227" s="18"/>
    </row>
    <row r="228" spans="2:22">
      <c r="B228" s="322">
        <v>43983</v>
      </c>
      <c r="C228" s="11">
        <v>13176.534184640001</v>
      </c>
      <c r="D228" s="11">
        <v>16792.871977889998</v>
      </c>
      <c r="E228" s="11">
        <v>5778.3466616500009</v>
      </c>
      <c r="F228" s="11">
        <v>3586.7185792099999</v>
      </c>
      <c r="G228" s="11">
        <v>395.68246264999999</v>
      </c>
      <c r="H228" s="11">
        <v>39730.153866040004</v>
      </c>
      <c r="J228" s="18"/>
      <c r="Q228" s="18"/>
      <c r="R228" s="18"/>
      <c r="S228" s="18"/>
      <c r="T228" s="18"/>
      <c r="U228" s="18"/>
      <c r="V228" s="18"/>
    </row>
    <row r="229" spans="2:22">
      <c r="B229" s="322">
        <v>44013</v>
      </c>
      <c r="C229" s="11">
        <v>13055.689297569999</v>
      </c>
      <c r="D229" s="11">
        <v>16751.731691399997</v>
      </c>
      <c r="E229" s="11">
        <v>5760.8180001100009</v>
      </c>
      <c r="F229" s="11">
        <v>3583.5390676500001</v>
      </c>
      <c r="G229" s="11">
        <v>390.29784549999999</v>
      </c>
      <c r="H229" s="11">
        <v>39542.075902229997</v>
      </c>
      <c r="J229" s="18"/>
      <c r="Q229" s="18"/>
      <c r="R229" s="18"/>
      <c r="S229" s="18"/>
      <c r="T229" s="18"/>
      <c r="U229" s="18"/>
      <c r="V229" s="18"/>
    </row>
    <row r="230" spans="2:22">
      <c r="B230" s="322">
        <v>44044</v>
      </c>
      <c r="C230" s="11">
        <v>13086.981034530001</v>
      </c>
      <c r="D230" s="11">
        <v>16785.078350919997</v>
      </c>
      <c r="E230" s="11">
        <v>5793.2676208600005</v>
      </c>
      <c r="F230" s="11">
        <v>3528.4447440200001</v>
      </c>
      <c r="G230" s="11">
        <v>390.51340485000003</v>
      </c>
      <c r="H230" s="11">
        <v>39584.285155179998</v>
      </c>
      <c r="J230" s="18"/>
      <c r="Q230" s="18"/>
      <c r="R230" s="18"/>
      <c r="S230" s="18"/>
      <c r="T230" s="18"/>
      <c r="U230" s="18"/>
      <c r="V230" s="18"/>
    </row>
    <row r="231" spans="2:22">
      <c r="B231" s="322">
        <v>44075</v>
      </c>
      <c r="C231" s="11">
        <v>13135.704661089998</v>
      </c>
      <c r="D231" s="11">
        <v>16847.401597100004</v>
      </c>
      <c r="E231" s="11">
        <v>5872.7906795999988</v>
      </c>
      <c r="F231" s="11">
        <v>3543.0027514400003</v>
      </c>
      <c r="G231" s="11">
        <v>390.56916989000001</v>
      </c>
      <c r="H231" s="11">
        <v>39789.468859120003</v>
      </c>
      <c r="J231" s="18"/>
      <c r="Q231" s="18"/>
      <c r="R231" s="18"/>
      <c r="S231" s="18"/>
      <c r="T231" s="18"/>
      <c r="U231" s="18"/>
      <c r="V231" s="18"/>
    </row>
    <row r="232" spans="2:22">
      <c r="B232" s="322">
        <v>44105</v>
      </c>
      <c r="C232" s="11">
        <v>13181.155648440001</v>
      </c>
      <c r="D232" s="11">
        <v>16998.939300899998</v>
      </c>
      <c r="E232" s="11">
        <v>5959.7559446599989</v>
      </c>
      <c r="F232" s="11">
        <v>3570.0379134299992</v>
      </c>
      <c r="G232" s="11">
        <v>389.57185520999997</v>
      </c>
      <c r="H232" s="11">
        <v>40099.460662639998</v>
      </c>
      <c r="J232" s="18"/>
      <c r="Q232" s="18"/>
      <c r="R232" s="18"/>
      <c r="S232" s="18"/>
      <c r="T232" s="18"/>
      <c r="U232" s="18"/>
      <c r="V232" s="18"/>
    </row>
    <row r="233" spans="2:22">
      <c r="B233" s="322">
        <v>44136</v>
      </c>
      <c r="C233" s="11">
        <v>13333.03486793</v>
      </c>
      <c r="D233" s="11">
        <v>17189.763916719996</v>
      </c>
      <c r="E233" s="11">
        <v>6041.0874793399989</v>
      </c>
      <c r="F233" s="11">
        <v>3598.1373804900009</v>
      </c>
      <c r="G233" s="11">
        <v>387.27309951999996</v>
      </c>
      <c r="H233" s="11">
        <v>40549.296743999992</v>
      </c>
      <c r="J233" s="18"/>
      <c r="Q233" s="18"/>
      <c r="R233" s="18"/>
      <c r="S233" s="18"/>
      <c r="T233" s="18"/>
      <c r="U233" s="18"/>
      <c r="V233" s="18"/>
    </row>
    <row r="234" spans="2:22">
      <c r="B234" s="322">
        <v>44166</v>
      </c>
      <c r="C234" s="11">
        <v>13634.564400359999</v>
      </c>
      <c r="D234" s="11">
        <v>17246.499897489997</v>
      </c>
      <c r="E234" s="11">
        <v>6077.3741331500005</v>
      </c>
      <c r="F234" s="11">
        <v>3614.0371252199998</v>
      </c>
      <c r="G234" s="11">
        <v>380.47797618999999</v>
      </c>
      <c r="H234" s="11">
        <v>40952.953532409992</v>
      </c>
      <c r="J234" s="18"/>
      <c r="Q234" s="18"/>
      <c r="R234" s="18"/>
      <c r="S234" s="18"/>
      <c r="T234" s="18"/>
      <c r="U234" s="18"/>
      <c r="V234" s="18"/>
    </row>
    <row r="235" spans="2:22">
      <c r="B235" s="322">
        <v>44197</v>
      </c>
      <c r="C235" s="11">
        <v>13661.847072240002</v>
      </c>
      <c r="D235" s="11">
        <v>17251.614967079993</v>
      </c>
      <c r="E235" s="11">
        <v>6145.0603891299997</v>
      </c>
      <c r="F235" s="11">
        <v>3631.6959306199997</v>
      </c>
      <c r="G235" s="11">
        <v>379.22573726000002</v>
      </c>
      <c r="H235" s="11">
        <v>41069.444096329993</v>
      </c>
      <c r="J235" s="18"/>
      <c r="Q235" s="18"/>
      <c r="R235" s="18"/>
      <c r="S235" s="18"/>
      <c r="T235" s="18"/>
      <c r="U235" s="18"/>
      <c r="V235" s="18"/>
    </row>
    <row r="236" spans="2:22">
      <c r="B236" s="322">
        <v>44228</v>
      </c>
      <c r="C236" s="11">
        <v>13750.104542589997</v>
      </c>
      <c r="D236" s="11">
        <v>17306.469426709995</v>
      </c>
      <c r="E236" s="11">
        <v>6229.6573417000009</v>
      </c>
      <c r="F236" s="11">
        <v>3648.4796420000011</v>
      </c>
      <c r="G236" s="11">
        <v>378.02423449999998</v>
      </c>
      <c r="H236" s="11">
        <v>41312.735187499995</v>
      </c>
      <c r="J236" s="18"/>
      <c r="Q236" s="18"/>
      <c r="R236" s="18"/>
      <c r="S236" s="18"/>
      <c r="T236" s="18"/>
      <c r="U236" s="18"/>
      <c r="V236" s="18"/>
    </row>
    <row r="237" spans="2:22">
      <c r="B237" s="322">
        <v>44256</v>
      </c>
      <c r="C237" s="11">
        <v>13947.166935380001</v>
      </c>
      <c r="D237" s="11">
        <v>17536.399972370007</v>
      </c>
      <c r="E237" s="11">
        <v>6519.0469140099995</v>
      </c>
      <c r="F237" s="11">
        <v>3673.4964620699993</v>
      </c>
      <c r="G237" s="11">
        <v>377.39545573000004</v>
      </c>
      <c r="H237" s="11">
        <v>42053.505739560009</v>
      </c>
      <c r="J237" s="18"/>
      <c r="Q237" s="18"/>
      <c r="R237" s="18"/>
      <c r="S237" s="18"/>
      <c r="T237" s="18"/>
      <c r="U237" s="18"/>
      <c r="V237" s="18"/>
    </row>
    <row r="238" spans="2:22">
      <c r="B238" s="322">
        <v>44287</v>
      </c>
      <c r="C238" s="11">
        <v>14141.622812360001</v>
      </c>
      <c r="D238" s="11">
        <v>17635.828539370003</v>
      </c>
      <c r="E238" s="11">
        <v>6622.379253600001</v>
      </c>
      <c r="F238" s="11">
        <v>3513.9828020699997</v>
      </c>
      <c r="G238" s="11">
        <v>376.12969472000003</v>
      </c>
      <c r="H238" s="11">
        <v>42289.943102120007</v>
      </c>
      <c r="J238" s="18"/>
      <c r="Q238" s="18"/>
      <c r="R238" s="18"/>
      <c r="S238" s="18"/>
      <c r="T238" s="18"/>
      <c r="U238" s="18"/>
      <c r="V238" s="18"/>
    </row>
    <row r="239" spans="2:22">
      <c r="B239" s="322">
        <v>44317</v>
      </c>
      <c r="C239" s="11">
        <v>14511.573952709998</v>
      </c>
      <c r="D239" s="11">
        <v>17377.84933211</v>
      </c>
      <c r="E239" s="11">
        <v>6749.3059089200024</v>
      </c>
      <c r="F239" s="11">
        <v>3531.8198783099992</v>
      </c>
      <c r="G239" s="11">
        <v>373.9123151</v>
      </c>
      <c r="H239" s="11">
        <v>42544.461387150004</v>
      </c>
      <c r="J239" s="18"/>
      <c r="Q239" s="18"/>
      <c r="R239" s="18"/>
      <c r="S239" s="18"/>
      <c r="T239" s="18"/>
      <c r="U239" s="18"/>
      <c r="V239" s="18"/>
    </row>
    <row r="240" spans="2:22">
      <c r="B240" s="322">
        <v>44348</v>
      </c>
      <c r="C240" s="11">
        <v>14713.136482109998</v>
      </c>
      <c r="D240" s="11">
        <v>17753.288012099998</v>
      </c>
      <c r="E240" s="11">
        <v>6913.76066077</v>
      </c>
      <c r="F240" s="11">
        <v>3552.0803014799999</v>
      </c>
      <c r="G240" s="11">
        <v>372.93176108999995</v>
      </c>
      <c r="H240" s="11">
        <v>43305.197217549998</v>
      </c>
      <c r="J240" s="18"/>
      <c r="Q240" s="18"/>
      <c r="R240" s="18"/>
      <c r="S240" s="18"/>
      <c r="T240" s="18"/>
      <c r="U240" s="18"/>
      <c r="V240" s="18"/>
    </row>
    <row r="241" spans="2:22">
      <c r="B241" s="322">
        <v>44378</v>
      </c>
      <c r="C241" s="11">
        <v>14868.62544414</v>
      </c>
      <c r="D241" s="11">
        <v>17986.425915059997</v>
      </c>
      <c r="E241" s="11">
        <v>7085.4375524099996</v>
      </c>
      <c r="F241" s="11">
        <v>3582.8402521500007</v>
      </c>
      <c r="G241" s="11">
        <v>370.78743570999995</v>
      </c>
      <c r="H241" s="11">
        <v>43894.116599469999</v>
      </c>
      <c r="J241" s="18"/>
      <c r="Q241" s="18"/>
      <c r="R241" s="18"/>
      <c r="S241" s="18"/>
      <c r="T241" s="18"/>
      <c r="U241" s="18"/>
      <c r="V241" s="18"/>
    </row>
    <row r="242" spans="2:22">
      <c r="B242" s="322">
        <v>44409</v>
      </c>
      <c r="C242" s="11">
        <v>15091.922350869998</v>
      </c>
      <c r="D242" s="11">
        <v>18312.281932229998</v>
      </c>
      <c r="E242" s="11">
        <v>7300.8919156699967</v>
      </c>
      <c r="F242" s="11">
        <v>3610.2453848</v>
      </c>
      <c r="G242" s="11">
        <v>369.37226019000002</v>
      </c>
      <c r="H242" s="11">
        <v>44684.713843760001</v>
      </c>
      <c r="J242" s="18"/>
      <c r="Q242" s="18"/>
      <c r="R242" s="18"/>
      <c r="S242" s="18"/>
      <c r="T242" s="18"/>
      <c r="U242" s="18"/>
      <c r="V242" s="18"/>
    </row>
    <row r="243" spans="2:22">
      <c r="B243" s="322">
        <v>44440</v>
      </c>
      <c r="C243" s="11">
        <v>15266.658947180002</v>
      </c>
      <c r="D243" s="11">
        <v>18762.104118380004</v>
      </c>
      <c r="E243" s="11">
        <v>7472.7694628900008</v>
      </c>
      <c r="F243" s="11">
        <v>3658.4117005300004</v>
      </c>
      <c r="G243" s="11">
        <v>368.58908002999999</v>
      </c>
      <c r="H243" s="11">
        <v>45528.533309010003</v>
      </c>
      <c r="J243" s="18"/>
      <c r="Q243" s="18"/>
      <c r="R243" s="18"/>
      <c r="S243" s="18"/>
      <c r="T243" s="18"/>
      <c r="U243" s="18"/>
      <c r="V243" s="18"/>
    </row>
    <row r="244" spans="2:22">
      <c r="B244" s="322">
        <v>44470</v>
      </c>
      <c r="C244" s="11">
        <v>15464.619994389999</v>
      </c>
      <c r="D244" s="11">
        <v>19061.462224999999</v>
      </c>
      <c r="E244" s="11">
        <v>7604.3919037800006</v>
      </c>
      <c r="F244" s="11">
        <v>3697.5324822600001</v>
      </c>
      <c r="G244" s="11">
        <v>366.17762733000001</v>
      </c>
      <c r="H244" s="11">
        <v>46194.184232759995</v>
      </c>
      <c r="J244" s="18"/>
      <c r="Q244" s="18"/>
      <c r="R244" s="18"/>
      <c r="S244" s="18"/>
      <c r="T244" s="18"/>
      <c r="U244" s="18"/>
      <c r="V244" s="18"/>
    </row>
    <row r="245" spans="2:22">
      <c r="B245" s="322">
        <v>44501</v>
      </c>
      <c r="C245" s="11">
        <v>15669.007960229999</v>
      </c>
      <c r="D245" s="11">
        <v>19501.828994400006</v>
      </c>
      <c r="E245" s="11">
        <v>7755.5840930399991</v>
      </c>
      <c r="F245" s="11">
        <v>3734.3780594</v>
      </c>
      <c r="G245" s="11">
        <v>353.56522302999997</v>
      </c>
      <c r="H245" s="11">
        <v>47014.364330100005</v>
      </c>
      <c r="J245" s="18"/>
      <c r="Q245" s="18"/>
      <c r="R245" s="18"/>
      <c r="S245" s="18"/>
      <c r="T245" s="18"/>
      <c r="U245" s="18"/>
      <c r="V245" s="18"/>
    </row>
    <row r="246" spans="2:22">
      <c r="B246" s="322">
        <v>44531</v>
      </c>
      <c r="C246" s="11">
        <v>16057.796402349999</v>
      </c>
      <c r="D246" s="11">
        <v>19711.454949549992</v>
      </c>
      <c r="E246" s="11">
        <v>7919.6527431699997</v>
      </c>
      <c r="F246" s="11">
        <v>3786.8277166399994</v>
      </c>
      <c r="G246" s="11">
        <v>349.55900570999989</v>
      </c>
      <c r="H246" s="11">
        <v>47825.290817419991</v>
      </c>
      <c r="J246" s="18"/>
      <c r="Q246" s="18"/>
      <c r="R246" s="18"/>
      <c r="S246" s="18"/>
      <c r="T246" s="18"/>
      <c r="U246" s="18"/>
      <c r="V246" s="18"/>
    </row>
    <row r="247" spans="2:22">
      <c r="B247" s="322">
        <v>44562</v>
      </c>
      <c r="C247" s="11">
        <v>16023.806829359999</v>
      </c>
      <c r="D247" s="11">
        <v>19881.446966660002</v>
      </c>
      <c r="E247" s="11">
        <v>8022.7313463800028</v>
      </c>
      <c r="F247" s="11">
        <v>3770.5617186600002</v>
      </c>
      <c r="G247" s="11">
        <v>345.80032925</v>
      </c>
      <c r="H247" s="11">
        <v>48044.34719031</v>
      </c>
      <c r="J247" s="18"/>
      <c r="Q247" s="18"/>
      <c r="R247" s="18"/>
      <c r="S247" s="18"/>
      <c r="T247" s="18"/>
      <c r="U247" s="18"/>
      <c r="V247" s="18"/>
    </row>
    <row r="248" spans="2:22">
      <c r="B248" s="322">
        <v>44593</v>
      </c>
      <c r="C248" s="11">
        <v>16394.546287449997</v>
      </c>
      <c r="D248" s="11">
        <v>20166.321620669994</v>
      </c>
      <c r="E248" s="11">
        <v>8204.9526038000022</v>
      </c>
      <c r="F248" s="11">
        <v>3800.9661134300004</v>
      </c>
      <c r="G248" s="11">
        <v>342.50908169000002</v>
      </c>
      <c r="H248" s="11">
        <v>48909.295707039993</v>
      </c>
      <c r="J248" s="18"/>
      <c r="Q248" s="18"/>
      <c r="R248" s="18"/>
      <c r="S248" s="18"/>
      <c r="T248" s="18"/>
      <c r="U248" s="18"/>
      <c r="V248" s="18"/>
    </row>
    <row r="249" spans="2:22">
      <c r="B249" s="322">
        <v>44621</v>
      </c>
      <c r="C249" s="11">
        <v>16787.373864819994</v>
      </c>
      <c r="D249" s="11">
        <v>20551.439822350003</v>
      </c>
      <c r="E249" s="11">
        <v>8370.694174600003</v>
      </c>
      <c r="F249" s="11">
        <v>3717.3401163500007</v>
      </c>
      <c r="G249" s="11">
        <v>339.24896031000003</v>
      </c>
      <c r="H249" s="11">
        <v>49766.096938429997</v>
      </c>
      <c r="J249" s="18"/>
      <c r="Q249" s="18"/>
      <c r="R249" s="18"/>
      <c r="S249" s="18"/>
      <c r="T249" s="18"/>
      <c r="U249" s="18"/>
      <c r="V249" s="18"/>
    </row>
    <row r="250" spans="2:22">
      <c r="B250" s="322">
        <v>44652</v>
      </c>
      <c r="C250" s="11">
        <v>17178.292374549997</v>
      </c>
      <c r="D250" s="11">
        <v>20830.447315979996</v>
      </c>
      <c r="E250" s="11">
        <v>8549.5367965000005</v>
      </c>
      <c r="F250" s="11">
        <v>3700.9059111700012</v>
      </c>
      <c r="G250" s="11">
        <v>336.20730100999992</v>
      </c>
      <c r="H250" s="11">
        <v>50595.389699210005</v>
      </c>
      <c r="J250" s="18"/>
      <c r="Q250" s="18"/>
      <c r="R250" s="18"/>
      <c r="S250" s="18"/>
      <c r="T250" s="18"/>
      <c r="U250" s="18"/>
      <c r="V250" s="18"/>
    </row>
    <row r="251" spans="2:22">
      <c r="B251" s="322">
        <v>44682</v>
      </c>
      <c r="C251" s="11">
        <v>17383.507615629998</v>
      </c>
      <c r="D251" s="11">
        <v>21156.678980150005</v>
      </c>
      <c r="E251" s="11">
        <v>8718.6890613999985</v>
      </c>
      <c r="F251" s="11">
        <v>3729.8087893000006</v>
      </c>
      <c r="G251" s="11">
        <v>330.71396490000001</v>
      </c>
      <c r="H251" s="11">
        <v>51319.398411380003</v>
      </c>
      <c r="J251" s="18"/>
      <c r="Q251" s="18"/>
      <c r="R251" s="18"/>
      <c r="S251" s="18"/>
      <c r="T251" s="18"/>
      <c r="U251" s="18"/>
      <c r="V251" s="18"/>
    </row>
    <row r="252" spans="2:22">
      <c r="B252" s="322">
        <v>44713</v>
      </c>
      <c r="C252" s="11">
        <v>17543.849378720002</v>
      </c>
      <c r="D252" s="11">
        <v>21349.877327850001</v>
      </c>
      <c r="E252" s="11">
        <v>8826.4393122299989</v>
      </c>
      <c r="F252" s="11">
        <v>3763.9231628299995</v>
      </c>
      <c r="G252" s="11">
        <v>326.25827523000004</v>
      </c>
      <c r="H252" s="11">
        <v>51810.347456859992</v>
      </c>
      <c r="J252" s="18"/>
      <c r="Q252" s="18"/>
      <c r="R252" s="18"/>
      <c r="S252" s="18"/>
      <c r="T252" s="18"/>
      <c r="U252" s="18"/>
      <c r="V252" s="18"/>
    </row>
    <row r="253" spans="2:22">
      <c r="B253" s="322">
        <v>44743</v>
      </c>
      <c r="C253" s="11">
        <v>17635.012293429994</v>
      </c>
      <c r="D253" s="11">
        <v>21721.413171729997</v>
      </c>
      <c r="E253" s="11">
        <v>9014.8916622500019</v>
      </c>
      <c r="F253" s="11">
        <v>3798.59350008</v>
      </c>
      <c r="G253" s="11">
        <v>321.68344538000008</v>
      </c>
      <c r="H253" s="11">
        <v>52491.594072869993</v>
      </c>
      <c r="J253" s="18"/>
      <c r="Q253" s="18"/>
      <c r="R253" s="18"/>
      <c r="S253" s="18"/>
      <c r="T253" s="18"/>
      <c r="U253" s="18"/>
      <c r="V253" s="18"/>
    </row>
    <row r="254" spans="2:22">
      <c r="B254" s="322">
        <v>44774</v>
      </c>
      <c r="C254" s="11">
        <v>17763.764674349994</v>
      </c>
      <c r="D254" s="11">
        <v>22323.858018759995</v>
      </c>
      <c r="E254" s="11">
        <v>9191.2206182599948</v>
      </c>
      <c r="F254" s="11">
        <v>3844.3369977999996</v>
      </c>
      <c r="G254" s="11">
        <v>318.72628426</v>
      </c>
      <c r="H254" s="11">
        <v>53441.906593429987</v>
      </c>
      <c r="J254" s="18"/>
      <c r="Q254" s="18"/>
      <c r="R254" s="18"/>
      <c r="S254" s="18"/>
      <c r="T254" s="18"/>
      <c r="U254" s="18"/>
      <c r="V254" s="18"/>
    </row>
    <row r="255" spans="2:22">
      <c r="B255" s="322">
        <v>44805</v>
      </c>
      <c r="C255" s="11">
        <v>17991.168671290005</v>
      </c>
      <c r="D255" s="11">
        <v>22734.965205380006</v>
      </c>
      <c r="E255" s="11">
        <v>9384.353263500001</v>
      </c>
      <c r="F255" s="11">
        <v>3898.167008559999</v>
      </c>
      <c r="G255" s="11">
        <v>314.62919090999998</v>
      </c>
      <c r="H255" s="11">
        <v>54323.283339640002</v>
      </c>
      <c r="Q255" s="18"/>
      <c r="R255" s="18"/>
      <c r="S255" s="18"/>
      <c r="T255" s="18"/>
      <c r="U255" s="18"/>
      <c r="V255" s="18"/>
    </row>
    <row r="256" spans="2:22">
      <c r="B256" s="322">
        <v>44835</v>
      </c>
      <c r="C256" s="11">
        <v>18024.030515380004</v>
      </c>
      <c r="D256" s="11">
        <v>23095.971572890005</v>
      </c>
      <c r="E256" s="11">
        <v>9593.8921281800049</v>
      </c>
      <c r="F256" s="11">
        <v>3932.4480210700003</v>
      </c>
      <c r="G256" s="11">
        <v>311.71635904999999</v>
      </c>
      <c r="H256" s="11">
        <v>54958.058596570008</v>
      </c>
    </row>
    <row r="257" spans="2:8">
      <c r="B257" s="322">
        <v>44866</v>
      </c>
      <c r="C257" s="11">
        <v>18076.639610779999</v>
      </c>
      <c r="D257" s="11">
        <v>23502.092866600011</v>
      </c>
      <c r="E257" s="11">
        <v>9748.6449510600014</v>
      </c>
      <c r="F257" s="11">
        <v>3965.5603128799999</v>
      </c>
      <c r="G257" s="11">
        <v>307.44118874999992</v>
      </c>
      <c r="H257" s="11">
        <v>55600.378930070008</v>
      </c>
    </row>
    <row r="258" spans="2:8">
      <c r="B258" s="322">
        <v>44896</v>
      </c>
      <c r="C258" s="11">
        <v>18196.536537439995</v>
      </c>
      <c r="D258" s="11">
        <v>23654.231160929998</v>
      </c>
      <c r="E258" s="11">
        <v>9809.7398399600042</v>
      </c>
      <c r="F258" s="11">
        <v>4002.1820844100007</v>
      </c>
      <c r="G258" s="11">
        <v>302.35164088000005</v>
      </c>
      <c r="H258" s="11">
        <v>55965.041263619998</v>
      </c>
    </row>
    <row r="259" spans="2:8">
      <c r="B259" s="322">
        <v>44927</v>
      </c>
      <c r="C259" s="11">
        <v>18114.377816190001</v>
      </c>
      <c r="D259" s="11">
        <v>23868.608386469998</v>
      </c>
      <c r="E259" s="11">
        <v>9912.4913928900005</v>
      </c>
      <c r="F259" s="11">
        <v>4026.8801165399991</v>
      </c>
      <c r="G259" s="11">
        <v>298.13998906</v>
      </c>
      <c r="H259" s="11">
        <v>56220.497701150001</v>
      </c>
    </row>
    <row r="260" spans="2:8">
      <c r="B260" s="322">
        <v>44958</v>
      </c>
      <c r="C260" s="11">
        <v>18171.232077389999</v>
      </c>
      <c r="D260" s="11">
        <v>24165.655660410004</v>
      </c>
      <c r="E260" s="11">
        <v>10030.258598039996</v>
      </c>
      <c r="F260" s="11">
        <v>4059.6415328499988</v>
      </c>
      <c r="G260" s="11">
        <v>293.97465400999999</v>
      </c>
      <c r="H260" s="11">
        <v>56720.762522700003</v>
      </c>
    </row>
    <row r="261" spans="2:8">
      <c r="B261" s="322">
        <v>44986</v>
      </c>
      <c r="C261" s="11">
        <v>18354.581413310003</v>
      </c>
      <c r="D261" s="11">
        <v>24471.288840899997</v>
      </c>
      <c r="E261" s="11">
        <v>10176.259528650002</v>
      </c>
      <c r="F261" s="11">
        <v>4054.0279786199999</v>
      </c>
      <c r="G261" s="11">
        <v>289.84307544000001</v>
      </c>
      <c r="H261" s="11">
        <v>57346.00083692</v>
      </c>
    </row>
    <row r="262" spans="2:8">
      <c r="B262" s="322">
        <v>45017</v>
      </c>
      <c r="C262" s="11">
        <v>18492.554678210003</v>
      </c>
      <c r="D262" s="11">
        <v>24675.392184110005</v>
      </c>
      <c r="E262" s="11">
        <v>10250.895473370001</v>
      </c>
      <c r="F262" s="11">
        <v>4088.2494772600007</v>
      </c>
      <c r="G262" s="11">
        <v>286.78133260999994</v>
      </c>
      <c r="H262" s="11">
        <v>57793.873145560014</v>
      </c>
    </row>
    <row r="263" spans="2:8">
      <c r="B263" s="322">
        <v>45047</v>
      </c>
      <c r="C263" s="11">
        <v>18526.520147730003</v>
      </c>
      <c r="D263" s="11">
        <v>25008.372540430009</v>
      </c>
      <c r="E263" s="11">
        <v>10316.09884534</v>
      </c>
      <c r="F263" s="11">
        <v>4117.1636732600009</v>
      </c>
      <c r="G263" s="11">
        <v>281.18826064999996</v>
      </c>
      <c r="H263" s="11">
        <v>58249.343467410014</v>
      </c>
    </row>
    <row r="264" spans="2:8">
      <c r="B264" s="322">
        <v>45078</v>
      </c>
      <c r="C264" s="11">
        <v>18627.292358059993</v>
      </c>
      <c r="D264" s="11">
        <v>25341.582184349998</v>
      </c>
      <c r="E264" s="11">
        <v>10405.964543440001</v>
      </c>
      <c r="F264" s="11">
        <v>4216.9116262099997</v>
      </c>
      <c r="G264" s="11">
        <v>277.13404522000008</v>
      </c>
      <c r="H264" s="11">
        <v>58868.884757279993</v>
      </c>
    </row>
    <row r="265" spans="2:8">
      <c r="B265" s="322">
        <v>45108</v>
      </c>
      <c r="C265" s="11">
        <v>18615.405723610002</v>
      </c>
      <c r="D265" s="11">
        <v>25593.797249529995</v>
      </c>
      <c r="E265" s="11">
        <v>10480.192226440002</v>
      </c>
      <c r="F265" s="11">
        <v>4222.6064299199988</v>
      </c>
      <c r="G265" s="11">
        <v>271.40990672000004</v>
      </c>
      <c r="H265" s="11">
        <v>59183.411536220003</v>
      </c>
    </row>
    <row r="266" spans="2:8">
      <c r="B266" s="322">
        <v>45139</v>
      </c>
      <c r="C266" s="11">
        <v>18748.236367369995</v>
      </c>
      <c r="D266" s="11">
        <v>25939.016587310001</v>
      </c>
      <c r="E266" s="11">
        <v>10513.171935459999</v>
      </c>
      <c r="F266" s="11">
        <v>4241.7075258299992</v>
      </c>
      <c r="G266" s="11">
        <v>266.95729022</v>
      </c>
      <c r="H266" s="11">
        <v>59709.089706189989</v>
      </c>
    </row>
    <row r="267" spans="2:8">
      <c r="B267" s="322">
        <v>45170</v>
      </c>
      <c r="C267" s="11">
        <v>18896.963091040001</v>
      </c>
      <c r="D267" s="11">
        <v>26275.110039910003</v>
      </c>
      <c r="E267" s="11">
        <v>10535.062331470002</v>
      </c>
      <c r="F267" s="11">
        <v>4260.6440826199987</v>
      </c>
      <c r="G267" s="11">
        <v>264.73966892999999</v>
      </c>
      <c r="H267" s="11">
        <v>60232.519213970001</v>
      </c>
    </row>
    <row r="268" spans="2:8">
      <c r="B268" s="322">
        <v>45200</v>
      </c>
      <c r="C268" s="11">
        <v>18933.681896260005</v>
      </c>
      <c r="D268" s="11">
        <v>26553.840358369998</v>
      </c>
      <c r="E268" s="11">
        <v>10559.706391610003</v>
      </c>
      <c r="F268" s="11">
        <v>4257.2545809200001</v>
      </c>
      <c r="G268" s="11">
        <v>261.43579395</v>
      </c>
      <c r="H268" s="11">
        <v>60565.919021110007</v>
      </c>
    </row>
    <row r="269" spans="2:8" ht="15.75" customHeight="1">
      <c r="B269" s="322">
        <v>45231</v>
      </c>
      <c r="C269" s="11">
        <v>19084.874115330007</v>
      </c>
      <c r="D269" s="11">
        <v>26918.347489010004</v>
      </c>
      <c r="E269" s="11">
        <v>10570.238173779999</v>
      </c>
      <c r="F269" s="11">
        <v>4259.3222971899995</v>
      </c>
      <c r="G269" s="11">
        <v>257.67062436999998</v>
      </c>
      <c r="H269" s="11">
        <v>61090.452699680012</v>
      </c>
    </row>
    <row r="270" spans="2:8" ht="15.75" customHeight="1">
      <c r="B270" s="322">
        <v>45261</v>
      </c>
      <c r="C270" s="11">
        <v>19089.140320689999</v>
      </c>
      <c r="D270" s="11">
        <v>26874.399572709997</v>
      </c>
      <c r="E270" s="11">
        <v>10487.484051969997</v>
      </c>
      <c r="F270" s="11">
        <v>4266.6118778800001</v>
      </c>
      <c r="G270" s="11">
        <v>253.41224715000001</v>
      </c>
      <c r="H270" s="11">
        <v>60971.048070399993</v>
      </c>
    </row>
    <row r="271" spans="2:8" ht="15.75" customHeight="1">
      <c r="B271" s="322">
        <v>45292</v>
      </c>
      <c r="C271" s="11">
        <v>18987.798803689999</v>
      </c>
      <c r="D271" s="11">
        <v>26945.634873109993</v>
      </c>
      <c r="E271" s="11">
        <v>10465.341089550002</v>
      </c>
      <c r="F271" s="11">
        <v>4254.3461031000006</v>
      </c>
      <c r="G271" s="11">
        <v>249.09677097999995</v>
      </c>
      <c r="H271" s="11">
        <v>60902.217640429997</v>
      </c>
    </row>
    <row r="272" spans="2:8" ht="15.75" customHeight="1">
      <c r="B272" s="322">
        <v>45323</v>
      </c>
      <c r="C272" s="11">
        <v>19044.376223110001</v>
      </c>
      <c r="D272" s="11">
        <v>27109.731982189987</v>
      </c>
      <c r="E272" s="11">
        <v>10479.950210599998</v>
      </c>
      <c r="F272" s="11">
        <v>4258.1800892599995</v>
      </c>
      <c r="G272" s="11">
        <v>245.20395244999997</v>
      </c>
      <c r="H272" s="11">
        <v>61137.442457609985</v>
      </c>
    </row>
    <row r="273" spans="2:8" ht="15.75" customHeight="1">
      <c r="B273" s="322">
        <v>45352</v>
      </c>
      <c r="C273" s="11">
        <v>19217.485274539998</v>
      </c>
      <c r="D273" s="11">
        <v>27332.201464760008</v>
      </c>
      <c r="E273" s="11">
        <v>10561.00507268</v>
      </c>
      <c r="F273" s="11">
        <v>4263.9651334199998</v>
      </c>
      <c r="G273" s="11">
        <v>241.03151847000001</v>
      </c>
      <c r="H273" s="11">
        <v>61615.688463870014</v>
      </c>
    </row>
    <row r="274" spans="2:8" ht="15.75" customHeight="1">
      <c r="B274" s="322">
        <v>45383</v>
      </c>
      <c r="C274" s="11">
        <v>19278.167310660003</v>
      </c>
      <c r="D274" s="11">
        <v>27407.621996609996</v>
      </c>
      <c r="E274" s="11">
        <v>10534.899942580001</v>
      </c>
      <c r="F274" s="11">
        <v>4273.0762801200008</v>
      </c>
      <c r="G274" s="11">
        <v>237.53337141</v>
      </c>
      <c r="H274" s="11">
        <v>61731.298901379996</v>
      </c>
    </row>
    <row r="275" spans="2:8" ht="15.75" customHeight="1">
      <c r="B275" s="322">
        <v>45413</v>
      </c>
      <c r="C275" s="11">
        <v>19392.80608033</v>
      </c>
      <c r="D275" s="11">
        <v>27561.804544149989</v>
      </c>
      <c r="E275" s="11">
        <v>10518.351623120005</v>
      </c>
      <c r="F275" s="11">
        <v>4282.3584471699987</v>
      </c>
      <c r="G275" s="11">
        <v>233.59103682</v>
      </c>
      <c r="H275" s="11">
        <v>61988.911731589993</v>
      </c>
    </row>
    <row r="276" spans="2:8" ht="15.75" customHeight="1">
      <c r="B276" s="322">
        <v>45444</v>
      </c>
      <c r="C276" s="11">
        <v>19699.67098359999</v>
      </c>
      <c r="D276" s="11">
        <v>27688.624284589998</v>
      </c>
      <c r="E276" s="11">
        <v>10437.276703079997</v>
      </c>
      <c r="F276" s="11">
        <v>4292.0768103700002</v>
      </c>
      <c r="G276" s="11">
        <v>230.15167762999999</v>
      </c>
      <c r="H276" s="11">
        <v>62347.800459269987</v>
      </c>
    </row>
    <row r="277" spans="2:8" ht="15.75" customHeight="1">
      <c r="B277" s="322">
        <v>45474</v>
      </c>
      <c r="C277" s="11">
        <v>19729.361899900006</v>
      </c>
      <c r="D277" s="11">
        <v>27903.32910227</v>
      </c>
      <c r="E277" s="11">
        <v>10390.757370750003</v>
      </c>
      <c r="F277" s="11">
        <v>4310.5511784199989</v>
      </c>
      <c r="G277" s="11">
        <v>226.17893359999999</v>
      </c>
      <c r="H277" s="11">
        <v>62560.178484940006</v>
      </c>
    </row>
    <row r="278" spans="2:8" ht="15.75" customHeight="1">
      <c r="B278" s="322">
        <v>45505</v>
      </c>
      <c r="C278" s="11">
        <v>19773.931206609999</v>
      </c>
      <c r="D278" s="11">
        <v>28113.220875000006</v>
      </c>
      <c r="E278" s="11">
        <v>10372.376849080001</v>
      </c>
      <c r="F278" s="11">
        <v>4316.0522547500004</v>
      </c>
      <c r="G278" s="11">
        <v>222.66375121999997</v>
      </c>
      <c r="H278" s="11">
        <v>62798.244936660012</v>
      </c>
    </row>
    <row r="279" spans="2:8" ht="15.75" customHeight="1">
      <c r="B279" s="322">
        <v>45536</v>
      </c>
      <c r="C279" s="11">
        <v>19927.940165560001</v>
      </c>
      <c r="D279" s="11">
        <v>28300.346997100001</v>
      </c>
      <c r="E279" s="11">
        <v>10333.100754869996</v>
      </c>
      <c r="F279" s="11">
        <v>4328.7537359400003</v>
      </c>
      <c r="G279" s="11">
        <v>218.6491728</v>
      </c>
      <c r="H279" s="11">
        <v>63108.790826269993</v>
      </c>
    </row>
    <row r="280" spans="2:8" ht="15.75" customHeight="1">
      <c r="B280" s="322">
        <v>45566</v>
      </c>
      <c r="C280" s="11">
        <v>20118.590557400006</v>
      </c>
      <c r="D280" s="11">
        <v>28430.965767729998</v>
      </c>
      <c r="E280" s="11">
        <v>10272.1974051</v>
      </c>
      <c r="F280" s="11">
        <v>4332.092207050001</v>
      </c>
      <c r="G280" s="11">
        <v>215.30755535999995</v>
      </c>
      <c r="H280" s="11">
        <v>63369.153492640005</v>
      </c>
    </row>
    <row r="281" spans="2:8" ht="15.75" customHeight="1">
      <c r="B281" s="322">
        <v>45597</v>
      </c>
      <c r="C281" s="11">
        <v>20494.282024439999</v>
      </c>
      <c r="D281" s="11">
        <v>28642.914549800003</v>
      </c>
      <c r="E281" s="11">
        <v>10260.035466719999</v>
      </c>
      <c r="F281" s="11">
        <v>4348.1703092999996</v>
      </c>
      <c r="G281" s="11">
        <v>211.87790271999998</v>
      </c>
      <c r="H281" s="11">
        <v>63957.280252980003</v>
      </c>
    </row>
    <row r="282" spans="2:8" ht="15.75" customHeight="1">
      <c r="B282" s="322">
        <v>45627</v>
      </c>
      <c r="C282" s="11">
        <v>20817.182798560007</v>
      </c>
      <c r="D282" s="11">
        <v>28627.800395009999</v>
      </c>
      <c r="E282" s="11">
        <v>10224.018431940005</v>
      </c>
      <c r="F282" s="11">
        <v>4369.4153498199994</v>
      </c>
      <c r="G282" s="11">
        <v>207.80376028999996</v>
      </c>
      <c r="H282" s="11">
        <v>64246.220735620009</v>
      </c>
    </row>
    <row r="283" spans="2:8" ht="15.75" customHeight="1">
      <c r="B283" s="322">
        <v>45658</v>
      </c>
      <c r="C283" s="11">
        <v>20959.186895630006</v>
      </c>
      <c r="D283" s="11">
        <v>28655.808133809995</v>
      </c>
      <c r="E283" s="11">
        <v>10259.164508699996</v>
      </c>
      <c r="F283" s="11">
        <v>4338.1705606299993</v>
      </c>
      <c r="G283" s="11">
        <v>204.03897298000001</v>
      </c>
      <c r="H283" s="11">
        <v>64416.369071749999</v>
      </c>
    </row>
    <row r="284" spans="2:8" ht="15.75" customHeight="1">
      <c r="B284" s="322">
        <v>45689</v>
      </c>
      <c r="C284" s="11">
        <v>21307.091147099996</v>
      </c>
      <c r="D284" s="11">
        <v>28816.794180839996</v>
      </c>
      <c r="E284" s="11">
        <v>10309.51200841</v>
      </c>
      <c r="F284" s="11">
        <v>4352.0557310100003</v>
      </c>
      <c r="G284" s="11">
        <v>200.37598488999998</v>
      </c>
      <c r="H284" s="11">
        <v>64985.829052249988</v>
      </c>
    </row>
    <row r="285" spans="2:8" ht="15.75" customHeight="1">
      <c r="C285" s="23"/>
      <c r="D285" s="23"/>
      <c r="E285" s="23"/>
      <c r="F285" s="23"/>
      <c r="G285" s="23"/>
      <c r="H285" s="11"/>
    </row>
    <row r="286" spans="2:8">
      <c r="B286" s="9" t="s">
        <v>134</v>
      </c>
    </row>
    <row r="287" spans="2:8">
      <c r="B287" s="9" t="s">
        <v>62</v>
      </c>
    </row>
    <row r="288" spans="2:8">
      <c r="B288" s="9" t="s">
        <v>332</v>
      </c>
    </row>
    <row r="289" spans="2:2">
      <c r="B289" s="205" t="s">
        <v>336</v>
      </c>
    </row>
  </sheetData>
  <mergeCells count="3">
    <mergeCell ref="B11:B12"/>
    <mergeCell ref="C11:H11"/>
    <mergeCell ref="A8:Q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V289"/>
  <sheetViews>
    <sheetView showGridLines="0" zoomScale="90" zoomScaleNormal="90" workbookViewId="0">
      <pane xSplit="2" ySplit="12" topLeftCell="C258" activePane="bottomRight" state="frozen"/>
      <selection activeCell="C12" sqref="C12"/>
      <selection pane="topRight" activeCell="C12" sqref="C12"/>
      <selection pane="bottomLeft" activeCell="C12" sqref="C12"/>
      <selection pane="bottomRight" activeCell="V270" sqref="V270"/>
    </sheetView>
  </sheetViews>
  <sheetFormatPr baseColWidth="10" defaultColWidth="11.42578125" defaultRowHeight="15"/>
  <cols>
    <col min="1" max="8" width="11.42578125" style="9"/>
    <col min="9" max="9" width="2.5703125" style="9" customWidth="1"/>
    <col min="10" max="16384" width="11.42578125" style="9"/>
  </cols>
  <sheetData>
    <row r="1" spans="1:17">
      <c r="A1" s="16"/>
    </row>
    <row r="2" spans="1:17">
      <c r="B2" s="8"/>
    </row>
    <row r="8" spans="1:17">
      <c r="A8" s="363" t="s">
        <v>299</v>
      </c>
      <c r="B8" s="363"/>
      <c r="C8" s="363"/>
      <c r="D8" s="363"/>
      <c r="E8" s="363"/>
      <c r="F8" s="363"/>
      <c r="G8" s="363"/>
      <c r="H8" s="363"/>
      <c r="I8" s="363"/>
      <c r="J8" s="363"/>
      <c r="K8" s="363"/>
      <c r="L8" s="363"/>
      <c r="M8" s="363"/>
      <c r="N8" s="363"/>
      <c r="O8" s="363"/>
      <c r="P8" s="363"/>
      <c r="Q8" s="363"/>
    </row>
    <row r="9" spans="1:17">
      <c r="B9" s="4"/>
    </row>
    <row r="10" spans="1:17" ht="15.75" thickBot="1"/>
    <row r="11" spans="1:17" ht="15.75" thickTop="1">
      <c r="B11" s="366" t="s">
        <v>7</v>
      </c>
      <c r="C11" s="366" t="s">
        <v>18</v>
      </c>
      <c r="D11" s="366"/>
      <c r="E11" s="366"/>
      <c r="F11" s="366"/>
      <c r="G11" s="366"/>
      <c r="H11" s="366"/>
    </row>
    <row r="12" spans="1:17" ht="26.25" thickBot="1">
      <c r="B12" s="367"/>
      <c r="C12" s="329" t="s">
        <v>60</v>
      </c>
      <c r="D12" s="329" t="s">
        <v>30</v>
      </c>
      <c r="E12" s="329" t="s">
        <v>31</v>
      </c>
      <c r="F12" s="329" t="s">
        <v>32</v>
      </c>
      <c r="G12" s="329" t="s">
        <v>33</v>
      </c>
      <c r="H12" s="329" t="s">
        <v>1</v>
      </c>
    </row>
    <row r="13" spans="1:17" ht="15.75" thickTop="1">
      <c r="B13" s="322">
        <v>37438</v>
      </c>
      <c r="C13" s="202"/>
      <c r="D13" s="202"/>
      <c r="E13" s="202"/>
      <c r="F13" s="202"/>
      <c r="G13" s="202"/>
      <c r="H13" s="202"/>
    </row>
    <row r="14" spans="1:17">
      <c r="B14" s="322">
        <v>37469</v>
      </c>
      <c r="C14" s="202"/>
      <c r="D14" s="202"/>
      <c r="E14" s="202"/>
      <c r="F14" s="202"/>
      <c r="G14" s="202"/>
      <c r="H14" s="202"/>
    </row>
    <row r="15" spans="1:17">
      <c r="B15" s="322">
        <v>37500</v>
      </c>
      <c r="C15" s="202"/>
      <c r="D15" s="202"/>
      <c r="E15" s="202"/>
      <c r="F15" s="202"/>
      <c r="G15" s="202"/>
      <c r="H15" s="202"/>
    </row>
    <row r="16" spans="1:17">
      <c r="B16" s="322">
        <v>37530</v>
      </c>
      <c r="C16" s="202"/>
      <c r="D16" s="202"/>
      <c r="E16" s="202"/>
      <c r="F16" s="202"/>
      <c r="G16" s="202"/>
      <c r="H16" s="202"/>
    </row>
    <row r="17" spans="2:8">
      <c r="B17" s="322">
        <v>37561</v>
      </c>
      <c r="C17" s="202"/>
      <c r="D17" s="202"/>
      <c r="E17" s="202"/>
      <c r="F17" s="202"/>
      <c r="G17" s="202"/>
      <c r="H17" s="202"/>
    </row>
    <row r="18" spans="2:8">
      <c r="B18" s="322">
        <v>37591</v>
      </c>
      <c r="C18" s="202"/>
      <c r="D18" s="202"/>
      <c r="E18" s="202"/>
      <c r="F18" s="202"/>
      <c r="G18" s="202"/>
      <c r="H18" s="202"/>
    </row>
    <row r="19" spans="2:8">
      <c r="B19" s="322">
        <v>37622</v>
      </c>
      <c r="C19" s="202"/>
      <c r="D19" s="202"/>
      <c r="E19" s="202"/>
      <c r="F19" s="202"/>
      <c r="G19" s="202"/>
      <c r="H19" s="202"/>
    </row>
    <row r="20" spans="2:8">
      <c r="B20" s="322">
        <v>37653</v>
      </c>
      <c r="C20" s="202"/>
      <c r="D20" s="202"/>
      <c r="E20" s="202"/>
      <c r="F20" s="202"/>
      <c r="G20" s="202"/>
      <c r="H20" s="202"/>
    </row>
    <row r="21" spans="2:8">
      <c r="B21" s="322">
        <v>37681</v>
      </c>
      <c r="C21" s="202"/>
      <c r="D21" s="202"/>
      <c r="E21" s="202"/>
      <c r="F21" s="202"/>
      <c r="G21" s="202"/>
      <c r="H21" s="202"/>
    </row>
    <row r="22" spans="2:8">
      <c r="B22" s="322">
        <v>37712</v>
      </c>
      <c r="C22" s="202"/>
      <c r="D22" s="202"/>
      <c r="E22" s="202"/>
      <c r="F22" s="202"/>
      <c r="G22" s="202"/>
      <c r="H22" s="202"/>
    </row>
    <row r="23" spans="2:8">
      <c r="B23" s="322">
        <v>37742</v>
      </c>
      <c r="C23" s="202"/>
      <c r="D23" s="202"/>
      <c r="E23" s="202"/>
      <c r="F23" s="202"/>
      <c r="G23" s="202"/>
      <c r="H23" s="202"/>
    </row>
    <row r="24" spans="2:8">
      <c r="B24" s="322">
        <v>37773</v>
      </c>
      <c r="C24" s="202"/>
      <c r="D24" s="202"/>
      <c r="E24" s="202"/>
      <c r="F24" s="202"/>
      <c r="G24" s="202"/>
      <c r="H24" s="202"/>
    </row>
    <row r="25" spans="2:8">
      <c r="B25" s="322">
        <v>37803</v>
      </c>
      <c r="C25" s="213">
        <v>0.1771647650553867</v>
      </c>
      <c r="D25" s="213">
        <v>-6.7462527267129868E-2</v>
      </c>
      <c r="E25" s="213">
        <v>0.58511524800521042</v>
      </c>
      <c r="F25" s="213">
        <v>5.6241259882392702E-2</v>
      </c>
      <c r="G25" s="213"/>
      <c r="H25" s="213">
        <v>9.5354917581087717E-2</v>
      </c>
    </row>
    <row r="26" spans="2:8">
      <c r="B26" s="322">
        <v>37834</v>
      </c>
      <c r="C26" s="213">
        <v>0.17138876799536895</v>
      </c>
      <c r="D26" s="213">
        <v>-6.8135774436588248E-2</v>
      </c>
      <c r="E26" s="213">
        <v>0.77157144383618093</v>
      </c>
      <c r="F26" s="213">
        <v>5.2775576921134215E-2</v>
      </c>
      <c r="G26" s="213"/>
      <c r="H26" s="213">
        <v>9.3491378346743259E-2</v>
      </c>
    </row>
    <row r="27" spans="2:8">
      <c r="B27" s="322">
        <v>37865</v>
      </c>
      <c r="C27" s="213">
        <v>0.14478417897755569</v>
      </c>
      <c r="D27" s="213">
        <v>-7.6381155143532053E-2</v>
      </c>
      <c r="E27" s="213">
        <v>2.1729369517359114</v>
      </c>
      <c r="F27" s="213">
        <v>0.22243370635905402</v>
      </c>
      <c r="G27" s="213"/>
      <c r="H27" s="213">
        <v>0.1032381087749219</v>
      </c>
    </row>
    <row r="28" spans="2:8">
      <c r="B28" s="322">
        <v>37895</v>
      </c>
      <c r="C28" s="213">
        <v>0.13464970359573547</v>
      </c>
      <c r="D28" s="213">
        <v>-6.4476576812458442E-2</v>
      </c>
      <c r="E28" s="213">
        <v>1.8692363068773972</v>
      </c>
      <c r="F28" s="213">
        <v>0.21235607628766351</v>
      </c>
      <c r="G28" s="213"/>
      <c r="H28" s="213">
        <v>0.10209156719230417</v>
      </c>
    </row>
    <row r="29" spans="2:8">
      <c r="B29" s="322">
        <v>37926</v>
      </c>
      <c r="C29" s="213">
        <v>0.15096161699610744</v>
      </c>
      <c r="D29" s="213">
        <v>-5.6147483327098624E-2</v>
      </c>
      <c r="E29" s="213">
        <v>1.6319902834272817</v>
      </c>
      <c r="F29" s="213">
        <v>0.24278475547186051</v>
      </c>
      <c r="G29" s="213"/>
      <c r="H29" s="213">
        <v>0.11619561773829679</v>
      </c>
    </row>
    <row r="30" spans="2:8">
      <c r="B30" s="322">
        <v>37956</v>
      </c>
      <c r="C30" s="213">
        <v>0.13881879875140979</v>
      </c>
      <c r="D30" s="213">
        <v>-2.822511119923099E-2</v>
      </c>
      <c r="E30" s="213">
        <v>1.1870408496765044</v>
      </c>
      <c r="F30" s="213">
        <v>0.25001121262704284</v>
      </c>
      <c r="G30" s="213"/>
      <c r="H30" s="213">
        <v>0.11760419394456467</v>
      </c>
    </row>
    <row r="31" spans="2:8">
      <c r="B31" s="322">
        <v>37987</v>
      </c>
      <c r="C31" s="213">
        <v>0.13089562141214039</v>
      </c>
      <c r="D31" s="213">
        <v>1.4980228851398714E-2</v>
      </c>
      <c r="E31" s="213">
        <v>1.275555884895617</v>
      </c>
      <c r="F31" s="213">
        <v>0.26961884490390098</v>
      </c>
      <c r="G31" s="213"/>
      <c r="H31" s="213">
        <v>0.13098319283089799</v>
      </c>
    </row>
    <row r="32" spans="2:8">
      <c r="B32" s="322">
        <v>38018</v>
      </c>
      <c r="C32" s="213">
        <v>0.1333633666155023</v>
      </c>
      <c r="D32" s="213">
        <v>7.5605699326648512E-3</v>
      </c>
      <c r="E32" s="213">
        <v>1.346606147444747</v>
      </c>
      <c r="F32" s="213">
        <v>0.28902458188493552</v>
      </c>
      <c r="G32" s="213"/>
      <c r="H32" s="213">
        <v>0.13304737191232419</v>
      </c>
    </row>
    <row r="33" spans="2:8">
      <c r="B33" s="322">
        <v>38047</v>
      </c>
      <c r="C33" s="213">
        <v>7.1079274024096195E-2</v>
      </c>
      <c r="D33" s="213">
        <v>0.14585971658100294</v>
      </c>
      <c r="E33" s="213">
        <v>1.2060940103673317</v>
      </c>
      <c r="F33" s="213">
        <v>0.42300481933182654</v>
      </c>
      <c r="G33" s="213"/>
      <c r="H33" s="213">
        <v>0.14883672910158419</v>
      </c>
    </row>
    <row r="34" spans="2:8">
      <c r="B34" s="322">
        <v>38078</v>
      </c>
      <c r="C34" s="213">
        <v>6.6356726695811385E-2</v>
      </c>
      <c r="D34" s="213">
        <v>0.18193690466056478</v>
      </c>
      <c r="E34" s="213">
        <v>1.3046324338140565</v>
      </c>
      <c r="F34" s="213">
        <v>0.4703462343295679</v>
      </c>
      <c r="G34" s="213"/>
      <c r="H34" s="213">
        <v>0.16304197203300586</v>
      </c>
    </row>
    <row r="35" spans="2:8" ht="15.75" customHeight="1">
      <c r="B35" s="322">
        <v>38108</v>
      </c>
      <c r="C35" s="213">
        <v>7.83351314672458E-2</v>
      </c>
      <c r="D35" s="213">
        <v>0.17613413373113507</v>
      </c>
      <c r="E35" s="213">
        <v>1.212180386451859</v>
      </c>
      <c r="F35" s="213">
        <v>0.45709140064541054</v>
      </c>
      <c r="G35" s="213"/>
      <c r="H35" s="213">
        <v>0.16811180250384195</v>
      </c>
    </row>
    <row r="36" spans="2:8" ht="15" customHeight="1">
      <c r="B36" s="322">
        <v>38139</v>
      </c>
      <c r="C36" s="213">
        <v>9.880000687702406E-2</v>
      </c>
      <c r="D36" s="213">
        <v>0.23180061669855112</v>
      </c>
      <c r="E36" s="213">
        <v>1.2070779725059957</v>
      </c>
      <c r="F36" s="213">
        <v>0.48708327500430992</v>
      </c>
      <c r="G36" s="213"/>
      <c r="H36" s="213">
        <v>0.2003562320542156</v>
      </c>
    </row>
    <row r="37" spans="2:8">
      <c r="B37" s="322">
        <v>38169</v>
      </c>
      <c r="C37" s="213">
        <v>0.1058925798756869</v>
      </c>
      <c r="D37" s="213">
        <v>0.27215148648759491</v>
      </c>
      <c r="E37" s="213">
        <v>1.2139389241191005</v>
      </c>
      <c r="F37" s="213">
        <v>0.49669856605710927</v>
      </c>
      <c r="G37" s="213"/>
      <c r="H37" s="213">
        <v>0.21897511139186143</v>
      </c>
    </row>
    <row r="38" spans="2:8">
      <c r="B38" s="322">
        <v>38200</v>
      </c>
      <c r="C38" s="213">
        <v>0.13449339454111131</v>
      </c>
      <c r="D38" s="213">
        <v>0.26642029790836341</v>
      </c>
      <c r="E38" s="213">
        <v>1.0952320527341302</v>
      </c>
      <c r="F38" s="213">
        <v>0.50120120192093665</v>
      </c>
      <c r="G38" s="213"/>
      <c r="H38" s="213">
        <v>0.23701256653463476</v>
      </c>
    </row>
    <row r="39" spans="2:8">
      <c r="B39" s="322">
        <v>38231</v>
      </c>
      <c r="C39" s="213">
        <v>0.12461545011254449</v>
      </c>
      <c r="D39" s="213">
        <v>0.30198803441945388</v>
      </c>
      <c r="E39" s="213">
        <v>1.0045834714216997</v>
      </c>
      <c r="F39" s="213">
        <v>0.49932465174089757</v>
      </c>
      <c r="G39" s="213"/>
      <c r="H39" s="213">
        <v>0.23947150910733805</v>
      </c>
    </row>
    <row r="40" spans="2:8">
      <c r="B40" s="322">
        <v>38261</v>
      </c>
      <c r="C40" s="213">
        <v>0.1571985299766987</v>
      </c>
      <c r="D40" s="213">
        <v>0.32831024831550915</v>
      </c>
      <c r="E40" s="213">
        <v>0.92867374655957668</v>
      </c>
      <c r="F40" s="213">
        <v>0.51819849437353449</v>
      </c>
      <c r="G40" s="213"/>
      <c r="H40" s="213">
        <v>0.2678242631670209</v>
      </c>
    </row>
    <row r="41" spans="2:8">
      <c r="B41" s="322">
        <v>38292</v>
      </c>
      <c r="C41" s="213">
        <v>0.14158756357188529</v>
      </c>
      <c r="D41" s="213">
        <v>0.30241615052580961</v>
      </c>
      <c r="E41" s="213">
        <v>0.84896897695348272</v>
      </c>
      <c r="F41" s="213">
        <v>0.50205541662197506</v>
      </c>
      <c r="G41" s="213"/>
      <c r="H41" s="213">
        <v>0.25033041585977811</v>
      </c>
    </row>
    <row r="42" spans="2:8">
      <c r="B42" s="322">
        <v>38322</v>
      </c>
      <c r="C42" s="213">
        <v>0.15753977181317613</v>
      </c>
      <c r="D42" s="213">
        <v>0.34990090310530109</v>
      </c>
      <c r="E42" s="213">
        <v>1.0918673758457516</v>
      </c>
      <c r="F42" s="213">
        <v>0.53903764335803128</v>
      </c>
      <c r="G42" s="213"/>
      <c r="H42" s="213">
        <v>0.28724700812928083</v>
      </c>
    </row>
    <row r="43" spans="2:8">
      <c r="B43" s="322">
        <v>38353</v>
      </c>
      <c r="C43" s="213">
        <v>0.17012451452939081</v>
      </c>
      <c r="D43" s="213">
        <v>0.31754689630744659</v>
      </c>
      <c r="E43" s="213">
        <v>1.2381051043002875</v>
      </c>
      <c r="F43" s="213">
        <v>0.54745347916679954</v>
      </c>
      <c r="G43" s="213"/>
      <c r="H43" s="213">
        <v>0.29468595961525401</v>
      </c>
    </row>
    <row r="44" spans="2:8">
      <c r="B44" s="322">
        <v>38384</v>
      </c>
      <c r="C44" s="213">
        <v>0.18141588676102427</v>
      </c>
      <c r="D44" s="213">
        <v>0.3359782388416519</v>
      </c>
      <c r="E44" s="213">
        <v>1.1572538797419862</v>
      </c>
      <c r="F44" s="213">
        <v>0.55176925382121089</v>
      </c>
      <c r="G44" s="213"/>
      <c r="H44" s="213">
        <v>0.30506349622908435</v>
      </c>
    </row>
    <row r="45" spans="2:8">
      <c r="B45" s="322">
        <v>38412</v>
      </c>
      <c r="C45" s="213">
        <v>0.18533869809097392</v>
      </c>
      <c r="D45" s="213">
        <v>0.35215225772964565</v>
      </c>
      <c r="E45" s="213">
        <v>1.4149002315863513</v>
      </c>
      <c r="F45" s="213">
        <v>0.48499423295697985</v>
      </c>
      <c r="G45" s="213"/>
      <c r="H45" s="213">
        <v>0.3166337824397345</v>
      </c>
    </row>
    <row r="46" spans="2:8">
      <c r="B46" s="322">
        <v>38443</v>
      </c>
      <c r="C46" s="213">
        <v>0.19640456091294278</v>
      </c>
      <c r="D46" s="213">
        <v>0.3406294058772954</v>
      </c>
      <c r="E46" s="213">
        <v>1.5087203546533372</v>
      </c>
      <c r="F46" s="213">
        <v>0.46587678441628588</v>
      </c>
      <c r="G46" s="213"/>
      <c r="H46" s="213">
        <v>0.32614011231154638</v>
      </c>
    </row>
    <row r="47" spans="2:8">
      <c r="B47" s="322">
        <v>38473</v>
      </c>
      <c r="C47" s="213">
        <v>0.19180533883263728</v>
      </c>
      <c r="D47" s="213">
        <v>0.35480314681719438</v>
      </c>
      <c r="E47" s="213">
        <v>1.500022451703686</v>
      </c>
      <c r="F47" s="213">
        <v>0.46309193710733187</v>
      </c>
      <c r="G47" s="213"/>
      <c r="H47" s="213">
        <v>0.32793453452861021</v>
      </c>
    </row>
    <row r="48" spans="2:8">
      <c r="B48" s="322">
        <v>38504</v>
      </c>
      <c r="C48" s="213">
        <v>0.20763194334676927</v>
      </c>
      <c r="D48" s="213">
        <v>0.33822428449839892</v>
      </c>
      <c r="E48" s="213">
        <v>1.4205936893628008</v>
      </c>
      <c r="F48" s="213">
        <v>0.38312402242136412</v>
      </c>
      <c r="G48" s="213"/>
      <c r="H48" s="213">
        <v>0.32153630541511968</v>
      </c>
    </row>
    <row r="49" spans="2:8">
      <c r="B49" s="322">
        <v>38534</v>
      </c>
      <c r="C49" s="213">
        <v>0.20060685918411902</v>
      </c>
      <c r="D49" s="213">
        <v>0.3309347677182759</v>
      </c>
      <c r="E49" s="213">
        <v>1.3994838302513024</v>
      </c>
      <c r="F49" s="213">
        <v>0.36481464549343978</v>
      </c>
      <c r="G49" s="213"/>
      <c r="H49" s="213">
        <v>0.31548001766147826</v>
      </c>
    </row>
    <row r="50" spans="2:8">
      <c r="B50" s="322">
        <v>38565</v>
      </c>
      <c r="C50" s="213">
        <v>0.18240715788003725</v>
      </c>
      <c r="D50" s="213">
        <v>0.3226504176989804</v>
      </c>
      <c r="E50" s="213">
        <v>1.2608808547612607</v>
      </c>
      <c r="F50" s="213">
        <v>0.35244833683220267</v>
      </c>
      <c r="G50" s="213"/>
      <c r="H50" s="213">
        <v>0.298095933441753</v>
      </c>
    </row>
    <row r="51" spans="2:8">
      <c r="B51" s="322">
        <v>38596</v>
      </c>
      <c r="C51" s="213">
        <v>0.18405073601899202</v>
      </c>
      <c r="D51" s="213">
        <v>0.31041413686525243</v>
      </c>
      <c r="E51" s="213">
        <v>1.2602916266975055</v>
      </c>
      <c r="F51" s="213">
        <v>0.33581975998674074</v>
      </c>
      <c r="G51" s="213"/>
      <c r="H51" s="213">
        <v>0.29473595667267349</v>
      </c>
    </row>
    <row r="52" spans="2:8">
      <c r="B52" s="322">
        <v>38626</v>
      </c>
      <c r="C52" s="213">
        <v>0.15204042907765891</v>
      </c>
      <c r="D52" s="213">
        <v>0.29678191697506029</v>
      </c>
      <c r="E52" s="213">
        <v>1.2416040918876821</v>
      </c>
      <c r="F52" s="213">
        <v>0.3136005324331228</v>
      </c>
      <c r="G52" s="213"/>
      <c r="H52" s="213">
        <v>0.2703193519129754</v>
      </c>
    </row>
    <row r="53" spans="2:8">
      <c r="B53" s="322">
        <v>38657</v>
      </c>
      <c r="C53" s="213">
        <v>0.1694515313704652</v>
      </c>
      <c r="D53" s="213">
        <v>0.32449338016928486</v>
      </c>
      <c r="E53" s="213">
        <v>1.2060470987222423</v>
      </c>
      <c r="F53" s="213">
        <v>0.30164338066673779</v>
      </c>
      <c r="G53" s="213"/>
      <c r="H53" s="213">
        <v>0.28717181133754099</v>
      </c>
    </row>
    <row r="54" spans="2:8">
      <c r="B54" s="322">
        <v>38687</v>
      </c>
      <c r="C54" s="213">
        <v>0.17583208868046696</v>
      </c>
      <c r="D54" s="213">
        <v>0.33271546694534937</v>
      </c>
      <c r="E54" s="213">
        <v>0.92272567053960985</v>
      </c>
      <c r="F54" s="213">
        <v>0.2793218636006054</v>
      </c>
      <c r="G54" s="213"/>
      <c r="H54" s="213">
        <v>0.28038426591851739</v>
      </c>
    </row>
    <row r="55" spans="2:8">
      <c r="B55" s="322">
        <v>38718</v>
      </c>
      <c r="C55" s="213">
        <v>0.15588849055599674</v>
      </c>
      <c r="D55" s="213">
        <v>0.35367772565815203</v>
      </c>
      <c r="E55" s="213">
        <v>0.75007653445278577</v>
      </c>
      <c r="F55" s="213">
        <v>0.27251339408130248</v>
      </c>
      <c r="G55" s="213"/>
      <c r="H55" s="213">
        <v>0.26744848682110933</v>
      </c>
    </row>
    <row r="56" spans="2:8">
      <c r="B56" s="322">
        <v>38749</v>
      </c>
      <c r="C56" s="213">
        <v>0.15996767728143646</v>
      </c>
      <c r="D56" s="213">
        <v>0.35740213214705796</v>
      </c>
      <c r="E56" s="213">
        <v>0.79989319557059413</v>
      </c>
      <c r="F56" s="213">
        <v>0.27506201261821794</v>
      </c>
      <c r="G56" s="213"/>
      <c r="H56" s="213">
        <v>0.27378426542206902</v>
      </c>
    </row>
    <row r="57" spans="2:8">
      <c r="B57" s="322">
        <v>38777</v>
      </c>
      <c r="C57" s="213">
        <v>0.15570332944548926</v>
      </c>
      <c r="D57" s="213">
        <v>0.36521785523486261</v>
      </c>
      <c r="E57" s="213">
        <v>0.56600106581307008</v>
      </c>
      <c r="F57" s="213">
        <v>0.32931526889800811</v>
      </c>
      <c r="G57" s="213"/>
      <c r="H57" s="213">
        <v>0.2686803318046791</v>
      </c>
    </row>
    <row r="58" spans="2:8">
      <c r="B58" s="322">
        <v>38808</v>
      </c>
      <c r="C58" s="213">
        <v>0.15326592001807482</v>
      </c>
      <c r="D58" s="213">
        <v>0.36661300192976953</v>
      </c>
      <c r="E58" s="213">
        <v>0.40757840969821579</v>
      </c>
      <c r="F58" s="213">
        <v>0.32849256220502809</v>
      </c>
      <c r="G58" s="213"/>
      <c r="H58" s="213">
        <v>0.25702837571364512</v>
      </c>
    </row>
    <row r="59" spans="2:8">
      <c r="B59" s="322">
        <v>38838</v>
      </c>
      <c r="C59" s="213">
        <v>0.15311061570022111</v>
      </c>
      <c r="D59" s="213">
        <v>0.36492423698384457</v>
      </c>
      <c r="E59" s="213">
        <v>0.400727388311374</v>
      </c>
      <c r="F59" s="213">
        <v>0.2690420233775368</v>
      </c>
      <c r="G59" s="213"/>
      <c r="H59" s="213">
        <v>0.24884770736775774</v>
      </c>
    </row>
    <row r="60" spans="2:8">
      <c r="B60" s="322">
        <v>38869</v>
      </c>
      <c r="C60" s="213">
        <v>0.13334041183341938</v>
      </c>
      <c r="D60" s="213">
        <v>0.38820681162557036</v>
      </c>
      <c r="E60" s="213">
        <v>0.39842480378005285</v>
      </c>
      <c r="F60" s="213">
        <v>0.28687406502671409</v>
      </c>
      <c r="G60" s="213"/>
      <c r="H60" s="213">
        <v>0.24624609106517159</v>
      </c>
    </row>
    <row r="61" spans="2:8">
      <c r="B61" s="322">
        <v>38899</v>
      </c>
      <c r="C61" s="213">
        <v>0.15081297220726997</v>
      </c>
      <c r="D61" s="213">
        <v>0.36441451747543763</v>
      </c>
      <c r="E61" s="213">
        <v>0.36242689577622911</v>
      </c>
      <c r="F61" s="213">
        <v>0.17080951611770434</v>
      </c>
      <c r="G61" s="213"/>
      <c r="H61" s="213">
        <v>0.23252214358247181</v>
      </c>
    </row>
    <row r="62" spans="2:8">
      <c r="B62" s="322">
        <v>38930</v>
      </c>
      <c r="C62" s="213">
        <v>0.15888211039777755</v>
      </c>
      <c r="D62" s="213">
        <v>0.37651335258354113</v>
      </c>
      <c r="E62" s="213">
        <v>0.37955471920167883</v>
      </c>
      <c r="F62" s="213">
        <v>0.17414624962381331</v>
      </c>
      <c r="G62" s="213"/>
      <c r="H62" s="213">
        <v>0.24251827323973263</v>
      </c>
    </row>
    <row r="63" spans="2:8">
      <c r="B63" s="322">
        <v>38961</v>
      </c>
      <c r="C63" s="213">
        <v>0.16947696512958288</v>
      </c>
      <c r="D63" s="213">
        <v>0.39171781263888583</v>
      </c>
      <c r="E63" s="213">
        <v>0.36687986287672447</v>
      </c>
      <c r="F63" s="213">
        <v>0.19301752896928215</v>
      </c>
      <c r="G63" s="213"/>
      <c r="H63" s="213">
        <v>0.25426298952343607</v>
      </c>
    </row>
    <row r="64" spans="2:8">
      <c r="B64" s="322">
        <v>38991</v>
      </c>
      <c r="C64" s="213">
        <v>0.16293821492011751</v>
      </c>
      <c r="D64" s="213">
        <v>0.39439414052215072</v>
      </c>
      <c r="E64" s="213">
        <v>0.37733941357347489</v>
      </c>
      <c r="F64" s="213">
        <v>0.20140340689332814</v>
      </c>
      <c r="G64" s="213"/>
      <c r="H64" s="213">
        <v>0.2542747148612563</v>
      </c>
    </row>
    <row r="65" spans="2:8">
      <c r="B65" s="322">
        <v>39022</v>
      </c>
      <c r="C65" s="213">
        <v>0.18411792218117129</v>
      </c>
      <c r="D65" s="213">
        <v>0.35985277578038755</v>
      </c>
      <c r="E65" s="213">
        <v>0.37951113216555465</v>
      </c>
      <c r="F65" s="213">
        <v>0.17786445366613046</v>
      </c>
      <c r="G65" s="213"/>
      <c r="H65" s="213">
        <v>0.25296988264077913</v>
      </c>
    </row>
    <row r="66" spans="2:8">
      <c r="B66" s="322">
        <v>39052</v>
      </c>
      <c r="C66" s="213">
        <v>0.19243430199848954</v>
      </c>
      <c r="D66" s="213">
        <v>0.32767695511898687</v>
      </c>
      <c r="E66" s="213">
        <v>0.35774567793149958</v>
      </c>
      <c r="F66" s="213">
        <v>0.20056116624161624</v>
      </c>
      <c r="G66" s="213"/>
      <c r="H66" s="213">
        <v>0.2491180813483429</v>
      </c>
    </row>
    <row r="67" spans="2:8">
      <c r="B67" s="322">
        <v>39083</v>
      </c>
      <c r="C67" s="213">
        <v>0.2186172970711624</v>
      </c>
      <c r="D67" s="213">
        <v>0.35096119742622833</v>
      </c>
      <c r="E67" s="213">
        <v>0.35619982608736911</v>
      </c>
      <c r="F67" s="213">
        <v>0.20619115097167695</v>
      </c>
      <c r="G67" s="213"/>
      <c r="H67" s="213">
        <v>0.26977321496854545</v>
      </c>
    </row>
    <row r="68" spans="2:8">
      <c r="B68" s="322">
        <v>39114</v>
      </c>
      <c r="C68" s="213">
        <v>0.19474782537920166</v>
      </c>
      <c r="D68" s="213">
        <v>0.34498580006146673</v>
      </c>
      <c r="E68" s="213">
        <v>0.34854317046099981</v>
      </c>
      <c r="F68" s="213">
        <v>0.20668680779967685</v>
      </c>
      <c r="G68" s="213"/>
      <c r="H68" s="213">
        <v>0.25616352745450599</v>
      </c>
    </row>
    <row r="69" spans="2:8">
      <c r="B69" s="322">
        <v>39142</v>
      </c>
      <c r="C69" s="213">
        <v>0.19182513786364819</v>
      </c>
      <c r="D69" s="213">
        <v>0.34421294277624259</v>
      </c>
      <c r="E69" s="213">
        <v>0.36298712633467622</v>
      </c>
      <c r="F69" s="213">
        <v>0.2160988153096588</v>
      </c>
      <c r="G69" s="213"/>
      <c r="H69" s="213">
        <v>0.25761205630855111</v>
      </c>
    </row>
    <row r="70" spans="2:8">
      <c r="B70" s="322">
        <v>39173</v>
      </c>
      <c r="C70" s="213">
        <v>0.17117009219570734</v>
      </c>
      <c r="D70" s="213">
        <v>0.33486796796413931</v>
      </c>
      <c r="E70" s="213">
        <v>0.35913739457619442</v>
      </c>
      <c r="F70" s="213">
        <v>0.21702944513826639</v>
      </c>
      <c r="G70" s="213"/>
      <c r="H70" s="213">
        <v>0.24491670809293131</v>
      </c>
    </row>
    <row r="71" spans="2:8">
      <c r="B71" s="322">
        <v>39203</v>
      </c>
      <c r="C71" s="213">
        <v>0.15042196413946751</v>
      </c>
      <c r="D71" s="213">
        <v>0.32765097750130168</v>
      </c>
      <c r="E71" s="213">
        <v>0.34847436882472249</v>
      </c>
      <c r="F71" s="213">
        <v>0.27454192697954505</v>
      </c>
      <c r="G71" s="213"/>
      <c r="H71" s="213">
        <v>0.24023192916604419</v>
      </c>
    </row>
    <row r="72" spans="2:8">
      <c r="B72" s="322">
        <v>39234</v>
      </c>
      <c r="C72" s="213">
        <v>0.13735766359224955</v>
      </c>
      <c r="D72" s="213">
        <v>0.37438038236933835</v>
      </c>
      <c r="E72" s="213">
        <v>0.36216356019537654</v>
      </c>
      <c r="F72" s="213">
        <v>0.32280431909610807</v>
      </c>
      <c r="G72" s="213"/>
      <c r="H72" s="213">
        <v>0.25648043087305861</v>
      </c>
    </row>
    <row r="73" spans="2:8">
      <c r="B73" s="322">
        <v>39264</v>
      </c>
      <c r="C73" s="213">
        <v>0.10849558178239072</v>
      </c>
      <c r="D73" s="213">
        <v>0.35343991646774064</v>
      </c>
      <c r="E73" s="213">
        <v>0.3266025836284463</v>
      </c>
      <c r="F73" s="213">
        <v>0.44732339015437339</v>
      </c>
      <c r="G73" s="213"/>
      <c r="H73" s="213">
        <v>0.24731977075843115</v>
      </c>
    </row>
    <row r="74" spans="2:8">
      <c r="B74" s="322">
        <v>39295</v>
      </c>
      <c r="C74" s="213">
        <v>9.2166667585422468E-2</v>
      </c>
      <c r="D74" s="213">
        <v>0.31819423796207302</v>
      </c>
      <c r="E74" s="213">
        <v>0.31475931662519763</v>
      </c>
      <c r="F74" s="213">
        <v>0.42943803649951939</v>
      </c>
      <c r="G74" s="213"/>
      <c r="H74" s="213">
        <v>0.22657443843179781</v>
      </c>
    </row>
    <row r="75" spans="2:8">
      <c r="B75" s="322">
        <v>39326</v>
      </c>
      <c r="C75" s="213">
        <v>5.9512069711444848E-2</v>
      </c>
      <c r="D75" s="213">
        <v>0.27549243518746058</v>
      </c>
      <c r="E75" s="213">
        <v>0.30352774494956969</v>
      </c>
      <c r="F75" s="213">
        <v>0.40483393699504466</v>
      </c>
      <c r="G75" s="213"/>
      <c r="H75" s="213">
        <v>0.19478336930686391</v>
      </c>
    </row>
    <row r="76" spans="2:8">
      <c r="B76" s="322">
        <v>39356</v>
      </c>
      <c r="C76" s="213">
        <v>6.9462359764861814E-2</v>
      </c>
      <c r="D76" s="213">
        <v>0.25543122713557653</v>
      </c>
      <c r="E76" s="213">
        <v>0.28566581829712168</v>
      </c>
      <c r="F76" s="213">
        <v>0.27802052901232788</v>
      </c>
      <c r="G76" s="213"/>
      <c r="H76" s="213">
        <v>0.17690240820395919</v>
      </c>
    </row>
    <row r="77" spans="2:8">
      <c r="B77" s="322">
        <v>39387</v>
      </c>
      <c r="C77" s="213">
        <v>4.3448917886725447E-2</v>
      </c>
      <c r="D77" s="213">
        <v>0.25540946421255639</v>
      </c>
      <c r="E77" s="213">
        <v>0.28818612450372094</v>
      </c>
      <c r="F77" s="213">
        <v>0.31123536722718126</v>
      </c>
      <c r="G77" s="213"/>
      <c r="H77" s="213">
        <v>0.1688048969105902</v>
      </c>
    </row>
    <row r="78" spans="2:8">
      <c r="B78" s="322">
        <v>39417</v>
      </c>
      <c r="C78" s="213">
        <v>2.095823908923089E-2</v>
      </c>
      <c r="D78" s="213">
        <v>0.24383027493435439</v>
      </c>
      <c r="E78" s="213">
        <v>0.30613022022850456</v>
      </c>
      <c r="F78" s="213">
        <v>0.28366627225857011</v>
      </c>
      <c r="G78" s="213"/>
      <c r="H78" s="213">
        <v>0.15324819476841189</v>
      </c>
    </row>
    <row r="79" spans="2:8">
      <c r="B79" s="322">
        <v>39448</v>
      </c>
      <c r="C79" s="213">
        <v>2.1330670530214091E-2</v>
      </c>
      <c r="D79" s="213">
        <v>0.2145102367080236</v>
      </c>
      <c r="E79" s="213">
        <v>0.30979897665110667</v>
      </c>
      <c r="F79" s="213">
        <v>0.27838295200399465</v>
      </c>
      <c r="G79" s="213"/>
      <c r="H79" s="213">
        <v>0.1446325772987056</v>
      </c>
    </row>
    <row r="80" spans="2:8">
      <c r="B80" s="322">
        <v>39479</v>
      </c>
      <c r="C80" s="213">
        <v>4.0762431613284633E-2</v>
      </c>
      <c r="D80" s="213">
        <v>0.20663920174222827</v>
      </c>
      <c r="E80" s="213">
        <v>0.30542351658516975</v>
      </c>
      <c r="F80" s="213">
        <v>0.27081925998695922</v>
      </c>
      <c r="G80" s="213"/>
      <c r="H80" s="213">
        <v>0.1506709245083051</v>
      </c>
    </row>
    <row r="81" spans="2:8">
      <c r="B81" s="322">
        <v>39508</v>
      </c>
      <c r="C81" s="213">
        <v>6.5624284204365502E-2</v>
      </c>
      <c r="D81" s="213">
        <v>0.18035055904289687</v>
      </c>
      <c r="E81" s="213">
        <v>0.28799603767201321</v>
      </c>
      <c r="F81" s="213">
        <v>0.25010037812214025</v>
      </c>
      <c r="G81" s="213"/>
      <c r="H81" s="213">
        <v>0.14978857066939</v>
      </c>
    </row>
    <row r="82" spans="2:8">
      <c r="B82" s="322">
        <v>39539</v>
      </c>
      <c r="C82" s="213">
        <v>9.9380384776030617E-2</v>
      </c>
      <c r="D82" s="213">
        <v>0.17855714655631338</v>
      </c>
      <c r="E82" s="213">
        <v>0.30168624963284674</v>
      </c>
      <c r="F82" s="213">
        <v>0.24959622591637087</v>
      </c>
      <c r="G82" s="213"/>
      <c r="H82" s="213">
        <v>0.16608437650308483</v>
      </c>
    </row>
    <row r="83" spans="2:8">
      <c r="B83" s="322">
        <v>39569</v>
      </c>
      <c r="C83" s="213">
        <v>0.13409942868833369</v>
      </c>
      <c r="D83" s="213">
        <v>0.18365318999969271</v>
      </c>
      <c r="E83" s="213">
        <v>0.2999329176989407</v>
      </c>
      <c r="F83" s="213">
        <v>0.24423148405981654</v>
      </c>
      <c r="G83" s="213"/>
      <c r="H83" s="213">
        <v>0.18260440129432642</v>
      </c>
    </row>
    <row r="84" spans="2:8">
      <c r="B84" s="322">
        <v>39600</v>
      </c>
      <c r="C84" s="213">
        <v>0.15886206530971614</v>
      </c>
      <c r="D84" s="213">
        <v>0.12393809275583068</v>
      </c>
      <c r="E84" s="213">
        <v>0.31445477859818971</v>
      </c>
      <c r="F84" s="213">
        <v>0.23011297901232175</v>
      </c>
      <c r="G84" s="213"/>
      <c r="H84" s="213">
        <v>0.17308677359107705</v>
      </c>
    </row>
    <row r="85" spans="2:8">
      <c r="B85" s="322">
        <v>39630</v>
      </c>
      <c r="C85" s="213">
        <v>0.1810549733812632</v>
      </c>
      <c r="D85" s="213">
        <v>0.14816963288579288</v>
      </c>
      <c r="E85" s="213">
        <v>0.34755490846079784</v>
      </c>
      <c r="F85" s="213">
        <v>0.23299836774092508</v>
      </c>
      <c r="G85" s="213"/>
      <c r="H85" s="213">
        <v>0.19454227229824084</v>
      </c>
    </row>
    <row r="86" spans="2:8">
      <c r="B86" s="322">
        <v>39661</v>
      </c>
      <c r="C86" s="213">
        <v>0.21867430827606293</v>
      </c>
      <c r="D86" s="213">
        <v>0.18993406234609989</v>
      </c>
      <c r="E86" s="213">
        <v>0.3369735927854447</v>
      </c>
      <c r="F86" s="213">
        <v>0.23333137920025004</v>
      </c>
      <c r="G86" s="213"/>
      <c r="H86" s="213">
        <v>0.22365086552238567</v>
      </c>
    </row>
    <row r="87" spans="2:8">
      <c r="B87" s="322">
        <v>39692</v>
      </c>
      <c r="C87" s="213">
        <v>0.25012868826447709</v>
      </c>
      <c r="D87" s="213">
        <v>0.20434993106858079</v>
      </c>
      <c r="E87" s="213">
        <v>0.34314377615665026</v>
      </c>
      <c r="F87" s="213">
        <v>0.23760426720049033</v>
      </c>
      <c r="G87" s="213"/>
      <c r="H87" s="213">
        <v>0.24276125243521118</v>
      </c>
    </row>
    <row r="88" spans="2:8">
      <c r="B88" s="322">
        <v>39722</v>
      </c>
      <c r="C88" s="213">
        <v>0.27321636875027977</v>
      </c>
      <c r="D88" s="213">
        <v>0.23036298989422543</v>
      </c>
      <c r="E88" s="213">
        <v>0.34016630004427806</v>
      </c>
      <c r="F88" s="213">
        <v>0.28069227307083011</v>
      </c>
      <c r="G88" s="213"/>
      <c r="H88" s="213">
        <v>0.26707255628307047</v>
      </c>
    </row>
    <row r="89" spans="2:8">
      <c r="B89" s="322">
        <v>39753</v>
      </c>
      <c r="C89" s="213">
        <v>0.28488271946805721</v>
      </c>
      <c r="D89" s="213">
        <v>0.25675600606314841</v>
      </c>
      <c r="E89" s="213">
        <v>0.32531654687302058</v>
      </c>
      <c r="F89" s="213">
        <v>0.27932988423970895</v>
      </c>
      <c r="G89" s="213"/>
      <c r="H89" s="213">
        <v>0.27912070352661078</v>
      </c>
    </row>
    <row r="90" spans="2:8">
      <c r="B90" s="322">
        <v>39783</v>
      </c>
      <c r="C90" s="213">
        <v>0.26456436599852307</v>
      </c>
      <c r="D90" s="213">
        <v>0.26861834810721974</v>
      </c>
      <c r="E90" s="213">
        <v>0.3037465813728788</v>
      </c>
      <c r="F90" s="213">
        <v>0.23805522257054457</v>
      </c>
      <c r="G90" s="213"/>
      <c r="H90" s="213">
        <v>0.26671897969872638</v>
      </c>
    </row>
    <row r="91" spans="2:8">
      <c r="B91" s="322">
        <v>39814</v>
      </c>
      <c r="C91" s="213">
        <v>0.21898398499098271</v>
      </c>
      <c r="D91" s="213">
        <v>0.26733852265066327</v>
      </c>
      <c r="E91" s="213">
        <v>0.2656931178880555</v>
      </c>
      <c r="F91" s="213">
        <v>0.22565255744249746</v>
      </c>
      <c r="G91" s="213"/>
      <c r="H91" s="213">
        <v>0.24173776804166658</v>
      </c>
    </row>
    <row r="92" spans="2:8">
      <c r="B92" s="322">
        <v>39845</v>
      </c>
      <c r="C92" s="213">
        <v>0.19633902377818324</v>
      </c>
      <c r="D92" s="213">
        <v>0.25341773405225365</v>
      </c>
      <c r="E92" s="213">
        <v>0.24562916191873918</v>
      </c>
      <c r="F92" s="213">
        <v>0.21695480802437173</v>
      </c>
      <c r="G92" s="213"/>
      <c r="H92" s="213">
        <v>0.22426414216416934</v>
      </c>
    </row>
    <row r="93" spans="2:8">
      <c r="B93" s="322">
        <v>39873</v>
      </c>
      <c r="C93" s="213">
        <v>0.11217461278795549</v>
      </c>
      <c r="D93" s="213">
        <v>0.22851575329609464</v>
      </c>
      <c r="E93" s="213">
        <v>0.20854919956043938</v>
      </c>
      <c r="F93" s="213">
        <v>0.19274996998677474</v>
      </c>
      <c r="G93" s="213"/>
      <c r="H93" s="213">
        <v>0.17354882166511731</v>
      </c>
    </row>
    <row r="94" spans="2:8">
      <c r="B94" s="322">
        <v>39904</v>
      </c>
      <c r="C94" s="213">
        <v>5.4757987045108703E-2</v>
      </c>
      <c r="D94" s="213">
        <v>0.20246498169424232</v>
      </c>
      <c r="E94" s="213">
        <v>0.16175598039015582</v>
      </c>
      <c r="F94" s="213">
        <v>0.13083262360375869</v>
      </c>
      <c r="G94" s="213"/>
      <c r="H94" s="213">
        <v>0.12663136841092482</v>
      </c>
    </row>
    <row r="95" spans="2:8">
      <c r="B95" s="322">
        <v>39934</v>
      </c>
      <c r="C95" s="213">
        <v>4.9806357391122269E-3</v>
      </c>
      <c r="D95" s="213">
        <v>0.18370115494379968</v>
      </c>
      <c r="E95" s="213">
        <v>0.13055349080786516</v>
      </c>
      <c r="F95" s="213">
        <v>5.4542629034224577E-2</v>
      </c>
      <c r="G95" s="213"/>
      <c r="H95" s="213">
        <v>8.5242093477594816E-2</v>
      </c>
    </row>
    <row r="96" spans="2:8">
      <c r="B96" s="322">
        <v>39965</v>
      </c>
      <c r="C96" s="213">
        <v>-2.0790814182421014E-2</v>
      </c>
      <c r="D96" s="213">
        <v>0.15820106877640239</v>
      </c>
      <c r="E96" s="213">
        <v>9.4834348551267489E-2</v>
      </c>
      <c r="F96" s="213">
        <v>1.1848062777868318E-2</v>
      </c>
      <c r="G96" s="213"/>
      <c r="H96" s="213">
        <v>5.5472733271173968E-2</v>
      </c>
    </row>
    <row r="97" spans="2:8">
      <c r="B97" s="322">
        <v>39995</v>
      </c>
      <c r="C97" s="213">
        <v>-3.1827582580034486E-2</v>
      </c>
      <c r="D97" s="213">
        <v>0.12979528494721926</v>
      </c>
      <c r="E97" s="213">
        <v>9.5263021168799256E-2</v>
      </c>
      <c r="F97" s="213">
        <v>-3.0220248934252902E-3</v>
      </c>
      <c r="G97" s="213"/>
      <c r="H97" s="213">
        <v>4.0042111893684451E-2</v>
      </c>
    </row>
    <row r="98" spans="2:8">
      <c r="B98" s="322">
        <v>40026</v>
      </c>
      <c r="C98" s="213">
        <v>-7.5608995337205886E-2</v>
      </c>
      <c r="D98" s="213">
        <v>9.6828358932426584E-2</v>
      </c>
      <c r="E98" s="213">
        <v>0.12620949688752225</v>
      </c>
      <c r="F98" s="213">
        <v>-1.643977590014789E-2</v>
      </c>
      <c r="G98" s="213"/>
      <c r="H98" s="213">
        <v>1.3150850143317738E-2</v>
      </c>
    </row>
    <row r="99" spans="2:8">
      <c r="B99" s="322">
        <v>40057</v>
      </c>
      <c r="C99" s="213">
        <v>-8.9070688868905123E-2</v>
      </c>
      <c r="D99" s="213">
        <v>8.1819965624593705E-2</v>
      </c>
      <c r="E99" s="213">
        <v>0.11751501292663269</v>
      </c>
      <c r="F99" s="213">
        <v>-3.0966140863823655E-2</v>
      </c>
      <c r="G99" s="213"/>
      <c r="H99" s="213">
        <v>-3.065640867682129E-4</v>
      </c>
    </row>
    <row r="100" spans="2:8">
      <c r="B100" s="322">
        <v>40087</v>
      </c>
      <c r="C100" s="213">
        <v>-0.10489556738421435</v>
      </c>
      <c r="D100" s="213">
        <v>6.6753139014135154E-2</v>
      </c>
      <c r="E100" s="213">
        <v>0.10385078060519515</v>
      </c>
      <c r="F100" s="213">
        <v>8.795955438960501E-3</v>
      </c>
      <c r="G100" s="213"/>
      <c r="H100" s="213">
        <v>-8.0054063514941598E-3</v>
      </c>
    </row>
    <row r="101" spans="2:8">
      <c r="B101" s="322">
        <v>40118</v>
      </c>
      <c r="C101" s="213">
        <v>-8.7823168619407865E-2</v>
      </c>
      <c r="D101" s="213">
        <v>3.9047961392773667E-2</v>
      </c>
      <c r="E101" s="213">
        <v>8.8438761193543769E-2</v>
      </c>
      <c r="F101" s="213">
        <v>-6.7114573503603836E-3</v>
      </c>
      <c r="G101" s="213"/>
      <c r="H101" s="213">
        <v>-1.3424202336811075E-2</v>
      </c>
    </row>
    <row r="102" spans="2:8">
      <c r="B102" s="322">
        <v>40148</v>
      </c>
      <c r="C102" s="213">
        <v>-5.0865083504957553E-2</v>
      </c>
      <c r="D102" s="213">
        <v>3.0311336080954598E-2</v>
      </c>
      <c r="E102" s="213">
        <v>6.9518308842963839E-2</v>
      </c>
      <c r="F102" s="213">
        <v>8.2253749802152498E-3</v>
      </c>
      <c r="G102" s="213"/>
      <c r="H102" s="213">
        <v>-8.8632668596644315E-4</v>
      </c>
    </row>
    <row r="103" spans="2:8">
      <c r="B103" s="322">
        <v>40179</v>
      </c>
      <c r="C103" s="213">
        <v>-4.038801947531645E-2</v>
      </c>
      <c r="D103" s="213">
        <v>3.7307513783562118E-2</v>
      </c>
      <c r="E103" s="213">
        <v>3.3948550841163216E-2</v>
      </c>
      <c r="F103" s="213">
        <v>-2.8471606151462825E-2</v>
      </c>
      <c r="G103" s="213"/>
      <c r="H103" s="213">
        <v>-3.0517939225522817E-3</v>
      </c>
    </row>
    <row r="104" spans="2:8">
      <c r="B104" s="322">
        <v>40210</v>
      </c>
      <c r="C104" s="213">
        <v>-3.9604708999765537E-2</v>
      </c>
      <c r="D104" s="213">
        <v>4.6830565788240852E-2</v>
      </c>
      <c r="E104" s="213">
        <v>4.6779681189738964E-2</v>
      </c>
      <c r="F104" s="213">
        <v>-2.9726104938547881E-2</v>
      </c>
      <c r="G104" s="213"/>
      <c r="H104" s="213">
        <v>1.8497223989009104E-3</v>
      </c>
    </row>
    <row r="105" spans="2:8">
      <c r="B105" s="322">
        <v>40238</v>
      </c>
      <c r="C105" s="213">
        <v>1.3620137462535986E-2</v>
      </c>
      <c r="D105" s="213">
        <v>7.7552777569472431E-2</v>
      </c>
      <c r="E105" s="213">
        <v>7.8069349329353388E-2</v>
      </c>
      <c r="F105" s="213">
        <v>-1.1081601273608244E-2</v>
      </c>
      <c r="G105" s="213"/>
      <c r="H105" s="213">
        <v>3.9976861991124268E-2</v>
      </c>
    </row>
    <row r="106" spans="2:8">
      <c r="B106" s="322">
        <v>40269</v>
      </c>
      <c r="C106" s="213">
        <v>8.6119564431735407E-2</v>
      </c>
      <c r="D106" s="213">
        <v>0.11899497161741635</v>
      </c>
      <c r="E106" s="213">
        <v>0.1154534770905018</v>
      </c>
      <c r="F106" s="213">
        <v>2.909936734889218E-2</v>
      </c>
      <c r="G106" s="213"/>
      <c r="H106" s="213">
        <v>9.2934422848941267E-2</v>
      </c>
    </row>
    <row r="107" spans="2:8">
      <c r="B107" s="322">
        <v>40299</v>
      </c>
      <c r="C107" s="213">
        <v>0.11833937283477836</v>
      </c>
      <c r="D107" s="213">
        <v>0.13907736063941134</v>
      </c>
      <c r="E107" s="213">
        <v>0.14415626769985912</v>
      </c>
      <c r="F107" s="213">
        <v>8.9287711420268812E-2</v>
      </c>
      <c r="G107" s="213"/>
      <c r="H107" s="213">
        <v>0.1248024511312178</v>
      </c>
    </row>
    <row r="108" spans="2:8">
      <c r="B108" s="322">
        <v>40330</v>
      </c>
      <c r="C108" s="213">
        <v>0.14288772453908383</v>
      </c>
      <c r="D108" s="213">
        <v>0.18956608748413672</v>
      </c>
      <c r="E108" s="213">
        <v>0.15587913065697445</v>
      </c>
      <c r="F108" s="213">
        <v>0.13010653461460664</v>
      </c>
      <c r="G108" s="213"/>
      <c r="H108" s="213">
        <v>0.15931238845695939</v>
      </c>
    </row>
    <row r="109" spans="2:8">
      <c r="B109" s="322">
        <v>40360</v>
      </c>
      <c r="C109" s="213">
        <v>0.15288106555204073</v>
      </c>
      <c r="D109" s="213">
        <v>0.20911946990574792</v>
      </c>
      <c r="E109" s="213">
        <v>0.15743915047211043</v>
      </c>
      <c r="F109" s="213">
        <v>0.13090507571733956</v>
      </c>
      <c r="G109" s="213"/>
      <c r="H109" s="213">
        <v>0.17034541400604697</v>
      </c>
    </row>
    <row r="110" spans="2:8">
      <c r="B110" s="322">
        <v>40391</v>
      </c>
      <c r="C110" s="213">
        <v>0.18611957027105319</v>
      </c>
      <c r="D110" s="213">
        <v>0.22164986560915168</v>
      </c>
      <c r="E110" s="213">
        <v>0.13311170737759381</v>
      </c>
      <c r="F110" s="213">
        <v>0.12952948967851086</v>
      </c>
      <c r="G110" s="213"/>
      <c r="H110" s="213">
        <v>0.18405694275962259</v>
      </c>
    </row>
    <row r="111" spans="2:8">
      <c r="B111" s="322">
        <v>40422</v>
      </c>
      <c r="C111" s="213">
        <v>0.1938849379388905</v>
      </c>
      <c r="D111" s="213">
        <v>0.2480742922312853</v>
      </c>
      <c r="E111" s="213">
        <v>0.14509127503482566</v>
      </c>
      <c r="F111" s="213">
        <v>0.13169286471695818</v>
      </c>
      <c r="G111" s="213"/>
      <c r="H111" s="213">
        <v>0.19823167722224166</v>
      </c>
    </row>
    <row r="112" spans="2:8">
      <c r="B112" s="322">
        <v>40452</v>
      </c>
      <c r="C112" s="213">
        <v>0.23132921475113588</v>
      </c>
      <c r="D112" s="213">
        <v>0.25620023087506727</v>
      </c>
      <c r="E112" s="213">
        <v>0.16273589583718939</v>
      </c>
      <c r="F112" s="213">
        <v>0.13227426654657881</v>
      </c>
      <c r="G112" s="213"/>
      <c r="H112" s="213">
        <v>0.21737583951006978</v>
      </c>
    </row>
    <row r="113" spans="2:8">
      <c r="B113" s="322">
        <v>40483</v>
      </c>
      <c r="C113" s="213">
        <v>0.2058908635137906</v>
      </c>
      <c r="D113" s="213">
        <v>0.2811353230413558</v>
      </c>
      <c r="E113" s="213">
        <v>0.17288081587817605</v>
      </c>
      <c r="F113" s="213">
        <v>0.13507523365273366</v>
      </c>
      <c r="G113" s="213"/>
      <c r="H113" s="213">
        <v>0.21832569323634554</v>
      </c>
    </row>
    <row r="114" spans="2:8">
      <c r="B114" s="322">
        <v>40513</v>
      </c>
      <c r="C114" s="213">
        <v>0.20824850072155665</v>
      </c>
      <c r="D114" s="213">
        <v>0.30031431392972463</v>
      </c>
      <c r="E114" s="213">
        <v>0.19069201884570064</v>
      </c>
      <c r="F114" s="213">
        <v>0.12005760630588846</v>
      </c>
      <c r="G114" s="213"/>
      <c r="H114" s="213">
        <v>0.22636440955066406</v>
      </c>
    </row>
    <row r="115" spans="2:8">
      <c r="B115" s="322">
        <v>40544</v>
      </c>
      <c r="C115" s="213">
        <v>0.22170994453211623</v>
      </c>
      <c r="D115" s="213">
        <v>0.31281803114841855</v>
      </c>
      <c r="E115" s="213">
        <v>0.26317495528839929</v>
      </c>
      <c r="F115" s="213">
        <v>0.16027090169341673</v>
      </c>
      <c r="G115" s="213"/>
      <c r="H115" s="213">
        <v>0.25135152625355128</v>
      </c>
    </row>
    <row r="116" spans="2:8">
      <c r="B116" s="322">
        <v>40575</v>
      </c>
      <c r="C116" s="213">
        <v>0.22509873042232131</v>
      </c>
      <c r="D116" s="213">
        <v>0.34899291208698191</v>
      </c>
      <c r="E116" s="213">
        <v>0.29203544301285866</v>
      </c>
      <c r="F116" s="213">
        <v>0.15972128630259896</v>
      </c>
      <c r="G116" s="213"/>
      <c r="H116" s="213">
        <v>0.26925014536802983</v>
      </c>
    </row>
    <row r="117" spans="2:8">
      <c r="B117" s="322">
        <v>40603</v>
      </c>
      <c r="C117" s="213">
        <v>0.24138899903602851</v>
      </c>
      <c r="D117" s="213">
        <v>0.36735707070454837</v>
      </c>
      <c r="E117" s="213">
        <v>0.24465240709227176</v>
      </c>
      <c r="F117" s="213">
        <v>0.12901944551555844</v>
      </c>
      <c r="G117" s="213"/>
      <c r="H117" s="213">
        <v>0.27200366725159175</v>
      </c>
    </row>
    <row r="118" spans="2:8">
      <c r="B118" s="322">
        <v>40634</v>
      </c>
      <c r="C118" s="213">
        <v>0.22346165170898691</v>
      </c>
      <c r="D118" s="213">
        <v>0.37764338175264234</v>
      </c>
      <c r="E118" s="213">
        <v>0.235144068251808</v>
      </c>
      <c r="F118" s="213">
        <v>0.12791909643446608</v>
      </c>
      <c r="G118" s="213"/>
      <c r="H118" s="213">
        <v>0.2674559741825957</v>
      </c>
    </row>
    <row r="119" spans="2:8">
      <c r="B119" s="322">
        <v>40664</v>
      </c>
      <c r="C119" s="213">
        <v>0.22710727675800979</v>
      </c>
      <c r="D119" s="213">
        <v>0.36282672755843448</v>
      </c>
      <c r="E119" s="213">
        <v>0.238908135463338</v>
      </c>
      <c r="F119" s="213">
        <v>0.1270987729698978</v>
      </c>
      <c r="G119" s="213"/>
      <c r="H119" s="213">
        <v>0.26439324500991401</v>
      </c>
    </row>
    <row r="120" spans="2:8">
      <c r="B120" s="322">
        <v>40695</v>
      </c>
      <c r="C120" s="213">
        <v>0.21068772460983598</v>
      </c>
      <c r="D120" s="213">
        <v>0.36534100969401329</v>
      </c>
      <c r="E120" s="213">
        <v>0.23704003605478996</v>
      </c>
      <c r="F120" s="213">
        <v>-4.5399914499385408E-2</v>
      </c>
      <c r="G120" s="213"/>
      <c r="H120" s="213">
        <v>0.23598098182917249</v>
      </c>
    </row>
    <row r="121" spans="2:8">
      <c r="B121" s="322">
        <v>40725</v>
      </c>
      <c r="C121" s="213">
        <v>0.20735513775897285</v>
      </c>
      <c r="D121" s="213">
        <v>0.37976096123634062</v>
      </c>
      <c r="E121" s="213">
        <v>0.22446746613634305</v>
      </c>
      <c r="F121" s="213">
        <v>-5.0632518014778638E-2</v>
      </c>
      <c r="G121" s="213"/>
      <c r="H121" s="213">
        <v>0.23815809842402902</v>
      </c>
    </row>
    <row r="122" spans="2:8">
      <c r="B122" s="322">
        <v>40756</v>
      </c>
      <c r="C122" s="213">
        <v>0.19975045641970701</v>
      </c>
      <c r="D122" s="213">
        <v>0.3924490115564998</v>
      </c>
      <c r="E122" s="213">
        <v>0.24135890104304281</v>
      </c>
      <c r="F122" s="213">
        <v>-4.9190496615186929E-2</v>
      </c>
      <c r="G122" s="213"/>
      <c r="H122" s="213">
        <v>0.24281132158008978</v>
      </c>
    </row>
    <row r="123" spans="2:8">
      <c r="B123" s="322">
        <v>40787</v>
      </c>
      <c r="C123" s="213">
        <v>0.19341517362875305</v>
      </c>
      <c r="D123" s="213">
        <v>0.37826944205221014</v>
      </c>
      <c r="E123" s="213">
        <v>0.24244289318416201</v>
      </c>
      <c r="F123" s="213">
        <v>-5.6352748621246507E-2</v>
      </c>
      <c r="G123" s="213"/>
      <c r="H123" s="213">
        <v>0.23544846027354871</v>
      </c>
    </row>
    <row r="124" spans="2:8">
      <c r="B124" s="322">
        <v>40817</v>
      </c>
      <c r="C124" s="213">
        <v>0.17110485875043535</v>
      </c>
      <c r="D124" s="213">
        <v>0.38802276636664801</v>
      </c>
      <c r="E124" s="213">
        <v>0.22669087037608193</v>
      </c>
      <c r="F124" s="213">
        <v>-5.8302514876202638E-2</v>
      </c>
      <c r="G124" s="213"/>
      <c r="H124" s="213">
        <v>0.22784217133832607</v>
      </c>
    </row>
    <row r="125" spans="2:8">
      <c r="B125" s="322">
        <v>40848</v>
      </c>
      <c r="C125" s="213">
        <v>0.20682267433562518</v>
      </c>
      <c r="D125" s="213">
        <v>0.37170439473432415</v>
      </c>
      <c r="E125" s="213">
        <v>0.21769203533173731</v>
      </c>
      <c r="F125" s="213">
        <v>-5.7421975508024192E-2</v>
      </c>
      <c r="G125" s="213"/>
      <c r="H125" s="213">
        <v>0.23519132503540208</v>
      </c>
    </row>
    <row r="126" spans="2:8">
      <c r="B126" s="322">
        <v>40878</v>
      </c>
      <c r="C126" s="213">
        <v>0.18619055913861704</v>
      </c>
      <c r="D126" s="213">
        <v>0.34333740547578651</v>
      </c>
      <c r="E126" s="213">
        <v>0.23840813067291977</v>
      </c>
      <c r="F126" s="213">
        <v>-4.4257453327364971E-2</v>
      </c>
      <c r="G126" s="213"/>
      <c r="H126" s="213">
        <v>0.2223429479509389</v>
      </c>
    </row>
    <row r="127" spans="2:8">
      <c r="B127" s="322">
        <v>40909</v>
      </c>
      <c r="C127" s="213">
        <v>0.17320913179871211</v>
      </c>
      <c r="D127" s="213">
        <v>0.32728031007824598</v>
      </c>
      <c r="E127" s="213">
        <v>0.24045723753210901</v>
      </c>
      <c r="F127" s="213">
        <v>-4.4572272289800985E-2</v>
      </c>
      <c r="G127" s="213"/>
      <c r="H127" s="213">
        <v>0.21250292593352782</v>
      </c>
    </row>
    <row r="128" spans="2:8">
      <c r="B128" s="322">
        <v>40940</v>
      </c>
      <c r="C128" s="213">
        <v>0.17427222997673586</v>
      </c>
      <c r="D128" s="213">
        <v>0.29500498732370262</v>
      </c>
      <c r="E128" s="213">
        <v>0.23439826790171647</v>
      </c>
      <c r="F128" s="213">
        <v>-4.5354731752191735E-2</v>
      </c>
      <c r="G128" s="213"/>
      <c r="H128" s="213">
        <v>0.20081568791279847</v>
      </c>
    </row>
    <row r="129" spans="2:8">
      <c r="B129" s="322">
        <v>40969</v>
      </c>
      <c r="C129" s="213">
        <v>0.1899860755594005</v>
      </c>
      <c r="D129" s="213">
        <v>0.28645481445045262</v>
      </c>
      <c r="E129" s="213">
        <v>0.29711495793574239</v>
      </c>
      <c r="F129" s="213">
        <v>-4.8473007294831616E-2</v>
      </c>
      <c r="G129" s="213"/>
      <c r="H129" s="213">
        <v>0.21116357548684084</v>
      </c>
    </row>
    <row r="130" spans="2:8">
      <c r="B130" s="322">
        <v>41000</v>
      </c>
      <c r="C130" s="213">
        <v>0.20742339026011059</v>
      </c>
      <c r="D130" s="213">
        <v>0.26922109808284378</v>
      </c>
      <c r="E130" s="213">
        <v>0.28995980782112896</v>
      </c>
      <c r="F130" s="213">
        <v>-4.038736788088837E-2</v>
      </c>
      <c r="G130" s="213"/>
      <c r="H130" s="213">
        <v>0.21139130491202329</v>
      </c>
    </row>
    <row r="131" spans="2:8">
      <c r="B131" s="322">
        <v>41030</v>
      </c>
      <c r="C131" s="213">
        <v>0.20650043196718615</v>
      </c>
      <c r="D131" s="213">
        <v>0.27252796174979599</v>
      </c>
      <c r="E131" s="213">
        <v>0.28762793411540355</v>
      </c>
      <c r="F131" s="213">
        <v>-6.9297699442485317E-2</v>
      </c>
      <c r="G131" s="213"/>
      <c r="H131" s="213">
        <v>0.2087986193257747</v>
      </c>
    </row>
    <row r="132" spans="2:8">
      <c r="B132" s="322">
        <v>41061</v>
      </c>
      <c r="C132" s="213">
        <v>0.21997939851888693</v>
      </c>
      <c r="D132" s="213">
        <v>0.2511971770886805</v>
      </c>
      <c r="E132" s="213">
        <v>0.27188121886971661</v>
      </c>
      <c r="F132" s="213">
        <v>8.9800442566050354E-2</v>
      </c>
      <c r="G132" s="213"/>
      <c r="H132" s="213">
        <v>0.22538234078779684</v>
      </c>
    </row>
    <row r="133" spans="2:8">
      <c r="B133" s="322">
        <v>41091</v>
      </c>
      <c r="C133" s="213">
        <v>0.22361397041945241</v>
      </c>
      <c r="D133" s="213">
        <v>0.22764734009850884</v>
      </c>
      <c r="E133" s="213">
        <v>0.25053499621293129</v>
      </c>
      <c r="F133" s="213">
        <v>8.9820395555110677E-2</v>
      </c>
      <c r="G133" s="213"/>
      <c r="H133" s="213">
        <v>0.21483702414559391</v>
      </c>
    </row>
    <row r="134" spans="2:8">
      <c r="B134" s="322">
        <v>41122</v>
      </c>
      <c r="C134" s="213">
        <v>0.24711525572688009</v>
      </c>
      <c r="D134" s="213">
        <v>0.21173603772714911</v>
      </c>
      <c r="E134" s="213">
        <v>0.21539403567635174</v>
      </c>
      <c r="F134" s="213">
        <v>8.2076227214158415E-2</v>
      </c>
      <c r="G134" s="213"/>
      <c r="H134" s="213">
        <v>0.21215252795837158</v>
      </c>
    </row>
    <row r="135" spans="2:8">
      <c r="B135" s="322">
        <v>41153</v>
      </c>
      <c r="C135" s="213">
        <v>0.25988795193419323</v>
      </c>
      <c r="D135" s="213">
        <v>0.19698463268958122</v>
      </c>
      <c r="E135" s="213">
        <v>0.18221281989624472</v>
      </c>
      <c r="F135" s="213">
        <v>8.0298142818799212E-2</v>
      </c>
      <c r="G135" s="213"/>
      <c r="H135" s="213">
        <v>0.20631433160486279</v>
      </c>
    </row>
    <row r="136" spans="2:8">
      <c r="B136" s="322">
        <v>41183</v>
      </c>
      <c r="C136" s="213">
        <v>0.2319373570050971</v>
      </c>
      <c r="D136" s="213">
        <v>0.17858986729442705</v>
      </c>
      <c r="E136" s="213">
        <v>0.17340968271550783</v>
      </c>
      <c r="F136" s="213">
        <v>7.0242543012517977E-2</v>
      </c>
      <c r="G136" s="213"/>
      <c r="H136" s="213">
        <v>0.18665368078922784</v>
      </c>
    </row>
    <row r="137" spans="2:8">
      <c r="B137" s="322">
        <v>41214</v>
      </c>
      <c r="C137" s="213">
        <v>0.20718770323753</v>
      </c>
      <c r="D137" s="213">
        <v>0.16568633994297866</v>
      </c>
      <c r="E137" s="213">
        <v>0.17093091731890864</v>
      </c>
      <c r="F137" s="213">
        <v>6.1028871524017481E-2</v>
      </c>
      <c r="G137" s="213"/>
      <c r="H137" s="213">
        <v>0.17145702534528895</v>
      </c>
    </row>
    <row r="138" spans="2:8">
      <c r="B138" s="322">
        <v>41244</v>
      </c>
      <c r="C138" s="213">
        <v>0.21626379936872153</v>
      </c>
      <c r="D138" s="213">
        <v>0.15447313968674581</v>
      </c>
      <c r="E138" s="213">
        <v>0.13746860300827013</v>
      </c>
      <c r="F138" s="213">
        <v>3.5674356216392589E-2</v>
      </c>
      <c r="G138" s="213"/>
      <c r="H138" s="213">
        <v>0.16358581365993907</v>
      </c>
    </row>
    <row r="139" spans="2:8">
      <c r="B139" s="322">
        <v>41275</v>
      </c>
      <c r="C139" s="213">
        <v>0.22745275878988824</v>
      </c>
      <c r="D139" s="213">
        <v>0.14060769506089477</v>
      </c>
      <c r="E139" s="213">
        <v>0.1266057240993228</v>
      </c>
      <c r="F139" s="213">
        <v>2.8399699156601343E-2</v>
      </c>
      <c r="G139" s="213"/>
      <c r="H139" s="213">
        <v>0.15928801880987198</v>
      </c>
    </row>
    <row r="140" spans="2:8">
      <c r="B140" s="322">
        <v>41306</v>
      </c>
      <c r="C140" s="213">
        <v>0.23474496830580738</v>
      </c>
      <c r="D140" s="213">
        <v>0.12633568584443067</v>
      </c>
      <c r="E140" s="213">
        <v>0.10490048784859152</v>
      </c>
      <c r="F140" s="213">
        <v>6.3903967562042308E-3</v>
      </c>
      <c r="G140" s="213"/>
      <c r="H140" s="213">
        <v>0.15068426406480517</v>
      </c>
    </row>
    <row r="141" spans="2:8">
      <c r="B141" s="322">
        <v>41334</v>
      </c>
      <c r="C141" s="213">
        <v>0.2180900550392233</v>
      </c>
      <c r="D141" s="213">
        <v>0.11339457695528066</v>
      </c>
      <c r="E141" s="213">
        <v>7.7716649022934403E-2</v>
      </c>
      <c r="F141" s="213">
        <v>1.9453896640608592E-2</v>
      </c>
      <c r="G141" s="213"/>
      <c r="H141" s="213">
        <v>0.13798662259404537</v>
      </c>
    </row>
    <row r="142" spans="2:8">
      <c r="B142" s="322">
        <v>41365</v>
      </c>
      <c r="C142" s="213">
        <v>0.19948563702561084</v>
      </c>
      <c r="D142" s="213">
        <v>0.14417382868359008</v>
      </c>
      <c r="E142" s="213">
        <v>9.4157361946708873E-2</v>
      </c>
      <c r="F142" s="213">
        <v>2.9457423196486143E-3</v>
      </c>
      <c r="G142" s="213"/>
      <c r="H142" s="213">
        <v>0.14504358769568393</v>
      </c>
    </row>
    <row r="143" spans="2:8">
      <c r="B143" s="322">
        <v>41395</v>
      </c>
      <c r="C143" s="213">
        <v>0.18031353894366209</v>
      </c>
      <c r="D143" s="213">
        <v>0.1393428083279753</v>
      </c>
      <c r="E143" s="213">
        <v>8.1070102668912458E-2</v>
      </c>
      <c r="F143" s="213">
        <v>2.8885177036071186E-2</v>
      </c>
      <c r="G143" s="213"/>
      <c r="H143" s="213">
        <v>0.13708880506526522</v>
      </c>
    </row>
    <row r="144" spans="2:8">
      <c r="B144" s="322">
        <v>41426</v>
      </c>
      <c r="C144" s="213">
        <v>0.17270728225754972</v>
      </c>
      <c r="D144" s="213">
        <v>0.16901896642335146</v>
      </c>
      <c r="E144" s="213">
        <v>6.687911582376671E-2</v>
      </c>
      <c r="F144" s="213">
        <v>6.4034285858434181E-2</v>
      </c>
      <c r="G144" s="213"/>
      <c r="H144" s="213">
        <v>0.14805184571754015</v>
      </c>
    </row>
    <row r="145" spans="2:8">
      <c r="B145" s="322">
        <v>41456</v>
      </c>
      <c r="C145" s="213">
        <v>0.17098025341658696</v>
      </c>
      <c r="D145" s="213">
        <v>0.179607989020935</v>
      </c>
      <c r="E145" s="213">
        <v>7.2856109386192136E-2</v>
      </c>
      <c r="F145" s="213">
        <v>5.9702970984408799E-2</v>
      </c>
      <c r="G145" s="213"/>
      <c r="H145" s="213">
        <v>0.15226421202295737</v>
      </c>
    </row>
    <row r="146" spans="2:8">
      <c r="B146" s="322">
        <v>41487</v>
      </c>
      <c r="C146" s="213">
        <v>0.15921567193149877</v>
      </c>
      <c r="D146" s="213">
        <v>0.17696742631585205</v>
      </c>
      <c r="E146" s="213">
        <v>8.3544763966982183E-2</v>
      </c>
      <c r="F146" s="213">
        <v>6.0256971844838025E-2</v>
      </c>
      <c r="G146" s="213">
        <v>-3.7793315517156145E-2</v>
      </c>
      <c r="H146" s="213">
        <v>0.14813568129856947</v>
      </c>
    </row>
    <row r="147" spans="2:8">
      <c r="B147" s="322">
        <v>41518</v>
      </c>
      <c r="C147" s="213">
        <v>0.14123917600913494</v>
      </c>
      <c r="D147" s="213">
        <v>0.17257621772499321</v>
      </c>
      <c r="E147" s="213">
        <v>0.10025029343264769</v>
      </c>
      <c r="F147" s="213">
        <v>6.4464016240239674E-2</v>
      </c>
      <c r="G147" s="213">
        <v>-3.3499643798286627E-2</v>
      </c>
      <c r="H147" s="213">
        <v>0.14218019158225048</v>
      </c>
    </row>
    <row r="148" spans="2:8">
      <c r="B148" s="322">
        <v>41548</v>
      </c>
      <c r="C148" s="213">
        <v>0.14170948191725419</v>
      </c>
      <c r="D148" s="213">
        <v>0.17384960485321255</v>
      </c>
      <c r="E148" s="213">
        <v>8.5101726000580857E-2</v>
      </c>
      <c r="F148" s="213">
        <v>6.5301664787934088E-2</v>
      </c>
      <c r="G148" s="213">
        <v>-8.6962397148061199E-2</v>
      </c>
      <c r="H148" s="213">
        <v>0.14105695091995352</v>
      </c>
    </row>
    <row r="149" spans="2:8">
      <c r="B149" s="322">
        <v>41579</v>
      </c>
      <c r="C149" s="213">
        <v>0.14860814682242851</v>
      </c>
      <c r="D149" s="213">
        <v>0.17803933700486563</v>
      </c>
      <c r="E149" s="213">
        <v>8.752706994620385E-2</v>
      </c>
      <c r="F149" s="213">
        <v>6.8898412153461264E-2</v>
      </c>
      <c r="G149" s="213">
        <v>-2.0787442736266981E-2</v>
      </c>
      <c r="H149" s="213">
        <v>0.14599739926632749</v>
      </c>
    </row>
    <row r="150" spans="2:8">
      <c r="B150" s="322">
        <v>41609</v>
      </c>
      <c r="C150" s="213">
        <v>0.1433110637830135</v>
      </c>
      <c r="D150" s="213">
        <v>0.18106080954064607</v>
      </c>
      <c r="E150" s="213">
        <v>0.10835063377657961</v>
      </c>
      <c r="F150" s="213">
        <v>9.1764448298173429E-2</v>
      </c>
      <c r="G150" s="213">
        <v>1.5292692794670604E-3</v>
      </c>
      <c r="H150" s="213">
        <v>0.14993446555899825</v>
      </c>
    </row>
    <row r="151" spans="2:8">
      <c r="B151" s="322">
        <v>41640</v>
      </c>
      <c r="C151" s="213">
        <v>0.13308022621649629</v>
      </c>
      <c r="D151" s="213">
        <v>0.18803635450436884</v>
      </c>
      <c r="E151" s="213">
        <v>0.11594743520177508</v>
      </c>
      <c r="F151" s="213">
        <v>9.0919883696663595E-2</v>
      </c>
      <c r="G151" s="213">
        <v>0.36809472147006073</v>
      </c>
      <c r="H151" s="213">
        <v>0.14981727116683308</v>
      </c>
    </row>
    <row r="152" spans="2:8">
      <c r="B152" s="322">
        <v>41671</v>
      </c>
      <c r="C152" s="213">
        <v>0.1524429467571935</v>
      </c>
      <c r="D152" s="213">
        <v>0.20155825421104479</v>
      </c>
      <c r="E152" s="213">
        <v>0.12191343023796364</v>
      </c>
      <c r="F152" s="213">
        <v>0.11108451463282676</v>
      </c>
      <c r="G152" s="213">
        <v>0.54150108249196505</v>
      </c>
      <c r="H152" s="213">
        <v>0.16521530430200637</v>
      </c>
    </row>
    <row r="153" spans="2:8">
      <c r="B153" s="322">
        <v>41699</v>
      </c>
      <c r="C153" s="213">
        <v>0.14942719930743054</v>
      </c>
      <c r="D153" s="213">
        <v>0.19123307000483214</v>
      </c>
      <c r="E153" s="213">
        <v>0.12439797788810281</v>
      </c>
      <c r="F153" s="213">
        <v>0.11165813342501774</v>
      </c>
      <c r="G153" s="213">
        <v>0.98350359617181393</v>
      </c>
      <c r="H153" s="213">
        <v>0.16027189529385422</v>
      </c>
    </row>
    <row r="154" spans="2:8">
      <c r="B154" s="322">
        <v>41730</v>
      </c>
      <c r="C154" s="213">
        <v>0.16174376996141637</v>
      </c>
      <c r="D154" s="213">
        <v>0.14308520765565991</v>
      </c>
      <c r="E154" s="213">
        <v>0.11312377886747482</v>
      </c>
      <c r="F154" s="213">
        <v>0.1186305816949873</v>
      </c>
      <c r="G154" s="213">
        <v>1.4350582151657103</v>
      </c>
      <c r="H154" s="213">
        <v>0.1449206760689139</v>
      </c>
    </row>
    <row r="155" spans="2:8">
      <c r="B155" s="322">
        <v>41760</v>
      </c>
      <c r="C155" s="213">
        <v>0.16583058545216733</v>
      </c>
      <c r="D155" s="213">
        <v>0.1361028167126126</v>
      </c>
      <c r="E155" s="213">
        <v>0.12005062413593315</v>
      </c>
      <c r="F155" s="213">
        <v>0.11970038998524091</v>
      </c>
      <c r="G155" s="213">
        <v>1.9887586885028079</v>
      </c>
      <c r="H155" s="213">
        <v>0.14453476712944635</v>
      </c>
    </row>
    <row r="156" spans="2:8">
      <c r="B156" s="322">
        <v>41791</v>
      </c>
      <c r="C156" s="213">
        <v>0.14954640847338685</v>
      </c>
      <c r="D156" s="213">
        <v>0.10721643526983304</v>
      </c>
      <c r="E156" s="213">
        <v>0.12715360840634715</v>
      </c>
      <c r="F156" s="213">
        <v>5.2159550686864176E-2</v>
      </c>
      <c r="G156" s="213">
        <v>2.6993777331759641</v>
      </c>
      <c r="H156" s="213">
        <v>0.12133450073267427</v>
      </c>
    </row>
    <row r="157" spans="2:8">
      <c r="B157" s="322">
        <v>41821</v>
      </c>
      <c r="C157" s="213">
        <v>0.14348415918734791</v>
      </c>
      <c r="D157" s="213">
        <v>9.4669947088011241E-2</v>
      </c>
      <c r="E157" s="213">
        <v>0.12995073643869648</v>
      </c>
      <c r="F157" s="213">
        <v>6.1420802302390776E-2</v>
      </c>
      <c r="G157" s="213">
        <v>3.5811934080427434</v>
      </c>
      <c r="H157" s="213">
        <v>0.11498913399263522</v>
      </c>
    </row>
    <row r="158" spans="2:8">
      <c r="B158" s="322">
        <v>41852</v>
      </c>
      <c r="C158" s="213">
        <v>0.12341969293818345</v>
      </c>
      <c r="D158" s="213">
        <v>9.7726742481334172E-2</v>
      </c>
      <c r="E158" s="213">
        <v>0.11578649526489126</v>
      </c>
      <c r="F158" s="213">
        <v>6.9769747772107982E-2</v>
      </c>
      <c r="G158" s="213">
        <v>4.582468058365146</v>
      </c>
      <c r="H158" s="213">
        <v>0.10799428298183855</v>
      </c>
    </row>
    <row r="159" spans="2:8">
      <c r="B159" s="322">
        <v>41883</v>
      </c>
      <c r="C159" s="213">
        <v>0.13248471810512052</v>
      </c>
      <c r="D159" s="213">
        <v>0.10049092751515376</v>
      </c>
      <c r="E159" s="213">
        <v>0.11073839021276499</v>
      </c>
      <c r="F159" s="213">
        <v>7.2355801195780334E-2</v>
      </c>
      <c r="G159" s="213">
        <v>6.6822524525129818</v>
      </c>
      <c r="H159" s="213">
        <v>0.1125189941520699</v>
      </c>
    </row>
    <row r="160" spans="2:8">
      <c r="B160" s="322">
        <v>41913</v>
      </c>
      <c r="C160" s="213">
        <v>0.18232101209452933</v>
      </c>
      <c r="D160" s="213">
        <v>0.13498517332294502</v>
      </c>
      <c r="E160" s="213">
        <v>0.12860281740869861</v>
      </c>
      <c r="F160" s="213">
        <v>0.12775055589230622</v>
      </c>
      <c r="G160" s="213">
        <v>9.0492245347963909</v>
      </c>
      <c r="H160" s="213">
        <v>0.15288964433523788</v>
      </c>
    </row>
    <row r="161" spans="2:8">
      <c r="B161" s="322">
        <v>41944</v>
      </c>
      <c r="C161" s="213">
        <v>0.16025869567126394</v>
      </c>
      <c r="D161" s="213">
        <v>0.13421750050012848</v>
      </c>
      <c r="E161" s="213">
        <v>0.13325373089356329</v>
      </c>
      <c r="F161" s="213">
        <v>0.13098978487400559</v>
      </c>
      <c r="G161" s="213">
        <v>9.6365756223767427</v>
      </c>
      <c r="H161" s="213">
        <v>0.14536670565819931</v>
      </c>
    </row>
    <row r="162" spans="2:8">
      <c r="B162" s="322">
        <v>41974</v>
      </c>
      <c r="C162" s="213">
        <v>0.18729444155890529</v>
      </c>
      <c r="D162" s="213">
        <v>0.13634536918993723</v>
      </c>
      <c r="E162" s="213">
        <v>0.1342138835051685</v>
      </c>
      <c r="F162" s="213">
        <v>0.13710356285838321</v>
      </c>
      <c r="G162" s="213">
        <v>10.526214634829344</v>
      </c>
      <c r="H162" s="213">
        <v>0.15741816720780477</v>
      </c>
    </row>
    <row r="163" spans="2:8">
      <c r="B163" s="322">
        <v>42005</v>
      </c>
      <c r="C163" s="213">
        <v>0.20804366066127411</v>
      </c>
      <c r="D163" s="213">
        <v>0.13418852273404136</v>
      </c>
      <c r="E163" s="213">
        <v>0.16181062339785579</v>
      </c>
      <c r="F163" s="213">
        <v>0.14699778885461723</v>
      </c>
      <c r="G163" s="213">
        <v>37.505117991827234</v>
      </c>
      <c r="H163" s="213">
        <v>0.17532541970099547</v>
      </c>
    </row>
    <row r="164" spans="2:8">
      <c r="B164" s="322">
        <v>42036</v>
      </c>
      <c r="C164" s="213">
        <v>0.20847205486563603</v>
      </c>
      <c r="D164" s="213">
        <v>0.12619495435730577</v>
      </c>
      <c r="E164" s="213">
        <v>0.15863891982291367</v>
      </c>
      <c r="F164" s="213">
        <v>0.15336829367787863</v>
      </c>
      <c r="G164" s="213">
        <v>64.861701787771565</v>
      </c>
      <c r="H164" s="213">
        <v>0.18080976784920866</v>
      </c>
    </row>
    <row r="165" spans="2:8">
      <c r="B165" s="322">
        <v>42064</v>
      </c>
      <c r="C165" s="213">
        <v>0.18085683475987446</v>
      </c>
      <c r="D165" s="213">
        <v>0.13341013932161405</v>
      </c>
      <c r="E165" s="213">
        <v>0.1665113243506573</v>
      </c>
      <c r="F165" s="213">
        <v>0.16222589808004195</v>
      </c>
      <c r="G165" s="213">
        <v>51.589902689811588</v>
      </c>
      <c r="H165" s="213">
        <v>0.17543783631957277</v>
      </c>
    </row>
    <row r="166" spans="2:8">
      <c r="B166" s="322">
        <v>42095</v>
      </c>
      <c r="C166" s="213">
        <v>0.14932089004564708</v>
      </c>
      <c r="D166" s="213">
        <v>0.12557144910609308</v>
      </c>
      <c r="E166" s="213">
        <v>0.16113566759485254</v>
      </c>
      <c r="F166" s="213">
        <v>0.16361595255307759</v>
      </c>
      <c r="G166" s="213">
        <v>42.134440473291185</v>
      </c>
      <c r="H166" s="213">
        <v>0.15954905394216312</v>
      </c>
    </row>
    <row r="167" spans="2:8">
      <c r="B167" s="322">
        <v>42125</v>
      </c>
      <c r="C167" s="213">
        <v>0.12795374075090638</v>
      </c>
      <c r="D167" s="213">
        <v>0.11200471188352368</v>
      </c>
      <c r="E167" s="213">
        <v>0.15703164723883911</v>
      </c>
      <c r="F167" s="213">
        <v>0.16551442923862525</v>
      </c>
      <c r="G167" s="213">
        <v>34.853902656534132</v>
      </c>
      <c r="H167" s="213">
        <v>0.14520132783768847</v>
      </c>
    </row>
    <row r="168" spans="2:8">
      <c r="B168" s="322">
        <v>42156</v>
      </c>
      <c r="C168" s="213">
        <v>0.12869377735014909</v>
      </c>
      <c r="D168" s="213">
        <v>9.0512195187227862E-2</v>
      </c>
      <c r="E168" s="213">
        <v>0.15363741685426424</v>
      </c>
      <c r="F168" s="213">
        <v>0.19626603728086311</v>
      </c>
      <c r="G168" s="213">
        <v>27.763182992672711</v>
      </c>
      <c r="H168" s="213">
        <v>0.13800918134880824</v>
      </c>
    </row>
    <row r="169" spans="2:8">
      <c r="B169" s="322">
        <v>42186</v>
      </c>
      <c r="C169" s="213">
        <v>0.10538874657738639</v>
      </c>
      <c r="D169" s="213">
        <v>7.5029329761012065E-2</v>
      </c>
      <c r="E169" s="213">
        <v>0.15188588646164458</v>
      </c>
      <c r="F169" s="213">
        <v>0.19475169542254034</v>
      </c>
      <c r="G169" s="213">
        <v>22.864185477609198</v>
      </c>
      <c r="H169" s="213">
        <v>0.12222954062698976</v>
      </c>
    </row>
    <row r="170" spans="2:8">
      <c r="B170" s="322">
        <v>42217</v>
      </c>
      <c r="C170" s="213">
        <v>8.7343938624706574E-2</v>
      </c>
      <c r="D170" s="213">
        <v>5.9056320146450236E-2</v>
      </c>
      <c r="E170" s="213">
        <v>0.14330069799463674</v>
      </c>
      <c r="F170" s="213">
        <v>0.18963396478923489</v>
      </c>
      <c r="G170" s="213">
        <v>18.739984840275206</v>
      </c>
      <c r="H170" s="213">
        <v>0.10713433533123795</v>
      </c>
    </row>
    <row r="171" spans="2:8">
      <c r="B171" s="322">
        <v>42248</v>
      </c>
      <c r="C171" s="213">
        <v>5.1216367512907812E-2</v>
      </c>
      <c r="D171" s="213">
        <v>4.5413306764139127E-2</v>
      </c>
      <c r="E171" s="213">
        <v>0.14027397849102541</v>
      </c>
      <c r="F171" s="213">
        <v>0.18242252415103466</v>
      </c>
      <c r="G171" s="213">
        <v>13.836701406484876</v>
      </c>
      <c r="H171" s="213">
        <v>8.6680500538935945E-2</v>
      </c>
    </row>
    <row r="172" spans="2:8">
      <c r="B172" s="322">
        <v>42278</v>
      </c>
      <c r="C172" s="213">
        <v>-5.4333048475078138E-3</v>
      </c>
      <c r="D172" s="213">
        <v>-3.9146356222830025E-4</v>
      </c>
      <c r="E172" s="213">
        <v>0.12577790188796145</v>
      </c>
      <c r="F172" s="213">
        <v>0.12865362949650039</v>
      </c>
      <c r="G172" s="213">
        <v>11.010854145228683</v>
      </c>
      <c r="H172" s="213">
        <v>3.9066254936674261E-2</v>
      </c>
    </row>
    <row r="173" spans="2:8">
      <c r="B173" s="322">
        <v>42309</v>
      </c>
      <c r="C173" s="213">
        <v>-2.9899410213853339E-2</v>
      </c>
      <c r="D173" s="213">
        <v>-1.9376571403321385E-2</v>
      </c>
      <c r="E173" s="213">
        <v>0.10038121801400668</v>
      </c>
      <c r="F173" s="213">
        <v>0.11973240085608605</v>
      </c>
      <c r="G173" s="213">
        <v>9.8190506675787077</v>
      </c>
      <c r="H173" s="213">
        <v>1.800973358257707E-2</v>
      </c>
    </row>
    <row r="174" spans="2:8">
      <c r="B174" s="322">
        <v>42339</v>
      </c>
      <c r="C174" s="213">
        <v>-8.8061113126064128E-2</v>
      </c>
      <c r="D174" s="213">
        <v>-1.2971353180886491E-2</v>
      </c>
      <c r="E174" s="213">
        <v>0.23499602350037962</v>
      </c>
      <c r="F174" s="213">
        <v>0.12619618483407424</v>
      </c>
      <c r="G174" s="213">
        <v>8.5530897982872016</v>
      </c>
      <c r="H174" s="213">
        <v>1.2404150524012891E-2</v>
      </c>
    </row>
    <row r="175" spans="2:8">
      <c r="B175" s="322">
        <v>42370</v>
      </c>
      <c r="C175" s="213">
        <v>-0.10022652689235723</v>
      </c>
      <c r="D175" s="213">
        <v>-2.6889427195790905E-2</v>
      </c>
      <c r="E175" s="213">
        <v>0.21226058728477448</v>
      </c>
      <c r="F175" s="213">
        <v>0.11864465766573229</v>
      </c>
      <c r="G175" s="213">
        <v>1.1069076426151163</v>
      </c>
      <c r="H175" s="213">
        <v>-6.6201556173002274E-3</v>
      </c>
    </row>
    <row r="176" spans="2:8">
      <c r="B176" s="322">
        <v>42401</v>
      </c>
      <c r="C176" s="213">
        <v>-0.1137452823302646</v>
      </c>
      <c r="D176" s="213">
        <v>-3.9801141953111241E-2</v>
      </c>
      <c r="E176" s="213">
        <v>0.19974498986519573</v>
      </c>
      <c r="F176" s="213">
        <v>0.11307653618696079</v>
      </c>
      <c r="G176" s="213">
        <v>9.3269850743548988E-2</v>
      </c>
      <c r="H176" s="213">
        <v>-2.6582483827284231E-2</v>
      </c>
    </row>
    <row r="177" spans="2:22">
      <c r="B177" s="322">
        <v>42430</v>
      </c>
      <c r="C177" s="213">
        <v>-0.10259556616903442</v>
      </c>
      <c r="D177" s="213">
        <v>-5.4414022980266874E-2</v>
      </c>
      <c r="E177" s="213">
        <v>0.18169009577031825</v>
      </c>
      <c r="F177" s="213">
        <v>9.5676099951883309E-2</v>
      </c>
      <c r="G177" s="213">
        <v>6.8248842803644516E-2</v>
      </c>
      <c r="H177" s="213">
        <v>-3.1536037628188573E-2</v>
      </c>
    </row>
    <row r="178" spans="2:22">
      <c r="B178" s="322">
        <v>42461</v>
      </c>
      <c r="C178" s="213">
        <v>-9.4219767972631097E-2</v>
      </c>
      <c r="D178" s="213">
        <v>-5.1938460071840664E-2</v>
      </c>
      <c r="E178" s="213">
        <v>0.19400966117991181</v>
      </c>
      <c r="F178" s="213">
        <v>8.8009916837713087E-2</v>
      </c>
      <c r="G178" s="213">
        <v>5.3113518736585208E-2</v>
      </c>
      <c r="H178" s="213">
        <v>-2.6650811182300504E-2</v>
      </c>
    </row>
    <row r="179" spans="2:22">
      <c r="B179" s="322">
        <v>42491</v>
      </c>
      <c r="C179" s="213">
        <v>-8.2274440363854229E-2</v>
      </c>
      <c r="D179" s="213">
        <v>-4.6712909489804222E-2</v>
      </c>
      <c r="E179" s="213">
        <v>0.16811176414433882</v>
      </c>
      <c r="F179" s="213">
        <v>7.6707322593055238E-2</v>
      </c>
      <c r="G179" s="213">
        <v>4.0984638050160394E-2</v>
      </c>
      <c r="H179" s="213">
        <v>-2.324951400828501E-2</v>
      </c>
    </row>
    <row r="180" spans="2:22">
      <c r="B180" s="322">
        <v>42522</v>
      </c>
      <c r="C180" s="213">
        <v>-7.4765195155997111E-2</v>
      </c>
      <c r="D180" s="213">
        <v>-3.9663396612511836E-2</v>
      </c>
      <c r="E180" s="213">
        <v>0.1683046495765872</v>
      </c>
      <c r="F180" s="213">
        <v>9.3474762635056718E-2</v>
      </c>
      <c r="G180" s="213">
        <v>5.2707865623291994E-2</v>
      </c>
      <c r="H180" s="213">
        <v>-1.5712178721026038E-2</v>
      </c>
    </row>
    <row r="181" spans="2:22">
      <c r="B181" s="322">
        <v>42552</v>
      </c>
      <c r="C181" s="213">
        <v>-5.3603088118170716E-2</v>
      </c>
      <c r="D181" s="213">
        <v>-3.1020296054818819E-2</v>
      </c>
      <c r="E181" s="213">
        <v>0.16355211410908588</v>
      </c>
      <c r="F181" s="213">
        <v>0.11033594101565658</v>
      </c>
      <c r="G181" s="213">
        <v>3.0502702258984549E-2</v>
      </c>
      <c r="H181" s="213">
        <v>-3.0041351145568829E-3</v>
      </c>
    </row>
    <row r="182" spans="2:22">
      <c r="B182" s="322">
        <v>42583</v>
      </c>
      <c r="C182" s="213">
        <v>-4.7801940711839963E-2</v>
      </c>
      <c r="D182" s="213">
        <v>-9.7289941026177384E-3</v>
      </c>
      <c r="E182" s="213">
        <v>0.15293738138653801</v>
      </c>
      <c r="F182" s="213">
        <v>0.1043758342157215</v>
      </c>
      <c r="G182" s="213">
        <v>1.8230168298219551E-2</v>
      </c>
      <c r="H182" s="213">
        <v>6.1480299482006284E-3</v>
      </c>
    </row>
    <row r="183" spans="2:22">
      <c r="B183" s="322">
        <v>42614</v>
      </c>
      <c r="C183" s="213">
        <v>-2.1642777123447976E-2</v>
      </c>
      <c r="D183" s="213">
        <v>-5.2522039579794288E-4</v>
      </c>
      <c r="E183" s="213">
        <v>0.14672378347010717</v>
      </c>
      <c r="F183" s="213">
        <v>0.1027865957457208</v>
      </c>
      <c r="G183" s="213">
        <v>-3.8980682483155116E-3</v>
      </c>
      <c r="H183" s="213">
        <v>1.8899441202021583E-2</v>
      </c>
    </row>
    <row r="184" spans="2:22">
      <c r="B184" s="322">
        <v>42644</v>
      </c>
      <c r="C184" s="213">
        <v>7.0437010246287013E-3</v>
      </c>
      <c r="D184" s="213">
        <v>2.4173657003520699E-2</v>
      </c>
      <c r="E184" s="213">
        <v>0.15529366958446089</v>
      </c>
      <c r="F184" s="213">
        <v>9.0873513422290664E-2</v>
      </c>
      <c r="G184" s="213">
        <v>-2.4799734505558058E-2</v>
      </c>
      <c r="H184" s="213">
        <v>3.9284394544365275E-2</v>
      </c>
    </row>
    <row r="185" spans="2:22">
      <c r="B185" s="322">
        <v>42675</v>
      </c>
      <c r="C185" s="213">
        <v>4.6679811819167361E-2</v>
      </c>
      <c r="D185" s="213">
        <v>4.7158947113783656E-2</v>
      </c>
      <c r="E185" s="213">
        <v>0.16780169974034687</v>
      </c>
      <c r="F185" s="213">
        <v>9.2082918468950226E-2</v>
      </c>
      <c r="G185" s="213">
        <v>-3.3041081935291539E-2</v>
      </c>
      <c r="H185" s="213">
        <v>6.4724885822983858E-2</v>
      </c>
    </row>
    <row r="186" spans="2:22">
      <c r="B186" s="322">
        <v>42705</v>
      </c>
      <c r="C186" s="213">
        <v>0.13945517681548258</v>
      </c>
      <c r="D186" s="213">
        <v>3.5654130463979472E-2</v>
      </c>
      <c r="E186" s="213">
        <v>3.5268648384641166E-2</v>
      </c>
      <c r="F186" s="213">
        <v>8.1237509942784225E-2</v>
      </c>
      <c r="G186" s="213">
        <v>5.6802155644941621E-3</v>
      </c>
      <c r="H186" s="213">
        <v>7.58142562643489E-2</v>
      </c>
    </row>
    <row r="187" spans="2:22">
      <c r="B187" s="322">
        <v>42736</v>
      </c>
      <c r="C187" s="213">
        <v>0.14719742684040815</v>
      </c>
      <c r="D187" s="213">
        <v>4.5690409441629498E-2</v>
      </c>
      <c r="E187" s="213">
        <v>2.3616586326453248E-2</v>
      </c>
      <c r="F187" s="213">
        <v>8.0001441595004552E-2</v>
      </c>
      <c r="G187" s="213">
        <v>-4.8932693319421183E-3</v>
      </c>
      <c r="H187" s="213">
        <v>8.0408843803602137E-2</v>
      </c>
    </row>
    <row r="188" spans="2:22">
      <c r="B188" s="322">
        <v>42767</v>
      </c>
      <c r="C188" s="213">
        <v>0.15854271572411527</v>
      </c>
      <c r="D188" s="213">
        <v>6.3847355911647252E-2</v>
      </c>
      <c r="E188" s="213">
        <v>3.7886019224055323E-2</v>
      </c>
      <c r="F188" s="213">
        <v>7.5736395617835628E-2</v>
      </c>
      <c r="G188" s="213">
        <v>8.3336416712120887E-4</v>
      </c>
      <c r="H188" s="213">
        <v>9.3690758868198776E-2</v>
      </c>
    </row>
    <row r="189" spans="2:22">
      <c r="B189" s="322">
        <v>42795</v>
      </c>
      <c r="C189" s="214">
        <v>0.16843811276444964</v>
      </c>
      <c r="D189" s="214">
        <v>8.2982479381441543E-2</v>
      </c>
      <c r="E189" s="214">
        <v>3.9770497969178864E-2</v>
      </c>
      <c r="F189" s="214">
        <v>0.10494473188018749</v>
      </c>
      <c r="G189" s="214">
        <v>6.3826494415311075E-3</v>
      </c>
      <c r="H189" s="214">
        <v>0.10817450394074024</v>
      </c>
      <c r="Q189" s="70"/>
      <c r="R189" s="70"/>
      <c r="S189" s="70"/>
      <c r="T189" s="70"/>
      <c r="U189" s="70"/>
      <c r="V189" s="70"/>
    </row>
    <row r="190" spans="2:22">
      <c r="B190" s="322">
        <v>42826</v>
      </c>
      <c r="C190" s="214">
        <v>0.18137669029443759</v>
      </c>
      <c r="D190" s="214">
        <v>9.5077140000612737E-2</v>
      </c>
      <c r="E190" s="214">
        <v>2.7755317376036093E-2</v>
      </c>
      <c r="F190" s="214">
        <v>0.10936413362438557</v>
      </c>
      <c r="G190" s="214">
        <v>9.8081487194623396E-3</v>
      </c>
      <c r="H190" s="214">
        <v>0.11658098306136688</v>
      </c>
      <c r="Q190" s="70"/>
      <c r="R190" s="70"/>
      <c r="S190" s="70"/>
      <c r="T190" s="70"/>
      <c r="U190" s="70"/>
      <c r="V190" s="70"/>
    </row>
    <row r="191" spans="2:22">
      <c r="B191" s="322">
        <v>42856</v>
      </c>
      <c r="C191" s="214">
        <v>0.18809405623420705</v>
      </c>
      <c r="D191" s="214">
        <v>0.11016848049210703</v>
      </c>
      <c r="E191" s="214">
        <v>4.9379462508272187E-2</v>
      </c>
      <c r="F191" s="214">
        <v>0.12295253815452334</v>
      </c>
      <c r="G191" s="214">
        <v>1.0553306264169171E-2</v>
      </c>
      <c r="H191" s="214">
        <v>0.12918703561287748</v>
      </c>
      <c r="Q191" s="70"/>
      <c r="R191" s="70"/>
      <c r="S191" s="70"/>
      <c r="T191" s="70"/>
      <c r="U191" s="70"/>
      <c r="V191" s="70"/>
    </row>
    <row r="192" spans="2:22">
      <c r="B192" s="322">
        <v>42887</v>
      </c>
      <c r="C192" s="214">
        <v>0.19100875259958827</v>
      </c>
      <c r="D192" s="214">
        <v>0.12192934342517026</v>
      </c>
      <c r="E192" s="214">
        <v>5.5777140168359773E-2</v>
      </c>
      <c r="F192" s="214">
        <v>0.11317680520200257</v>
      </c>
      <c r="G192" s="214">
        <v>7.4283382885287352E-4</v>
      </c>
      <c r="H192" s="214">
        <v>0.13471929803837024</v>
      </c>
      <c r="Q192" s="70"/>
      <c r="R192" s="70"/>
      <c r="S192" s="70"/>
      <c r="T192" s="70"/>
      <c r="U192" s="70"/>
      <c r="V192" s="70"/>
    </row>
    <row r="193" spans="2:22">
      <c r="B193" s="322">
        <v>42917</v>
      </c>
      <c r="C193" s="214">
        <v>0.19358901974771836</v>
      </c>
      <c r="D193" s="214">
        <v>0.13311266862567561</v>
      </c>
      <c r="E193" s="214">
        <v>6.4065281888115777E-2</v>
      </c>
      <c r="F193" s="214">
        <v>9.8710320629349368E-2</v>
      </c>
      <c r="G193" s="214">
        <v>3.0619129961853009E-3</v>
      </c>
      <c r="H193" s="214">
        <v>0.13982837092963996</v>
      </c>
      <c r="Q193" s="70"/>
      <c r="R193" s="70"/>
      <c r="S193" s="70"/>
      <c r="T193" s="70"/>
      <c r="U193" s="70"/>
      <c r="V193" s="70"/>
    </row>
    <row r="194" spans="2:22">
      <c r="B194" s="322">
        <v>42948</v>
      </c>
      <c r="C194" s="214">
        <v>0.21386113619670666</v>
      </c>
      <c r="D194" s="214">
        <v>0.12782027052012657</v>
      </c>
      <c r="E194" s="214">
        <v>8.374854112172847E-2</v>
      </c>
      <c r="F194" s="214">
        <v>0.1127166981464498</v>
      </c>
      <c r="G194" s="214">
        <v>3.0957838057676934E-3</v>
      </c>
      <c r="H194" s="214">
        <v>0.14876468906411255</v>
      </c>
      <c r="Q194" s="70"/>
      <c r="R194" s="70"/>
      <c r="S194" s="70"/>
      <c r="T194" s="70"/>
      <c r="U194" s="70"/>
      <c r="V194" s="70"/>
    </row>
    <row r="195" spans="2:22">
      <c r="B195" s="322">
        <v>42979</v>
      </c>
      <c r="C195" s="214">
        <v>0.22452596151441973</v>
      </c>
      <c r="D195" s="214">
        <v>0.14104255472328364</v>
      </c>
      <c r="E195" s="214">
        <v>9.2943170240586959E-2</v>
      </c>
      <c r="F195" s="214">
        <v>0.12624522331267851</v>
      </c>
      <c r="G195" s="214">
        <v>6.6820648020220474E-3</v>
      </c>
      <c r="H195" s="214">
        <v>0.16038952092411907</v>
      </c>
      <c r="Q195" s="70"/>
      <c r="R195" s="70"/>
      <c r="S195" s="70"/>
      <c r="T195" s="70"/>
      <c r="U195" s="70"/>
      <c r="V195" s="70"/>
    </row>
    <row r="196" spans="2:22">
      <c r="B196" s="322">
        <v>43009</v>
      </c>
      <c r="C196" s="214">
        <v>0.21067230302383244</v>
      </c>
      <c r="D196" s="214">
        <v>0.13705175069934161</v>
      </c>
      <c r="E196" s="214">
        <v>9.8471036059203154E-2</v>
      </c>
      <c r="F196" s="214">
        <v>0.1461773143920595</v>
      </c>
      <c r="G196" s="214">
        <v>1.4443241441373322E-2</v>
      </c>
      <c r="H196" s="214">
        <v>0.15684836948296188</v>
      </c>
      <c r="Q196" s="70"/>
      <c r="R196" s="70"/>
      <c r="S196" s="70"/>
      <c r="T196" s="70"/>
      <c r="U196" s="70"/>
      <c r="V196" s="70"/>
    </row>
    <row r="197" spans="2:22">
      <c r="B197" s="322">
        <v>43040</v>
      </c>
      <c r="C197" s="214">
        <v>0.2138609272023706</v>
      </c>
      <c r="D197" s="214">
        <v>0.1494935863451774</v>
      </c>
      <c r="E197" s="214">
        <v>0.10809570694286808</v>
      </c>
      <c r="F197" s="214">
        <v>0.15604275969436432</v>
      </c>
      <c r="G197" s="214">
        <v>1.3568364855973236E-2</v>
      </c>
      <c r="H197" s="214">
        <v>0.16538755256016935</v>
      </c>
      <c r="Q197" s="70"/>
      <c r="R197" s="70"/>
      <c r="S197" s="70"/>
      <c r="T197" s="70"/>
      <c r="U197" s="70"/>
      <c r="V197" s="70"/>
    </row>
    <row r="198" spans="2:22">
      <c r="B198" s="322">
        <v>43070</v>
      </c>
      <c r="C198" s="214">
        <v>0.16016106946469799</v>
      </c>
      <c r="D198" s="214">
        <v>0.15715344512738993</v>
      </c>
      <c r="E198" s="214">
        <v>0.1132762336226032</v>
      </c>
      <c r="F198" s="214">
        <v>0.1456656677263688</v>
      </c>
      <c r="G198" s="214">
        <v>8.455358185992301E-3</v>
      </c>
      <c r="H198" s="214">
        <v>0.14903825880609456</v>
      </c>
      <c r="Q198" s="70"/>
      <c r="R198" s="70"/>
      <c r="S198" s="70"/>
      <c r="T198" s="70"/>
      <c r="U198" s="70"/>
      <c r="V198" s="70"/>
    </row>
    <row r="199" spans="2:22">
      <c r="B199" s="322">
        <v>43101</v>
      </c>
      <c r="C199" s="214">
        <v>0.17167621517510945</v>
      </c>
      <c r="D199" s="214">
        <v>0.16743931285341906</v>
      </c>
      <c r="E199" s="214">
        <v>0.11783094123267679</v>
      </c>
      <c r="F199" s="214">
        <v>0.14474936229563728</v>
      </c>
      <c r="G199" s="214">
        <v>6.8889619095959809E-3</v>
      </c>
      <c r="H199" s="214">
        <v>0.1577843129212646</v>
      </c>
      <c r="Q199" s="70"/>
      <c r="R199" s="70"/>
      <c r="S199" s="70"/>
      <c r="T199" s="70"/>
      <c r="U199" s="70"/>
      <c r="V199" s="70"/>
    </row>
    <row r="200" spans="2:22">
      <c r="B200" s="322">
        <v>43132</v>
      </c>
      <c r="C200" s="214">
        <v>0.15643896094112963</v>
      </c>
      <c r="D200" s="214">
        <v>0.17995985184400731</v>
      </c>
      <c r="E200" s="214">
        <v>0.11559542240069631</v>
      </c>
      <c r="F200" s="214">
        <v>0.14613843184995767</v>
      </c>
      <c r="G200" s="214">
        <v>6.8161258311534301E-3</v>
      </c>
      <c r="H200" s="214">
        <v>0.15674875643978403</v>
      </c>
      <c r="Q200" s="70"/>
      <c r="R200" s="70"/>
      <c r="S200" s="70"/>
      <c r="T200" s="70"/>
      <c r="U200" s="70"/>
      <c r="V200" s="70"/>
    </row>
    <row r="201" spans="2:22">
      <c r="B201" s="322">
        <v>43160</v>
      </c>
      <c r="C201" s="214">
        <v>0.15417239044977649</v>
      </c>
      <c r="D201" s="214">
        <v>0.19218091115740998</v>
      </c>
      <c r="E201" s="214">
        <v>0.13218285590604228</v>
      </c>
      <c r="F201" s="214">
        <v>0.12269177586062097</v>
      </c>
      <c r="G201" s="214">
        <v>6.8562084125940448E-3</v>
      </c>
      <c r="H201" s="214">
        <v>0.16065948321856593</v>
      </c>
      <c r="Q201" s="70"/>
      <c r="R201" s="70"/>
      <c r="S201" s="70"/>
      <c r="T201" s="70"/>
      <c r="U201" s="70"/>
      <c r="V201" s="70"/>
    </row>
    <row r="202" spans="2:22">
      <c r="B202" s="322">
        <v>43191</v>
      </c>
      <c r="C202" s="214">
        <v>0.15643074306160965</v>
      </c>
      <c r="D202" s="214">
        <v>0.20172390785942662</v>
      </c>
      <c r="E202" s="214">
        <v>0.14030447926305989</v>
      </c>
      <c r="F202" s="214">
        <v>0.12059257400159162</v>
      </c>
      <c r="G202" s="214">
        <v>4.5638581436022729E-3</v>
      </c>
      <c r="H202" s="214">
        <v>0.16594344437917363</v>
      </c>
      <c r="Q202" s="70"/>
      <c r="R202" s="70"/>
      <c r="S202" s="70"/>
      <c r="T202" s="70"/>
      <c r="U202" s="70"/>
      <c r="V202" s="70"/>
    </row>
    <row r="203" spans="2:22">
      <c r="B203" s="322">
        <v>43221</v>
      </c>
      <c r="C203" s="214">
        <v>0.17444782739406572</v>
      </c>
      <c r="D203" s="214">
        <v>0.21118885935848231</v>
      </c>
      <c r="E203" s="214">
        <v>0.14704893109130102</v>
      </c>
      <c r="F203" s="214">
        <v>0.12298321103303822</v>
      </c>
      <c r="G203" s="214">
        <v>8.0119701028160684E-3</v>
      </c>
      <c r="H203" s="214">
        <v>0.17770587684652672</v>
      </c>
      <c r="Q203" s="70"/>
      <c r="R203" s="70"/>
      <c r="S203" s="70"/>
      <c r="T203" s="70"/>
      <c r="U203" s="70"/>
      <c r="V203" s="70"/>
    </row>
    <row r="204" spans="2:22">
      <c r="B204" s="322">
        <v>43252</v>
      </c>
      <c r="C204" s="214">
        <v>0.17315213818183728</v>
      </c>
      <c r="D204" s="214">
        <v>0.21784704513646402</v>
      </c>
      <c r="E204" s="214">
        <v>0.15415093481542108</v>
      </c>
      <c r="F204" s="214">
        <v>0.12688600810550232</v>
      </c>
      <c r="G204" s="214">
        <v>1.5842809281815917E-2</v>
      </c>
      <c r="H204" s="214">
        <v>0.18122624010821253</v>
      </c>
      <c r="Q204" s="70"/>
      <c r="R204" s="70"/>
      <c r="S204" s="70"/>
      <c r="T204" s="70"/>
      <c r="U204" s="70"/>
      <c r="V204" s="70"/>
    </row>
    <row r="205" spans="2:22">
      <c r="B205" s="322">
        <v>43282</v>
      </c>
      <c r="C205" s="214">
        <v>0.1598687117538764</v>
      </c>
      <c r="D205" s="214">
        <v>0.21933509503086901</v>
      </c>
      <c r="E205" s="214">
        <v>0.15491975510378286</v>
      </c>
      <c r="F205" s="214">
        <v>0.12223546751378622</v>
      </c>
      <c r="G205" s="214">
        <v>1.5078932590493643E-2</v>
      </c>
      <c r="H205" s="214">
        <v>0.17650875107083519</v>
      </c>
      <c r="Q205" s="70"/>
      <c r="R205" s="70"/>
      <c r="S205" s="70"/>
      <c r="T205" s="70"/>
      <c r="U205" s="70"/>
      <c r="V205" s="70"/>
    </row>
    <row r="206" spans="2:22">
      <c r="B206" s="322">
        <v>43313</v>
      </c>
      <c r="C206" s="214">
        <v>0.15343869794995646</v>
      </c>
      <c r="D206" s="214">
        <v>0.22017197758380713</v>
      </c>
      <c r="E206" s="214">
        <v>0.16091750666065074</v>
      </c>
      <c r="F206" s="214">
        <v>0.12098204757155928</v>
      </c>
      <c r="G206" s="214">
        <v>1.3827244580957521E-2</v>
      </c>
      <c r="H206" s="214">
        <v>0.17525713805493792</v>
      </c>
      <c r="Q206" s="70"/>
      <c r="R206" s="70"/>
      <c r="S206" s="70"/>
      <c r="T206" s="70"/>
      <c r="U206" s="70"/>
      <c r="V206" s="70"/>
    </row>
    <row r="207" spans="2:22">
      <c r="B207" s="322">
        <v>43344</v>
      </c>
      <c r="C207" s="214">
        <v>0.14136711863697493</v>
      </c>
      <c r="D207" s="214">
        <v>0.21644771904408855</v>
      </c>
      <c r="E207" s="214">
        <v>0.16426884143615239</v>
      </c>
      <c r="F207" s="214">
        <v>0.11294433413730198</v>
      </c>
      <c r="G207" s="214">
        <v>8.3866513178558755E-3</v>
      </c>
      <c r="H207" s="214">
        <v>0.16899499581128685</v>
      </c>
      <c r="Q207" s="70"/>
      <c r="R207" s="70"/>
      <c r="S207" s="70"/>
      <c r="T207" s="70"/>
      <c r="U207" s="70"/>
      <c r="V207" s="70"/>
    </row>
    <row r="208" spans="2:22">
      <c r="B208" s="322">
        <v>43374</v>
      </c>
      <c r="C208" s="214">
        <v>0.12859775732918055</v>
      </c>
      <c r="D208" s="214">
        <v>0.21267779874325665</v>
      </c>
      <c r="E208" s="214">
        <v>0.17012791753029322</v>
      </c>
      <c r="F208" s="214">
        <v>0.11834376468603613</v>
      </c>
      <c r="G208" s="214">
        <v>-1.7915906336696263E-4</v>
      </c>
      <c r="H208" s="214">
        <v>0.1639742765322485</v>
      </c>
      <c r="Q208" s="70"/>
      <c r="R208" s="70"/>
      <c r="S208" s="70"/>
      <c r="T208" s="70"/>
      <c r="U208" s="70"/>
      <c r="V208" s="70"/>
    </row>
    <row r="209" spans="2:22">
      <c r="B209" s="322">
        <v>43405</v>
      </c>
      <c r="C209" s="214">
        <v>0.1070485331659925</v>
      </c>
      <c r="D209" s="214">
        <v>0.20378299742273454</v>
      </c>
      <c r="E209" s="214">
        <v>0.17283920925993979</v>
      </c>
      <c r="F209" s="214">
        <v>0.11609562240321059</v>
      </c>
      <c r="G209" s="214">
        <v>-1.8287928701384848E-3</v>
      </c>
      <c r="H209" s="214">
        <v>0.1526713925206169</v>
      </c>
      <c r="Q209" s="70"/>
      <c r="R209" s="70"/>
      <c r="S209" s="70"/>
      <c r="T209" s="70"/>
      <c r="U209" s="70"/>
      <c r="V209" s="70"/>
    </row>
    <row r="210" spans="2:22">
      <c r="B210" s="322">
        <v>43435</v>
      </c>
      <c r="C210" s="214">
        <v>0.10109740558387803</v>
      </c>
      <c r="D210" s="214">
        <v>0.19618283447104634</v>
      </c>
      <c r="E210" s="214">
        <v>0.17342064248190647</v>
      </c>
      <c r="F210" s="214">
        <v>0.13128435072631661</v>
      </c>
      <c r="G210" s="214">
        <v>-7.355570837676173E-2</v>
      </c>
      <c r="H210" s="214">
        <v>0.14782394729739101</v>
      </c>
      <c r="Q210" s="70"/>
      <c r="R210" s="70"/>
      <c r="S210" s="70"/>
      <c r="T210" s="70"/>
      <c r="U210" s="70"/>
      <c r="V210" s="70"/>
    </row>
    <row r="211" spans="2:22">
      <c r="B211" s="322">
        <v>43466</v>
      </c>
      <c r="C211" s="214">
        <v>8.8735726264122849E-2</v>
      </c>
      <c r="D211" s="214">
        <v>0.19627871017762066</v>
      </c>
      <c r="E211" s="214">
        <v>0.18005372293438415</v>
      </c>
      <c r="F211" s="214">
        <v>0.13848609309640914</v>
      </c>
      <c r="G211" s="214">
        <v>-7.2114945554316634E-2</v>
      </c>
      <c r="H211" s="214">
        <v>0.14484884650659713</v>
      </c>
      <c r="Q211" s="70"/>
      <c r="R211" s="70"/>
      <c r="S211" s="70"/>
      <c r="T211" s="70"/>
      <c r="U211" s="70"/>
      <c r="V211" s="70"/>
    </row>
    <row r="212" spans="2:22">
      <c r="B212" s="322">
        <v>43497</v>
      </c>
      <c r="C212" s="214">
        <v>8.8888195626007027E-2</v>
      </c>
      <c r="D212" s="214">
        <v>0.18872206971095862</v>
      </c>
      <c r="E212" s="214">
        <v>0.19119021654434087</v>
      </c>
      <c r="F212" s="214">
        <v>0.14213239721922299</v>
      </c>
      <c r="G212" s="214">
        <v>-6.8737232019147054E-2</v>
      </c>
      <c r="H212" s="214">
        <v>0.14401583309597799</v>
      </c>
      <c r="Q212" s="70"/>
      <c r="R212" s="70"/>
      <c r="S212" s="70"/>
      <c r="T212" s="70"/>
      <c r="U212" s="70"/>
      <c r="V212" s="70"/>
    </row>
    <row r="213" spans="2:22">
      <c r="B213" s="322">
        <v>43525</v>
      </c>
      <c r="C213" s="214">
        <v>7.814683182623372E-2</v>
      </c>
      <c r="D213" s="214">
        <v>0.17670294516674545</v>
      </c>
      <c r="E213" s="214">
        <v>0.18685518851399063</v>
      </c>
      <c r="F213" s="214">
        <v>0.14674332982099614</v>
      </c>
      <c r="G213" s="214">
        <v>-7.4760255337247616E-2</v>
      </c>
      <c r="H213" s="214">
        <v>0.13505526092313258</v>
      </c>
      <c r="Q213" s="70"/>
      <c r="R213" s="70"/>
      <c r="S213" s="70"/>
      <c r="T213" s="70"/>
      <c r="U213" s="70"/>
      <c r="V213" s="70"/>
    </row>
    <row r="214" spans="2:22">
      <c r="B214" s="322">
        <v>43556</v>
      </c>
      <c r="C214" s="214">
        <v>5.7527984362298001E-2</v>
      </c>
      <c r="D214" s="214">
        <v>0.16653713171933382</v>
      </c>
      <c r="E214" s="214">
        <v>0.18792589065659593</v>
      </c>
      <c r="F214" s="214">
        <v>0.1520346718136365</v>
      </c>
      <c r="G214" s="214">
        <v>-3.1379979448120432E-2</v>
      </c>
      <c r="H214" s="214">
        <v>0.12405494467613321</v>
      </c>
      <c r="Q214" s="70"/>
      <c r="R214" s="70"/>
      <c r="S214" s="70"/>
      <c r="T214" s="70"/>
      <c r="U214" s="70"/>
      <c r="V214" s="70"/>
    </row>
    <row r="215" spans="2:22">
      <c r="B215" s="322">
        <v>43586</v>
      </c>
      <c r="C215" s="214">
        <v>4.6738059042052083E-2</v>
      </c>
      <c r="D215" s="214">
        <v>0.15995663412783223</v>
      </c>
      <c r="E215" s="214">
        <v>0.18738274160506263</v>
      </c>
      <c r="F215" s="214">
        <v>0.1474574531342705</v>
      </c>
      <c r="G215" s="214">
        <v>-3.2773495723813384E-2</v>
      </c>
      <c r="H215" s="214">
        <v>0.11707434807399686</v>
      </c>
      <c r="Q215" s="70"/>
      <c r="R215" s="70"/>
      <c r="S215" s="70"/>
      <c r="T215" s="70"/>
      <c r="U215" s="70"/>
      <c r="V215" s="70"/>
    </row>
    <row r="216" spans="2:22">
      <c r="B216" s="322">
        <v>43617</v>
      </c>
      <c r="C216" s="214">
        <v>4.0229115700691986E-2</v>
      </c>
      <c r="D216" s="214">
        <v>0.15983384208611939</v>
      </c>
      <c r="E216" s="214">
        <v>0.18733802283278234</v>
      </c>
      <c r="F216" s="214">
        <v>0.13880801469640747</v>
      </c>
      <c r="G216" s="214">
        <v>-3.1916340074506389E-2</v>
      </c>
      <c r="H216" s="214">
        <v>0.11408669072150501</v>
      </c>
      <c r="Q216" s="70"/>
      <c r="R216" s="70"/>
      <c r="S216" s="70"/>
      <c r="T216" s="70"/>
      <c r="U216" s="70"/>
      <c r="V216" s="70"/>
    </row>
    <row r="217" spans="2:22">
      <c r="B217" s="322">
        <v>43647</v>
      </c>
      <c r="C217" s="214">
        <v>3.2527557974889154E-2</v>
      </c>
      <c r="D217" s="214">
        <v>0.15928933317705174</v>
      </c>
      <c r="E217" s="214">
        <v>0.18786139455339068</v>
      </c>
      <c r="F217" s="214">
        <v>0.13889207270467674</v>
      </c>
      <c r="G217" s="214">
        <v>-3.6494649385522937E-2</v>
      </c>
      <c r="H217" s="214">
        <v>0.11150671237356446</v>
      </c>
      <c r="Q217" s="70"/>
      <c r="R217" s="70"/>
      <c r="S217" s="70"/>
      <c r="T217" s="70"/>
      <c r="U217" s="70"/>
      <c r="V217" s="70"/>
    </row>
    <row r="218" spans="2:22">
      <c r="B218" s="322">
        <v>43678</v>
      </c>
      <c r="C218" s="214">
        <v>3.5489352745893044E-2</v>
      </c>
      <c r="D218" s="214">
        <v>0.16641140512000407</v>
      </c>
      <c r="E218" s="214">
        <v>0.20005679891248862</v>
      </c>
      <c r="F218" s="214">
        <v>0.13681868025096211</v>
      </c>
      <c r="G218" s="214">
        <v>-4.1123763427530102E-2</v>
      </c>
      <c r="H218" s="214">
        <v>0.11743089612971502</v>
      </c>
      <c r="Q218" s="70"/>
      <c r="R218" s="70"/>
      <c r="S218" s="70"/>
      <c r="T218" s="70"/>
      <c r="U218" s="70"/>
      <c r="V218" s="70"/>
    </row>
    <row r="219" spans="2:22">
      <c r="B219" s="322">
        <v>43709</v>
      </c>
      <c r="C219" s="214">
        <v>4.1916665246870988E-2</v>
      </c>
      <c r="D219" s="214">
        <v>0.16701507828715667</v>
      </c>
      <c r="E219" s="214">
        <v>0.19747249299106717</v>
      </c>
      <c r="F219" s="214">
        <v>0.13402107411891362</v>
      </c>
      <c r="G219" s="214">
        <v>-4.2451025877963677E-2</v>
      </c>
      <c r="H219" s="214">
        <v>0.11978931599590958</v>
      </c>
      <c r="Q219" s="70"/>
      <c r="R219" s="70"/>
      <c r="S219" s="70"/>
      <c r="T219" s="70"/>
      <c r="U219" s="70"/>
      <c r="V219" s="70"/>
    </row>
    <row r="220" spans="2:22">
      <c r="B220" s="322">
        <v>43739</v>
      </c>
      <c r="C220" s="214">
        <v>4.9432891472475537E-2</v>
      </c>
      <c r="D220" s="214">
        <v>0.15984325992923476</v>
      </c>
      <c r="E220" s="214">
        <v>0.18502239020440414</v>
      </c>
      <c r="F220" s="214">
        <v>0.11971701248431721</v>
      </c>
      <c r="G220" s="214">
        <v>-3.9586848039951161E-2</v>
      </c>
      <c r="H220" s="214">
        <v>0.11723252641224824</v>
      </c>
      <c r="Q220" s="70"/>
      <c r="R220" s="70"/>
      <c r="S220" s="70"/>
      <c r="T220" s="70"/>
      <c r="U220" s="70"/>
      <c r="V220" s="70"/>
    </row>
    <row r="221" spans="2:22">
      <c r="B221" s="322">
        <v>43770</v>
      </c>
      <c r="C221" s="214">
        <v>4.2891043498277659E-2</v>
      </c>
      <c r="D221" s="214">
        <v>0.15566492573288748</v>
      </c>
      <c r="E221" s="214">
        <v>0.18674931577346676</v>
      </c>
      <c r="F221" s="214">
        <v>0.10071539741172919</v>
      </c>
      <c r="G221" s="214">
        <v>-3.7291472520729507E-2</v>
      </c>
      <c r="H221" s="214">
        <v>0.11208227763535672</v>
      </c>
      <c r="Q221" s="70"/>
      <c r="R221" s="70"/>
      <c r="S221" s="70"/>
      <c r="T221" s="70"/>
      <c r="U221" s="70"/>
      <c r="V221" s="70"/>
    </row>
    <row r="222" spans="2:22">
      <c r="B222" s="322">
        <v>43800</v>
      </c>
      <c r="C222" s="214">
        <v>4.6133114173720458E-2</v>
      </c>
      <c r="D222" s="214">
        <v>0.1670576420057055</v>
      </c>
      <c r="E222" s="214">
        <v>0.18488114338454742</v>
      </c>
      <c r="F222" s="214">
        <v>9.7981319679611545E-2</v>
      </c>
      <c r="G222" s="214">
        <v>3.0501253385036176E-2</v>
      </c>
      <c r="H222" s="214">
        <v>0.11802318505183385</v>
      </c>
      <c r="Q222" s="70"/>
      <c r="R222" s="70"/>
      <c r="S222" s="70"/>
      <c r="T222" s="70"/>
      <c r="U222" s="70"/>
      <c r="V222" s="70"/>
    </row>
    <row r="223" spans="2:22">
      <c r="B223" s="322">
        <v>43831</v>
      </c>
      <c r="C223" s="214">
        <v>3.679731455437385E-2</v>
      </c>
      <c r="D223" s="214">
        <v>0.16779472552283603</v>
      </c>
      <c r="E223" s="214">
        <v>0.18913435069304918</v>
      </c>
      <c r="F223" s="214">
        <v>9.6635761250286389E-2</v>
      </c>
      <c r="G223" s="214">
        <v>3.2170296956093525E-2</v>
      </c>
      <c r="H223" s="214">
        <v>0.11587000383058621</v>
      </c>
      <c r="Q223" s="70"/>
      <c r="R223" s="70"/>
      <c r="S223" s="70"/>
      <c r="T223" s="70"/>
      <c r="U223" s="70"/>
      <c r="V223" s="70"/>
    </row>
    <row r="224" spans="2:22">
      <c r="B224" s="322">
        <v>43862</v>
      </c>
      <c r="C224" s="214">
        <v>3.5841785169504092E-2</v>
      </c>
      <c r="D224" s="214">
        <v>0.17394703139985301</v>
      </c>
      <c r="E224" s="214">
        <v>0.18188188091540081</v>
      </c>
      <c r="F224" s="214">
        <v>9.6034047783196463E-2</v>
      </c>
      <c r="G224" s="214">
        <v>2.217850204221361E-2</v>
      </c>
      <c r="H224" s="214">
        <v>0.11712835336645555</v>
      </c>
      <c r="Q224" s="70"/>
      <c r="R224" s="70"/>
      <c r="S224" s="70"/>
      <c r="T224" s="70"/>
      <c r="U224" s="70"/>
      <c r="V224" s="70"/>
    </row>
    <row r="225" spans="2:22">
      <c r="B225" s="322">
        <v>43891</v>
      </c>
      <c r="C225" s="214">
        <v>3.0323221616416429E-2</v>
      </c>
      <c r="D225" s="214">
        <v>0.15490313294962221</v>
      </c>
      <c r="E225" s="214">
        <v>0.16167755917142546</v>
      </c>
      <c r="F225" s="214">
        <v>8.6238554377341403E-2</v>
      </c>
      <c r="G225" s="214">
        <v>1.2653699470122293E-2</v>
      </c>
      <c r="H225" s="214">
        <v>0.10373067387042667</v>
      </c>
      <c r="Q225" s="70"/>
      <c r="R225" s="70"/>
      <c r="S225" s="70"/>
      <c r="T225" s="70"/>
      <c r="U225" s="70"/>
      <c r="V225" s="70"/>
    </row>
    <row r="226" spans="2:22">
      <c r="B226" s="322">
        <v>43922</v>
      </c>
      <c r="C226" s="214">
        <v>-1.2498072485106038E-2</v>
      </c>
      <c r="D226" s="214">
        <v>0.12764298075369518</v>
      </c>
      <c r="E226" s="214">
        <v>0.13362001475274066</v>
      </c>
      <c r="F226" s="214">
        <v>7.097117940334452E-2</v>
      </c>
      <c r="G226" s="214">
        <v>-3.5573364511738648E-2</v>
      </c>
      <c r="H226" s="214">
        <v>7.1478033793920703E-2</v>
      </c>
      <c r="Q226" s="70"/>
      <c r="R226" s="70"/>
      <c r="S226" s="70"/>
      <c r="T226" s="70"/>
      <c r="U226" s="70"/>
      <c r="V226" s="70"/>
    </row>
    <row r="227" spans="2:22">
      <c r="B227" s="322">
        <v>43952</v>
      </c>
      <c r="C227" s="214">
        <v>-2.941154569117721E-2</v>
      </c>
      <c r="D227" s="214">
        <v>9.3882887695080353E-2</v>
      </c>
      <c r="E227" s="214">
        <v>0.11140974329327702</v>
      </c>
      <c r="F227" s="214">
        <v>5.7864620968192337E-2</v>
      </c>
      <c r="G227" s="214">
        <v>-3.5815888690182374E-2</v>
      </c>
      <c r="H227" s="214">
        <v>4.7884461485885099E-2</v>
      </c>
      <c r="Q227" s="70"/>
      <c r="R227" s="70"/>
      <c r="S227" s="70"/>
      <c r="T227" s="70"/>
      <c r="U227" s="70"/>
      <c r="V227" s="70"/>
    </row>
    <row r="228" spans="2:22">
      <c r="B228" s="322">
        <v>43983</v>
      </c>
      <c r="C228" s="214">
        <v>-2.565216260293135E-2</v>
      </c>
      <c r="D228" s="214">
        <v>6.3726437717039452E-2</v>
      </c>
      <c r="E228" s="214">
        <v>9.523797471769857E-2</v>
      </c>
      <c r="F228" s="214">
        <v>4.2447572541396861E-2</v>
      </c>
      <c r="G228" s="214">
        <v>-4.786978573034073E-2</v>
      </c>
      <c r="H228" s="214">
        <v>3.3498221769220571E-2</v>
      </c>
      <c r="Q228" s="70"/>
      <c r="R228" s="70"/>
      <c r="S228" s="70"/>
      <c r="T228" s="70"/>
      <c r="U228" s="70"/>
      <c r="V228" s="70"/>
    </row>
    <row r="229" spans="2:22">
      <c r="B229" s="322">
        <v>44013</v>
      </c>
      <c r="C229" s="214">
        <v>-2.5556060830241756E-2</v>
      </c>
      <c r="D229" s="214">
        <v>4.4919698918324258E-2</v>
      </c>
      <c r="E229" s="214">
        <v>7.6912926746323551E-2</v>
      </c>
      <c r="F229" s="214">
        <v>3.2429715220574806E-2</v>
      </c>
      <c r="G229" s="214">
        <v>-5.2248622929480404E-2</v>
      </c>
      <c r="H229" s="214">
        <v>2.2767002193553765E-2</v>
      </c>
      <c r="Q229" s="70"/>
      <c r="R229" s="70"/>
      <c r="S229" s="70"/>
      <c r="T229" s="70"/>
      <c r="U229" s="70"/>
      <c r="V229" s="70"/>
    </row>
    <row r="230" spans="2:22">
      <c r="B230" s="322">
        <v>44044</v>
      </c>
      <c r="C230" s="214">
        <v>-2.6521897378861681E-2</v>
      </c>
      <c r="D230" s="214">
        <v>1.7244102565107999E-2</v>
      </c>
      <c r="E230" s="214">
        <v>5.1910818901593325E-2</v>
      </c>
      <c r="F230" s="214">
        <v>2.5741211347500847E-3</v>
      </c>
      <c r="G230" s="214">
        <v>-5.4326402549642161E-2</v>
      </c>
      <c r="H230" s="214">
        <v>5.091103020926413E-3</v>
      </c>
      <c r="Q230" s="70"/>
      <c r="R230" s="70"/>
      <c r="S230" s="70"/>
      <c r="T230" s="70"/>
      <c r="U230" s="70"/>
      <c r="V230" s="70"/>
    </row>
    <row r="231" spans="2:22">
      <c r="B231" s="322">
        <v>44075</v>
      </c>
      <c r="C231" s="214">
        <v>-3.295648762810155E-2</v>
      </c>
      <c r="D231" s="214">
        <v>3.4343109505945435E-3</v>
      </c>
      <c r="E231" s="214">
        <v>5.3484416423793091E-2</v>
      </c>
      <c r="F231" s="214">
        <v>-1.8583942778997997E-3</v>
      </c>
      <c r="G231" s="214">
        <v>-6.0046063690314844E-2</v>
      </c>
      <c r="H231" s="214">
        <v>-3.0914745329864157E-3</v>
      </c>
      <c r="Q231" s="70"/>
      <c r="R231" s="70"/>
      <c r="S231" s="70"/>
      <c r="T231" s="70"/>
      <c r="U231" s="70"/>
      <c r="V231" s="70"/>
    </row>
    <row r="232" spans="2:22">
      <c r="B232" s="322">
        <v>44105</v>
      </c>
      <c r="C232" s="214">
        <v>-3.2491039932779464E-2</v>
      </c>
      <c r="D232" s="214">
        <v>8.3231578784670468E-3</v>
      </c>
      <c r="E232" s="214">
        <v>6.1971461180333698E-2</v>
      </c>
      <c r="F232" s="214">
        <v>-2.263241875563704E-3</v>
      </c>
      <c r="G232" s="214">
        <v>-6.6666128406847269E-2</v>
      </c>
      <c r="H232" s="214">
        <v>2.3754120654984057E-4</v>
      </c>
      <c r="Q232" s="70"/>
      <c r="R232" s="70"/>
      <c r="S232" s="70"/>
      <c r="T232" s="70"/>
      <c r="U232" s="70"/>
      <c r="V232" s="70"/>
    </row>
    <row r="233" spans="2:22">
      <c r="B233" s="322">
        <v>44136</v>
      </c>
      <c r="C233" s="214">
        <v>-1.8808269746462547E-2</v>
      </c>
      <c r="D233" s="214">
        <v>6.9918659868499766E-3</v>
      </c>
      <c r="E233" s="214">
        <v>5.8354830752055609E-2</v>
      </c>
      <c r="F233" s="214">
        <v>1.0909156633004402E-2</v>
      </c>
      <c r="G233" s="214">
        <v>-6.9726835016954869E-2</v>
      </c>
      <c r="H233" s="214">
        <v>5.1227876776420711E-3</v>
      </c>
      <c r="Q233" s="70"/>
      <c r="R233" s="70"/>
      <c r="S233" s="70"/>
      <c r="T233" s="70"/>
      <c r="U233" s="70"/>
      <c r="V233" s="70"/>
    </row>
    <row r="234" spans="2:22">
      <c r="B234" s="322">
        <v>44166</v>
      </c>
      <c r="C234" s="214">
        <v>-1.283058805210624E-2</v>
      </c>
      <c r="D234" s="214">
        <v>-1.267429073184112E-3</v>
      </c>
      <c r="E234" s="214">
        <v>5.7074762977319837E-2</v>
      </c>
      <c r="F234" s="214">
        <v>4.0396064991785607E-3</v>
      </c>
      <c r="G234" s="214">
        <v>-7.9335928738177852E-2</v>
      </c>
      <c r="H234" s="214">
        <v>2.7126503467247431E-3</v>
      </c>
      <c r="Q234" s="70"/>
      <c r="R234" s="70"/>
      <c r="S234" s="70"/>
      <c r="T234" s="70"/>
      <c r="U234" s="70"/>
      <c r="V234" s="70"/>
    </row>
    <row r="235" spans="2:22">
      <c r="B235" s="322">
        <v>44197</v>
      </c>
      <c r="C235" s="214">
        <v>5.350334905589671E-3</v>
      </c>
      <c r="D235" s="214">
        <v>-9.5523258696390556E-3</v>
      </c>
      <c r="E235" s="214">
        <v>5.5130070599944458E-2</v>
      </c>
      <c r="F235" s="214">
        <v>3.4547788220511411E-3</v>
      </c>
      <c r="G235" s="214">
        <v>-7.9978844373182478E-2</v>
      </c>
      <c r="H235" s="214">
        <v>5.0642399682263584E-3</v>
      </c>
      <c r="Q235" s="70"/>
      <c r="R235" s="70"/>
      <c r="S235" s="70"/>
      <c r="T235" s="70"/>
      <c r="U235" s="70"/>
      <c r="V235" s="70"/>
    </row>
    <row r="236" spans="2:22">
      <c r="B236" s="322">
        <v>44228</v>
      </c>
      <c r="C236" s="214">
        <v>1.1178406769006832E-2</v>
      </c>
      <c r="D236" s="214">
        <v>-1.7783243314512753E-2</v>
      </c>
      <c r="E236" s="214">
        <v>5.8792295266969052E-2</v>
      </c>
      <c r="F236" s="214">
        <v>2.9002380339389067E-3</v>
      </c>
      <c r="G236" s="214">
        <v>-7.6966452229608961E-2</v>
      </c>
      <c r="H236" s="214">
        <v>3.9761697310656263E-3</v>
      </c>
      <c r="Q236" s="70"/>
      <c r="R236" s="70"/>
      <c r="S236" s="70"/>
      <c r="T236" s="70"/>
      <c r="U236" s="70"/>
      <c r="V236" s="70"/>
    </row>
    <row r="237" spans="2:22">
      <c r="B237" s="322">
        <v>44256</v>
      </c>
      <c r="C237" s="214">
        <v>2.286407570029847E-2</v>
      </c>
      <c r="D237" s="214">
        <v>2.3362548827141616E-3</v>
      </c>
      <c r="E237" s="214">
        <v>0.11628128137383431</v>
      </c>
      <c r="F237" s="214">
        <v>1.2114969913566531E-2</v>
      </c>
      <c r="G237" s="214">
        <v>-7.2283757441146568E-2</v>
      </c>
      <c r="H237" s="214">
        <v>2.5514538621656424E-2</v>
      </c>
      <c r="Q237" s="70"/>
      <c r="R237" s="70"/>
      <c r="S237" s="70"/>
      <c r="T237" s="70"/>
      <c r="U237" s="70"/>
      <c r="V237" s="70"/>
    </row>
    <row r="238" spans="2:22">
      <c r="B238" s="322">
        <v>44287</v>
      </c>
      <c r="C238" s="214">
        <v>6.7500954661026791E-2</v>
      </c>
      <c r="D238" s="214">
        <v>2.5590400706519079E-2</v>
      </c>
      <c r="E238" s="214">
        <v>0.14579112185738907</v>
      </c>
      <c r="F238" s="214">
        <v>-2.7912588812692873E-2</v>
      </c>
      <c r="G238" s="214">
        <v>-7.3252156109769095E-2</v>
      </c>
      <c r="H238" s="214">
        <v>5.0846848626143748E-2</v>
      </c>
      <c r="Q238" s="70"/>
      <c r="R238" s="70"/>
      <c r="S238" s="70"/>
      <c r="T238" s="70"/>
      <c r="U238" s="70"/>
      <c r="V238" s="70"/>
    </row>
    <row r="239" spans="2:22">
      <c r="B239" s="322">
        <v>44317</v>
      </c>
      <c r="C239" s="214">
        <v>0.10942995837706637</v>
      </c>
      <c r="D239" s="214">
        <v>2.3779862528965134E-2</v>
      </c>
      <c r="E239" s="214">
        <v>0.17256075160036177</v>
      </c>
      <c r="F239" s="214">
        <v>-1.9465276103803664E-2</v>
      </c>
      <c r="G239" s="214">
        <v>-7.4493678954985154E-2</v>
      </c>
      <c r="H239" s="214">
        <v>6.8516217373949306E-2</v>
      </c>
      <c r="Q239" s="70"/>
      <c r="R239" s="70"/>
      <c r="S239" s="70"/>
      <c r="T239" s="70"/>
      <c r="U239" s="70"/>
      <c r="V239" s="70"/>
    </row>
    <row r="240" spans="2:22">
      <c r="B240" s="322">
        <v>44348</v>
      </c>
      <c r="C240" s="214">
        <v>0.11661657579587414</v>
      </c>
      <c r="D240" s="214">
        <v>5.7191886859764951E-2</v>
      </c>
      <c r="E240" s="214">
        <v>0.19649461439473126</v>
      </c>
      <c r="F240" s="214">
        <v>-9.6573725997842752E-3</v>
      </c>
      <c r="G240" s="214">
        <v>-5.7497371522690188E-2</v>
      </c>
      <c r="H240" s="214">
        <v>8.9983123739317383E-2</v>
      </c>
      <c r="Q240" s="70"/>
      <c r="R240" s="70"/>
      <c r="S240" s="70"/>
      <c r="T240" s="70"/>
      <c r="U240" s="70"/>
      <c r="V240" s="70"/>
    </row>
    <row r="241" spans="2:22">
      <c r="B241" s="322">
        <v>44378</v>
      </c>
      <c r="C241" s="214">
        <v>0.13886177169576452</v>
      </c>
      <c r="D241" s="214">
        <v>7.3705467972237537E-2</v>
      </c>
      <c r="E241" s="214">
        <v>0.22993601816177933</v>
      </c>
      <c r="F241" s="214">
        <v>-1.9500708288855417E-4</v>
      </c>
      <c r="G241" s="214">
        <v>-4.9988515219718366E-2</v>
      </c>
      <c r="H241" s="214">
        <v>0.11006100711557654</v>
      </c>
      <c r="Q241" s="70"/>
      <c r="R241" s="70"/>
      <c r="S241" s="70"/>
      <c r="T241" s="70"/>
      <c r="U241" s="70"/>
      <c r="V241" s="70"/>
    </row>
    <row r="242" spans="2:22">
      <c r="B242" s="322">
        <v>44409</v>
      </c>
      <c r="C242" s="214">
        <v>0.15320120897630707</v>
      </c>
      <c r="D242" s="214">
        <v>9.0985788054203098E-2</v>
      </c>
      <c r="E242" s="214">
        <v>0.26023729499073123</v>
      </c>
      <c r="F242" s="214">
        <v>2.3183200167335771E-2</v>
      </c>
      <c r="G242" s="214">
        <v>-5.4136796323600023E-2</v>
      </c>
      <c r="H242" s="214">
        <v>0.1288498369639639</v>
      </c>
      <c r="Q242" s="70"/>
      <c r="R242" s="70"/>
      <c r="S242" s="70"/>
      <c r="T242" s="70"/>
      <c r="U242" s="70"/>
      <c r="V242" s="70"/>
    </row>
    <row r="243" spans="2:22">
      <c r="B243" s="322">
        <v>44440</v>
      </c>
      <c r="C243" s="214">
        <v>0.16222611127990882</v>
      </c>
      <c r="D243" s="214">
        <v>0.11364972279224261</v>
      </c>
      <c r="E243" s="214">
        <v>0.27243926619890657</v>
      </c>
      <c r="F243" s="214">
        <v>3.2573767842289714E-2</v>
      </c>
      <c r="G243" s="214">
        <v>-5.6277073446914683E-2</v>
      </c>
      <c r="H243" s="214">
        <v>0.1442357642473171</v>
      </c>
      <c r="Q243" s="70"/>
      <c r="R243" s="70"/>
      <c r="S243" s="70"/>
      <c r="T243" s="70"/>
      <c r="U243" s="70"/>
      <c r="V243" s="70"/>
    </row>
    <row r="244" spans="2:22">
      <c r="B244" s="322">
        <v>44470</v>
      </c>
      <c r="C244" s="214">
        <v>0.17323703678593971</v>
      </c>
      <c r="D244" s="214">
        <v>0.12133244831286638</v>
      </c>
      <c r="E244" s="214">
        <v>0.27595693085278294</v>
      </c>
      <c r="F244" s="214">
        <v>3.5712385112321554E-2</v>
      </c>
      <c r="G244" s="214">
        <v>-6.0051124246101484E-2</v>
      </c>
      <c r="H244" s="214">
        <v>0.1519901631943481</v>
      </c>
      <c r="Q244" s="70"/>
      <c r="R244" s="70"/>
      <c r="S244" s="70"/>
      <c r="T244" s="70"/>
      <c r="U244" s="70"/>
      <c r="V244" s="70"/>
    </row>
    <row r="245" spans="2:22">
      <c r="B245" s="322">
        <v>44501</v>
      </c>
      <c r="C245" s="214">
        <v>0.17520190380051615</v>
      </c>
      <c r="D245" s="214">
        <v>0.13450243347618818</v>
      </c>
      <c r="E245" s="214">
        <v>0.28380595705051981</v>
      </c>
      <c r="F245" s="214">
        <v>3.7864223764420446E-2</v>
      </c>
      <c r="G245" s="214">
        <v>-8.703903403510016E-2</v>
      </c>
      <c r="H245" s="214">
        <v>0.15943723085793438</v>
      </c>
      <c r="Q245" s="70"/>
      <c r="R245" s="70"/>
      <c r="S245" s="70"/>
      <c r="T245" s="70"/>
      <c r="U245" s="70"/>
      <c r="V245" s="70"/>
    </row>
    <row r="246" spans="2:22">
      <c r="B246" s="322">
        <v>44531</v>
      </c>
      <c r="C246" s="214">
        <v>0.17772713016970454</v>
      </c>
      <c r="D246" s="214">
        <v>0.14292494516053877</v>
      </c>
      <c r="E246" s="214">
        <v>0.30313727107419619</v>
      </c>
      <c r="F246" s="214">
        <v>4.7810961933458573E-2</v>
      </c>
      <c r="G246" s="214">
        <v>-8.1263495957411336E-2</v>
      </c>
      <c r="H246" s="214">
        <v>0.16781054093134595</v>
      </c>
      <c r="Q246" s="70"/>
      <c r="R246" s="70"/>
      <c r="S246" s="70"/>
      <c r="T246" s="70"/>
      <c r="U246" s="70"/>
      <c r="V246" s="70"/>
    </row>
    <row r="247" spans="2:22">
      <c r="B247" s="322">
        <v>44562</v>
      </c>
      <c r="C247" s="214">
        <v>0.17288729295757888</v>
      </c>
      <c r="D247" s="214">
        <v>0.1524397573559535</v>
      </c>
      <c r="E247" s="214">
        <v>0.30555777133963025</v>
      </c>
      <c r="F247" s="214">
        <v>3.8237173676677783E-2</v>
      </c>
      <c r="G247" s="214">
        <v>-8.8141190657329505E-2</v>
      </c>
      <c r="H247" s="214">
        <v>0.16983193338629321</v>
      </c>
      <c r="Q247" s="70"/>
      <c r="R247" s="70"/>
      <c r="S247" s="70"/>
      <c r="T247" s="70"/>
      <c r="U247" s="70"/>
      <c r="V247" s="70"/>
    </row>
    <row r="248" spans="2:22">
      <c r="B248" s="322">
        <v>44593</v>
      </c>
      <c r="C248" s="214">
        <v>0.19232157375015047</v>
      </c>
      <c r="D248" s="214">
        <v>0.16524758016480456</v>
      </c>
      <c r="E248" s="214">
        <v>0.31707927960624649</v>
      </c>
      <c r="F248" s="214">
        <v>4.1794524402611222E-2</v>
      </c>
      <c r="G248" s="214">
        <v>-9.3949407389117945E-2</v>
      </c>
      <c r="H248" s="214">
        <v>0.18387938937140369</v>
      </c>
      <c r="Q248" s="70"/>
      <c r="R248" s="70"/>
      <c r="S248" s="70"/>
      <c r="T248" s="70"/>
      <c r="U248" s="70"/>
      <c r="V248" s="70"/>
    </row>
    <row r="249" spans="2:22">
      <c r="B249" s="322">
        <v>44621</v>
      </c>
      <c r="C249" s="214">
        <v>0.20364041977838498</v>
      </c>
      <c r="D249" s="214">
        <v>0.17193037651572896</v>
      </c>
      <c r="E249" s="214">
        <v>0.28403649874196368</v>
      </c>
      <c r="F249" s="214">
        <v>1.1935129033796787E-2</v>
      </c>
      <c r="G249" s="214">
        <v>-0.10107831146565571</v>
      </c>
      <c r="H249" s="214">
        <v>0.18339948271220363</v>
      </c>
      <c r="Q249" s="70"/>
      <c r="R249" s="70"/>
      <c r="S249" s="70"/>
      <c r="T249" s="70"/>
      <c r="U249" s="70"/>
      <c r="V249" s="70"/>
    </row>
    <row r="250" spans="2:22">
      <c r="B250" s="322">
        <v>44652</v>
      </c>
      <c r="C250" s="214">
        <v>0.21473275044048679</v>
      </c>
      <c r="D250" s="214">
        <v>0.18114367405412035</v>
      </c>
      <c r="E250" s="214">
        <v>0.29100682233690778</v>
      </c>
      <c r="F250" s="214">
        <v>5.3194087628968934E-2</v>
      </c>
      <c r="G250" s="214">
        <v>-0.10613996786326396</v>
      </c>
      <c r="H250" s="214">
        <v>0.19639294801211604</v>
      </c>
      <c r="Q250" s="70"/>
      <c r="R250" s="70"/>
      <c r="S250" s="70"/>
      <c r="T250" s="70"/>
      <c r="U250" s="70"/>
      <c r="V250" s="70"/>
    </row>
    <row r="251" spans="2:22">
      <c r="B251" s="322">
        <v>44682</v>
      </c>
      <c r="C251" s="214">
        <v>0.19790642092160349</v>
      </c>
      <c r="D251" s="214">
        <v>0.21745093859558651</v>
      </c>
      <c r="E251" s="214">
        <v>0.29179047135457647</v>
      </c>
      <c r="F251" s="214">
        <v>5.6058609388862868E-2</v>
      </c>
      <c r="G251" s="214">
        <v>-0.11553069651756964</v>
      </c>
      <c r="H251" s="214">
        <v>0.20625333446765293</v>
      </c>
      <c r="Q251" s="70"/>
      <c r="R251" s="70"/>
      <c r="S251" s="70"/>
      <c r="T251" s="70"/>
      <c r="U251" s="70"/>
      <c r="V251" s="70"/>
    </row>
    <row r="252" spans="2:22">
      <c r="B252" s="322">
        <v>44713</v>
      </c>
      <c r="C252" s="214">
        <v>0.19239357291709536</v>
      </c>
      <c r="D252" s="214">
        <v>0.2025872229019603</v>
      </c>
      <c r="E252" s="214">
        <v>0.27664808565227084</v>
      </c>
      <c r="F252" s="214">
        <v>5.9639096915048206E-2</v>
      </c>
      <c r="G252" s="214">
        <v>-0.12515288513797607</v>
      </c>
      <c r="H252" s="214">
        <v>0.19640021950675179</v>
      </c>
      <c r="Q252" s="70"/>
      <c r="R252" s="70"/>
      <c r="S252" s="70"/>
      <c r="T252" s="70"/>
      <c r="U252" s="70"/>
      <c r="V252" s="70"/>
    </row>
    <row r="253" spans="2:22">
      <c r="B253" s="322">
        <v>44743</v>
      </c>
      <c r="C253" s="214">
        <v>0.18605531894545635</v>
      </c>
      <c r="D253" s="214">
        <v>0.20765588863003082</v>
      </c>
      <c r="E253" s="214">
        <v>0.27231262650585752</v>
      </c>
      <c r="F253" s="214">
        <v>6.0218495033522501E-2</v>
      </c>
      <c r="G253" s="214">
        <v>-0.13243164573786981</v>
      </c>
      <c r="H253" s="214">
        <v>0.19586856142592479</v>
      </c>
      <c r="Q253" s="70"/>
      <c r="R253" s="70"/>
      <c r="S253" s="70"/>
      <c r="T253" s="70"/>
      <c r="U253" s="70"/>
      <c r="V253" s="70"/>
    </row>
    <row r="254" spans="2:22">
      <c r="B254" s="322">
        <v>44774</v>
      </c>
      <c r="C254" s="214">
        <v>0.17703790553401388</v>
      </c>
      <c r="D254" s="214">
        <v>0.2190647840272455</v>
      </c>
      <c r="E254" s="214">
        <v>0.25891750274137904</v>
      </c>
      <c r="F254" s="214">
        <v>6.4840914688398144E-2</v>
      </c>
      <c r="G254" s="214">
        <v>-0.13711364222085443</v>
      </c>
      <c r="H254" s="214">
        <v>0.19597737114955005</v>
      </c>
      <c r="Q254" s="70"/>
      <c r="R254" s="70"/>
      <c r="S254" s="70"/>
      <c r="T254" s="70"/>
      <c r="U254" s="70"/>
      <c r="V254" s="70"/>
    </row>
    <row r="255" spans="2:22">
      <c r="B255" s="322">
        <v>44805</v>
      </c>
      <c r="C255" s="215">
        <v>0.17846142587820535</v>
      </c>
      <c r="D255" s="215">
        <v>0.21174922929396023</v>
      </c>
      <c r="E255" s="215">
        <v>0.25580660692170198</v>
      </c>
      <c r="F255" s="215">
        <v>6.5535354589879802E-2</v>
      </c>
      <c r="G255" s="215">
        <v>-0.14639578881612048</v>
      </c>
      <c r="H255" s="215">
        <v>0.19317007141298648</v>
      </c>
      <c r="Q255" s="70"/>
      <c r="R255" s="70"/>
      <c r="S255" s="70"/>
      <c r="T255" s="70"/>
      <c r="U255" s="70"/>
      <c r="V255" s="70"/>
    </row>
    <row r="256" spans="2:22">
      <c r="B256" s="322">
        <v>44835</v>
      </c>
      <c r="C256" s="215">
        <v>0.16550102892398688</v>
      </c>
      <c r="D256" s="215">
        <v>0.21165791481613394</v>
      </c>
      <c r="E256" s="215">
        <v>0.26162515682694631</v>
      </c>
      <c r="F256" s="215">
        <v>6.3533056149493339E-2</v>
      </c>
      <c r="G256" s="215">
        <v>-0.1487290981622954</v>
      </c>
      <c r="H256" s="215">
        <v>0.18971813247423586</v>
      </c>
    </row>
    <row r="257" spans="2:8">
      <c r="B257" s="322">
        <v>44866</v>
      </c>
      <c r="C257" s="215">
        <v>0.15365565303565387</v>
      </c>
      <c r="D257" s="215">
        <v>0.20512249765643475</v>
      </c>
      <c r="E257" s="215">
        <v>0.25698397878357238</v>
      </c>
      <c r="F257" s="215">
        <v>6.1906494147821789E-2</v>
      </c>
      <c r="G257" s="215">
        <v>-0.13045410372865329</v>
      </c>
      <c r="H257" s="215">
        <v>0.18262534700427668</v>
      </c>
    </row>
    <row r="258" spans="2:8">
      <c r="B258" s="322">
        <v>44896</v>
      </c>
      <c r="C258" s="215">
        <v>0.13319013901415522</v>
      </c>
      <c r="D258" s="215">
        <v>0.20002461621789203</v>
      </c>
      <c r="E258" s="215">
        <v>0.23865782479162845</v>
      </c>
      <c r="F258" s="215">
        <v>5.6869333353533724E-2</v>
      </c>
      <c r="G258" s="215">
        <v>-0.13504834393871656</v>
      </c>
      <c r="H258" s="215">
        <v>0.17019761525914578</v>
      </c>
    </row>
    <row r="259" spans="2:8">
      <c r="B259" s="322">
        <v>44927</v>
      </c>
      <c r="C259" s="215">
        <v>0.13046656197823747</v>
      </c>
      <c r="D259" s="215">
        <v>0.20054684281763935</v>
      </c>
      <c r="E259" s="215">
        <v>0.23555070772283693</v>
      </c>
      <c r="F259" s="215">
        <v>6.7978836312773794E-2</v>
      </c>
      <c r="G259" s="215">
        <v>-0.13782618510910516</v>
      </c>
      <c r="H259" s="215">
        <v>0.17017924040997356</v>
      </c>
    </row>
    <row r="260" spans="2:8">
      <c r="B260" s="322">
        <v>44958</v>
      </c>
      <c r="C260" s="215">
        <v>0.10837053729873891</v>
      </c>
      <c r="D260" s="215">
        <v>0.19831747777149356</v>
      </c>
      <c r="E260" s="215">
        <v>0.2224639290901731</v>
      </c>
      <c r="F260" s="215">
        <v>6.8055176421072838E-2</v>
      </c>
      <c r="G260" s="215">
        <v>-0.14170260082016695</v>
      </c>
      <c r="H260" s="215">
        <v>0.15971333675401156</v>
      </c>
    </row>
    <row r="261" spans="2:8">
      <c r="B261" s="322">
        <v>44986</v>
      </c>
      <c r="C261" s="215">
        <v>9.3356326076366569E-2</v>
      </c>
      <c r="D261" s="215">
        <v>0.19073354725672798</v>
      </c>
      <c r="E261" s="215">
        <v>0.21570079092469996</v>
      </c>
      <c r="F261" s="215">
        <v>9.057225105368838E-2</v>
      </c>
      <c r="G261" s="215">
        <v>-0.1456331209529832</v>
      </c>
      <c r="H261" s="215">
        <v>0.1523105962653204</v>
      </c>
    </row>
    <row r="262" spans="2:8">
      <c r="B262" s="322">
        <v>45017</v>
      </c>
      <c r="C262" s="215">
        <v>7.6507156532456877E-2</v>
      </c>
      <c r="D262" s="215">
        <v>0.18458292372724872</v>
      </c>
      <c r="E262" s="215">
        <v>0.1990000999313204</v>
      </c>
      <c r="F262" s="215">
        <v>0.10466182480373964</v>
      </c>
      <c r="G262" s="215">
        <v>-0.14701039582281383</v>
      </c>
      <c r="H262" s="215">
        <v>0.14227548180071437</v>
      </c>
    </row>
    <row r="263" spans="2:8">
      <c r="B263" s="322">
        <v>45047</v>
      </c>
      <c r="C263" s="215">
        <v>6.5752698326101422E-2</v>
      </c>
      <c r="D263" s="215">
        <v>0.1820556791495398</v>
      </c>
      <c r="E263" s="215">
        <v>0.18321673966011343</v>
      </c>
      <c r="F263" s="215">
        <v>0.10385381820945794</v>
      </c>
      <c r="G263" s="215">
        <v>-0.14975389462303301</v>
      </c>
      <c r="H263" s="215">
        <v>0.13503558635818513</v>
      </c>
    </row>
    <row r="264" spans="2:8">
      <c r="B264" s="322">
        <v>45078</v>
      </c>
      <c r="C264" s="215">
        <v>6.1756285975309577E-2</v>
      </c>
      <c r="D264" s="215">
        <v>0.18696617292938678</v>
      </c>
      <c r="E264" s="215">
        <v>0.17895384257855795</v>
      </c>
      <c r="F264" s="215">
        <v>0.12035008255572621</v>
      </c>
      <c r="G264" s="215">
        <v>-0.1505685333969512</v>
      </c>
      <c r="H264" s="215">
        <v>0.13623798424238154</v>
      </c>
    </row>
    <row r="265" spans="2:8">
      <c r="B265" s="322">
        <v>45108</v>
      </c>
      <c r="C265" s="215">
        <v>5.5593577927090854E-2</v>
      </c>
      <c r="D265" s="215">
        <v>0.17827496061995785</v>
      </c>
      <c r="E265" s="215">
        <v>0.16254222669430063</v>
      </c>
      <c r="F265" s="215">
        <v>0.11162366539906654</v>
      </c>
      <c r="G265" s="215">
        <v>-0.15628264177726836</v>
      </c>
      <c r="H265" s="215">
        <v>0.12748360154695026</v>
      </c>
    </row>
    <row r="266" spans="2:8">
      <c r="B266" s="322">
        <v>45139</v>
      </c>
      <c r="C266" s="215">
        <v>5.542021700172195E-2</v>
      </c>
      <c r="D266" s="215">
        <v>0.16194147828354688</v>
      </c>
      <c r="E266" s="215">
        <v>0.14382761246898079</v>
      </c>
      <c r="F266" s="215">
        <v>0.10336516498355963</v>
      </c>
      <c r="G266" s="215">
        <v>-0.16242461509001116</v>
      </c>
      <c r="H266" s="215">
        <v>0.11727094919047065</v>
      </c>
    </row>
    <row r="267" spans="2:8">
      <c r="B267" s="322">
        <v>45170</v>
      </c>
      <c r="C267" s="215">
        <v>5.0346613735851919E-2</v>
      </c>
      <c r="D267" s="215">
        <v>0.15571366846395063</v>
      </c>
      <c r="E267" s="215">
        <v>0.12261996492029237</v>
      </c>
      <c r="F267" s="215">
        <v>9.298654297366804E-2</v>
      </c>
      <c r="G267" s="215">
        <v>-0.15856609437828972</v>
      </c>
      <c r="H267" s="215">
        <v>0.10877906324962505</v>
      </c>
    </row>
    <row r="268" spans="2:8">
      <c r="B268" s="322">
        <v>45200</v>
      </c>
      <c r="C268" s="215">
        <v>5.0468810519588958E-2</v>
      </c>
      <c r="D268" s="215">
        <v>0.14971739874926215</v>
      </c>
      <c r="E268" s="215">
        <v>0.10066970219449578</v>
      </c>
      <c r="F268" s="215">
        <v>8.2596529721356893E-2</v>
      </c>
      <c r="G268" s="215">
        <v>-0.16130229819582509</v>
      </c>
      <c r="H268" s="215">
        <v>0.10203891053913594</v>
      </c>
    </row>
    <row r="269" spans="2:8">
      <c r="B269" s="322">
        <v>45231</v>
      </c>
      <c r="C269" s="215">
        <v>5.5775549342077291E-2</v>
      </c>
      <c r="D269" s="215">
        <v>0.14535959166704693</v>
      </c>
      <c r="E269" s="215">
        <v>8.4277684421224297E-2</v>
      </c>
      <c r="F269" s="215">
        <v>7.4078304484708202E-2</v>
      </c>
      <c r="G269" s="215">
        <v>-0.16188645569046234</v>
      </c>
      <c r="H269" s="215">
        <v>9.8741661032832218E-2</v>
      </c>
    </row>
    <row r="270" spans="2:8">
      <c r="B270" s="322">
        <v>45261</v>
      </c>
      <c r="C270" s="215">
        <v>4.9053498802557272E-2</v>
      </c>
      <c r="D270" s="215">
        <v>0.13613498531707902</v>
      </c>
      <c r="E270" s="215">
        <v>6.9088907867790761E-2</v>
      </c>
      <c r="F270" s="215">
        <v>6.6071405021788543E-2</v>
      </c>
      <c r="G270" s="215">
        <v>-0.16186250416092007</v>
      </c>
      <c r="H270" s="215">
        <v>8.9448818293539567E-2</v>
      </c>
    </row>
    <row r="271" spans="2:8">
      <c r="B271" s="322">
        <v>45292</v>
      </c>
      <c r="C271" s="215">
        <v>4.8217001785143543E-2</v>
      </c>
      <c r="D271" s="215">
        <v>0.12891520263008793</v>
      </c>
      <c r="E271" s="215">
        <v>5.5773031697817999E-2</v>
      </c>
      <c r="F271" s="215">
        <v>5.6486903006053746E-2</v>
      </c>
      <c r="G271" s="215">
        <v>-0.16449728275172848</v>
      </c>
      <c r="H271" s="215">
        <v>8.3274252820857431E-2</v>
      </c>
    </row>
    <row r="272" spans="2:8">
      <c r="B272" s="322">
        <v>45323</v>
      </c>
      <c r="C272" s="215">
        <v>4.805090496898301E-2</v>
      </c>
      <c r="D272" s="215">
        <v>0.12182894448021075</v>
      </c>
      <c r="E272" s="215">
        <v>4.4833501366343231E-2</v>
      </c>
      <c r="F272" s="215">
        <v>4.8905440247237753E-2</v>
      </c>
      <c r="G272" s="215">
        <v>-0.16590104246994375</v>
      </c>
      <c r="H272" s="215">
        <v>7.7867076154739534E-2</v>
      </c>
    </row>
    <row r="273" spans="2:8">
      <c r="B273" s="322">
        <v>45352</v>
      </c>
      <c r="C273" s="215">
        <v>4.7012995927232293E-2</v>
      </c>
      <c r="D273" s="215">
        <v>0.11690894756137382</v>
      </c>
      <c r="E273" s="215">
        <v>3.7808149737808439E-2</v>
      </c>
      <c r="F273" s="215">
        <v>5.178483126094835E-2</v>
      </c>
      <c r="G273" s="215">
        <v>-0.16840684186055155</v>
      </c>
      <c r="H273" s="215">
        <v>7.4454845405734771E-2</v>
      </c>
    </row>
    <row r="274" spans="2:8">
      <c r="B274" s="322">
        <v>45383</v>
      </c>
      <c r="C274" s="215">
        <v>4.2482644833041761E-2</v>
      </c>
      <c r="D274" s="215">
        <v>0.11072690525500306</v>
      </c>
      <c r="E274" s="215">
        <v>2.7705332665599158E-2</v>
      </c>
      <c r="F274" s="215">
        <v>4.5209276950454846E-2</v>
      </c>
      <c r="G274" s="215">
        <v>-0.17172652331235694</v>
      </c>
      <c r="H274" s="215">
        <v>6.8128774583132046E-2</v>
      </c>
    </row>
    <row r="275" spans="2:8">
      <c r="B275" s="322">
        <v>45413</v>
      </c>
      <c r="C275" s="215">
        <v>4.6759236256580072E-2</v>
      </c>
      <c r="D275" s="215">
        <v>0.10210308566029047</v>
      </c>
      <c r="E275" s="215">
        <v>1.9605548648980342E-2</v>
      </c>
      <c r="F275" s="215">
        <v>4.0123441043381058E-2</v>
      </c>
      <c r="G275" s="215">
        <v>-0.16927173175712718</v>
      </c>
      <c r="H275" s="215">
        <v>6.4199320397014148E-2</v>
      </c>
    </row>
    <row r="276" spans="2:8">
      <c r="B276" s="322">
        <v>45444</v>
      </c>
      <c r="C276" s="215">
        <v>5.7570290138060809E-2</v>
      </c>
      <c r="D276" s="215">
        <v>9.2616241683971978E-2</v>
      </c>
      <c r="E276" s="215">
        <v>3.0090588440199184E-3</v>
      </c>
      <c r="F276" s="215">
        <v>1.7824699880551353E-2</v>
      </c>
      <c r="G276" s="215">
        <v>-0.16952939705658898</v>
      </c>
      <c r="H276" s="215">
        <v>5.909600150119676E-2</v>
      </c>
    </row>
    <row r="277" spans="2:8">
      <c r="B277" s="322">
        <v>45474</v>
      </c>
      <c r="C277" s="215">
        <v>5.9840553186395029E-2</v>
      </c>
      <c r="D277" s="215">
        <v>9.0237952196890792E-2</v>
      </c>
      <c r="E277" s="215">
        <v>-8.53370374871254E-3</v>
      </c>
      <c r="F277" s="215">
        <v>2.0827124184923385E-2</v>
      </c>
      <c r="G277" s="215">
        <v>-0.16665188705385969</v>
      </c>
      <c r="H277" s="215">
        <v>5.7055969925853933E-2</v>
      </c>
    </row>
    <row r="278" spans="2:8">
      <c r="B278" s="322">
        <v>45505</v>
      </c>
      <c r="C278" s="215">
        <v>5.4708870698107592E-2</v>
      </c>
      <c r="D278" s="215">
        <v>8.3819842605508788E-2</v>
      </c>
      <c r="E278" s="215">
        <v>-1.3392255662166841E-2</v>
      </c>
      <c r="F278" s="215">
        <v>1.7527075704130146E-2</v>
      </c>
      <c r="G278" s="215">
        <v>-0.16591994533469245</v>
      </c>
      <c r="H278" s="215">
        <v>5.173676647342651E-2</v>
      </c>
    </row>
    <row r="279" spans="2:8">
      <c r="B279" s="322">
        <v>45536</v>
      </c>
      <c r="C279" s="215">
        <v>5.4557818076537368E-2</v>
      </c>
      <c r="D279" s="215">
        <v>7.7078153207115419E-2</v>
      </c>
      <c r="E279" s="215">
        <v>-1.9170420662506515E-2</v>
      </c>
      <c r="F279" s="215">
        <v>1.598576459315959E-2</v>
      </c>
      <c r="G279" s="215">
        <v>-0.17409743056748628</v>
      </c>
      <c r="H279" s="215">
        <v>4.7752802802126348E-2</v>
      </c>
    </row>
    <row r="280" spans="2:8">
      <c r="B280" s="322">
        <v>45566</v>
      </c>
      <c r="C280" s="215">
        <v>6.2582051797017701E-2</v>
      </c>
      <c r="D280" s="215">
        <v>7.0691296777654733E-2</v>
      </c>
      <c r="E280" s="215">
        <v>-2.722698679751534E-2</v>
      </c>
      <c r="F280" s="215">
        <v>1.7578846814894522E-2</v>
      </c>
      <c r="G280" s="215">
        <v>-0.17644193969408084</v>
      </c>
      <c r="H280" s="215">
        <v>4.6284024362825971E-2</v>
      </c>
    </row>
    <row r="281" spans="2:8">
      <c r="B281" s="322">
        <v>45597</v>
      </c>
      <c r="C281" s="215">
        <v>7.3849473703254898E-2</v>
      </c>
      <c r="D281" s="215">
        <v>6.4066602212267787E-2</v>
      </c>
      <c r="E281" s="215">
        <v>-2.9346803918711362E-2</v>
      </c>
      <c r="F281" s="215">
        <v>2.0859659333273717E-2</v>
      </c>
      <c r="G281" s="215">
        <v>-0.17771805289005049</v>
      </c>
      <c r="H281" s="215">
        <v>4.692758731701141E-2</v>
      </c>
    </row>
    <row r="282" spans="2:8">
      <c r="B282" s="322">
        <v>45627</v>
      </c>
      <c r="C282" s="215">
        <v>9.0524897865465803E-2</v>
      </c>
      <c r="D282" s="215">
        <v>6.5244278948673351E-2</v>
      </c>
      <c r="E282" s="215">
        <v>-2.512190900357103E-2</v>
      </c>
      <c r="F282" s="215">
        <v>2.4094873141139894E-2</v>
      </c>
      <c r="G282" s="215">
        <v>-0.17997743744801509</v>
      </c>
      <c r="H282" s="215">
        <v>5.3716850355571166E-2</v>
      </c>
    </row>
    <row r="283" spans="2:8">
      <c r="B283" s="322">
        <v>45658</v>
      </c>
      <c r="C283" s="215">
        <v>0.10382394043257381</v>
      </c>
      <c r="D283" s="215">
        <v>6.3467543769274659E-2</v>
      </c>
      <c r="E283" s="215">
        <v>-1.9700894513211775E-2</v>
      </c>
      <c r="F283" s="215">
        <v>1.9703252979093255E-2</v>
      </c>
      <c r="G283" s="215">
        <v>-0.18088471328926881</v>
      </c>
      <c r="H283" s="215">
        <v>5.7701534812208966E-2</v>
      </c>
    </row>
    <row r="284" spans="2:8">
      <c r="B284" s="322">
        <v>45689</v>
      </c>
      <c r="C284" s="215">
        <v>0.11881276117850637</v>
      </c>
      <c r="D284" s="215">
        <v>6.2968612149005398E-2</v>
      </c>
      <c r="E284" s="215">
        <v>-1.6263264496963692E-2</v>
      </c>
      <c r="F284" s="215">
        <v>2.2045953854036071E-2</v>
      </c>
      <c r="G284" s="215">
        <v>-0.18281910675620516</v>
      </c>
      <c r="H284" s="215">
        <v>6.2946476658854555E-2</v>
      </c>
    </row>
    <row r="285" spans="2:8">
      <c r="B285" s="3"/>
      <c r="C285" s="70"/>
      <c r="D285" s="70"/>
    </row>
    <row r="286" spans="2:8">
      <c r="B286" s="205" t="s">
        <v>297</v>
      </c>
    </row>
    <row r="287" spans="2:8">
      <c r="B287" s="205" t="s">
        <v>298</v>
      </c>
    </row>
    <row r="288" spans="2:8">
      <c r="B288" s="205" t="s">
        <v>332</v>
      </c>
    </row>
    <row r="289" spans="2:2">
      <c r="B289" s="205" t="s">
        <v>336</v>
      </c>
    </row>
  </sheetData>
  <mergeCells count="3">
    <mergeCell ref="B11:B12"/>
    <mergeCell ref="C11:H11"/>
    <mergeCell ref="A8:Q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Q290"/>
  <sheetViews>
    <sheetView showGridLines="0" zoomScale="90" zoomScaleNormal="90" workbookViewId="0">
      <pane xSplit="2" ySplit="12" topLeftCell="C265" activePane="bottomRight" state="frozen"/>
      <selection activeCell="C12" sqref="C12"/>
      <selection pane="topRight" activeCell="C12" sqref="C12"/>
      <selection pane="bottomLeft" activeCell="C12" sqref="C12"/>
      <selection pane="bottomRight" activeCell="B291" sqref="B291"/>
    </sheetView>
  </sheetViews>
  <sheetFormatPr baseColWidth="10" defaultColWidth="11.42578125" defaultRowHeight="15"/>
  <cols>
    <col min="1" max="2" width="11.42578125" style="9"/>
    <col min="3" max="3" width="18.42578125" style="9" bestFit="1" customWidth="1"/>
    <col min="4" max="4" width="18.5703125" style="9" bestFit="1" customWidth="1"/>
    <col min="5" max="5" width="17" style="9" bestFit="1" customWidth="1"/>
    <col min="6" max="6" width="11.42578125" style="9"/>
    <col min="7" max="7" width="2.5703125" style="9" customWidth="1"/>
    <col min="8" max="9" width="10.5703125" style="9" customWidth="1"/>
    <col min="10" max="11" width="13.42578125" style="9" customWidth="1"/>
    <col min="12" max="12" width="2.5703125" style="9" customWidth="1"/>
    <col min="13" max="14" width="9" style="9" customWidth="1"/>
    <col min="15" max="16" width="11.42578125" style="9"/>
    <col min="17" max="17" width="2.5703125" style="9" customWidth="1"/>
    <col min="18" max="16384" width="11.42578125" style="9"/>
  </cols>
  <sheetData>
    <row r="1" spans="1:17">
      <c r="A1" s="16"/>
    </row>
    <row r="2" spans="1:17">
      <c r="B2" s="8"/>
    </row>
    <row r="6" spans="1:17">
      <c r="B6" s="8"/>
    </row>
    <row r="7" spans="1:17">
      <c r="B7" s="4"/>
    </row>
    <row r="8" spans="1:17">
      <c r="A8" s="363"/>
      <c r="B8" s="363"/>
      <c r="C8" s="363"/>
      <c r="D8" s="363"/>
      <c r="E8" s="363"/>
      <c r="F8" s="363"/>
      <c r="G8" s="363"/>
      <c r="H8" s="363"/>
      <c r="I8" s="363"/>
      <c r="J8" s="363"/>
      <c r="K8" s="363"/>
      <c r="L8" s="363"/>
      <c r="M8" s="363"/>
      <c r="N8" s="363"/>
      <c r="O8" s="363"/>
      <c r="P8" s="363"/>
      <c r="Q8" s="363"/>
    </row>
    <row r="9" spans="1:17">
      <c r="B9" s="4"/>
    </row>
    <row r="10" spans="1:17" ht="15.75" thickBot="1"/>
    <row r="11" spans="1:17" ht="30" customHeight="1" thickTop="1">
      <c r="B11" s="366" t="s">
        <v>7</v>
      </c>
      <c r="C11" s="395" t="s">
        <v>35</v>
      </c>
      <c r="D11" s="395"/>
      <c r="E11" s="395"/>
      <c r="F11" s="395"/>
      <c r="H11" s="366" t="s">
        <v>43</v>
      </c>
      <c r="I11" s="366"/>
      <c r="J11" s="366" t="s">
        <v>44</v>
      </c>
      <c r="K11" s="366"/>
      <c r="M11" s="366" t="s">
        <v>45</v>
      </c>
      <c r="N11" s="366"/>
      <c r="O11" s="366" t="s">
        <v>46</v>
      </c>
      <c r="P11" s="366"/>
    </row>
    <row r="12" spans="1:17" ht="26.25" thickBot="1">
      <c r="B12" s="367"/>
      <c r="C12" s="329" t="s">
        <v>36</v>
      </c>
      <c r="D12" s="329" t="s">
        <v>37</v>
      </c>
      <c r="E12" s="329" t="s">
        <v>38</v>
      </c>
      <c r="F12" s="329" t="s">
        <v>1</v>
      </c>
      <c r="H12" s="329" t="s">
        <v>39</v>
      </c>
      <c r="I12" s="329" t="s">
        <v>40</v>
      </c>
      <c r="J12" s="329" t="s">
        <v>39</v>
      </c>
      <c r="K12" s="329" t="s">
        <v>40</v>
      </c>
      <c r="M12" s="329" t="s">
        <v>41</v>
      </c>
      <c r="N12" s="329" t="s">
        <v>42</v>
      </c>
      <c r="O12" s="329" t="s">
        <v>41</v>
      </c>
      <c r="P12" s="329" t="s">
        <v>42</v>
      </c>
    </row>
    <row r="13" spans="1:17" ht="15.75" thickTop="1">
      <c r="B13" s="322">
        <v>37438</v>
      </c>
      <c r="C13" s="202">
        <v>1035.6958810000001</v>
      </c>
      <c r="D13" s="202">
        <v>204.37025600000001</v>
      </c>
      <c r="E13" s="202"/>
      <c r="F13" s="202">
        <v>1240.066137</v>
      </c>
      <c r="G13" s="206"/>
      <c r="H13" s="202">
        <v>506.78738600000003</v>
      </c>
      <c r="I13" s="202">
        <v>528.90849500000002</v>
      </c>
      <c r="J13" s="213">
        <v>0.48932065415832232</v>
      </c>
      <c r="K13" s="213">
        <v>0.51067934584167762</v>
      </c>
      <c r="L13" s="206"/>
      <c r="M13" s="202">
        <v>356.19341300000002</v>
      </c>
      <c r="N13" s="202">
        <v>441.28448100000003</v>
      </c>
      <c r="O13" s="213">
        <v>0.44664988920683485</v>
      </c>
      <c r="P13" s="213">
        <v>0.5533501107931651</v>
      </c>
    </row>
    <row r="14" spans="1:17">
      <c r="B14" s="322">
        <v>37469</v>
      </c>
      <c r="C14" s="202">
        <v>1045.480845</v>
      </c>
      <c r="D14" s="202">
        <v>211.90140400000001</v>
      </c>
      <c r="E14" s="202"/>
      <c r="F14" s="202">
        <v>1257.382249</v>
      </c>
      <c r="G14" s="206"/>
      <c r="H14" s="202">
        <v>518.20975499999997</v>
      </c>
      <c r="I14" s="202">
        <v>527.27108999999996</v>
      </c>
      <c r="J14" s="213">
        <v>0.49566642705921593</v>
      </c>
      <c r="K14" s="213">
        <v>0.50433357294078396</v>
      </c>
      <c r="L14" s="206"/>
      <c r="M14" s="202">
        <v>365.14138800000001</v>
      </c>
      <c r="N14" s="202">
        <v>438.13764300000003</v>
      </c>
      <c r="O14" s="213">
        <v>0.45456357493290522</v>
      </c>
      <c r="P14" s="213">
        <v>0.54543642506709478</v>
      </c>
    </row>
    <row r="15" spans="1:17">
      <c r="B15" s="322">
        <v>37500</v>
      </c>
      <c r="C15" s="202">
        <v>1109.1609579999999</v>
      </c>
      <c r="D15" s="202">
        <v>241.59424000000001</v>
      </c>
      <c r="E15" s="202"/>
      <c r="F15" s="202">
        <v>1350.7551979999998</v>
      </c>
      <c r="G15" s="206"/>
      <c r="H15" s="202">
        <v>530.37844500000006</v>
      </c>
      <c r="I15" s="202">
        <v>578.78251299999999</v>
      </c>
      <c r="J15" s="213">
        <v>0.47817987206866697</v>
      </c>
      <c r="K15" s="213">
        <v>0.52182012793133314</v>
      </c>
      <c r="L15" s="206"/>
      <c r="M15" s="202">
        <v>364.01065199999999</v>
      </c>
      <c r="N15" s="202">
        <v>455.763982</v>
      </c>
      <c r="O15" s="213">
        <v>0.44403746700950009</v>
      </c>
      <c r="P15" s="213">
        <v>0.55596253299049991</v>
      </c>
    </row>
    <row r="16" spans="1:17">
      <c r="B16" s="322">
        <v>37530</v>
      </c>
      <c r="C16" s="202">
        <v>1085.952231</v>
      </c>
      <c r="D16" s="202">
        <v>231.83580000000001</v>
      </c>
      <c r="E16" s="202"/>
      <c r="F16" s="202">
        <v>1317.788031</v>
      </c>
      <c r="G16" s="206"/>
      <c r="H16" s="202">
        <v>500.15555999999998</v>
      </c>
      <c r="I16" s="202">
        <v>585.79667099999995</v>
      </c>
      <c r="J16" s="213">
        <v>0.46056865644949346</v>
      </c>
      <c r="K16" s="213">
        <v>0.53943134355050648</v>
      </c>
      <c r="L16" s="206"/>
      <c r="M16" s="202">
        <v>361.25110799999999</v>
      </c>
      <c r="N16" s="202">
        <v>438.30551700000001</v>
      </c>
      <c r="O16" s="213">
        <v>0.45181428895045428</v>
      </c>
      <c r="P16" s="213">
        <v>0.54818571104954583</v>
      </c>
    </row>
    <row r="17" spans="2:16">
      <c r="B17" s="322">
        <v>37561</v>
      </c>
      <c r="C17" s="202">
        <v>1038.0176280000001</v>
      </c>
      <c r="D17" s="202">
        <v>284.24289599999997</v>
      </c>
      <c r="E17" s="202"/>
      <c r="F17" s="202">
        <v>1322.260524</v>
      </c>
      <c r="G17" s="206"/>
      <c r="H17" s="202">
        <v>516.35239200000001</v>
      </c>
      <c r="I17" s="202">
        <v>521.66523600000005</v>
      </c>
      <c r="J17" s="214">
        <v>0.49744087005042653</v>
      </c>
      <c r="K17" s="214">
        <v>0.50255912994957352</v>
      </c>
      <c r="L17" s="206"/>
      <c r="M17" s="202">
        <v>406.38072899999997</v>
      </c>
      <c r="N17" s="202">
        <v>434.84758199999999</v>
      </c>
      <c r="O17" s="214">
        <v>0.48308018606378073</v>
      </c>
      <c r="P17" s="214">
        <v>0.51691981393621933</v>
      </c>
    </row>
    <row r="18" spans="2:16">
      <c r="B18" s="322">
        <v>37591</v>
      </c>
      <c r="C18" s="202">
        <v>1172.7153929999999</v>
      </c>
      <c r="D18" s="202">
        <v>210.68843899999999</v>
      </c>
      <c r="E18" s="202"/>
      <c r="F18" s="202">
        <v>1383.403832</v>
      </c>
      <c r="G18" s="206"/>
      <c r="H18" s="202">
        <v>523.37525900000003</v>
      </c>
      <c r="I18" s="202">
        <v>649.34013400000003</v>
      </c>
      <c r="J18" s="214">
        <v>0.44629350149580588</v>
      </c>
      <c r="K18" s="214">
        <v>0.55370649850419429</v>
      </c>
      <c r="L18" s="206"/>
      <c r="M18" s="202">
        <v>357.57953900000001</v>
      </c>
      <c r="N18" s="202">
        <v>356.29652299999998</v>
      </c>
      <c r="O18" s="214">
        <v>0.50089862657420214</v>
      </c>
      <c r="P18" s="214">
        <v>0.49910137342579775</v>
      </c>
    </row>
    <row r="19" spans="2:16">
      <c r="B19" s="322">
        <v>37622</v>
      </c>
      <c r="C19" s="202">
        <v>1148.189095</v>
      </c>
      <c r="D19" s="202">
        <v>241.397447</v>
      </c>
      <c r="E19" s="202"/>
      <c r="F19" s="202">
        <v>1389.586542</v>
      </c>
      <c r="G19" s="206"/>
      <c r="H19" s="202">
        <v>485.191194</v>
      </c>
      <c r="I19" s="202">
        <v>662.99790099999996</v>
      </c>
      <c r="J19" s="214">
        <v>0.42257080833884769</v>
      </c>
      <c r="K19" s="214">
        <v>0.57742919166115225</v>
      </c>
      <c r="L19" s="206"/>
      <c r="M19" s="202">
        <v>370.54382500000003</v>
      </c>
      <c r="N19" s="202">
        <v>373.632991</v>
      </c>
      <c r="O19" s="214">
        <v>0.49792444084955212</v>
      </c>
      <c r="P19" s="214">
        <v>0.50207555915044788</v>
      </c>
    </row>
    <row r="20" spans="2:16">
      <c r="B20" s="322">
        <v>37653</v>
      </c>
      <c r="C20" s="202">
        <v>1190.2642699999999</v>
      </c>
      <c r="D20" s="202">
        <v>236.452597</v>
      </c>
      <c r="E20" s="202"/>
      <c r="F20" s="202">
        <v>1426.7168669999999</v>
      </c>
      <c r="G20" s="206"/>
      <c r="H20" s="202">
        <v>556.18722100000002</v>
      </c>
      <c r="I20" s="202">
        <v>634.07704899999999</v>
      </c>
      <c r="J20" s="214">
        <v>0.46728044772779742</v>
      </c>
      <c r="K20" s="214">
        <v>0.53271955227220247</v>
      </c>
      <c r="L20" s="206"/>
      <c r="M20" s="202">
        <v>333.34929199999999</v>
      </c>
      <c r="N20" s="202">
        <v>364.492006</v>
      </c>
      <c r="O20" s="214">
        <v>0.47768639224329768</v>
      </c>
      <c r="P20" s="214">
        <v>0.52231360775670221</v>
      </c>
    </row>
    <row r="21" spans="2:16">
      <c r="B21" s="322">
        <v>37681</v>
      </c>
      <c r="C21" s="202">
        <v>1296.6694239999999</v>
      </c>
      <c r="D21" s="202">
        <v>283.23443200000003</v>
      </c>
      <c r="E21" s="202"/>
      <c r="F21" s="202">
        <v>1579.9038559999999</v>
      </c>
      <c r="G21" s="206"/>
      <c r="H21" s="202">
        <v>558.63273400000003</v>
      </c>
      <c r="I21" s="202">
        <v>738.03669000000002</v>
      </c>
      <c r="J21" s="214">
        <v>0.43082124376521119</v>
      </c>
      <c r="K21" s="214">
        <v>0.56917875623478875</v>
      </c>
      <c r="L21" s="206"/>
      <c r="M21" s="202">
        <v>377.83915400000001</v>
      </c>
      <c r="N21" s="202">
        <v>428.18519800000001</v>
      </c>
      <c r="O21" s="214">
        <v>0.46876890637666491</v>
      </c>
      <c r="P21" s="214">
        <v>0.53123109362333509</v>
      </c>
    </row>
    <row r="22" spans="2:16">
      <c r="B22" s="322">
        <v>37712</v>
      </c>
      <c r="C22" s="202">
        <v>1234.0214880000001</v>
      </c>
      <c r="D22" s="202">
        <v>335.38322899999997</v>
      </c>
      <c r="E22" s="202"/>
      <c r="F22" s="202">
        <v>1569.4047170000001</v>
      </c>
      <c r="G22" s="206"/>
      <c r="H22" s="202">
        <v>547.60563999999999</v>
      </c>
      <c r="I22" s="202">
        <v>686.41584799999998</v>
      </c>
      <c r="J22" s="214">
        <v>0.44375697289316574</v>
      </c>
      <c r="K22" s="214">
        <v>0.55624302710683438</v>
      </c>
      <c r="L22" s="206"/>
      <c r="M22" s="202">
        <v>422.86722800000001</v>
      </c>
      <c r="N22" s="202">
        <v>434.94722899999999</v>
      </c>
      <c r="O22" s="214">
        <v>0.49295884972477216</v>
      </c>
      <c r="P22" s="214">
        <v>0.50704115027522789</v>
      </c>
    </row>
    <row r="23" spans="2:16">
      <c r="B23" s="322">
        <v>37742</v>
      </c>
      <c r="C23" s="202">
        <v>1289.971211</v>
      </c>
      <c r="D23" s="202">
        <v>313.62337200000002</v>
      </c>
      <c r="E23" s="202"/>
      <c r="F23" s="202">
        <v>1603.5945830000001</v>
      </c>
      <c r="G23" s="206"/>
      <c r="H23" s="202">
        <v>526.40911300000005</v>
      </c>
      <c r="I23" s="202">
        <v>763.56209799999999</v>
      </c>
      <c r="J23" s="214">
        <v>0.40807818694800319</v>
      </c>
      <c r="K23" s="214">
        <v>0.59192181305199687</v>
      </c>
      <c r="L23" s="206"/>
      <c r="M23" s="202">
        <v>422.47194200000001</v>
      </c>
      <c r="N23" s="202">
        <v>464.09249499999999</v>
      </c>
      <c r="O23" s="214">
        <v>0.4765270569949559</v>
      </c>
      <c r="P23" s="214">
        <v>0.5234729430050441</v>
      </c>
    </row>
    <row r="24" spans="2:16">
      <c r="B24" s="322">
        <v>37773</v>
      </c>
      <c r="C24" s="202">
        <v>1239.110437</v>
      </c>
      <c r="D24" s="202">
        <v>330.04024500000003</v>
      </c>
      <c r="E24" s="202"/>
      <c r="F24" s="202">
        <v>1569.150682</v>
      </c>
      <c r="G24" s="206"/>
      <c r="H24" s="202">
        <v>564.06945299999995</v>
      </c>
      <c r="I24" s="202">
        <v>675.04098399999998</v>
      </c>
      <c r="J24" s="214">
        <v>0.45522129114307514</v>
      </c>
      <c r="K24" s="214">
        <v>0.54477870885692503</v>
      </c>
      <c r="L24" s="206"/>
      <c r="M24" s="202">
        <v>474.72963600000003</v>
      </c>
      <c r="N24" s="202">
        <v>441.46891099999999</v>
      </c>
      <c r="O24" s="214">
        <v>0.51815148316317949</v>
      </c>
      <c r="P24" s="214">
        <v>0.48184851683682056</v>
      </c>
    </row>
    <row r="25" spans="2:16">
      <c r="B25" s="322">
        <v>37803</v>
      </c>
      <c r="C25" s="202">
        <v>1180.6650529999999</v>
      </c>
      <c r="D25" s="202">
        <v>380.70100300000001</v>
      </c>
      <c r="E25" s="202"/>
      <c r="F25" s="202">
        <v>1561.3660559999998</v>
      </c>
      <c r="G25" s="206"/>
      <c r="H25" s="202">
        <v>541.08393899999999</v>
      </c>
      <c r="I25" s="202">
        <v>639.58111399999996</v>
      </c>
      <c r="J25" s="214">
        <v>0.45828741828610725</v>
      </c>
      <c r="K25" s="214">
        <v>0.54171258171389269</v>
      </c>
      <c r="L25" s="206"/>
      <c r="M25" s="202">
        <v>497.45760999999999</v>
      </c>
      <c r="N25" s="202">
        <v>439.53195099999999</v>
      </c>
      <c r="O25" s="214">
        <v>0.53091051459430294</v>
      </c>
      <c r="P25" s="214">
        <v>0.46908948540569706</v>
      </c>
    </row>
    <row r="26" spans="2:16">
      <c r="B26" s="322">
        <v>37834</v>
      </c>
      <c r="C26" s="202">
        <v>1228.744547</v>
      </c>
      <c r="D26" s="202">
        <v>409.56519300000002</v>
      </c>
      <c r="E26" s="202"/>
      <c r="F26" s="202">
        <v>1638.3097400000001</v>
      </c>
      <c r="G26" s="206"/>
      <c r="H26" s="202">
        <v>602.55032000000006</v>
      </c>
      <c r="I26" s="202">
        <v>626.19422699999996</v>
      </c>
      <c r="J26" s="214">
        <v>0.490378835430958</v>
      </c>
      <c r="K26" s="214">
        <v>0.50962116456904194</v>
      </c>
      <c r="L26" s="206"/>
      <c r="M26" s="202">
        <v>501.60121800000002</v>
      </c>
      <c r="N26" s="202">
        <v>524.990725</v>
      </c>
      <c r="O26" s="214">
        <v>0.48860817720249733</v>
      </c>
      <c r="P26" s="214">
        <v>0.51139182279750273</v>
      </c>
    </row>
    <row r="27" spans="2:16">
      <c r="B27" s="322">
        <v>37865</v>
      </c>
      <c r="C27" s="202">
        <v>1298.613384</v>
      </c>
      <c r="D27" s="202">
        <v>387.33635800000002</v>
      </c>
      <c r="E27" s="202"/>
      <c r="F27" s="202">
        <v>1685.949742</v>
      </c>
      <c r="G27" s="206"/>
      <c r="H27" s="202">
        <v>582.15164500000003</v>
      </c>
      <c r="I27" s="202">
        <v>716.46173899999997</v>
      </c>
      <c r="J27" s="214">
        <v>0.44828711314128888</v>
      </c>
      <c r="K27" s="214">
        <v>0.55171288685871112</v>
      </c>
      <c r="L27" s="206"/>
      <c r="M27" s="202">
        <v>460.14303200000001</v>
      </c>
      <c r="N27" s="202">
        <v>501.35768999999999</v>
      </c>
      <c r="O27" s="214">
        <v>0.4785675366346735</v>
      </c>
      <c r="P27" s="214">
        <v>0.52143246336532656</v>
      </c>
    </row>
    <row r="28" spans="2:16">
      <c r="B28" s="322">
        <v>37895</v>
      </c>
      <c r="C28" s="202">
        <v>1352.7331514</v>
      </c>
      <c r="D28" s="202">
        <v>459.11510012000002</v>
      </c>
      <c r="E28" s="202"/>
      <c r="F28" s="202">
        <v>1811.8482515200001</v>
      </c>
      <c r="G28" s="206"/>
      <c r="H28" s="202">
        <v>570.7188834000001</v>
      </c>
      <c r="I28" s="202">
        <v>782.01426800000002</v>
      </c>
      <c r="J28" s="214">
        <v>0.42190056687036848</v>
      </c>
      <c r="K28" s="214">
        <v>0.57809943312963141</v>
      </c>
      <c r="L28" s="206"/>
      <c r="M28" s="202">
        <v>514.63615744000003</v>
      </c>
      <c r="N28" s="202">
        <v>527.11812769000005</v>
      </c>
      <c r="O28" s="214">
        <v>0.49400915819201918</v>
      </c>
      <c r="P28" s="214">
        <v>0.50599084180798093</v>
      </c>
    </row>
    <row r="29" spans="2:16">
      <c r="B29" s="322">
        <v>37926</v>
      </c>
      <c r="C29" s="202">
        <v>1494.98499098</v>
      </c>
      <c r="D29" s="202">
        <v>432.19665159000004</v>
      </c>
      <c r="E29" s="202"/>
      <c r="F29" s="202">
        <v>1927.1816425700001</v>
      </c>
      <c r="G29" s="206"/>
      <c r="H29" s="202">
        <v>623.26540898000007</v>
      </c>
      <c r="I29" s="202">
        <v>871.71958199999995</v>
      </c>
      <c r="J29" s="214">
        <v>0.41690412461695286</v>
      </c>
      <c r="K29" s="214">
        <v>0.58309587538304719</v>
      </c>
      <c r="L29" s="206"/>
      <c r="M29" s="202">
        <v>532.09188602999996</v>
      </c>
      <c r="N29" s="202">
        <v>551.52786571000001</v>
      </c>
      <c r="O29" s="214">
        <v>0.49103191887708247</v>
      </c>
      <c r="P29" s="214">
        <v>0.50896808112291747</v>
      </c>
    </row>
    <row r="30" spans="2:16">
      <c r="B30" s="322">
        <v>37956</v>
      </c>
      <c r="C30" s="202">
        <v>1461.7016909199999</v>
      </c>
      <c r="D30" s="202">
        <v>458.46984436000002</v>
      </c>
      <c r="E30" s="202"/>
      <c r="F30" s="202">
        <v>1920.1715352799999</v>
      </c>
      <c r="G30" s="206"/>
      <c r="H30" s="202">
        <v>565.30935480999995</v>
      </c>
      <c r="I30" s="202">
        <v>896.39233610999986</v>
      </c>
      <c r="J30" s="214">
        <v>0.38674741797294659</v>
      </c>
      <c r="K30" s="214">
        <v>0.61325258202705346</v>
      </c>
      <c r="L30" s="206"/>
      <c r="M30" s="202">
        <v>549.00864837000017</v>
      </c>
      <c r="N30" s="202">
        <v>556.25348838000014</v>
      </c>
      <c r="O30" s="214">
        <v>0.49672256934843384</v>
      </c>
      <c r="P30" s="214">
        <v>0.50327743065156616</v>
      </c>
    </row>
    <row r="31" spans="2:16">
      <c r="B31" s="322">
        <v>37987</v>
      </c>
      <c r="C31" s="202">
        <v>1597.03088576</v>
      </c>
      <c r="D31" s="202">
        <v>500.75863988999998</v>
      </c>
      <c r="E31" s="202"/>
      <c r="F31" s="202">
        <v>2097.7895256500001</v>
      </c>
      <c r="G31" s="206"/>
      <c r="H31" s="202">
        <v>645.67333975999998</v>
      </c>
      <c r="I31" s="202">
        <v>951.35754599999996</v>
      </c>
      <c r="J31" s="214">
        <v>0.40429608814530538</v>
      </c>
      <c r="K31" s="214">
        <v>0.59570391185469473</v>
      </c>
      <c r="L31" s="206"/>
      <c r="M31" s="202">
        <v>621.00196706999998</v>
      </c>
      <c r="N31" s="202">
        <v>570.05464820999998</v>
      </c>
      <c r="O31" s="214">
        <v>0.52138744632555645</v>
      </c>
      <c r="P31" s="214">
        <v>0.4786125536744435</v>
      </c>
    </row>
    <row r="32" spans="2:16">
      <c r="B32" s="322">
        <v>38018</v>
      </c>
      <c r="C32" s="202">
        <v>1525.4269266600002</v>
      </c>
      <c r="D32" s="202">
        <v>561.84844924000004</v>
      </c>
      <c r="E32" s="202"/>
      <c r="F32" s="202">
        <v>2087.2753759000002</v>
      </c>
      <c r="G32" s="206"/>
      <c r="H32" s="202">
        <v>702.87248867000005</v>
      </c>
      <c r="I32" s="202">
        <v>822.55443799</v>
      </c>
      <c r="J32" s="214">
        <v>0.46077099885012207</v>
      </c>
      <c r="K32" s="214">
        <v>0.53922900114987804</v>
      </c>
      <c r="L32" s="206"/>
      <c r="M32" s="202">
        <v>641.40445622000004</v>
      </c>
      <c r="N32" s="202">
        <v>674.78158995000001</v>
      </c>
      <c r="O32" s="214">
        <v>0.48732051071840304</v>
      </c>
      <c r="P32" s="214">
        <v>0.5126794892815969</v>
      </c>
    </row>
    <row r="33" spans="2:16">
      <c r="B33" s="322">
        <v>38047</v>
      </c>
      <c r="C33" s="202">
        <v>1532.1942128800001</v>
      </c>
      <c r="D33" s="202">
        <v>645.64279167000007</v>
      </c>
      <c r="E33" s="202"/>
      <c r="F33" s="202">
        <v>2177.8370045500001</v>
      </c>
      <c r="G33" s="206"/>
      <c r="H33" s="202">
        <v>631.44935888000009</v>
      </c>
      <c r="I33" s="202">
        <v>900.74485400000003</v>
      </c>
      <c r="J33" s="214">
        <v>0.41212096584876906</v>
      </c>
      <c r="K33" s="214">
        <v>0.58787903415123099</v>
      </c>
      <c r="L33" s="206"/>
      <c r="M33" s="202">
        <v>733.04509415999996</v>
      </c>
      <c r="N33" s="202">
        <v>636.12224610999999</v>
      </c>
      <c r="O33" s="214">
        <v>0.53539481449757886</v>
      </c>
      <c r="P33" s="214">
        <v>0.46460518550242125</v>
      </c>
    </row>
    <row r="34" spans="2:16">
      <c r="B34" s="322">
        <v>38078</v>
      </c>
      <c r="C34" s="202">
        <v>1521.7183107700002</v>
      </c>
      <c r="D34" s="202">
        <v>643.5062505599999</v>
      </c>
      <c r="E34" s="202"/>
      <c r="F34" s="202">
        <v>2165.2245613300001</v>
      </c>
      <c r="G34" s="206"/>
      <c r="H34" s="202">
        <v>599.29840213000023</v>
      </c>
      <c r="I34" s="202">
        <v>922.41990864000002</v>
      </c>
      <c r="J34" s="214">
        <v>0.39383005244035674</v>
      </c>
      <c r="K34" s="214">
        <v>0.60616994755964326</v>
      </c>
      <c r="L34" s="206"/>
      <c r="M34" s="202">
        <v>726.42628095999987</v>
      </c>
      <c r="N34" s="202">
        <v>665.43335777999994</v>
      </c>
      <c r="O34" s="214">
        <v>0.52191058691636993</v>
      </c>
      <c r="P34" s="214">
        <v>0.47808941308363012</v>
      </c>
    </row>
    <row r="35" spans="2:16" ht="15.75" customHeight="1">
      <c r="B35" s="322">
        <v>38108</v>
      </c>
      <c r="C35" s="202">
        <v>1559.57403041</v>
      </c>
      <c r="D35" s="202">
        <v>666.89765911000006</v>
      </c>
      <c r="E35" s="202"/>
      <c r="F35" s="202">
        <v>2226.4716895199999</v>
      </c>
      <c r="G35" s="206"/>
      <c r="H35" s="202">
        <v>746.22458941000014</v>
      </c>
      <c r="I35" s="202">
        <v>813.34944099999996</v>
      </c>
      <c r="J35" s="214">
        <v>0.47847974822575334</v>
      </c>
      <c r="K35" s="214">
        <v>0.52152025177424677</v>
      </c>
      <c r="L35" s="206"/>
      <c r="M35" s="202">
        <v>747.90807273000007</v>
      </c>
      <c r="N35" s="202">
        <v>646.39040207999994</v>
      </c>
      <c r="O35" s="214">
        <v>0.5364045692095567</v>
      </c>
      <c r="P35" s="214">
        <v>0.46359543079044324</v>
      </c>
    </row>
    <row r="36" spans="2:16" ht="15" customHeight="1">
      <c r="B36" s="322">
        <v>38139</v>
      </c>
      <c r="C36" s="202">
        <v>1496.95488368</v>
      </c>
      <c r="D36" s="202">
        <v>687.06849083999998</v>
      </c>
      <c r="E36" s="202"/>
      <c r="F36" s="202">
        <v>2184.0233745199998</v>
      </c>
      <c r="G36" s="206"/>
      <c r="H36" s="202">
        <v>647.43751668000004</v>
      </c>
      <c r="I36" s="202">
        <v>849.51736700000004</v>
      </c>
      <c r="J36" s="214">
        <v>0.43250302580154515</v>
      </c>
      <c r="K36" s="214">
        <v>0.56749697419845491</v>
      </c>
      <c r="L36" s="206"/>
      <c r="M36" s="202">
        <v>710.65533252</v>
      </c>
      <c r="N36" s="202">
        <v>628.39303944000005</v>
      </c>
      <c r="O36" s="214">
        <v>0.53071669956164103</v>
      </c>
      <c r="P36" s="214">
        <v>0.46928330043835886</v>
      </c>
    </row>
    <row r="37" spans="2:16">
      <c r="B37" s="322">
        <v>38169</v>
      </c>
      <c r="C37" s="202">
        <v>1450.5302091100002</v>
      </c>
      <c r="D37" s="202">
        <v>691.95163912999999</v>
      </c>
      <c r="E37" s="202"/>
      <c r="F37" s="202">
        <v>2142.4818482400001</v>
      </c>
      <c r="G37" s="206"/>
      <c r="H37" s="202">
        <v>584.60348611000018</v>
      </c>
      <c r="I37" s="202">
        <v>865.92672300000004</v>
      </c>
      <c r="J37" s="214">
        <v>0.40302744640436999</v>
      </c>
      <c r="K37" s="214">
        <v>0.59697255359563006</v>
      </c>
      <c r="L37" s="206"/>
      <c r="M37" s="202">
        <v>771.06415329999993</v>
      </c>
      <c r="N37" s="202">
        <v>597.18160597999997</v>
      </c>
      <c r="O37" s="214">
        <v>0.56354214735936792</v>
      </c>
      <c r="P37" s="214">
        <v>0.43645785264063208</v>
      </c>
    </row>
    <row r="38" spans="2:16">
      <c r="B38" s="322">
        <v>38200</v>
      </c>
      <c r="C38" s="202">
        <v>1414.5734323299998</v>
      </c>
      <c r="D38" s="202">
        <v>586.48827144000006</v>
      </c>
      <c r="E38" s="202"/>
      <c r="F38" s="202">
        <v>2001.0617037699999</v>
      </c>
      <c r="G38" s="206"/>
      <c r="H38" s="202">
        <v>635.28711532999989</v>
      </c>
      <c r="I38" s="202">
        <v>779.28631700000005</v>
      </c>
      <c r="J38" s="214">
        <v>0.4491015459576343</v>
      </c>
      <c r="K38" s="214">
        <v>0.55089845404236581</v>
      </c>
      <c r="L38" s="206"/>
      <c r="M38" s="202">
        <v>786.16620423000006</v>
      </c>
      <c r="N38" s="202">
        <v>635.90628089999996</v>
      </c>
      <c r="O38" s="214">
        <v>0.5528313165823836</v>
      </c>
      <c r="P38" s="214">
        <v>0.44716868341761634</v>
      </c>
    </row>
    <row r="39" spans="2:16">
      <c r="B39" s="322">
        <v>38231</v>
      </c>
      <c r="C39" s="202">
        <v>1551.5602572299999</v>
      </c>
      <c r="D39" s="202">
        <v>394.41852502999996</v>
      </c>
      <c r="E39" s="202"/>
      <c r="F39" s="202">
        <v>1945.9787822599999</v>
      </c>
      <c r="G39" s="206"/>
      <c r="H39" s="202">
        <v>768.26644023000006</v>
      </c>
      <c r="I39" s="202">
        <v>783.29381699999999</v>
      </c>
      <c r="J39" s="214">
        <v>0.49515733381930388</v>
      </c>
      <c r="K39" s="214">
        <v>0.50484266618069618</v>
      </c>
      <c r="L39" s="206"/>
      <c r="M39" s="202">
        <v>458.73105143999999</v>
      </c>
      <c r="N39" s="202">
        <v>568.25816911000004</v>
      </c>
      <c r="O39" s="214">
        <v>0.44667562449616405</v>
      </c>
      <c r="P39" s="214">
        <v>0.55332437550383595</v>
      </c>
    </row>
    <row r="40" spans="2:16">
      <c r="B40" s="322">
        <v>38261</v>
      </c>
      <c r="C40" s="202">
        <v>1615.7508515100001</v>
      </c>
      <c r="D40" s="202">
        <v>383.41089486000004</v>
      </c>
      <c r="E40" s="202"/>
      <c r="F40" s="202">
        <v>1999.1617463700002</v>
      </c>
      <c r="G40" s="206"/>
      <c r="H40" s="202">
        <v>784.22247651999999</v>
      </c>
      <c r="I40" s="202">
        <v>831.52837498999997</v>
      </c>
      <c r="J40" s="214">
        <v>0.48536101700773043</v>
      </c>
      <c r="K40" s="214">
        <v>0.51463898299226962</v>
      </c>
      <c r="L40" s="206"/>
      <c r="M40" s="202">
        <v>499.20518274</v>
      </c>
      <c r="N40" s="202">
        <v>583.65512639999997</v>
      </c>
      <c r="O40" s="214">
        <v>0.46100607670851396</v>
      </c>
      <c r="P40" s="214">
        <v>0.53899392329148599</v>
      </c>
    </row>
    <row r="41" spans="2:16">
      <c r="B41" s="322">
        <v>38292</v>
      </c>
      <c r="C41" s="202">
        <v>1699.0170144599999</v>
      </c>
      <c r="D41" s="202">
        <v>415.28641752999999</v>
      </c>
      <c r="E41" s="202"/>
      <c r="F41" s="202">
        <v>2114.3034319899998</v>
      </c>
      <c r="G41" s="206"/>
      <c r="H41" s="202">
        <v>732.79360858000007</v>
      </c>
      <c r="I41" s="202">
        <v>966.22340587999997</v>
      </c>
      <c r="J41" s="214">
        <v>0.4313044556607365</v>
      </c>
      <c r="K41" s="214">
        <v>0.56869554433926339</v>
      </c>
      <c r="L41" s="206"/>
      <c r="M41" s="202">
        <v>565.93618244000004</v>
      </c>
      <c r="N41" s="202">
        <v>571.4331648299999</v>
      </c>
      <c r="O41" s="214">
        <v>0.49758346644245594</v>
      </c>
      <c r="P41" s="214">
        <v>0.50241653355754401</v>
      </c>
    </row>
    <row r="42" spans="2:16">
      <c r="B42" s="322">
        <v>38322</v>
      </c>
      <c r="C42" s="202">
        <v>1855.4405037399999</v>
      </c>
      <c r="D42" s="202">
        <v>458.55521431</v>
      </c>
      <c r="E42" s="202"/>
      <c r="F42" s="202">
        <v>2313.9957180500001</v>
      </c>
      <c r="G42" s="206"/>
      <c r="H42" s="202">
        <v>659.83347874000003</v>
      </c>
      <c r="I42" s="202">
        <v>1195.607025</v>
      </c>
      <c r="J42" s="214">
        <v>0.35562093066847345</v>
      </c>
      <c r="K42" s="214">
        <v>0.64437906933152655</v>
      </c>
      <c r="L42" s="206"/>
      <c r="M42" s="202">
        <v>592.18480131999991</v>
      </c>
      <c r="N42" s="202">
        <v>626.01230310000005</v>
      </c>
      <c r="O42" s="214">
        <v>0.4861157518527735</v>
      </c>
      <c r="P42" s="214">
        <v>0.51388424814722655</v>
      </c>
    </row>
    <row r="43" spans="2:16">
      <c r="B43" s="322">
        <v>38353</v>
      </c>
      <c r="C43" s="202">
        <v>1707.2182437700001</v>
      </c>
      <c r="D43" s="202">
        <v>515.66595972000005</v>
      </c>
      <c r="E43" s="202"/>
      <c r="F43" s="202">
        <v>2222.8842034899999</v>
      </c>
      <c r="G43" s="206"/>
      <c r="H43" s="202">
        <v>761.71016976999999</v>
      </c>
      <c r="I43" s="202">
        <v>945.50807399999997</v>
      </c>
      <c r="J43" s="214">
        <v>0.44617035493244134</v>
      </c>
      <c r="K43" s="214">
        <v>0.55382964506755872</v>
      </c>
      <c r="L43" s="206"/>
      <c r="M43" s="202">
        <v>581.78395348000004</v>
      </c>
      <c r="N43" s="202">
        <v>825.98305220999998</v>
      </c>
      <c r="O43" s="214">
        <v>0.41326721760668456</v>
      </c>
      <c r="P43" s="214">
        <v>0.58673278239331539</v>
      </c>
    </row>
    <row r="44" spans="2:16">
      <c r="B44" s="322">
        <v>38384</v>
      </c>
      <c r="C44" s="202">
        <v>1571.1760471999999</v>
      </c>
      <c r="D44" s="202">
        <v>564.55855922000001</v>
      </c>
      <c r="E44" s="202"/>
      <c r="F44" s="202">
        <v>2135.7346064200001</v>
      </c>
      <c r="G44" s="206"/>
      <c r="H44" s="202">
        <v>827.99702919999982</v>
      </c>
      <c r="I44" s="202">
        <v>743.17901800000004</v>
      </c>
      <c r="J44" s="214">
        <v>0.52699188653975293</v>
      </c>
      <c r="K44" s="214">
        <v>0.47300811346024707</v>
      </c>
      <c r="L44" s="206"/>
      <c r="M44" s="202">
        <v>550.06535946999998</v>
      </c>
      <c r="N44" s="202">
        <v>962.90839097000003</v>
      </c>
      <c r="O44" s="214">
        <v>0.36356569921324217</v>
      </c>
      <c r="P44" s="214">
        <v>0.63643430078675778</v>
      </c>
    </row>
    <row r="45" spans="2:16">
      <c r="B45" s="322">
        <v>38412</v>
      </c>
      <c r="C45" s="202">
        <v>1597.4067448899998</v>
      </c>
      <c r="D45" s="202">
        <v>688.14970385000004</v>
      </c>
      <c r="E45" s="202"/>
      <c r="F45" s="202">
        <v>2285.5564487399997</v>
      </c>
      <c r="G45" s="206"/>
      <c r="H45" s="202">
        <v>711.55125288999989</v>
      </c>
      <c r="I45" s="202">
        <v>885.85549200000003</v>
      </c>
      <c r="J45" s="214">
        <v>0.44544149770633307</v>
      </c>
      <c r="K45" s="214">
        <v>0.55455850229366688</v>
      </c>
      <c r="L45" s="206"/>
      <c r="M45" s="202">
        <v>589.39238477000004</v>
      </c>
      <c r="N45" s="202">
        <v>998.51235833999999</v>
      </c>
      <c r="O45" s="214">
        <v>0.37117615985933905</v>
      </c>
      <c r="P45" s="214">
        <v>0.62882384014066095</v>
      </c>
    </row>
    <row r="46" spans="2:16">
      <c r="B46" s="322">
        <v>38443</v>
      </c>
      <c r="C46" s="202">
        <v>1496.2523710200001</v>
      </c>
      <c r="D46" s="202">
        <v>616.81934481999997</v>
      </c>
      <c r="E46" s="202"/>
      <c r="F46" s="202">
        <v>2113.0717158400003</v>
      </c>
      <c r="G46" s="206"/>
      <c r="H46" s="202">
        <v>796.74354821000009</v>
      </c>
      <c r="I46" s="202">
        <v>699.50882280999997</v>
      </c>
      <c r="J46" s="214">
        <v>0.53249275566183896</v>
      </c>
      <c r="K46" s="214">
        <v>0.46750724433816104</v>
      </c>
      <c r="L46" s="206"/>
      <c r="M46" s="202">
        <v>543.20878261000007</v>
      </c>
      <c r="N46" s="202">
        <v>1047.1080501599999</v>
      </c>
      <c r="O46" s="214">
        <v>0.34157267999474278</v>
      </c>
      <c r="P46" s="214">
        <v>0.65842732000525728</v>
      </c>
    </row>
    <row r="47" spans="2:16">
      <c r="B47" s="322">
        <v>38473</v>
      </c>
      <c r="C47" s="202">
        <v>1539.6993311999997</v>
      </c>
      <c r="D47" s="202">
        <v>543.21124557999997</v>
      </c>
      <c r="E47" s="202"/>
      <c r="F47" s="202">
        <v>2082.9105767799997</v>
      </c>
      <c r="G47" s="206"/>
      <c r="H47" s="202">
        <v>746.53044227999976</v>
      </c>
      <c r="I47" s="202">
        <v>793.16888892000009</v>
      </c>
      <c r="J47" s="214">
        <v>0.48485469023239369</v>
      </c>
      <c r="K47" s="214">
        <v>0.5151453097676062</v>
      </c>
      <c r="L47" s="206"/>
      <c r="M47" s="202">
        <v>546.4500089500001</v>
      </c>
      <c r="N47" s="202">
        <v>1005.72645801</v>
      </c>
      <c r="O47" s="214">
        <v>0.35205404835201781</v>
      </c>
      <c r="P47" s="214">
        <v>0.64794595164798208</v>
      </c>
    </row>
    <row r="48" spans="2:16">
      <c r="B48" s="322">
        <v>38504</v>
      </c>
      <c r="C48" s="202">
        <v>1568.7580884200001</v>
      </c>
      <c r="D48" s="202">
        <v>569.51496893000012</v>
      </c>
      <c r="E48" s="202"/>
      <c r="F48" s="202">
        <v>2138.2730573500003</v>
      </c>
      <c r="G48" s="206"/>
      <c r="H48" s="202">
        <v>781.07751100999997</v>
      </c>
      <c r="I48" s="202">
        <v>787.68057741000007</v>
      </c>
      <c r="J48" s="214">
        <v>0.49789544785498108</v>
      </c>
      <c r="K48" s="214">
        <v>0.50210455214501881</v>
      </c>
      <c r="L48" s="206"/>
      <c r="M48" s="202">
        <v>615.28672053999992</v>
      </c>
      <c r="N48" s="202">
        <v>942.80997812999999</v>
      </c>
      <c r="O48" s="214">
        <v>0.39489636366293057</v>
      </c>
      <c r="P48" s="214">
        <v>0.60510363633706932</v>
      </c>
    </row>
    <row r="49" spans="2:16">
      <c r="B49" s="322">
        <v>38534</v>
      </c>
      <c r="C49" s="202">
        <v>1597.0266872699999</v>
      </c>
      <c r="D49" s="202">
        <v>537.48616243000004</v>
      </c>
      <c r="E49" s="202"/>
      <c r="F49" s="202">
        <v>2134.5128497000001</v>
      </c>
      <c r="G49" s="206"/>
      <c r="H49" s="202">
        <v>791.57300185999998</v>
      </c>
      <c r="I49" s="202">
        <v>805.45368540999993</v>
      </c>
      <c r="J49" s="214">
        <v>0.49565421052113789</v>
      </c>
      <c r="K49" s="214">
        <v>0.50434578947886211</v>
      </c>
      <c r="L49" s="206"/>
      <c r="M49" s="202">
        <v>606.12961698000004</v>
      </c>
      <c r="N49" s="202">
        <v>917.27392281999994</v>
      </c>
      <c r="O49" s="214">
        <v>0.39787856673851218</v>
      </c>
      <c r="P49" s="214">
        <v>0.6021214332614877</v>
      </c>
    </row>
    <row r="50" spans="2:16">
      <c r="B50" s="322">
        <v>38565</v>
      </c>
      <c r="C50" s="202">
        <v>1550.8480302799999</v>
      </c>
      <c r="D50" s="202">
        <v>526.98001447000001</v>
      </c>
      <c r="E50" s="202"/>
      <c r="F50" s="202">
        <v>2077.8280447500001</v>
      </c>
      <c r="G50" s="206"/>
      <c r="H50" s="202">
        <v>769.76837369000009</v>
      </c>
      <c r="I50" s="202">
        <v>781.0796565899999</v>
      </c>
      <c r="J50" s="214">
        <v>0.49635319429139763</v>
      </c>
      <c r="K50" s="214">
        <v>0.50364680570860243</v>
      </c>
      <c r="L50" s="206"/>
      <c r="M50" s="202">
        <v>590.36116434999997</v>
      </c>
      <c r="N50" s="202">
        <v>921.90431468000008</v>
      </c>
      <c r="O50" s="214">
        <v>0.39038196172319589</v>
      </c>
      <c r="P50" s="214">
        <v>0.60961803827680416</v>
      </c>
    </row>
    <row r="51" spans="2:16">
      <c r="B51" s="322">
        <v>38596</v>
      </c>
      <c r="C51" s="202">
        <v>1911.77574901</v>
      </c>
      <c r="D51" s="202">
        <v>555.46191902999999</v>
      </c>
      <c r="E51" s="202"/>
      <c r="F51" s="202">
        <v>2467.2376680400002</v>
      </c>
      <c r="G51" s="206"/>
      <c r="H51" s="202">
        <v>828.45681177999995</v>
      </c>
      <c r="I51" s="202">
        <v>1083.3189372300001</v>
      </c>
      <c r="J51" s="214">
        <v>0.43334413683666123</v>
      </c>
      <c r="K51" s="214">
        <v>0.56665586316333882</v>
      </c>
      <c r="L51" s="206"/>
      <c r="M51" s="202">
        <v>578.87703525999996</v>
      </c>
      <c r="N51" s="202">
        <v>879.58298577999994</v>
      </c>
      <c r="O51" s="214">
        <v>0.39690977257450899</v>
      </c>
      <c r="P51" s="214">
        <v>0.60309022742549101</v>
      </c>
    </row>
    <row r="52" spans="2:16">
      <c r="B52" s="322">
        <v>38626</v>
      </c>
      <c r="C52" s="202">
        <v>1842.7789471199999</v>
      </c>
      <c r="D52" s="202">
        <v>576.99748213999999</v>
      </c>
      <c r="E52" s="202"/>
      <c r="F52" s="202">
        <v>2419.77642926</v>
      </c>
      <c r="G52" s="206"/>
      <c r="H52" s="202">
        <v>861.84093716999985</v>
      </c>
      <c r="I52" s="202">
        <v>980.93800995000004</v>
      </c>
      <c r="J52" s="214">
        <v>0.46768546955506196</v>
      </c>
      <c r="K52" s="214">
        <v>0.53231453044493804</v>
      </c>
      <c r="L52" s="206"/>
      <c r="M52" s="202">
        <v>592.44683681999993</v>
      </c>
      <c r="N52" s="202">
        <v>861.48549020000007</v>
      </c>
      <c r="O52" s="214">
        <v>0.40747896295440877</v>
      </c>
      <c r="P52" s="214">
        <v>0.59252103704559123</v>
      </c>
    </row>
    <row r="53" spans="2:16">
      <c r="B53" s="322">
        <v>38657</v>
      </c>
      <c r="C53" s="202">
        <v>1773.3482187199997</v>
      </c>
      <c r="D53" s="202">
        <v>593.06409812000004</v>
      </c>
      <c r="E53" s="202"/>
      <c r="F53" s="202">
        <v>2366.4123168399997</v>
      </c>
      <c r="G53" s="206"/>
      <c r="H53" s="202">
        <v>842.51035698999976</v>
      </c>
      <c r="I53" s="202">
        <v>930.83786172999999</v>
      </c>
      <c r="J53" s="214">
        <v>0.47509583740869715</v>
      </c>
      <c r="K53" s="214">
        <v>0.52490416259130279</v>
      </c>
      <c r="L53" s="206"/>
      <c r="M53" s="202">
        <v>593.09402971999998</v>
      </c>
      <c r="N53" s="202">
        <v>917.13710956</v>
      </c>
      <c r="O53" s="214">
        <v>0.39271738894402386</v>
      </c>
      <c r="P53" s="214">
        <v>0.60728261105597614</v>
      </c>
    </row>
    <row r="54" spans="2:16">
      <c r="B54" s="322">
        <v>38687</v>
      </c>
      <c r="C54" s="202">
        <v>2140.1247321999999</v>
      </c>
      <c r="D54" s="202">
        <v>525.70768323000004</v>
      </c>
      <c r="E54" s="202"/>
      <c r="F54" s="202">
        <v>2665.8324154299999</v>
      </c>
      <c r="G54" s="206"/>
      <c r="H54" s="202">
        <v>829.66591961000017</v>
      </c>
      <c r="I54" s="202">
        <v>1310.45881259</v>
      </c>
      <c r="J54" s="214">
        <v>0.38767175909280871</v>
      </c>
      <c r="K54" s="214">
        <v>0.6123282409071914</v>
      </c>
      <c r="L54" s="206"/>
      <c r="M54" s="202">
        <v>610.54887823000001</v>
      </c>
      <c r="N54" s="202">
        <v>802.40896229999998</v>
      </c>
      <c r="O54" s="214">
        <v>0.4321069325047826</v>
      </c>
      <c r="P54" s="214">
        <v>0.56789306749521751</v>
      </c>
    </row>
    <row r="55" spans="2:16">
      <c r="B55" s="322">
        <v>38718</v>
      </c>
      <c r="C55" s="202">
        <v>2126.3968566399999</v>
      </c>
      <c r="D55" s="202">
        <v>627.90408454999999</v>
      </c>
      <c r="E55" s="202"/>
      <c r="F55" s="202">
        <v>2754.3009411899998</v>
      </c>
      <c r="G55" s="206"/>
      <c r="H55" s="202">
        <v>828.1290008499999</v>
      </c>
      <c r="I55" s="202">
        <v>1298.2678557899999</v>
      </c>
      <c r="J55" s="214">
        <v>0.38945176121006775</v>
      </c>
      <c r="K55" s="214">
        <v>0.61054823878993225</v>
      </c>
      <c r="L55" s="206"/>
      <c r="M55" s="202">
        <v>636.40626107999992</v>
      </c>
      <c r="N55" s="202">
        <v>888.05426573</v>
      </c>
      <c r="O55" s="214">
        <v>0.41746325987968202</v>
      </c>
      <c r="P55" s="214">
        <v>0.58253674012031798</v>
      </c>
    </row>
    <row r="56" spans="2:16">
      <c r="B56" s="322">
        <v>38749</v>
      </c>
      <c r="C56" s="202">
        <v>2096.1122912199999</v>
      </c>
      <c r="D56" s="202">
        <v>644.21520329999998</v>
      </c>
      <c r="E56" s="202"/>
      <c r="F56" s="202">
        <v>2740.3274945200001</v>
      </c>
      <c r="G56" s="206"/>
      <c r="H56" s="202">
        <v>941.83865950999973</v>
      </c>
      <c r="I56" s="202">
        <v>1154.27363171</v>
      </c>
      <c r="J56" s="214">
        <v>0.44932643325220978</v>
      </c>
      <c r="K56" s="214">
        <v>0.55067356674779022</v>
      </c>
      <c r="L56" s="206"/>
      <c r="M56" s="202">
        <v>692.42189725000003</v>
      </c>
      <c r="N56" s="202">
        <v>907.89073023000003</v>
      </c>
      <c r="O56" s="214">
        <v>0.43267914366229265</v>
      </c>
      <c r="P56" s="214">
        <v>0.56732085633770724</v>
      </c>
    </row>
    <row r="57" spans="2:16">
      <c r="B57" s="322">
        <v>38777</v>
      </c>
      <c r="C57" s="202">
        <v>2125.9518219900001</v>
      </c>
      <c r="D57" s="202">
        <v>681.69141997999998</v>
      </c>
      <c r="E57" s="202"/>
      <c r="F57" s="202">
        <v>2807.64324197</v>
      </c>
      <c r="G57" s="206"/>
      <c r="H57" s="202">
        <v>954.39210897999999</v>
      </c>
      <c r="I57" s="202">
        <v>1171.55971301</v>
      </c>
      <c r="J57" s="214">
        <v>0.44892461772094155</v>
      </c>
      <c r="K57" s="214">
        <v>0.55107538227905839</v>
      </c>
      <c r="L57" s="206"/>
      <c r="M57" s="202">
        <v>707.74412778999999</v>
      </c>
      <c r="N57" s="202">
        <v>1027.4256809400001</v>
      </c>
      <c r="O57" s="214">
        <v>0.40788176709229962</v>
      </c>
      <c r="P57" s="214">
        <v>0.59211823290770038</v>
      </c>
    </row>
    <row r="58" spans="2:16">
      <c r="B58" s="322">
        <v>38808</v>
      </c>
      <c r="C58" s="202">
        <v>2328.9848164099999</v>
      </c>
      <c r="D58" s="202">
        <v>699.60202087999994</v>
      </c>
      <c r="E58" s="202"/>
      <c r="F58" s="202">
        <v>3028.5868372899999</v>
      </c>
      <c r="G58" s="206"/>
      <c r="H58" s="202">
        <v>980.38031684999987</v>
      </c>
      <c r="I58" s="202">
        <v>1348.60449956</v>
      </c>
      <c r="J58" s="214">
        <v>0.42094749177506507</v>
      </c>
      <c r="K58" s="214">
        <v>0.57905250822493493</v>
      </c>
      <c r="L58" s="206"/>
      <c r="M58" s="202">
        <v>709.20939945999999</v>
      </c>
      <c r="N58" s="202">
        <v>1003.99715344</v>
      </c>
      <c r="O58" s="214">
        <v>0.41396607913943495</v>
      </c>
      <c r="P58" s="214">
        <v>0.58603392086056505</v>
      </c>
    </row>
    <row r="59" spans="2:16">
      <c r="B59" s="322">
        <v>38838</v>
      </c>
      <c r="C59" s="202">
        <v>2214.94395123</v>
      </c>
      <c r="D59" s="202">
        <v>704.3311268299999</v>
      </c>
      <c r="E59" s="202"/>
      <c r="F59" s="202">
        <v>2919.2750780599999</v>
      </c>
      <c r="G59" s="206"/>
      <c r="H59" s="202">
        <v>931.36120449999999</v>
      </c>
      <c r="I59" s="202">
        <v>1283.5827467300001</v>
      </c>
      <c r="J59" s="214">
        <v>0.42048973924726069</v>
      </c>
      <c r="K59" s="214">
        <v>0.57951026075273937</v>
      </c>
      <c r="L59" s="206"/>
      <c r="M59" s="202">
        <v>771.49130675000004</v>
      </c>
      <c r="N59" s="202">
        <v>1007.77385481</v>
      </c>
      <c r="O59" s="214">
        <v>0.43360108623359001</v>
      </c>
      <c r="P59" s="214">
        <v>0.56639891376640994</v>
      </c>
    </row>
    <row r="60" spans="2:16">
      <c r="B60" s="322">
        <v>38869</v>
      </c>
      <c r="C60" s="202">
        <v>2340.94150068</v>
      </c>
      <c r="D60" s="202">
        <v>639.89618209000002</v>
      </c>
      <c r="E60" s="202"/>
      <c r="F60" s="202">
        <v>2980.8376827699999</v>
      </c>
      <c r="G60" s="206"/>
      <c r="H60" s="202">
        <v>1026.7938671699999</v>
      </c>
      <c r="I60" s="202">
        <v>1314.1476335099999</v>
      </c>
      <c r="J60" s="214">
        <v>0.43862431712699157</v>
      </c>
      <c r="K60" s="214">
        <v>0.56137568287300832</v>
      </c>
      <c r="L60" s="206"/>
      <c r="M60" s="202">
        <v>849.78244774000007</v>
      </c>
      <c r="N60" s="202">
        <v>915.56837196000004</v>
      </c>
      <c r="O60" s="214">
        <v>0.48136746433460192</v>
      </c>
      <c r="P60" s="214">
        <v>0.51863253566539813</v>
      </c>
    </row>
    <row r="61" spans="2:16">
      <c r="B61" s="322">
        <v>38899</v>
      </c>
      <c r="C61" s="202">
        <v>2230.8529385700003</v>
      </c>
      <c r="D61" s="202">
        <v>706.99875018</v>
      </c>
      <c r="E61" s="202"/>
      <c r="F61" s="202">
        <v>2937.8516887500004</v>
      </c>
      <c r="G61" s="206"/>
      <c r="H61" s="202">
        <v>930.47117198000024</v>
      </c>
      <c r="I61" s="202">
        <v>1300.3817665899999</v>
      </c>
      <c r="J61" s="214">
        <v>0.41709211570729615</v>
      </c>
      <c r="K61" s="214">
        <v>0.58290788429270368</v>
      </c>
      <c r="L61" s="206"/>
      <c r="M61" s="202">
        <v>969.85630839999999</v>
      </c>
      <c r="N61" s="202">
        <v>977.72840343000007</v>
      </c>
      <c r="O61" s="214">
        <v>0.49797901087891494</v>
      </c>
      <c r="P61" s="214">
        <v>0.50202098912108506</v>
      </c>
    </row>
    <row r="62" spans="2:16">
      <c r="B62" s="322">
        <v>38930</v>
      </c>
      <c r="C62" s="202">
        <v>2096.5364526900003</v>
      </c>
      <c r="D62" s="202">
        <v>712.82910947000005</v>
      </c>
      <c r="E62" s="202"/>
      <c r="F62" s="202">
        <v>2809.3655621600001</v>
      </c>
      <c r="G62" s="206"/>
      <c r="H62" s="202">
        <v>979.9275320500002</v>
      </c>
      <c r="I62" s="202">
        <v>1116.60892064</v>
      </c>
      <c r="J62" s="214">
        <v>0.46740304982185543</v>
      </c>
      <c r="K62" s="214">
        <v>0.53259695017814457</v>
      </c>
      <c r="L62" s="206"/>
      <c r="M62" s="202">
        <v>1008.41849984</v>
      </c>
      <c r="N62" s="202">
        <v>998.39081406999992</v>
      </c>
      <c r="O62" s="214">
        <v>0.50249841519582705</v>
      </c>
      <c r="P62" s="214">
        <v>0.49750158480417295</v>
      </c>
    </row>
    <row r="63" spans="2:16">
      <c r="B63" s="322">
        <v>38961</v>
      </c>
      <c r="C63" s="202">
        <v>2086.9949725300003</v>
      </c>
      <c r="D63" s="202">
        <v>740.67454092999992</v>
      </c>
      <c r="E63" s="202"/>
      <c r="F63" s="202">
        <v>2827.6695134600004</v>
      </c>
      <c r="G63" s="206"/>
      <c r="H63" s="202">
        <v>979.72529678000024</v>
      </c>
      <c r="I63" s="202">
        <v>1107.26967575</v>
      </c>
      <c r="J63" s="214">
        <v>0.46944305552988908</v>
      </c>
      <c r="K63" s="214">
        <v>0.53055694447011092</v>
      </c>
      <c r="L63" s="206"/>
      <c r="M63" s="202">
        <v>1004.8888955800001</v>
      </c>
      <c r="N63" s="202">
        <v>972.72544237</v>
      </c>
      <c r="O63" s="214">
        <v>0.50813188208458804</v>
      </c>
      <c r="P63" s="214">
        <v>0.49186811791541202</v>
      </c>
    </row>
    <row r="64" spans="2:16">
      <c r="B64" s="322">
        <v>38991</v>
      </c>
      <c r="C64" s="202">
        <v>2247.3416573500003</v>
      </c>
      <c r="D64" s="202">
        <v>732.47053974000005</v>
      </c>
      <c r="E64" s="202"/>
      <c r="F64" s="202">
        <v>2979.8121970900002</v>
      </c>
      <c r="G64" s="206"/>
      <c r="H64" s="202">
        <v>1024.6691224100002</v>
      </c>
      <c r="I64" s="202">
        <v>1222.6725349400001</v>
      </c>
      <c r="J64" s="214">
        <v>0.45594719390297783</v>
      </c>
      <c r="K64" s="214">
        <v>0.54405280609702211</v>
      </c>
      <c r="L64" s="206"/>
      <c r="M64" s="202">
        <v>967.8085798300001</v>
      </c>
      <c r="N64" s="202">
        <v>997.53020244000004</v>
      </c>
      <c r="O64" s="214">
        <v>0.49243854981183677</v>
      </c>
      <c r="P64" s="214">
        <v>0.50756145018816323</v>
      </c>
    </row>
    <row r="65" spans="2:16">
      <c r="B65" s="322">
        <v>39022</v>
      </c>
      <c r="C65" s="202">
        <v>2220.2521714099998</v>
      </c>
      <c r="D65" s="202">
        <v>696.58191025999997</v>
      </c>
      <c r="E65" s="202"/>
      <c r="F65" s="202">
        <v>2916.8340816699997</v>
      </c>
      <c r="G65" s="206"/>
      <c r="H65" s="202">
        <v>996.01826743999982</v>
      </c>
      <c r="I65" s="202">
        <v>1224.23390397</v>
      </c>
      <c r="J65" s="214">
        <v>0.44860591975346004</v>
      </c>
      <c r="K65" s="214">
        <v>0.55139408024653991</v>
      </c>
      <c r="L65" s="206"/>
      <c r="M65" s="202">
        <v>947.48342753000009</v>
      </c>
      <c r="N65" s="202">
        <v>970.05311362999998</v>
      </c>
      <c r="O65" s="214">
        <v>0.49411492672615603</v>
      </c>
      <c r="P65" s="214">
        <v>0.50588507327384402</v>
      </c>
    </row>
    <row r="66" spans="2:16">
      <c r="B66" s="322">
        <v>39052</v>
      </c>
      <c r="C66" s="202">
        <v>2181.5380764400002</v>
      </c>
      <c r="D66" s="202">
        <v>642.07457161000002</v>
      </c>
      <c r="E66" s="202"/>
      <c r="F66" s="202">
        <v>2823.6126480500002</v>
      </c>
      <c r="G66" s="206"/>
      <c r="H66" s="202">
        <v>1036.5825267600003</v>
      </c>
      <c r="I66" s="202">
        <v>1144.9555496799999</v>
      </c>
      <c r="J66" s="214">
        <v>0.47516132675143335</v>
      </c>
      <c r="K66" s="214">
        <v>0.5248386732485667</v>
      </c>
      <c r="L66" s="206"/>
      <c r="M66" s="202">
        <v>948.0985113800001</v>
      </c>
      <c r="N66" s="202">
        <v>972.82974736000006</v>
      </c>
      <c r="O66" s="214">
        <v>0.49356268619937371</v>
      </c>
      <c r="P66" s="214">
        <v>0.50643731380062618</v>
      </c>
    </row>
    <row r="67" spans="2:16">
      <c r="B67" s="322">
        <v>39083</v>
      </c>
      <c r="C67" s="202">
        <v>2003.53675275</v>
      </c>
      <c r="D67" s="202">
        <v>572.36261718000003</v>
      </c>
      <c r="E67" s="202"/>
      <c r="F67" s="202">
        <v>2575.8993699299999</v>
      </c>
      <c r="G67" s="206"/>
      <c r="H67" s="202">
        <v>1004.3141392400001</v>
      </c>
      <c r="I67" s="202">
        <v>999.22261350999986</v>
      </c>
      <c r="J67" s="214">
        <v>0.50127063447251763</v>
      </c>
      <c r="K67" s="214">
        <v>0.49872936552748237</v>
      </c>
      <c r="L67" s="206"/>
      <c r="M67" s="202">
        <v>933.58360786000003</v>
      </c>
      <c r="N67" s="202">
        <v>827.78843498000003</v>
      </c>
      <c r="O67" s="214">
        <v>0.53003203477370342</v>
      </c>
      <c r="P67" s="214">
        <v>0.46996796522629652</v>
      </c>
    </row>
    <row r="68" spans="2:16">
      <c r="B68" s="322">
        <v>39114</v>
      </c>
      <c r="C68" s="202">
        <v>2114.95445948</v>
      </c>
      <c r="D68" s="202">
        <v>524.61169158999996</v>
      </c>
      <c r="E68" s="202"/>
      <c r="F68" s="202">
        <v>2639.5661510700002</v>
      </c>
      <c r="G68" s="206"/>
      <c r="H68" s="202">
        <v>1049.4466135799998</v>
      </c>
      <c r="I68" s="202">
        <v>1065.5078459000001</v>
      </c>
      <c r="J68" s="214">
        <v>0.49620293660508669</v>
      </c>
      <c r="K68" s="214">
        <v>0.50379706339491326</v>
      </c>
      <c r="L68" s="206"/>
      <c r="M68" s="202">
        <v>901.07845827999995</v>
      </c>
      <c r="N68" s="202">
        <v>754.13647418000005</v>
      </c>
      <c r="O68" s="214">
        <v>0.54438758411924582</v>
      </c>
      <c r="P68" s="214">
        <v>0.45561241588075424</v>
      </c>
    </row>
    <row r="69" spans="2:16">
      <c r="B69" s="322">
        <v>39142</v>
      </c>
      <c r="C69" s="202">
        <v>2161.4870551099998</v>
      </c>
      <c r="D69" s="202">
        <v>464.17056766000002</v>
      </c>
      <c r="E69" s="202"/>
      <c r="F69" s="202">
        <v>2625.6576227699998</v>
      </c>
      <c r="G69" s="206"/>
      <c r="H69" s="202">
        <v>1023.6522976699996</v>
      </c>
      <c r="I69" s="202">
        <v>1137.83475744</v>
      </c>
      <c r="J69" s="214">
        <v>0.47358705908044652</v>
      </c>
      <c r="K69" s="214">
        <v>0.5264129409195536</v>
      </c>
      <c r="L69" s="206"/>
      <c r="M69" s="202">
        <v>850.53432131000011</v>
      </c>
      <c r="N69" s="202">
        <v>655.25865474</v>
      </c>
      <c r="O69" s="214">
        <v>0.56484147212661584</v>
      </c>
      <c r="P69" s="214">
        <v>0.4351585278733841</v>
      </c>
    </row>
    <row r="70" spans="2:16">
      <c r="B70" s="322">
        <v>39173</v>
      </c>
      <c r="C70" s="202">
        <v>2344.29605967</v>
      </c>
      <c r="D70" s="202">
        <v>517.13875581000002</v>
      </c>
      <c r="E70" s="202"/>
      <c r="F70" s="202">
        <v>2861.43481548</v>
      </c>
      <c r="G70" s="206"/>
      <c r="H70" s="202">
        <v>1085.7010089400001</v>
      </c>
      <c r="I70" s="202">
        <v>1258.5950507299999</v>
      </c>
      <c r="J70" s="214">
        <v>0.46312452919996427</v>
      </c>
      <c r="K70" s="214">
        <v>0.53687547080003573</v>
      </c>
      <c r="L70" s="206"/>
      <c r="M70" s="202">
        <v>825.03755863000004</v>
      </c>
      <c r="N70" s="202">
        <v>703.01764260000004</v>
      </c>
      <c r="O70" s="214">
        <v>0.53992654058956147</v>
      </c>
      <c r="P70" s="214">
        <v>0.46007345941043865</v>
      </c>
    </row>
    <row r="71" spans="2:16">
      <c r="B71" s="322">
        <v>39203</v>
      </c>
      <c r="C71" s="202">
        <v>2402.5734831100003</v>
      </c>
      <c r="D71" s="202">
        <v>491.15349680999998</v>
      </c>
      <c r="E71" s="202"/>
      <c r="F71" s="202">
        <v>2893.7269799200003</v>
      </c>
      <c r="G71" s="206"/>
      <c r="H71" s="202">
        <v>1029.35551777</v>
      </c>
      <c r="I71" s="202">
        <v>1373.2179653400001</v>
      </c>
      <c r="J71" s="214">
        <v>0.42843872414572548</v>
      </c>
      <c r="K71" s="214">
        <v>0.57156127585427463</v>
      </c>
      <c r="L71" s="206"/>
      <c r="M71" s="202">
        <v>840.16162185999997</v>
      </c>
      <c r="N71" s="202">
        <v>672.57670553000003</v>
      </c>
      <c r="O71" s="214">
        <v>0.55539124424088016</v>
      </c>
      <c r="P71" s="214">
        <v>0.4446087557591199</v>
      </c>
    </row>
    <row r="72" spans="2:16">
      <c r="B72" s="322">
        <v>39234</v>
      </c>
      <c r="C72" s="202">
        <v>2363.02627196</v>
      </c>
      <c r="D72" s="202">
        <v>511.36402820999996</v>
      </c>
      <c r="E72" s="202"/>
      <c r="F72" s="202">
        <v>2874.39030017</v>
      </c>
      <c r="G72" s="206"/>
      <c r="H72" s="202">
        <v>1078.5750632300001</v>
      </c>
      <c r="I72" s="202">
        <v>1284.45120873</v>
      </c>
      <c r="J72" s="214">
        <v>0.45643803288542428</v>
      </c>
      <c r="K72" s="214">
        <v>0.54356196711457572</v>
      </c>
      <c r="L72" s="206"/>
      <c r="M72" s="202">
        <v>816.07471064000003</v>
      </c>
      <c r="N72" s="202">
        <v>702.22250677</v>
      </c>
      <c r="O72" s="214">
        <v>0.53749338488027254</v>
      </c>
      <c r="P72" s="214">
        <v>0.4625066151197274</v>
      </c>
    </row>
    <row r="73" spans="2:16">
      <c r="B73" s="322">
        <v>39264</v>
      </c>
      <c r="C73" s="202">
        <v>2412.5148751699999</v>
      </c>
      <c r="D73" s="202">
        <v>543.97045274000004</v>
      </c>
      <c r="E73" s="202"/>
      <c r="F73" s="202">
        <v>2956.4853279099998</v>
      </c>
      <c r="G73" s="206"/>
      <c r="H73" s="202">
        <v>1097.3864060900003</v>
      </c>
      <c r="I73" s="202">
        <v>1315.1284690799998</v>
      </c>
      <c r="J73" s="214">
        <v>0.45487238954855025</v>
      </c>
      <c r="K73" s="214">
        <v>0.54512761045144986</v>
      </c>
      <c r="L73" s="206"/>
      <c r="M73" s="202">
        <v>852.44549395999991</v>
      </c>
      <c r="N73" s="202">
        <v>729.55740176999996</v>
      </c>
      <c r="O73" s="214">
        <v>0.53883940178671241</v>
      </c>
      <c r="P73" s="214">
        <v>0.46116059821328759</v>
      </c>
    </row>
    <row r="74" spans="2:16">
      <c r="B74" s="322">
        <v>39295</v>
      </c>
      <c r="C74" s="202">
        <v>2548.87828068</v>
      </c>
      <c r="D74" s="202">
        <v>677.02844541000002</v>
      </c>
      <c r="E74" s="202"/>
      <c r="F74" s="202">
        <v>3225.9067260900001</v>
      </c>
      <c r="G74" s="206"/>
      <c r="H74" s="202">
        <v>1139.1831360099998</v>
      </c>
      <c r="I74" s="202">
        <v>1409.69514467</v>
      </c>
      <c r="J74" s="214">
        <v>0.44693508695365552</v>
      </c>
      <c r="K74" s="214">
        <v>0.55306491304634442</v>
      </c>
      <c r="L74" s="206"/>
      <c r="M74" s="202">
        <v>883.44883293000009</v>
      </c>
      <c r="N74" s="202">
        <v>786.66744036</v>
      </c>
      <c r="O74" s="214">
        <v>0.52897444750339095</v>
      </c>
      <c r="P74" s="214">
        <v>0.47102555249660899</v>
      </c>
    </row>
    <row r="75" spans="2:16">
      <c r="B75" s="322">
        <v>39326</v>
      </c>
      <c r="C75" s="202">
        <v>2495.4621753400002</v>
      </c>
      <c r="D75" s="202">
        <v>725.72288379000008</v>
      </c>
      <c r="E75" s="202"/>
      <c r="F75" s="202">
        <v>3221.1850591300004</v>
      </c>
      <c r="G75" s="206"/>
      <c r="H75" s="202">
        <v>1134.2419225000001</v>
      </c>
      <c r="I75" s="202">
        <v>1361.2202528400001</v>
      </c>
      <c r="J75" s="214">
        <v>0.45452178506591173</v>
      </c>
      <c r="K75" s="214">
        <v>0.54547821493408821</v>
      </c>
      <c r="L75" s="206"/>
      <c r="M75" s="202">
        <v>936.47221574000002</v>
      </c>
      <c r="N75" s="202">
        <v>802.96922179000001</v>
      </c>
      <c r="O75" s="214">
        <v>0.53837524824623406</v>
      </c>
      <c r="P75" s="214">
        <v>0.46162475175376594</v>
      </c>
    </row>
    <row r="76" spans="2:16">
      <c r="B76" s="322">
        <v>39356</v>
      </c>
      <c r="C76" s="202">
        <v>2485.6536417399998</v>
      </c>
      <c r="D76" s="202">
        <v>756.32314486999996</v>
      </c>
      <c r="E76" s="202"/>
      <c r="F76" s="202">
        <v>3241.9767866099996</v>
      </c>
      <c r="G76" s="206"/>
      <c r="H76" s="202">
        <v>1126.88404711</v>
      </c>
      <c r="I76" s="202">
        <v>1358.7695946299998</v>
      </c>
      <c r="J76" s="214">
        <v>0.45335521739109313</v>
      </c>
      <c r="K76" s="214">
        <v>0.54664478260890681</v>
      </c>
      <c r="L76" s="206"/>
      <c r="M76" s="202">
        <v>979.81276757000001</v>
      </c>
      <c r="N76" s="202">
        <v>794.98992158999999</v>
      </c>
      <c r="O76" s="214">
        <v>0.55206856151076578</v>
      </c>
      <c r="P76" s="214">
        <v>0.44793143848923422</v>
      </c>
    </row>
    <row r="77" spans="2:16">
      <c r="B77" s="322">
        <v>39387</v>
      </c>
      <c r="C77" s="202">
        <v>2713.0523907299998</v>
      </c>
      <c r="D77" s="202">
        <v>915.92945301999998</v>
      </c>
      <c r="E77" s="202"/>
      <c r="F77" s="202">
        <v>3628.9818437499998</v>
      </c>
      <c r="G77" s="206"/>
      <c r="H77" s="202">
        <v>1155.73141622</v>
      </c>
      <c r="I77" s="202">
        <v>1557.32097451</v>
      </c>
      <c r="J77" s="214">
        <v>0.42598934696908958</v>
      </c>
      <c r="K77" s="214">
        <v>0.57401065303091037</v>
      </c>
      <c r="L77" s="206"/>
      <c r="M77" s="202">
        <v>1039.1494813900001</v>
      </c>
      <c r="N77" s="202">
        <v>922.65614959000004</v>
      </c>
      <c r="O77" s="214">
        <v>0.52969033475090166</v>
      </c>
      <c r="P77" s="214">
        <v>0.47030966524909834</v>
      </c>
    </row>
    <row r="78" spans="2:16">
      <c r="B78" s="322">
        <v>39417</v>
      </c>
      <c r="C78" s="202">
        <v>3043.6606524600002</v>
      </c>
      <c r="D78" s="202">
        <v>1010.7271182700001</v>
      </c>
      <c r="E78" s="202"/>
      <c r="F78" s="202">
        <v>4054.3877707300003</v>
      </c>
      <c r="G78" s="206"/>
      <c r="H78" s="202">
        <v>1302.25062942</v>
      </c>
      <c r="I78" s="202">
        <v>1741.4100230399999</v>
      </c>
      <c r="J78" s="214">
        <v>0.42785670878501925</v>
      </c>
      <c r="K78" s="214">
        <v>0.57214329121498064</v>
      </c>
      <c r="L78" s="206"/>
      <c r="M78" s="202">
        <v>1019.09389374</v>
      </c>
      <c r="N78" s="202">
        <v>964.40933974999996</v>
      </c>
      <c r="O78" s="214">
        <v>0.513784841150418</v>
      </c>
      <c r="P78" s="214">
        <v>0.48621515884958205</v>
      </c>
    </row>
    <row r="79" spans="2:16">
      <c r="B79" s="322">
        <v>39448</v>
      </c>
      <c r="C79" s="202">
        <v>3074.4851463099999</v>
      </c>
      <c r="D79" s="202">
        <v>1057.8933117399999</v>
      </c>
      <c r="E79" s="202"/>
      <c r="F79" s="202">
        <v>4132.3784580499996</v>
      </c>
      <c r="G79" s="206"/>
      <c r="H79" s="202">
        <v>1300.6015393399998</v>
      </c>
      <c r="I79" s="202">
        <v>1773.8836069700001</v>
      </c>
      <c r="J79" s="214">
        <v>0.42303067910442926</v>
      </c>
      <c r="K79" s="214">
        <v>0.57696932089557074</v>
      </c>
      <c r="L79" s="206"/>
      <c r="M79" s="202">
        <v>1083.13001601</v>
      </c>
      <c r="N79" s="202">
        <v>994.71517474999996</v>
      </c>
      <c r="O79" s="214">
        <v>0.52127560841711718</v>
      </c>
      <c r="P79" s="214">
        <v>0.47872439158288271</v>
      </c>
    </row>
    <row r="80" spans="2:16">
      <c r="B80" s="322">
        <v>39479</v>
      </c>
      <c r="C80" s="202">
        <v>3361.0710578199996</v>
      </c>
      <c r="D80" s="202">
        <v>929.69927199000006</v>
      </c>
      <c r="E80" s="202"/>
      <c r="F80" s="202">
        <v>4290.7703298099996</v>
      </c>
      <c r="G80" s="206"/>
      <c r="H80" s="202">
        <v>1319.9689378199996</v>
      </c>
      <c r="I80" s="202">
        <v>2041.10212</v>
      </c>
      <c r="J80" s="214">
        <v>0.3927227110384674</v>
      </c>
      <c r="K80" s="214">
        <v>0.60727728896153266</v>
      </c>
      <c r="L80" s="206"/>
      <c r="M80" s="202">
        <v>1031.7704939400001</v>
      </c>
      <c r="N80" s="202">
        <v>895.26351375000002</v>
      </c>
      <c r="O80" s="214">
        <v>0.535418933875909</v>
      </c>
      <c r="P80" s="214">
        <v>0.464581066124091</v>
      </c>
    </row>
    <row r="81" spans="2:16">
      <c r="B81" s="322">
        <v>39508</v>
      </c>
      <c r="C81" s="202">
        <v>3655.09927075</v>
      </c>
      <c r="D81" s="202">
        <v>767.94403092000005</v>
      </c>
      <c r="E81" s="202"/>
      <c r="F81" s="202">
        <v>4423.0433016699999</v>
      </c>
      <c r="G81" s="206"/>
      <c r="H81" s="202">
        <v>1390.3799377600003</v>
      </c>
      <c r="I81" s="202">
        <v>2264.7193329899997</v>
      </c>
      <c r="J81" s="214">
        <v>0.38039457611631555</v>
      </c>
      <c r="K81" s="214">
        <v>0.61960542388368445</v>
      </c>
      <c r="L81" s="206"/>
      <c r="M81" s="202">
        <v>947.55907815</v>
      </c>
      <c r="N81" s="202">
        <v>891.32673075000002</v>
      </c>
      <c r="O81" s="214">
        <v>0.51528978774207779</v>
      </c>
      <c r="P81" s="214">
        <v>0.48471021225792221</v>
      </c>
    </row>
    <row r="82" spans="2:16">
      <c r="B82" s="322">
        <v>39539</v>
      </c>
      <c r="C82" s="202">
        <v>4086.7173765300004</v>
      </c>
      <c r="D82" s="202">
        <v>806.07992941999998</v>
      </c>
      <c r="E82" s="202"/>
      <c r="F82" s="202">
        <v>4892.79730595</v>
      </c>
      <c r="G82" s="206"/>
      <c r="H82" s="202">
        <v>1445.69670896</v>
      </c>
      <c r="I82" s="202">
        <v>2641.0206675700001</v>
      </c>
      <c r="J82" s="214">
        <v>0.35375500083823502</v>
      </c>
      <c r="K82" s="214">
        <v>0.64624499916176492</v>
      </c>
      <c r="L82" s="206"/>
      <c r="M82" s="202">
        <v>949.34686753999995</v>
      </c>
      <c r="N82" s="202">
        <v>878.94542375000003</v>
      </c>
      <c r="O82" s="214">
        <v>0.519253333869369</v>
      </c>
      <c r="P82" s="214">
        <v>0.48074666613063105</v>
      </c>
    </row>
    <row r="83" spans="2:16">
      <c r="B83" s="322">
        <v>39569</v>
      </c>
      <c r="C83" s="202">
        <v>4002.6183926000003</v>
      </c>
      <c r="D83" s="202">
        <v>767.29959120000001</v>
      </c>
      <c r="E83" s="202"/>
      <c r="F83" s="202">
        <v>4769.9179838</v>
      </c>
      <c r="G83" s="206"/>
      <c r="H83" s="202">
        <v>1365.8993631700005</v>
      </c>
      <c r="I83" s="202">
        <v>2636.7190294299999</v>
      </c>
      <c r="J83" s="214">
        <v>0.34125145821926495</v>
      </c>
      <c r="K83" s="214">
        <v>0.65874854178073505</v>
      </c>
      <c r="L83" s="206"/>
      <c r="M83" s="202">
        <v>906.11979899000005</v>
      </c>
      <c r="N83" s="202">
        <v>949.77783575000001</v>
      </c>
      <c r="O83" s="214">
        <v>0.48823802672551059</v>
      </c>
      <c r="P83" s="214">
        <v>0.51176197327448936</v>
      </c>
    </row>
    <row r="84" spans="2:16">
      <c r="B84" s="322">
        <v>39600</v>
      </c>
      <c r="C84" s="202">
        <v>3984.7594933999999</v>
      </c>
      <c r="D84" s="202">
        <v>705.15196355000012</v>
      </c>
      <c r="E84" s="202"/>
      <c r="F84" s="202">
        <v>4689.9114569499998</v>
      </c>
      <c r="G84" s="206"/>
      <c r="H84" s="202">
        <v>1450.8263952900004</v>
      </c>
      <c r="I84" s="202">
        <v>2533.9330981099997</v>
      </c>
      <c r="J84" s="214">
        <v>0.3640938424748143</v>
      </c>
      <c r="K84" s="214">
        <v>0.63590615752518576</v>
      </c>
      <c r="L84" s="206"/>
      <c r="M84" s="202">
        <v>949.46178324000005</v>
      </c>
      <c r="N84" s="202">
        <v>869.85168090999991</v>
      </c>
      <c r="O84" s="214">
        <v>0.52187916043571814</v>
      </c>
      <c r="P84" s="214">
        <v>0.47812083956428181</v>
      </c>
    </row>
    <row r="85" spans="2:16">
      <c r="B85" s="322">
        <v>39630</v>
      </c>
      <c r="C85" s="202">
        <v>4126.9454704099999</v>
      </c>
      <c r="D85" s="202">
        <v>745.97977246000005</v>
      </c>
      <c r="E85" s="202"/>
      <c r="F85" s="202">
        <v>4872.9252428700001</v>
      </c>
      <c r="G85" s="206"/>
      <c r="H85" s="202">
        <v>1433.0291892099995</v>
      </c>
      <c r="I85" s="202">
        <v>2693.9162812000004</v>
      </c>
      <c r="J85" s="214">
        <v>0.34723724834378106</v>
      </c>
      <c r="K85" s="214">
        <v>0.652762751656219</v>
      </c>
      <c r="L85" s="206"/>
      <c r="M85" s="202">
        <v>922.34940838</v>
      </c>
      <c r="N85" s="202">
        <v>941.94309591000001</v>
      </c>
      <c r="O85" s="214">
        <v>0.494745007158235</v>
      </c>
      <c r="P85" s="214">
        <v>0.50525499284176489</v>
      </c>
    </row>
    <row r="86" spans="2:16">
      <c r="B86" s="322">
        <v>39661</v>
      </c>
      <c r="C86" s="202">
        <v>4147.34862789</v>
      </c>
      <c r="D86" s="202">
        <v>804.54897366</v>
      </c>
      <c r="E86" s="202"/>
      <c r="F86" s="202">
        <v>4951.8976015500002</v>
      </c>
      <c r="G86" s="206"/>
      <c r="H86" s="202">
        <v>1446.9386487999998</v>
      </c>
      <c r="I86" s="202">
        <v>2700.40997909</v>
      </c>
      <c r="J86" s="214">
        <v>0.34888281131459703</v>
      </c>
      <c r="K86" s="214">
        <v>0.65111718868540291</v>
      </c>
      <c r="L86" s="206"/>
      <c r="M86" s="202">
        <v>982.70020150000005</v>
      </c>
      <c r="N86" s="202">
        <v>981.45363591</v>
      </c>
      <c r="O86" s="214">
        <v>0.50031732890933933</v>
      </c>
      <c r="P86" s="214">
        <v>0.49968267109066067</v>
      </c>
    </row>
    <row r="87" spans="2:16">
      <c r="B87" s="322">
        <v>39692</v>
      </c>
      <c r="C87" s="202">
        <v>3806.5808907999995</v>
      </c>
      <c r="D87" s="202">
        <v>947.96252513999991</v>
      </c>
      <c r="E87" s="202"/>
      <c r="F87" s="202">
        <v>4754.5434159399992</v>
      </c>
      <c r="G87" s="206"/>
      <c r="H87" s="202">
        <v>1383.2899173799992</v>
      </c>
      <c r="I87" s="202">
        <v>2423.2909734200002</v>
      </c>
      <c r="J87" s="214">
        <v>0.36339433130745424</v>
      </c>
      <c r="K87" s="214">
        <v>0.63660566869254576</v>
      </c>
      <c r="L87" s="206"/>
      <c r="M87" s="202">
        <v>1014.2690933899999</v>
      </c>
      <c r="N87" s="202">
        <v>1019.19027599</v>
      </c>
      <c r="O87" s="214">
        <v>0.49878994813614091</v>
      </c>
      <c r="P87" s="214">
        <v>0.50121005186385914</v>
      </c>
    </row>
    <row r="88" spans="2:16">
      <c r="B88" s="322">
        <v>39722</v>
      </c>
      <c r="C88" s="202">
        <v>3923.6546362299996</v>
      </c>
      <c r="D88" s="202">
        <v>974.62888672000008</v>
      </c>
      <c r="E88" s="202"/>
      <c r="F88" s="202">
        <v>4898.2835229499997</v>
      </c>
      <c r="G88" s="206"/>
      <c r="H88" s="202">
        <v>1574.4107830799994</v>
      </c>
      <c r="I88" s="202">
        <v>2349.2438531500002</v>
      </c>
      <c r="J88" s="214">
        <v>0.40126130586068981</v>
      </c>
      <c r="K88" s="214">
        <v>0.59873869413931025</v>
      </c>
      <c r="L88" s="206"/>
      <c r="M88" s="202">
        <v>1062.95561905</v>
      </c>
      <c r="N88" s="202">
        <v>1019.24535679</v>
      </c>
      <c r="O88" s="214">
        <v>0.51049616794132147</v>
      </c>
      <c r="P88" s="214">
        <v>0.48950383205867859</v>
      </c>
    </row>
    <row r="89" spans="2:16">
      <c r="B89" s="322">
        <v>39753</v>
      </c>
      <c r="C89" s="202">
        <v>4130.9669730099995</v>
      </c>
      <c r="D89" s="202">
        <v>822.56509744999994</v>
      </c>
      <c r="E89" s="202"/>
      <c r="F89" s="202">
        <v>4953.5320704599999</v>
      </c>
      <c r="G89" s="206"/>
      <c r="H89" s="202">
        <v>1782.62113056</v>
      </c>
      <c r="I89" s="202">
        <v>2348.34584245</v>
      </c>
      <c r="J89" s="214">
        <v>0.43152635743807605</v>
      </c>
      <c r="K89" s="214">
        <v>0.56847364256192412</v>
      </c>
      <c r="L89" s="206"/>
      <c r="M89" s="202">
        <v>1084.0583546500002</v>
      </c>
      <c r="N89" s="202">
        <v>878.83656579000001</v>
      </c>
      <c r="O89" s="214">
        <v>0.55227528654819635</v>
      </c>
      <c r="P89" s="214">
        <v>0.4477247134518037</v>
      </c>
    </row>
    <row r="90" spans="2:16">
      <c r="B90" s="322">
        <v>39783</v>
      </c>
      <c r="C90" s="202">
        <v>3977.4594832100001</v>
      </c>
      <c r="D90" s="202">
        <v>598.60791140000015</v>
      </c>
      <c r="E90" s="202"/>
      <c r="F90" s="202">
        <v>4576.0673946100005</v>
      </c>
      <c r="G90" s="206"/>
      <c r="H90" s="202">
        <v>1950.0220553700001</v>
      </c>
      <c r="I90" s="202">
        <v>2027.4374278399998</v>
      </c>
      <c r="J90" s="214">
        <v>0.49026823870905628</v>
      </c>
      <c r="K90" s="214">
        <v>0.50973176129094366</v>
      </c>
      <c r="L90" s="206"/>
      <c r="M90" s="202">
        <v>1043.6338877599999</v>
      </c>
      <c r="N90" s="202">
        <v>803.67751021000004</v>
      </c>
      <c r="O90" s="214">
        <v>0.5649474630573077</v>
      </c>
      <c r="P90" s="214">
        <v>0.43505253694269236</v>
      </c>
    </row>
    <row r="91" spans="2:16">
      <c r="B91" s="322">
        <v>39814</v>
      </c>
      <c r="C91" s="202">
        <v>3630.8421900600001</v>
      </c>
      <c r="D91" s="202">
        <v>616.88276069999995</v>
      </c>
      <c r="E91" s="202"/>
      <c r="F91" s="202">
        <v>4247.72495076</v>
      </c>
      <c r="G91" s="206"/>
      <c r="H91" s="202">
        <v>1613.6188609199999</v>
      </c>
      <c r="I91" s="202">
        <v>2017.22332914</v>
      </c>
      <c r="J91" s="214">
        <v>0.44441999306318924</v>
      </c>
      <c r="K91" s="214">
        <v>0.55558000693681087</v>
      </c>
      <c r="L91" s="206"/>
      <c r="M91" s="202">
        <v>1030.4401044799999</v>
      </c>
      <c r="N91" s="202">
        <v>786.49678921000009</v>
      </c>
      <c r="O91" s="214">
        <v>0.56713037643662401</v>
      </c>
      <c r="P91" s="214">
        <v>0.43286962356337605</v>
      </c>
    </row>
    <row r="92" spans="2:16">
      <c r="B92" s="322">
        <v>39845</v>
      </c>
      <c r="C92" s="202">
        <v>3676.0929383700004</v>
      </c>
      <c r="D92" s="202">
        <v>671.40958395000007</v>
      </c>
      <c r="E92" s="202"/>
      <c r="F92" s="202">
        <v>4347.5025223200009</v>
      </c>
      <c r="G92" s="206"/>
      <c r="H92" s="202">
        <v>1719.9974002000004</v>
      </c>
      <c r="I92" s="202">
        <v>1956.0955381700001</v>
      </c>
      <c r="J92" s="214">
        <v>0.46788735460063113</v>
      </c>
      <c r="K92" s="214">
        <v>0.53211264539936887</v>
      </c>
      <c r="L92" s="206"/>
      <c r="M92" s="202">
        <v>1020.5119554600001</v>
      </c>
      <c r="N92" s="202">
        <v>814.26909021000006</v>
      </c>
      <c r="O92" s="214">
        <v>0.55620367229559187</v>
      </c>
      <c r="P92" s="214">
        <v>0.44379632770440813</v>
      </c>
    </row>
    <row r="93" spans="2:16">
      <c r="B93" s="322">
        <v>39873</v>
      </c>
      <c r="C93" s="202">
        <v>3593.2945849499997</v>
      </c>
      <c r="D93" s="202">
        <v>658.00109383999995</v>
      </c>
      <c r="E93" s="202"/>
      <c r="F93" s="202">
        <v>4251.2956787899993</v>
      </c>
      <c r="G93" s="206"/>
      <c r="H93" s="202">
        <v>1451.5156023</v>
      </c>
      <c r="I93" s="202">
        <v>2141.7789826499998</v>
      </c>
      <c r="J93" s="214">
        <v>0.40395118406920083</v>
      </c>
      <c r="K93" s="214">
        <v>0.59604881593079917</v>
      </c>
      <c r="L93" s="206"/>
      <c r="M93" s="202">
        <v>976.24680712999998</v>
      </c>
      <c r="N93" s="202">
        <v>823.89380735999998</v>
      </c>
      <c r="O93" s="214">
        <v>0.54231697194753958</v>
      </c>
      <c r="P93" s="214">
        <v>0.45768302805246042</v>
      </c>
    </row>
    <row r="94" spans="2:16">
      <c r="B94" s="322">
        <v>39904</v>
      </c>
      <c r="C94" s="202">
        <v>3974.0975583099998</v>
      </c>
      <c r="D94" s="202">
        <v>635.86288881000007</v>
      </c>
      <c r="E94" s="202">
        <v>30.230392890000001</v>
      </c>
      <c r="F94" s="202">
        <v>4640.1908400100001</v>
      </c>
      <c r="G94" s="206"/>
      <c r="H94" s="202">
        <v>1511.1313379999999</v>
      </c>
      <c r="I94" s="202">
        <v>2462.9662203100002</v>
      </c>
      <c r="J94" s="214">
        <v>0.38024515398223246</v>
      </c>
      <c r="K94" s="214">
        <v>0.61975484601776765</v>
      </c>
      <c r="L94" s="206"/>
      <c r="M94" s="202">
        <v>970.62512828000013</v>
      </c>
      <c r="N94" s="202">
        <v>866.91847021000001</v>
      </c>
      <c r="O94" s="214">
        <v>0.52821882924443841</v>
      </c>
      <c r="P94" s="214">
        <v>0.4717811707555617</v>
      </c>
    </row>
    <row r="95" spans="2:16">
      <c r="B95" s="322">
        <v>39934</v>
      </c>
      <c r="C95" s="202">
        <v>4129.1539232199993</v>
      </c>
      <c r="D95" s="202">
        <v>649.79188239999996</v>
      </c>
      <c r="E95" s="202">
        <v>295.96782644000001</v>
      </c>
      <c r="F95" s="202">
        <v>5074.9136320599991</v>
      </c>
      <c r="G95" s="206"/>
      <c r="H95" s="202">
        <v>1548.8211739099997</v>
      </c>
      <c r="I95" s="202">
        <v>2580.3327493100001</v>
      </c>
      <c r="J95" s="214">
        <v>0.3750940756168753</v>
      </c>
      <c r="K95" s="214">
        <v>0.62490592438312476</v>
      </c>
      <c r="L95" s="206"/>
      <c r="M95" s="202">
        <v>974.84165205999989</v>
      </c>
      <c r="N95" s="202">
        <v>878.21212610999987</v>
      </c>
      <c r="O95" s="214">
        <v>0.52607304954889855</v>
      </c>
      <c r="P95" s="214">
        <v>0.4739269504511015</v>
      </c>
    </row>
    <row r="96" spans="2:16">
      <c r="B96" s="322">
        <v>39965</v>
      </c>
      <c r="C96" s="202">
        <v>3904.8811808200003</v>
      </c>
      <c r="D96" s="202">
        <v>868.40009519</v>
      </c>
      <c r="E96" s="202">
        <v>327.11437544</v>
      </c>
      <c r="F96" s="202">
        <v>5100.3956514500005</v>
      </c>
      <c r="G96" s="206"/>
      <c r="H96" s="202">
        <v>1756.1612969500002</v>
      </c>
      <c r="I96" s="202">
        <v>2148.7198838700001</v>
      </c>
      <c r="J96" s="214">
        <v>0.44973488708847664</v>
      </c>
      <c r="K96" s="214">
        <v>0.55026511291152336</v>
      </c>
      <c r="L96" s="206"/>
      <c r="M96" s="202">
        <v>1056.9995122500002</v>
      </c>
      <c r="N96" s="202">
        <v>1050.10314391</v>
      </c>
      <c r="O96" s="214">
        <v>0.50163645760680886</v>
      </c>
      <c r="P96" s="214">
        <v>0.49836354239319119</v>
      </c>
    </row>
    <row r="97" spans="2:16">
      <c r="B97" s="322">
        <v>39995</v>
      </c>
      <c r="C97" s="202">
        <v>3985.8579755999999</v>
      </c>
      <c r="D97" s="202">
        <v>805.90143794000005</v>
      </c>
      <c r="E97" s="202">
        <v>375.73110200000002</v>
      </c>
      <c r="F97" s="202">
        <v>5167.4905155399993</v>
      </c>
      <c r="G97" s="206"/>
      <c r="H97" s="202">
        <v>1783.3030916</v>
      </c>
      <c r="I97" s="202">
        <v>2202.5548840000001</v>
      </c>
      <c r="J97" s="214">
        <v>0.44740758514647161</v>
      </c>
      <c r="K97" s="214">
        <v>0.55259241485352839</v>
      </c>
      <c r="L97" s="206"/>
      <c r="M97" s="202">
        <v>1043.3602782400001</v>
      </c>
      <c r="N97" s="202">
        <v>1073.3538635099999</v>
      </c>
      <c r="O97" s="214">
        <v>0.49291506002666891</v>
      </c>
      <c r="P97" s="214">
        <v>0.50708493997333115</v>
      </c>
    </row>
    <row r="98" spans="2:16">
      <c r="B98" s="322">
        <v>40026</v>
      </c>
      <c r="C98" s="202">
        <v>4212.7902471899997</v>
      </c>
      <c r="D98" s="202">
        <v>874.28099221000002</v>
      </c>
      <c r="E98" s="202">
        <v>374.22029800000001</v>
      </c>
      <c r="F98" s="202">
        <v>5461.2915374000004</v>
      </c>
      <c r="G98" s="206"/>
      <c r="H98" s="202">
        <v>1928.7916461900002</v>
      </c>
      <c r="I98" s="202">
        <v>2283.9986009999998</v>
      </c>
      <c r="J98" s="214">
        <v>0.45784184187108196</v>
      </c>
      <c r="K98" s="214">
        <v>0.5421581581289181</v>
      </c>
      <c r="L98" s="206"/>
      <c r="M98" s="202">
        <v>1094.2072105699999</v>
      </c>
      <c r="N98" s="202">
        <v>1120.6934365100001</v>
      </c>
      <c r="O98" s="214">
        <v>0.49402089976926999</v>
      </c>
      <c r="P98" s="214">
        <v>0.50597910023073001</v>
      </c>
    </row>
    <row r="99" spans="2:16">
      <c r="B99" s="322">
        <v>40057</v>
      </c>
      <c r="C99" s="202">
        <v>3752.2343094299999</v>
      </c>
      <c r="D99" s="202">
        <v>877.73772200999997</v>
      </c>
      <c r="E99" s="202">
        <v>382.56815062999999</v>
      </c>
      <c r="F99" s="202">
        <v>5012.5401820699999</v>
      </c>
      <c r="G99" s="206"/>
      <c r="H99" s="202">
        <v>1798.7345805299997</v>
      </c>
      <c r="I99" s="202">
        <v>1953.4997289</v>
      </c>
      <c r="J99" s="214">
        <v>0.47937693443329898</v>
      </c>
      <c r="K99" s="214">
        <v>0.52062306556670113</v>
      </c>
      <c r="L99" s="206"/>
      <c r="M99" s="202">
        <v>1110.9925400700001</v>
      </c>
      <c r="N99" s="202">
        <v>1215.6488678199999</v>
      </c>
      <c r="O99" s="214">
        <v>0.47750914098857394</v>
      </c>
      <c r="P99" s="214">
        <v>0.52249085901142611</v>
      </c>
    </row>
    <row r="100" spans="2:16">
      <c r="B100" s="322">
        <v>40087</v>
      </c>
      <c r="C100" s="202">
        <v>3739.9386064200003</v>
      </c>
      <c r="D100" s="202">
        <v>839.84894491</v>
      </c>
      <c r="E100" s="202">
        <v>384.884389</v>
      </c>
      <c r="F100" s="202">
        <v>4964.6719403300003</v>
      </c>
      <c r="G100" s="206"/>
      <c r="H100" s="202">
        <v>1807.25734242</v>
      </c>
      <c r="I100" s="202">
        <v>1932.6812640000001</v>
      </c>
      <c r="J100" s="214">
        <v>0.48323182078915727</v>
      </c>
      <c r="K100" s="214">
        <v>0.51676817921084273</v>
      </c>
      <c r="L100" s="206"/>
      <c r="M100" s="202">
        <v>1157.0881104600001</v>
      </c>
      <c r="N100" s="202">
        <v>1187.9561925099999</v>
      </c>
      <c r="O100" s="214">
        <v>0.49341844373453725</v>
      </c>
      <c r="P100" s="214">
        <v>0.50658155626546275</v>
      </c>
    </row>
    <row r="101" spans="2:16">
      <c r="B101" s="322">
        <v>40118</v>
      </c>
      <c r="C101" s="202">
        <v>3920.1039550400001</v>
      </c>
      <c r="D101" s="202">
        <v>852.78840334000006</v>
      </c>
      <c r="E101" s="202">
        <v>384.52841000000001</v>
      </c>
      <c r="F101" s="202">
        <v>5157.4207683800005</v>
      </c>
      <c r="G101" s="206"/>
      <c r="H101" s="202">
        <v>1821.76340504</v>
      </c>
      <c r="I101" s="202">
        <v>2098.3405499999999</v>
      </c>
      <c r="J101" s="214">
        <v>0.46472323844825464</v>
      </c>
      <c r="K101" s="214">
        <v>0.53527676155174531</v>
      </c>
      <c r="L101" s="206"/>
      <c r="M101" s="202">
        <v>1154.3394672300001</v>
      </c>
      <c r="N101" s="202">
        <v>1139.6770445100001</v>
      </c>
      <c r="O101" s="214">
        <v>0.50319579711936746</v>
      </c>
      <c r="P101" s="214">
        <v>0.49680420288063259</v>
      </c>
    </row>
    <row r="102" spans="2:16">
      <c r="B102" s="322">
        <v>40148</v>
      </c>
      <c r="C102" s="202">
        <v>4535.3986298299997</v>
      </c>
      <c r="D102" s="202">
        <v>822.01250739999989</v>
      </c>
      <c r="E102" s="202">
        <v>388.91277930999996</v>
      </c>
      <c r="F102" s="202">
        <v>5746.3239165399991</v>
      </c>
      <c r="G102" s="206"/>
      <c r="H102" s="202">
        <v>2129.0426180500003</v>
      </c>
      <c r="I102" s="202">
        <v>2406.3560117799998</v>
      </c>
      <c r="J102" s="214">
        <v>0.46942789197116347</v>
      </c>
      <c r="K102" s="214">
        <v>0.53057210802883648</v>
      </c>
      <c r="L102" s="206"/>
      <c r="M102" s="202">
        <v>1112.6060085600004</v>
      </c>
      <c r="N102" s="202">
        <v>1133.84289431</v>
      </c>
      <c r="O102" s="214">
        <v>0.49527323196114814</v>
      </c>
      <c r="P102" s="214">
        <v>0.50472676803885186</v>
      </c>
    </row>
    <row r="103" spans="2:16">
      <c r="B103" s="322">
        <v>40179</v>
      </c>
      <c r="C103" s="202">
        <v>4417.9372530300006</v>
      </c>
      <c r="D103" s="202">
        <v>903.65987014999985</v>
      </c>
      <c r="E103" s="202">
        <v>438.37655242999995</v>
      </c>
      <c r="F103" s="202">
        <v>5759.9736756100001</v>
      </c>
      <c r="G103" s="206"/>
      <c r="H103" s="202">
        <v>2125.9097111000005</v>
      </c>
      <c r="I103" s="202">
        <v>2292.0275419300001</v>
      </c>
      <c r="J103" s="214">
        <v>0.48119961632365088</v>
      </c>
      <c r="K103" s="214">
        <v>0.51880038367634906</v>
      </c>
      <c r="L103" s="206"/>
      <c r="M103" s="202">
        <v>1240.5312421899996</v>
      </c>
      <c r="N103" s="202">
        <v>1321.80767846</v>
      </c>
      <c r="O103" s="214">
        <v>0.48414018621522115</v>
      </c>
      <c r="P103" s="214">
        <v>0.51585981378477885</v>
      </c>
    </row>
    <row r="104" spans="2:16">
      <c r="B104" s="322">
        <v>40210</v>
      </c>
      <c r="C104" s="202">
        <v>4566.8893776799996</v>
      </c>
      <c r="D104" s="202">
        <v>926.01045734000013</v>
      </c>
      <c r="E104" s="202">
        <v>448.07352391000001</v>
      </c>
      <c r="F104" s="202">
        <v>5940.9733589300004</v>
      </c>
      <c r="G104" s="206"/>
      <c r="H104" s="202">
        <v>1981.9435427899996</v>
      </c>
      <c r="I104" s="202">
        <v>2584.9458348899998</v>
      </c>
      <c r="J104" s="214">
        <v>0.4339810708961897</v>
      </c>
      <c r="K104" s="214">
        <v>0.56601892910381024</v>
      </c>
      <c r="L104" s="206"/>
      <c r="M104" s="202">
        <v>1279.69989708</v>
      </c>
      <c r="N104" s="202">
        <v>1378.7521350500001</v>
      </c>
      <c r="O104" s="214">
        <v>0.48137031686619569</v>
      </c>
      <c r="P104" s="214">
        <v>0.51862968313380431</v>
      </c>
    </row>
    <row r="105" spans="2:16">
      <c r="B105" s="322">
        <v>40238</v>
      </c>
      <c r="C105" s="202">
        <v>4584.0553420900005</v>
      </c>
      <c r="D105" s="202">
        <v>907.07798808999996</v>
      </c>
      <c r="E105" s="202">
        <v>453.77001189999999</v>
      </c>
      <c r="F105" s="202">
        <v>5944.9033420800006</v>
      </c>
      <c r="G105" s="206"/>
      <c r="H105" s="202">
        <v>2219.88768613</v>
      </c>
      <c r="I105" s="202">
        <v>2364.16765596</v>
      </c>
      <c r="J105" s="214">
        <v>0.48426284598865488</v>
      </c>
      <c r="K105" s="214">
        <v>0.51573715401134523</v>
      </c>
      <c r="L105" s="206"/>
      <c r="M105" s="202">
        <v>1382.5326533499999</v>
      </c>
      <c r="N105" s="202">
        <v>1454.9205482499999</v>
      </c>
      <c r="O105" s="214">
        <v>0.487244213427171</v>
      </c>
      <c r="P105" s="214">
        <v>0.51275578657282905</v>
      </c>
    </row>
    <row r="106" spans="2:16">
      <c r="B106" s="322">
        <v>40269</v>
      </c>
      <c r="C106" s="202">
        <v>4504.6770362400011</v>
      </c>
      <c r="D106" s="202">
        <v>887.82915842000023</v>
      </c>
      <c r="E106" s="202">
        <v>459.62772411999998</v>
      </c>
      <c r="F106" s="202">
        <v>5852.1339187800013</v>
      </c>
      <c r="G106" s="206"/>
      <c r="H106" s="202">
        <v>2335.1081822000006</v>
      </c>
      <c r="I106" s="202">
        <v>2169.5688540400001</v>
      </c>
      <c r="J106" s="214">
        <v>0.51837416165778827</v>
      </c>
      <c r="K106" s="214">
        <v>0.48162583834221179</v>
      </c>
      <c r="L106" s="206"/>
      <c r="M106" s="202">
        <v>1343.8983756399998</v>
      </c>
      <c r="N106" s="202">
        <v>1541.23173116</v>
      </c>
      <c r="O106" s="214">
        <v>0.46580165396095957</v>
      </c>
      <c r="P106" s="214">
        <v>0.53419834603904048</v>
      </c>
    </row>
    <row r="107" spans="2:16">
      <c r="B107" s="322">
        <v>40299</v>
      </c>
      <c r="C107" s="202">
        <v>4562.2882975100001</v>
      </c>
      <c r="D107" s="202">
        <v>919.11659824000003</v>
      </c>
      <c r="E107" s="202">
        <v>468.03009444000008</v>
      </c>
      <c r="F107" s="202">
        <v>5949.4349901900005</v>
      </c>
      <c r="G107" s="206"/>
      <c r="H107" s="202">
        <v>2691.7932163200003</v>
      </c>
      <c r="I107" s="202">
        <v>1870.4950811900001</v>
      </c>
      <c r="J107" s="214">
        <v>0.59000945157041562</v>
      </c>
      <c r="K107" s="214">
        <v>0.40999054842958443</v>
      </c>
      <c r="L107" s="206"/>
      <c r="M107" s="202">
        <v>1366.8536386200001</v>
      </c>
      <c r="N107" s="202">
        <v>1411.30250985</v>
      </c>
      <c r="O107" s="214">
        <v>0.49200029284630403</v>
      </c>
      <c r="P107" s="214">
        <v>0.50799970715369602</v>
      </c>
    </row>
    <row r="108" spans="2:16">
      <c r="B108" s="322">
        <v>40330</v>
      </c>
      <c r="C108" s="202">
        <v>4324.6231922599991</v>
      </c>
      <c r="D108" s="202">
        <v>943.22778485000003</v>
      </c>
      <c r="E108" s="202">
        <v>473.45225326000008</v>
      </c>
      <c r="F108" s="202">
        <v>5741.3032303699993</v>
      </c>
      <c r="G108" s="206"/>
      <c r="H108" s="202">
        <v>2454.8141831999992</v>
      </c>
      <c r="I108" s="202">
        <v>1869.8090090599999</v>
      </c>
      <c r="J108" s="214">
        <v>0.56763654868093627</v>
      </c>
      <c r="K108" s="214">
        <v>0.43236345131906367</v>
      </c>
      <c r="L108" s="206"/>
      <c r="M108" s="202">
        <v>1421.821876</v>
      </c>
      <c r="N108" s="202">
        <v>1400.0358597300001</v>
      </c>
      <c r="O108" s="214">
        <v>0.50386022583529777</v>
      </c>
      <c r="P108" s="214">
        <v>0.49613977416470217</v>
      </c>
    </row>
    <row r="109" spans="2:16">
      <c r="B109" s="322">
        <v>40360</v>
      </c>
      <c r="C109" s="202">
        <v>4559.8108550699999</v>
      </c>
      <c r="D109" s="202">
        <v>1021.0109070200002</v>
      </c>
      <c r="E109" s="202">
        <v>477.39259675000005</v>
      </c>
      <c r="F109" s="202">
        <v>6058.2143588400004</v>
      </c>
      <c r="G109" s="206"/>
      <c r="H109" s="202">
        <v>2502.1587481699999</v>
      </c>
      <c r="I109" s="202">
        <v>2057.6521069</v>
      </c>
      <c r="J109" s="214">
        <v>0.54874178506502724</v>
      </c>
      <c r="K109" s="214">
        <v>0.45125821493497276</v>
      </c>
      <c r="L109" s="206"/>
      <c r="M109" s="202">
        <v>1409.2875974799997</v>
      </c>
      <c r="N109" s="202">
        <v>1222.25843616</v>
      </c>
      <c r="O109" s="214">
        <v>0.5355359851070699</v>
      </c>
      <c r="P109" s="214">
        <v>0.4644640148929301</v>
      </c>
    </row>
    <row r="110" spans="2:16">
      <c r="B110" s="322">
        <v>40391</v>
      </c>
      <c r="C110" s="202">
        <v>4338.2729943800014</v>
      </c>
      <c r="D110" s="202">
        <v>952.31759924999994</v>
      </c>
      <c r="E110" s="202">
        <v>481.18048734999996</v>
      </c>
      <c r="F110" s="202">
        <v>5771.771080980001</v>
      </c>
      <c r="G110" s="206"/>
      <c r="H110" s="202">
        <v>2417.0293007800005</v>
      </c>
      <c r="I110" s="202">
        <v>1921.2436936000001</v>
      </c>
      <c r="J110" s="214">
        <v>0.5571408954464443</v>
      </c>
      <c r="K110" s="214">
        <v>0.44285910455355576</v>
      </c>
      <c r="L110" s="206"/>
      <c r="M110" s="202">
        <v>1411.6141595600002</v>
      </c>
      <c r="N110" s="202">
        <v>1398.4499135199999</v>
      </c>
      <c r="O110" s="214">
        <v>0.50234233912424131</v>
      </c>
      <c r="P110" s="214">
        <v>0.49765766087575869</v>
      </c>
    </row>
    <row r="111" spans="2:16">
      <c r="B111" s="322">
        <v>40422</v>
      </c>
      <c r="C111" s="202">
        <v>4180.1376647200004</v>
      </c>
      <c r="D111" s="202">
        <v>894.61105121000026</v>
      </c>
      <c r="E111" s="202">
        <v>484.97615533000004</v>
      </c>
      <c r="F111" s="202">
        <v>5559.7248712600012</v>
      </c>
      <c r="G111" s="206"/>
      <c r="H111" s="202">
        <v>2334.2667203699998</v>
      </c>
      <c r="I111" s="202">
        <v>1845.8709443500002</v>
      </c>
      <c r="J111" s="214">
        <v>0.5584186234034848</v>
      </c>
      <c r="K111" s="214">
        <v>0.44158137659651531</v>
      </c>
      <c r="L111" s="206"/>
      <c r="M111" s="202">
        <v>1370.6303710699999</v>
      </c>
      <c r="N111" s="202">
        <v>1383.1228470400001</v>
      </c>
      <c r="O111" s="214">
        <v>0.49773173647372543</v>
      </c>
      <c r="P111" s="214">
        <v>0.50226826352627452</v>
      </c>
    </row>
    <row r="112" spans="2:16">
      <c r="B112" s="322">
        <v>40452</v>
      </c>
      <c r="C112" s="202">
        <v>4174.9022124999992</v>
      </c>
      <c r="D112" s="202">
        <v>874.82390100999999</v>
      </c>
      <c r="E112" s="202">
        <v>489.05640245000006</v>
      </c>
      <c r="F112" s="202">
        <v>5538.7825159599988</v>
      </c>
      <c r="G112" s="206"/>
      <c r="H112" s="202">
        <v>2432.7990402199994</v>
      </c>
      <c r="I112" s="202">
        <v>1742.1031722800001</v>
      </c>
      <c r="J112" s="214">
        <v>0.58272000549761371</v>
      </c>
      <c r="K112" s="214">
        <v>0.41727999450238629</v>
      </c>
      <c r="L112" s="206"/>
      <c r="M112" s="202">
        <v>1384.3972380599998</v>
      </c>
      <c r="N112" s="202">
        <v>1388.0030726499999</v>
      </c>
      <c r="O112" s="214">
        <v>0.4993496908480225</v>
      </c>
      <c r="P112" s="214">
        <v>0.5006503091519775</v>
      </c>
    </row>
    <row r="113" spans="2:16">
      <c r="B113" s="322">
        <v>40483</v>
      </c>
      <c r="C113" s="202">
        <v>4389.0712997700002</v>
      </c>
      <c r="D113" s="202">
        <v>949.20665691000011</v>
      </c>
      <c r="E113" s="202">
        <v>492.14987840000009</v>
      </c>
      <c r="F113" s="202">
        <v>5830.4278350800005</v>
      </c>
      <c r="G113" s="206"/>
      <c r="H113" s="202">
        <v>2487.327682170001</v>
      </c>
      <c r="I113" s="202">
        <v>1901.7436175999997</v>
      </c>
      <c r="J113" s="214">
        <v>0.56670933605028095</v>
      </c>
      <c r="K113" s="214">
        <v>0.43329066394971893</v>
      </c>
      <c r="L113" s="206"/>
      <c r="M113" s="202">
        <v>1461.3121289399996</v>
      </c>
      <c r="N113" s="202">
        <v>1351.51685537</v>
      </c>
      <c r="O113" s="214">
        <v>0.51951687681377701</v>
      </c>
      <c r="P113" s="214">
        <v>0.48048312318622299</v>
      </c>
    </row>
    <row r="114" spans="2:16">
      <c r="B114" s="322">
        <v>40513</v>
      </c>
      <c r="C114" s="202">
        <v>4954.8775420399988</v>
      </c>
      <c r="D114" s="202">
        <v>911.32114945000012</v>
      </c>
      <c r="E114" s="202">
        <v>497.96527533</v>
      </c>
      <c r="F114" s="202">
        <v>6364.1639668199987</v>
      </c>
      <c r="G114" s="206"/>
      <c r="H114" s="202">
        <v>2648.7170913799991</v>
      </c>
      <c r="I114" s="202">
        <v>2306.1604506599997</v>
      </c>
      <c r="J114" s="214">
        <v>0.53456761926137975</v>
      </c>
      <c r="K114" s="214">
        <v>0.46543238073862025</v>
      </c>
      <c r="L114" s="206"/>
      <c r="M114" s="202">
        <v>1501.5647255600002</v>
      </c>
      <c r="N114" s="202">
        <v>1350.3655427799999</v>
      </c>
      <c r="O114" s="214">
        <v>0.5265082187419694</v>
      </c>
      <c r="P114" s="214">
        <v>0.47349178125803065</v>
      </c>
    </row>
    <row r="115" spans="2:16">
      <c r="B115" s="322">
        <v>40544</v>
      </c>
      <c r="C115" s="202">
        <v>4484.4599963100009</v>
      </c>
      <c r="D115" s="202">
        <v>897.96077045999994</v>
      </c>
      <c r="E115" s="202">
        <v>557.06227946000001</v>
      </c>
      <c r="F115" s="202">
        <v>5939.4830462300015</v>
      </c>
      <c r="G115" s="206"/>
      <c r="H115" s="202">
        <v>2354.3520774600006</v>
      </c>
      <c r="I115" s="202">
        <v>2130.1079188499998</v>
      </c>
      <c r="J115" s="214">
        <v>0.52500235912401017</v>
      </c>
      <c r="K115" s="214">
        <v>0.47499764087598967</v>
      </c>
      <c r="L115" s="206"/>
      <c r="M115" s="202">
        <v>1531.0888668600001</v>
      </c>
      <c r="N115" s="202">
        <v>1289.5132678</v>
      </c>
      <c r="O115" s="214">
        <v>0.54282340924504757</v>
      </c>
      <c r="P115" s="214">
        <v>0.45717659075495243</v>
      </c>
    </row>
    <row r="116" spans="2:16">
      <c r="B116" s="322">
        <v>40575</v>
      </c>
      <c r="C116" s="202">
        <v>4776.40324624</v>
      </c>
      <c r="D116" s="202">
        <v>957.89051057000006</v>
      </c>
      <c r="E116" s="202">
        <v>557.29792955999994</v>
      </c>
      <c r="F116" s="202">
        <v>6291.5916863700004</v>
      </c>
      <c r="G116" s="206"/>
      <c r="H116" s="202">
        <v>2580.06444448</v>
      </c>
      <c r="I116" s="202">
        <v>2196.3388017599996</v>
      </c>
      <c r="J116" s="214">
        <v>0.54016889099785192</v>
      </c>
      <c r="K116" s="214">
        <v>0.45983110900214819</v>
      </c>
      <c r="L116" s="206"/>
      <c r="M116" s="202">
        <v>1520.9876632900007</v>
      </c>
      <c r="N116" s="202">
        <v>1297.35836483</v>
      </c>
      <c r="O116" s="214">
        <v>0.5396738541379843</v>
      </c>
      <c r="P116" s="214">
        <v>0.46032614586201576</v>
      </c>
    </row>
    <row r="117" spans="2:16">
      <c r="B117" s="322">
        <v>40603</v>
      </c>
      <c r="C117" s="202">
        <v>5095.6840359899998</v>
      </c>
      <c r="D117" s="202">
        <v>984.1141889999999</v>
      </c>
      <c r="E117" s="202">
        <v>556.87747696000008</v>
      </c>
      <c r="F117" s="202">
        <v>6636.6757019500001</v>
      </c>
      <c r="G117" s="206"/>
      <c r="H117" s="202">
        <v>2711.0071788800001</v>
      </c>
      <c r="I117" s="202">
        <v>2384.6768571099997</v>
      </c>
      <c r="J117" s="214">
        <v>0.5320202665103626</v>
      </c>
      <c r="K117" s="214">
        <v>0.46797973348963734</v>
      </c>
      <c r="L117" s="206"/>
      <c r="M117" s="202">
        <v>1514.0165614500002</v>
      </c>
      <c r="N117" s="202">
        <v>1306.4724146100002</v>
      </c>
      <c r="O117" s="214">
        <v>0.5367922279791929</v>
      </c>
      <c r="P117" s="214">
        <v>0.46320777202080704</v>
      </c>
    </row>
    <row r="118" spans="2:16">
      <c r="B118" s="322">
        <v>40634</v>
      </c>
      <c r="C118" s="202">
        <v>5133.4488121300001</v>
      </c>
      <c r="D118" s="202">
        <v>940.41236844000002</v>
      </c>
      <c r="E118" s="202">
        <v>569.77318527</v>
      </c>
      <c r="F118" s="202">
        <v>6643.6343658400001</v>
      </c>
      <c r="G118" s="206"/>
      <c r="H118" s="202">
        <v>2838.2302408400001</v>
      </c>
      <c r="I118" s="202">
        <v>2295.21857129</v>
      </c>
      <c r="J118" s="214">
        <v>0.55288955723751443</v>
      </c>
      <c r="K118" s="214">
        <v>0.44711044276248557</v>
      </c>
      <c r="L118" s="206"/>
      <c r="M118" s="202">
        <v>1521.2925385999999</v>
      </c>
      <c r="N118" s="202">
        <v>1289.4796993400003</v>
      </c>
      <c r="O118" s="214">
        <v>0.54123650364319342</v>
      </c>
      <c r="P118" s="214">
        <v>0.45876349635680652</v>
      </c>
    </row>
    <row r="119" spans="2:16">
      <c r="B119" s="322">
        <v>40664</v>
      </c>
      <c r="C119" s="202">
        <v>5057.3813180100005</v>
      </c>
      <c r="D119" s="202">
        <v>952.9593485700002</v>
      </c>
      <c r="E119" s="202">
        <v>585.02078213000004</v>
      </c>
      <c r="F119" s="202">
        <v>6595.3614487100012</v>
      </c>
      <c r="G119" s="206"/>
      <c r="H119" s="202">
        <v>2688.5465088699998</v>
      </c>
      <c r="I119" s="202">
        <v>2368.8348091400003</v>
      </c>
      <c r="J119" s="214">
        <v>0.53160842337431269</v>
      </c>
      <c r="K119" s="214">
        <v>0.46839157662568726</v>
      </c>
      <c r="L119" s="206"/>
      <c r="M119" s="202">
        <v>1603.8481001199998</v>
      </c>
      <c r="N119" s="202">
        <v>1233.64739996</v>
      </c>
      <c r="O119" s="214">
        <v>0.5652337070049207</v>
      </c>
      <c r="P119" s="214">
        <v>0.43476629299507918</v>
      </c>
    </row>
    <row r="120" spans="2:16">
      <c r="B120" s="322">
        <v>40695</v>
      </c>
      <c r="C120" s="202">
        <v>4928.9901638999991</v>
      </c>
      <c r="D120" s="202">
        <v>936.64153891000035</v>
      </c>
      <c r="E120" s="202">
        <v>587.99144410999997</v>
      </c>
      <c r="F120" s="202">
        <v>6453.6231469199993</v>
      </c>
      <c r="G120" s="206"/>
      <c r="H120" s="202">
        <v>2554.2420945999984</v>
      </c>
      <c r="I120" s="202">
        <v>2374.7480693000002</v>
      </c>
      <c r="J120" s="214">
        <v>0.51820799183315636</v>
      </c>
      <c r="K120" s="214">
        <v>0.4817920081668437</v>
      </c>
      <c r="L120" s="206"/>
      <c r="M120" s="202">
        <v>1864.3691363599999</v>
      </c>
      <c r="N120" s="202">
        <v>1297.5572850599999</v>
      </c>
      <c r="O120" s="214">
        <v>0.58963077816425735</v>
      </c>
      <c r="P120" s="214">
        <v>0.4103692218357427</v>
      </c>
    </row>
    <row r="121" spans="2:16">
      <c r="B121" s="322">
        <v>40725</v>
      </c>
      <c r="C121" s="202">
        <v>4786.6699954900005</v>
      </c>
      <c r="D121" s="202">
        <v>1015.7061978200002</v>
      </c>
      <c r="E121" s="202">
        <v>593.2645954300001</v>
      </c>
      <c r="F121" s="202">
        <v>6395.6407887400001</v>
      </c>
      <c r="G121" s="206"/>
      <c r="H121" s="202">
        <v>2542.9938486500005</v>
      </c>
      <c r="I121" s="202">
        <v>2243.67614684</v>
      </c>
      <c r="J121" s="214">
        <v>0.53126575490811123</v>
      </c>
      <c r="K121" s="214">
        <v>0.46873424509188877</v>
      </c>
      <c r="L121" s="206"/>
      <c r="M121" s="202">
        <v>1971.2905470699998</v>
      </c>
      <c r="N121" s="202">
        <v>1391.4551790799999</v>
      </c>
      <c r="O121" s="214">
        <v>0.58621457213981099</v>
      </c>
      <c r="P121" s="214">
        <v>0.41378542786018913</v>
      </c>
    </row>
    <row r="122" spans="2:16">
      <c r="B122" s="322">
        <v>40756</v>
      </c>
      <c r="C122" s="202">
        <v>4840.5157724999999</v>
      </c>
      <c r="D122" s="202">
        <v>1067.3002526799996</v>
      </c>
      <c r="E122" s="202">
        <v>599.08496956999988</v>
      </c>
      <c r="F122" s="202">
        <v>6506.9009947499999</v>
      </c>
      <c r="G122" s="206"/>
      <c r="H122" s="202">
        <v>2649.6960566500002</v>
      </c>
      <c r="I122" s="202">
        <v>2190.8197158499997</v>
      </c>
      <c r="J122" s="214">
        <v>0.54739952955085636</v>
      </c>
      <c r="K122" s="214">
        <v>0.45260047044914359</v>
      </c>
      <c r="L122" s="206"/>
      <c r="M122" s="202">
        <v>1981.5227070300004</v>
      </c>
      <c r="N122" s="202">
        <v>1326.90235704</v>
      </c>
      <c r="O122" s="214">
        <v>0.59893232237587568</v>
      </c>
      <c r="P122" s="214">
        <v>0.40106767762412443</v>
      </c>
    </row>
    <row r="123" spans="2:16">
      <c r="B123" s="322">
        <v>40787</v>
      </c>
      <c r="C123" s="202">
        <v>4926.3971572400005</v>
      </c>
      <c r="D123" s="202">
        <v>970.92454079999993</v>
      </c>
      <c r="E123" s="202">
        <v>604.32343846000003</v>
      </c>
      <c r="F123" s="202">
        <v>6501.6451365000003</v>
      </c>
      <c r="G123" s="206"/>
      <c r="H123" s="202">
        <v>2777.9913631300005</v>
      </c>
      <c r="I123" s="202">
        <v>2148.40579411</v>
      </c>
      <c r="J123" s="214">
        <v>0.56389918929848559</v>
      </c>
      <c r="K123" s="214">
        <v>0.43610081070151435</v>
      </c>
      <c r="L123" s="206"/>
      <c r="M123" s="202">
        <v>1991.7870885600005</v>
      </c>
      <c r="N123" s="202">
        <v>1298.7933440199999</v>
      </c>
      <c r="O123" s="214">
        <v>0.60529962095420575</v>
      </c>
      <c r="P123" s="214">
        <v>0.3947003790457943</v>
      </c>
    </row>
    <row r="124" spans="2:16">
      <c r="B124" s="322">
        <v>40817</v>
      </c>
      <c r="C124" s="202">
        <v>4789.9124050499995</v>
      </c>
      <c r="D124" s="202">
        <v>985.66266627999971</v>
      </c>
      <c r="E124" s="202">
        <v>611.33260946000007</v>
      </c>
      <c r="F124" s="202">
        <v>6386.9076807899992</v>
      </c>
      <c r="G124" s="206"/>
      <c r="H124" s="202">
        <v>2693.5106140899993</v>
      </c>
      <c r="I124" s="202">
        <v>2096.4017909599997</v>
      </c>
      <c r="J124" s="214">
        <v>0.5623298270027306</v>
      </c>
      <c r="K124" s="214">
        <v>0.43767017299726935</v>
      </c>
      <c r="L124" s="206"/>
      <c r="M124" s="202">
        <v>1938.0520261300001</v>
      </c>
      <c r="N124" s="202">
        <v>1281.2368478399999</v>
      </c>
      <c r="O124" s="214">
        <v>0.60201246362213234</v>
      </c>
      <c r="P124" s="214">
        <v>0.3979875363778676</v>
      </c>
    </row>
    <row r="125" spans="2:16">
      <c r="B125" s="322">
        <v>40848</v>
      </c>
      <c r="C125" s="202">
        <v>4251.5485634000006</v>
      </c>
      <c r="D125" s="202">
        <v>952.2933325700003</v>
      </c>
      <c r="E125" s="202">
        <v>620.94182060999992</v>
      </c>
      <c r="F125" s="202">
        <v>5824.7837165800011</v>
      </c>
      <c r="G125" s="206"/>
      <c r="H125" s="202">
        <v>2481.0693362100005</v>
      </c>
      <c r="I125" s="202">
        <v>1770.4792271900001</v>
      </c>
      <c r="J125" s="214">
        <v>0.58356838672115918</v>
      </c>
      <c r="K125" s="214">
        <v>0.41643161327884076</v>
      </c>
      <c r="L125" s="206"/>
      <c r="M125" s="202">
        <v>1949.5587156400002</v>
      </c>
      <c r="N125" s="202">
        <v>1269.8748818200002</v>
      </c>
      <c r="O125" s="214">
        <v>0.60555953605569668</v>
      </c>
      <c r="P125" s="214">
        <v>0.39444046394430338</v>
      </c>
    </row>
    <row r="126" spans="2:16">
      <c r="B126" s="322">
        <v>40878</v>
      </c>
      <c r="C126" s="202">
        <v>5077.7030505600005</v>
      </c>
      <c r="D126" s="202">
        <v>1006.55481133</v>
      </c>
      <c r="E126" s="202">
        <v>619.43530293000003</v>
      </c>
      <c r="F126" s="202">
        <v>6703.6931648200007</v>
      </c>
      <c r="G126" s="206"/>
      <c r="H126" s="202">
        <v>2597.3817168500004</v>
      </c>
      <c r="I126" s="202">
        <v>2480.3213337100001</v>
      </c>
      <c r="J126" s="214">
        <v>0.51152690320548488</v>
      </c>
      <c r="K126" s="214">
        <v>0.48847309679451517</v>
      </c>
      <c r="L126" s="206"/>
      <c r="M126" s="202">
        <v>1915.4073263500002</v>
      </c>
      <c r="N126" s="202">
        <v>1343.5421070499999</v>
      </c>
      <c r="O126" s="214">
        <v>0.58773766377580516</v>
      </c>
      <c r="P126" s="214">
        <v>0.41226233622419478</v>
      </c>
    </row>
    <row r="127" spans="2:16">
      <c r="B127" s="322">
        <v>40909</v>
      </c>
      <c r="C127" s="202">
        <v>5405.6438097399996</v>
      </c>
      <c r="D127" s="202">
        <v>1079.7090112800001</v>
      </c>
      <c r="E127" s="202">
        <v>680.54967147000002</v>
      </c>
      <c r="F127" s="202">
        <v>7165.9024924900004</v>
      </c>
      <c r="G127" s="206"/>
      <c r="H127" s="202">
        <v>2647.4428167999995</v>
      </c>
      <c r="I127" s="202">
        <v>2758.2009929400001</v>
      </c>
      <c r="J127" s="214">
        <v>0.48975532054660775</v>
      </c>
      <c r="K127" s="214">
        <v>0.51024467945339225</v>
      </c>
      <c r="L127" s="206"/>
      <c r="M127" s="202">
        <v>1988.9511607600002</v>
      </c>
      <c r="N127" s="202">
        <v>1252.9836055799999</v>
      </c>
      <c r="O127" s="214">
        <v>0.6135074590058569</v>
      </c>
      <c r="P127" s="214">
        <v>0.38649254099414299</v>
      </c>
    </row>
    <row r="128" spans="2:16">
      <c r="B128" s="322">
        <v>40940</v>
      </c>
      <c r="C128" s="202">
        <v>5471.1188845999995</v>
      </c>
      <c r="D128" s="202">
        <v>1197.2129874300006</v>
      </c>
      <c r="E128" s="202">
        <v>692.10440254000014</v>
      </c>
      <c r="F128" s="202">
        <v>7360.43627457</v>
      </c>
      <c r="G128" s="206"/>
      <c r="H128" s="202">
        <v>2802.338720759999</v>
      </c>
      <c r="I128" s="202">
        <v>2668.7801638400006</v>
      </c>
      <c r="J128" s="214">
        <v>0.51220578091402258</v>
      </c>
      <c r="K128" s="214">
        <v>0.48779421908597742</v>
      </c>
      <c r="L128" s="206"/>
      <c r="M128" s="202">
        <v>2036.55661229</v>
      </c>
      <c r="N128" s="202">
        <v>1407.3494316299998</v>
      </c>
      <c r="O128" s="214">
        <v>0.5913508052536488</v>
      </c>
      <c r="P128" s="214">
        <v>0.40864919474635114</v>
      </c>
    </row>
    <row r="129" spans="2:16">
      <c r="B129" s="322">
        <v>40969</v>
      </c>
      <c r="C129" s="202">
        <v>5695.2830562699992</v>
      </c>
      <c r="D129" s="202">
        <v>1185.7409168700001</v>
      </c>
      <c r="E129" s="202">
        <v>699.35370697999986</v>
      </c>
      <c r="F129" s="202">
        <v>7580.3776801199992</v>
      </c>
      <c r="G129" s="206"/>
      <c r="H129" s="202">
        <v>2867.0021726199993</v>
      </c>
      <c r="I129" s="202">
        <v>2828.2808836500003</v>
      </c>
      <c r="J129" s="214">
        <v>0.5033994174290749</v>
      </c>
      <c r="K129" s="214">
        <v>0.49660058257092499</v>
      </c>
      <c r="L129" s="206"/>
      <c r="M129" s="202">
        <v>2053.0347375399997</v>
      </c>
      <c r="N129" s="202">
        <v>1568.41292512</v>
      </c>
      <c r="O129" s="214">
        <v>0.56690995667517652</v>
      </c>
      <c r="P129" s="214">
        <v>0.43309004332482343</v>
      </c>
    </row>
    <row r="130" spans="2:16">
      <c r="B130" s="322">
        <v>41000</v>
      </c>
      <c r="C130" s="202">
        <v>5485.3602454799993</v>
      </c>
      <c r="D130" s="202">
        <v>1189.8891957600001</v>
      </c>
      <c r="E130" s="202">
        <v>711.89318299000013</v>
      </c>
      <c r="F130" s="202">
        <v>7387.1426242299995</v>
      </c>
      <c r="G130" s="206"/>
      <c r="H130" s="202">
        <v>2963.8345628499992</v>
      </c>
      <c r="I130" s="202">
        <v>2521.5256826300001</v>
      </c>
      <c r="J130" s="214">
        <v>0.5403172134942702</v>
      </c>
      <c r="K130" s="214">
        <v>0.4596827865057298</v>
      </c>
      <c r="L130" s="206"/>
      <c r="M130" s="202">
        <v>2063.0443138600003</v>
      </c>
      <c r="N130" s="202">
        <v>1571.85673374</v>
      </c>
      <c r="O130" s="214">
        <v>0.56756546790239515</v>
      </c>
      <c r="P130" s="214">
        <v>0.43243453209760491</v>
      </c>
    </row>
    <row r="131" spans="2:16">
      <c r="B131" s="322">
        <v>41030</v>
      </c>
      <c r="C131" s="202">
        <v>5340.64850983</v>
      </c>
      <c r="D131" s="202">
        <v>1075.6368121</v>
      </c>
      <c r="E131" s="202">
        <v>727.50167282999996</v>
      </c>
      <c r="F131" s="202">
        <v>7143.7869947599993</v>
      </c>
      <c r="G131" s="206"/>
      <c r="H131" s="202">
        <v>2769.0055870299998</v>
      </c>
      <c r="I131" s="202">
        <v>2571.6429228000002</v>
      </c>
      <c r="J131" s="214">
        <v>0.51847740624258776</v>
      </c>
      <c r="K131" s="214">
        <v>0.48152259375741224</v>
      </c>
      <c r="L131" s="206"/>
      <c r="M131" s="202">
        <v>2155.8369129700004</v>
      </c>
      <c r="N131" s="202">
        <v>1456.2139547900003</v>
      </c>
      <c r="O131" s="214">
        <v>0.59684566798665661</v>
      </c>
      <c r="P131" s="214">
        <v>0.40315433201334333</v>
      </c>
    </row>
    <row r="132" spans="2:16">
      <c r="B132" s="322">
        <v>41061</v>
      </c>
      <c r="C132" s="202">
        <v>5154.4689457400009</v>
      </c>
      <c r="D132" s="202">
        <v>1183.7211564800002</v>
      </c>
      <c r="E132" s="202">
        <v>729.27792717000011</v>
      </c>
      <c r="F132" s="202">
        <v>7067.468029390001</v>
      </c>
      <c r="G132" s="206"/>
      <c r="H132" s="202">
        <v>2865.1603325800011</v>
      </c>
      <c r="I132" s="202">
        <v>2289.3086131599998</v>
      </c>
      <c r="J132" s="214">
        <v>0.55585946151600385</v>
      </c>
      <c r="K132" s="214">
        <v>0.44414053848399615</v>
      </c>
      <c r="L132" s="206"/>
      <c r="M132" s="202">
        <v>2150.9459892200002</v>
      </c>
      <c r="N132" s="202">
        <v>1477.2768143400001</v>
      </c>
      <c r="O132" s="214">
        <v>0.59283734921391795</v>
      </c>
      <c r="P132" s="214">
        <v>0.4071626507860821</v>
      </c>
    </row>
    <row r="133" spans="2:16">
      <c r="B133" s="322">
        <v>41091</v>
      </c>
      <c r="C133" s="202">
        <v>5020.87593707</v>
      </c>
      <c r="D133" s="202">
        <v>1172.4995518599999</v>
      </c>
      <c r="E133" s="202">
        <v>728.04914767999992</v>
      </c>
      <c r="F133" s="202">
        <v>6921.4246366099997</v>
      </c>
      <c r="G133" s="206"/>
      <c r="H133" s="202">
        <v>3016.2600614799994</v>
      </c>
      <c r="I133" s="202">
        <v>2004.6158755899999</v>
      </c>
      <c r="J133" s="214">
        <v>0.60074379436672143</v>
      </c>
      <c r="K133" s="214">
        <v>0.39925620563327857</v>
      </c>
      <c r="L133" s="206"/>
      <c r="M133" s="202">
        <v>2020.9599753999998</v>
      </c>
      <c r="N133" s="202">
        <v>1482.3389442000002</v>
      </c>
      <c r="O133" s="214">
        <v>0.57687340469101311</v>
      </c>
      <c r="P133" s="214">
        <v>0.42312659530898694</v>
      </c>
    </row>
    <row r="134" spans="2:16">
      <c r="B134" s="322">
        <v>41122</v>
      </c>
      <c r="C134" s="202">
        <v>5112.6239443200011</v>
      </c>
      <c r="D134" s="202">
        <v>1194.8062305399999</v>
      </c>
      <c r="E134" s="202">
        <v>725.38751503999993</v>
      </c>
      <c r="F134" s="202">
        <v>7032.8176899000009</v>
      </c>
      <c r="G134" s="206"/>
      <c r="H134" s="202">
        <v>3473.6654559000008</v>
      </c>
      <c r="I134" s="202">
        <v>1638.9584884200001</v>
      </c>
      <c r="J134" s="214">
        <v>0.67942909428321185</v>
      </c>
      <c r="K134" s="214">
        <v>0.32057090571678803</v>
      </c>
      <c r="L134" s="206"/>
      <c r="M134" s="202">
        <v>2049.1464552900002</v>
      </c>
      <c r="N134" s="202">
        <v>1453.2431526600001</v>
      </c>
      <c r="O134" s="214">
        <v>0.58507096144834547</v>
      </c>
      <c r="P134" s="214">
        <v>0.41492903855165464</v>
      </c>
    </row>
    <row r="135" spans="2:16">
      <c r="B135" s="322">
        <v>41153</v>
      </c>
      <c r="C135" s="202">
        <v>4998.7235862500002</v>
      </c>
      <c r="D135" s="202">
        <v>1245.4635622000001</v>
      </c>
      <c r="E135" s="202">
        <v>724.62654529000008</v>
      </c>
      <c r="F135" s="202">
        <v>6968.8136937400004</v>
      </c>
      <c r="G135" s="206"/>
      <c r="H135" s="202">
        <v>3245.4094146400003</v>
      </c>
      <c r="I135" s="202">
        <v>1753.3141716099999</v>
      </c>
      <c r="J135" s="214">
        <v>0.64924762464705088</v>
      </c>
      <c r="K135" s="214">
        <v>0.35075237535294912</v>
      </c>
      <c r="L135" s="206"/>
      <c r="M135" s="202">
        <v>2065.5125290300002</v>
      </c>
      <c r="N135" s="202">
        <v>1305.0239667299998</v>
      </c>
      <c r="O135" s="214">
        <v>0.6128141711648375</v>
      </c>
      <c r="P135" s="214">
        <v>0.3871858288351625</v>
      </c>
    </row>
    <row r="136" spans="2:16">
      <c r="B136" s="322">
        <v>41183</v>
      </c>
      <c r="C136" s="202">
        <v>5124.8239041799998</v>
      </c>
      <c r="D136" s="202">
        <v>1144.6469418100005</v>
      </c>
      <c r="E136" s="202">
        <v>1132.7734780000001</v>
      </c>
      <c r="F136" s="202">
        <v>7402.2443239900003</v>
      </c>
      <c r="G136" s="206"/>
      <c r="H136" s="202">
        <v>3312.2867909299994</v>
      </c>
      <c r="I136" s="202">
        <v>1812.5371132499999</v>
      </c>
      <c r="J136" s="214">
        <v>0.64632206937459336</v>
      </c>
      <c r="K136" s="214">
        <v>0.35367793062540676</v>
      </c>
      <c r="L136" s="206"/>
      <c r="M136" s="202">
        <v>2018.38212838</v>
      </c>
      <c r="N136" s="202">
        <v>1230.1500638299999</v>
      </c>
      <c r="O136" s="214">
        <v>0.62132126417589228</v>
      </c>
      <c r="P136" s="214">
        <v>0.37867873582410766</v>
      </c>
    </row>
    <row r="137" spans="2:16">
      <c r="B137" s="322">
        <v>41214</v>
      </c>
      <c r="C137" s="202">
        <v>5306.8045848600004</v>
      </c>
      <c r="D137" s="202">
        <v>1288.9160264699995</v>
      </c>
      <c r="E137" s="202">
        <v>1132.9361520999998</v>
      </c>
      <c r="F137" s="202">
        <v>7728.65676343</v>
      </c>
      <c r="G137" s="206"/>
      <c r="H137" s="202">
        <v>3497.6309369700007</v>
      </c>
      <c r="I137" s="202">
        <v>1809.1736478899998</v>
      </c>
      <c r="J137" s="214">
        <v>0.65908417787768836</v>
      </c>
      <c r="K137" s="214">
        <v>0.34091582212231164</v>
      </c>
      <c r="L137" s="206"/>
      <c r="M137" s="202">
        <v>2028.5325799800003</v>
      </c>
      <c r="N137" s="202">
        <v>1275.4469202099997</v>
      </c>
      <c r="O137" s="214">
        <v>0.61396645465365218</v>
      </c>
      <c r="P137" s="214">
        <v>0.38603354534634771</v>
      </c>
    </row>
    <row r="138" spans="2:16">
      <c r="B138" s="322">
        <v>41244</v>
      </c>
      <c r="C138" s="202">
        <v>6319.8172511099992</v>
      </c>
      <c r="D138" s="202">
        <v>1276.1452542600005</v>
      </c>
      <c r="E138" s="202">
        <v>1148.6380100399999</v>
      </c>
      <c r="F138" s="202">
        <v>8744.6005154100003</v>
      </c>
      <c r="G138" s="206"/>
      <c r="H138" s="202">
        <v>4156.4026557699999</v>
      </c>
      <c r="I138" s="202">
        <v>2163.4145953400002</v>
      </c>
      <c r="J138" s="214">
        <v>0.65767766544831296</v>
      </c>
      <c r="K138" s="214">
        <v>0.34232233455168698</v>
      </c>
      <c r="L138" s="206"/>
      <c r="M138" s="202">
        <v>2120.85675752</v>
      </c>
      <c r="N138" s="202">
        <v>1333.8125707899999</v>
      </c>
      <c r="O138" s="214">
        <v>0.61391020557024145</v>
      </c>
      <c r="P138" s="214">
        <v>0.38608979442975855</v>
      </c>
    </row>
    <row r="139" spans="2:16">
      <c r="B139" s="322">
        <v>41275</v>
      </c>
      <c r="C139" s="202">
        <v>5044.7985767900009</v>
      </c>
      <c r="D139" s="202">
        <v>1605.7581934900002</v>
      </c>
      <c r="E139" s="202">
        <v>1453.7214755600003</v>
      </c>
      <c r="F139" s="202">
        <v>8104.2782458400015</v>
      </c>
      <c r="G139" s="206"/>
      <c r="H139" s="202">
        <v>3515.8284955000008</v>
      </c>
      <c r="I139" s="202">
        <v>1528.9700812900003</v>
      </c>
      <c r="J139" s="214">
        <v>0.6969214810033344</v>
      </c>
      <c r="K139" s="214">
        <v>0.30307851899666566</v>
      </c>
      <c r="L139" s="206"/>
      <c r="M139" s="202">
        <v>2195.6617780500001</v>
      </c>
      <c r="N139" s="202">
        <v>1668.6422712999997</v>
      </c>
      <c r="O139" s="214">
        <v>0.56819074017204318</v>
      </c>
      <c r="P139" s="214">
        <v>0.43180925982795682</v>
      </c>
    </row>
    <row r="140" spans="2:16">
      <c r="B140" s="322">
        <v>41306</v>
      </c>
      <c r="C140" s="202">
        <v>5314.145526960001</v>
      </c>
      <c r="D140" s="202">
        <v>1988.3662324299999</v>
      </c>
      <c r="E140" s="202">
        <v>1467.1415176100002</v>
      </c>
      <c r="F140" s="202">
        <v>8769.6532770000013</v>
      </c>
      <c r="G140" s="206"/>
      <c r="H140" s="202">
        <v>3998.7118755400011</v>
      </c>
      <c r="I140" s="202">
        <v>1315.4336514200002</v>
      </c>
      <c r="J140" s="214">
        <v>0.75246563257508225</v>
      </c>
      <c r="K140" s="214">
        <v>0.24753436742491777</v>
      </c>
      <c r="L140" s="206"/>
      <c r="M140" s="202">
        <v>2294.5122576100002</v>
      </c>
      <c r="N140" s="202">
        <v>2068.6972114800001</v>
      </c>
      <c r="O140" s="214">
        <v>0.52587717226616404</v>
      </c>
      <c r="P140" s="214">
        <v>0.47412282773383596</v>
      </c>
    </row>
    <row r="141" spans="2:16">
      <c r="B141" s="322">
        <v>41334</v>
      </c>
      <c r="C141" s="202">
        <v>5390.6072463700002</v>
      </c>
      <c r="D141" s="202">
        <v>1955.3006891699995</v>
      </c>
      <c r="E141" s="202">
        <v>1462.5454517299997</v>
      </c>
      <c r="F141" s="202">
        <v>8808.4533872699994</v>
      </c>
      <c r="G141" s="206"/>
      <c r="H141" s="202">
        <v>3989.6850245100004</v>
      </c>
      <c r="I141" s="202">
        <v>1400.9222218599998</v>
      </c>
      <c r="J141" s="214">
        <v>0.74011792033200496</v>
      </c>
      <c r="K141" s="214">
        <v>0.25988207966799504</v>
      </c>
      <c r="L141" s="206"/>
      <c r="M141" s="202">
        <v>2308.2871418799996</v>
      </c>
      <c r="N141" s="202">
        <v>1988.33957487</v>
      </c>
      <c r="O141" s="214">
        <v>0.53723241371687169</v>
      </c>
      <c r="P141" s="214">
        <v>0.46276758628312842</v>
      </c>
    </row>
    <row r="142" spans="2:16">
      <c r="B142" s="322">
        <v>41365</v>
      </c>
      <c r="C142" s="202">
        <v>5493.7994324799984</v>
      </c>
      <c r="D142" s="202">
        <v>1644.1749313599998</v>
      </c>
      <c r="E142" s="202">
        <v>1500.84480809</v>
      </c>
      <c r="F142" s="202">
        <v>8638.8191719299975</v>
      </c>
      <c r="G142" s="206"/>
      <c r="H142" s="202">
        <v>4124.4022983499981</v>
      </c>
      <c r="I142" s="202">
        <v>1369.39713413</v>
      </c>
      <c r="J142" s="214">
        <v>0.75073769056184303</v>
      </c>
      <c r="K142" s="214">
        <v>0.24926230943815689</v>
      </c>
      <c r="L142" s="206"/>
      <c r="M142" s="202">
        <v>2266.5218251700003</v>
      </c>
      <c r="N142" s="202">
        <v>1958.1120140099997</v>
      </c>
      <c r="O142" s="214">
        <v>0.53650136590534236</v>
      </c>
      <c r="P142" s="214">
        <v>0.46349863409465769</v>
      </c>
    </row>
    <row r="143" spans="2:16">
      <c r="B143" s="322">
        <v>41395</v>
      </c>
      <c r="C143" s="202">
        <v>5359.1883146</v>
      </c>
      <c r="D143" s="202">
        <v>1901.1452101900002</v>
      </c>
      <c r="E143" s="202">
        <v>1518.17980104</v>
      </c>
      <c r="F143" s="202">
        <v>8778.5133258300011</v>
      </c>
      <c r="G143" s="206"/>
      <c r="H143" s="202">
        <v>3913.5212519100005</v>
      </c>
      <c r="I143" s="202">
        <v>1445.66706269</v>
      </c>
      <c r="J143" s="214">
        <v>0.73024514575246802</v>
      </c>
      <c r="K143" s="214">
        <v>0.26975485424753204</v>
      </c>
      <c r="L143" s="206"/>
      <c r="M143" s="202">
        <v>2325.21989166</v>
      </c>
      <c r="N143" s="202">
        <v>2051.8293088700002</v>
      </c>
      <c r="O143" s="214">
        <v>0.53123001024947314</v>
      </c>
      <c r="P143" s="214">
        <v>0.46876998975052692</v>
      </c>
    </row>
    <row r="144" spans="2:16">
      <c r="B144" s="322">
        <v>41426</v>
      </c>
      <c r="C144" s="202">
        <v>5329.9053647700002</v>
      </c>
      <c r="D144" s="202">
        <v>1902.9756444199998</v>
      </c>
      <c r="E144" s="202">
        <v>1517.2337453499999</v>
      </c>
      <c r="F144" s="202">
        <v>8750.1147545399999</v>
      </c>
      <c r="G144" s="206"/>
      <c r="H144" s="202">
        <v>3861.6025746300002</v>
      </c>
      <c r="I144" s="202">
        <v>1468.3027901400001</v>
      </c>
      <c r="J144" s="214">
        <v>0.72451616123518892</v>
      </c>
      <c r="K144" s="214">
        <v>0.27548383876481103</v>
      </c>
      <c r="L144" s="206"/>
      <c r="M144" s="202">
        <v>2278.3958536799996</v>
      </c>
      <c r="N144" s="202">
        <v>2159.8329589599994</v>
      </c>
      <c r="O144" s="214">
        <v>0.51335700565756492</v>
      </c>
      <c r="P144" s="214">
        <v>0.48664299434243508</v>
      </c>
    </row>
    <row r="145" spans="2:16">
      <c r="B145" s="322">
        <v>41456</v>
      </c>
      <c r="C145" s="202">
        <v>5189.9869042999999</v>
      </c>
      <c r="D145" s="202">
        <v>2129.1392451699999</v>
      </c>
      <c r="E145" s="202">
        <v>1522.44834829</v>
      </c>
      <c r="F145" s="202">
        <v>8841.5744977599988</v>
      </c>
      <c r="G145" s="206"/>
      <c r="H145" s="202">
        <v>3725.5316300600002</v>
      </c>
      <c r="I145" s="202">
        <v>1464.4552742399999</v>
      </c>
      <c r="J145" s="214">
        <v>0.71783064172538247</v>
      </c>
      <c r="K145" s="214">
        <v>0.28216935827461753</v>
      </c>
      <c r="L145" s="206"/>
      <c r="M145" s="202">
        <v>2289.7229134399995</v>
      </c>
      <c r="N145" s="202">
        <v>2295.9823527899994</v>
      </c>
      <c r="O145" s="214">
        <v>0.4993175052705528</v>
      </c>
      <c r="P145" s="214">
        <v>0.50068249472944704</v>
      </c>
    </row>
    <row r="146" spans="2:16">
      <c r="B146" s="322">
        <v>41487</v>
      </c>
      <c r="C146" s="202">
        <v>5246.2917825200002</v>
      </c>
      <c r="D146" s="202">
        <v>2186.5375829999994</v>
      </c>
      <c r="E146" s="202">
        <v>1528.9967830799999</v>
      </c>
      <c r="F146" s="202">
        <v>8961.8261485999992</v>
      </c>
      <c r="G146" s="206"/>
      <c r="H146" s="202">
        <v>3725.7906990800011</v>
      </c>
      <c r="I146" s="202">
        <v>1520.5010834399998</v>
      </c>
      <c r="J146" s="214">
        <v>0.71017603547974162</v>
      </c>
      <c r="K146" s="214">
        <v>0.28982396452025838</v>
      </c>
      <c r="L146" s="206"/>
      <c r="M146" s="202">
        <v>2335.6100536299996</v>
      </c>
      <c r="N146" s="202">
        <v>2243.9122294200001</v>
      </c>
      <c r="O146" s="214">
        <v>0.51001172377186554</v>
      </c>
      <c r="P146" s="214">
        <v>0.48998827622813446</v>
      </c>
    </row>
    <row r="147" spans="2:16">
      <c r="B147" s="322">
        <v>41518</v>
      </c>
      <c r="C147" s="202">
        <v>5203.2569101699992</v>
      </c>
      <c r="D147" s="202">
        <v>2124.6093894700002</v>
      </c>
      <c r="E147" s="202">
        <v>1539.3604145499999</v>
      </c>
      <c r="F147" s="202">
        <v>8867.2267141899993</v>
      </c>
      <c r="G147" s="206"/>
      <c r="H147" s="202">
        <v>3683.8040536399994</v>
      </c>
      <c r="I147" s="202">
        <v>1519.4528565299997</v>
      </c>
      <c r="J147" s="214">
        <v>0.70798042788159066</v>
      </c>
      <c r="K147" s="214">
        <v>0.29201957211840934</v>
      </c>
      <c r="L147" s="206"/>
      <c r="M147" s="202">
        <v>2275.5764777099998</v>
      </c>
      <c r="N147" s="202">
        <v>2178.4289326799999</v>
      </c>
      <c r="O147" s="214">
        <v>0.51090563841743208</v>
      </c>
      <c r="P147" s="214">
        <v>0.48909436158256775</v>
      </c>
    </row>
    <row r="148" spans="2:16">
      <c r="B148" s="322">
        <v>41548</v>
      </c>
      <c r="C148" s="202">
        <v>5547.0928636499984</v>
      </c>
      <c r="D148" s="202">
        <v>2188.1807802500002</v>
      </c>
      <c r="E148" s="202">
        <v>1548.1273555600001</v>
      </c>
      <c r="F148" s="202">
        <v>9283.4009994599983</v>
      </c>
      <c r="G148" s="206"/>
      <c r="H148" s="202">
        <v>4041.0113623399993</v>
      </c>
      <c r="I148" s="202">
        <v>1506.0815013099998</v>
      </c>
      <c r="J148" s="214">
        <v>0.72849174543672679</v>
      </c>
      <c r="K148" s="214">
        <v>0.27150825456327315</v>
      </c>
      <c r="L148" s="206"/>
      <c r="M148" s="202">
        <v>2297.6911107699998</v>
      </c>
      <c r="N148" s="202">
        <v>2176.46064191</v>
      </c>
      <c r="O148" s="214">
        <v>0.51354787181585682</v>
      </c>
      <c r="P148" s="214">
        <v>0.48645212818414313</v>
      </c>
    </row>
    <row r="149" spans="2:16">
      <c r="B149" s="322">
        <v>41579</v>
      </c>
      <c r="C149" s="202">
        <v>5868.9163494000004</v>
      </c>
      <c r="D149" s="202">
        <v>2392.7477620899995</v>
      </c>
      <c r="E149" s="202">
        <v>1551.7983055999998</v>
      </c>
      <c r="F149" s="202">
        <v>9813.4624170899988</v>
      </c>
      <c r="G149" s="206"/>
      <c r="H149" s="202">
        <v>4383.0309472400004</v>
      </c>
      <c r="I149" s="202">
        <v>1485.88540216</v>
      </c>
      <c r="J149" s="214">
        <v>0.74682116532263965</v>
      </c>
      <c r="K149" s="214">
        <v>0.25317883467736035</v>
      </c>
      <c r="L149" s="206"/>
      <c r="M149" s="202">
        <v>2163.3562183200002</v>
      </c>
      <c r="N149" s="202">
        <v>2150.5610255300003</v>
      </c>
      <c r="O149" s="214">
        <v>0.50148301324141542</v>
      </c>
      <c r="P149" s="214">
        <v>0.49851698675858452</v>
      </c>
    </row>
    <row r="150" spans="2:16">
      <c r="B150" s="322">
        <v>41609</v>
      </c>
      <c r="C150" s="202">
        <v>7165.5115672499996</v>
      </c>
      <c r="D150" s="202">
        <v>2168.1471264899992</v>
      </c>
      <c r="E150" s="202">
        <v>1583.9604965899998</v>
      </c>
      <c r="F150" s="202">
        <v>10917.619190329999</v>
      </c>
      <c r="G150" s="206"/>
      <c r="H150" s="202">
        <v>5448.3642780199998</v>
      </c>
      <c r="I150" s="202">
        <v>1717.1472892300003</v>
      </c>
      <c r="J150" s="214">
        <v>0.76035942819794911</v>
      </c>
      <c r="K150" s="214">
        <v>0.23964057180205098</v>
      </c>
      <c r="L150" s="206"/>
      <c r="M150" s="202">
        <v>2251.1902511799999</v>
      </c>
      <c r="N150" s="202">
        <v>2181.1912665700002</v>
      </c>
      <c r="O150" s="214">
        <v>0.5078963176262784</v>
      </c>
      <c r="P150" s="214">
        <v>0.4921036823737216</v>
      </c>
    </row>
    <row r="151" spans="2:16">
      <c r="B151" s="322">
        <v>41640</v>
      </c>
      <c r="C151" s="202">
        <v>6154.6613536200002</v>
      </c>
      <c r="D151" s="202">
        <v>2421.3498158800003</v>
      </c>
      <c r="E151" s="202">
        <v>1965.9862278199998</v>
      </c>
      <c r="F151" s="202">
        <v>10541.997397320001</v>
      </c>
      <c r="G151" s="206"/>
      <c r="H151" s="202">
        <v>4554.2777384499996</v>
      </c>
      <c r="I151" s="202">
        <v>1600.38361517</v>
      </c>
      <c r="J151" s="214">
        <v>0.73997210842011663</v>
      </c>
      <c r="K151" s="214">
        <v>0.26002789157988349</v>
      </c>
      <c r="L151" s="206"/>
      <c r="M151" s="202">
        <v>2315.9355915099991</v>
      </c>
      <c r="N151" s="202">
        <v>2354.3460372599998</v>
      </c>
      <c r="O151" s="214">
        <v>0.49588778056623145</v>
      </c>
      <c r="P151" s="214">
        <v>0.5041122194337686</v>
      </c>
    </row>
    <row r="152" spans="2:16">
      <c r="B152" s="322">
        <v>41671</v>
      </c>
      <c r="C152" s="202">
        <v>5930.5028178600014</v>
      </c>
      <c r="D152" s="202">
        <v>2545.4027623500006</v>
      </c>
      <c r="E152" s="202">
        <v>1974.7438556900004</v>
      </c>
      <c r="F152" s="202">
        <v>10450.649435900001</v>
      </c>
      <c r="G152" s="206"/>
      <c r="H152" s="202">
        <v>4384.6471610000017</v>
      </c>
      <c r="I152" s="202">
        <v>1545.8556568600002</v>
      </c>
      <c r="J152" s="214">
        <v>0.73933818019534869</v>
      </c>
      <c r="K152" s="214">
        <v>0.2606618198046512</v>
      </c>
      <c r="L152" s="206"/>
      <c r="M152" s="202">
        <v>2399.4633905400005</v>
      </c>
      <c r="N152" s="202">
        <v>2419.4606953199996</v>
      </c>
      <c r="O152" s="214">
        <v>0.49792512764014307</v>
      </c>
      <c r="P152" s="214">
        <v>0.50207487235985682</v>
      </c>
    </row>
    <row r="153" spans="2:16">
      <c r="B153" s="322">
        <v>41699</v>
      </c>
      <c r="C153" s="202">
        <v>6097.2894891899996</v>
      </c>
      <c r="D153" s="202">
        <v>2643.8549444799996</v>
      </c>
      <c r="E153" s="202">
        <v>1960.47166522</v>
      </c>
      <c r="F153" s="202">
        <v>10701.616098889999</v>
      </c>
      <c r="G153" s="206"/>
      <c r="H153" s="202">
        <v>4681.7787660399999</v>
      </c>
      <c r="I153" s="202">
        <v>1415.5107231499999</v>
      </c>
      <c r="J153" s="214">
        <v>0.76784590502721162</v>
      </c>
      <c r="K153" s="214">
        <v>0.23215409497278844</v>
      </c>
      <c r="L153" s="206"/>
      <c r="M153" s="202">
        <v>2369.1293958499996</v>
      </c>
      <c r="N153" s="202">
        <v>2491.2838007600003</v>
      </c>
      <c r="O153" s="214">
        <v>0.48743374277363916</v>
      </c>
      <c r="P153" s="214">
        <v>0.51256625722636096</v>
      </c>
    </row>
    <row r="154" spans="2:16">
      <c r="B154" s="322">
        <v>41730</v>
      </c>
      <c r="C154" s="202">
        <v>5674.4533047599989</v>
      </c>
      <c r="D154" s="202">
        <v>2621.1207204099996</v>
      </c>
      <c r="E154" s="202">
        <v>1969.17637954</v>
      </c>
      <c r="F154" s="202">
        <v>10264.750404709999</v>
      </c>
      <c r="G154" s="206"/>
      <c r="H154" s="202">
        <v>4081.7308196099993</v>
      </c>
      <c r="I154" s="202">
        <v>1592.72248515</v>
      </c>
      <c r="J154" s="214">
        <v>0.71931701617599897</v>
      </c>
      <c r="K154" s="214">
        <v>0.28068298382400098</v>
      </c>
      <c r="L154" s="206"/>
      <c r="M154" s="202">
        <v>2392.9411835199994</v>
      </c>
      <c r="N154" s="202">
        <v>2438.4549516899997</v>
      </c>
      <c r="O154" s="214">
        <v>0.49528979130501144</v>
      </c>
      <c r="P154" s="214">
        <v>0.5047102086949885</v>
      </c>
    </row>
    <row r="155" spans="2:16">
      <c r="B155" s="322">
        <v>41760</v>
      </c>
      <c r="C155" s="202">
        <v>5470.0246981600012</v>
      </c>
      <c r="D155" s="202">
        <v>2924.2748461200003</v>
      </c>
      <c r="E155" s="202">
        <v>1980.4725266399998</v>
      </c>
      <c r="F155" s="202">
        <v>10374.772070920002</v>
      </c>
      <c r="G155" s="206"/>
      <c r="H155" s="202">
        <v>4187.6524518300012</v>
      </c>
      <c r="I155" s="202">
        <v>1282.3722463299998</v>
      </c>
      <c r="J155" s="214">
        <v>0.76556371916175026</v>
      </c>
      <c r="K155" s="214">
        <v>0.23443628083824966</v>
      </c>
      <c r="L155" s="206"/>
      <c r="M155" s="202">
        <v>2436.5985419100011</v>
      </c>
      <c r="N155" s="202">
        <v>2554.7257007399999</v>
      </c>
      <c r="O155" s="214">
        <v>0.48816675163871115</v>
      </c>
      <c r="P155" s="214">
        <v>0.51183324836128885</v>
      </c>
    </row>
    <row r="156" spans="2:16">
      <c r="B156" s="322">
        <v>41791</v>
      </c>
      <c r="C156" s="202">
        <v>5739.9532503999999</v>
      </c>
      <c r="D156" s="202">
        <v>2877.0936763200007</v>
      </c>
      <c r="E156" s="202">
        <v>1976.6303019899999</v>
      </c>
      <c r="F156" s="202">
        <v>10593.677228710001</v>
      </c>
      <c r="G156" s="206"/>
      <c r="H156" s="202">
        <v>4528.9651388699986</v>
      </c>
      <c r="I156" s="202">
        <v>1210.9881115300002</v>
      </c>
      <c r="J156" s="214">
        <v>0.78902474311169513</v>
      </c>
      <c r="K156" s="214">
        <v>0.21097525688830485</v>
      </c>
      <c r="L156" s="206"/>
      <c r="M156" s="202">
        <v>2566.4327334200007</v>
      </c>
      <c r="N156" s="202">
        <v>2513.6077659400007</v>
      </c>
      <c r="O156" s="214">
        <v>0.50519926637264556</v>
      </c>
      <c r="P156" s="214">
        <v>0.49480073362735444</v>
      </c>
    </row>
    <row r="157" spans="2:16">
      <c r="B157" s="322">
        <v>41821</v>
      </c>
      <c r="C157" s="202">
        <v>5685.578912089999</v>
      </c>
      <c r="D157" s="202">
        <v>2869.11504311</v>
      </c>
      <c r="E157" s="202">
        <v>1993.4908259400001</v>
      </c>
      <c r="F157" s="202">
        <v>10548.184781139998</v>
      </c>
      <c r="G157" s="206"/>
      <c r="H157" s="202">
        <v>4313.02570474</v>
      </c>
      <c r="I157" s="202">
        <v>1372.5532073499999</v>
      </c>
      <c r="J157" s="214">
        <v>0.75859042173676317</v>
      </c>
      <c r="K157" s="214">
        <v>0.24140957826323686</v>
      </c>
      <c r="L157" s="206"/>
      <c r="M157" s="202">
        <v>2615.8015151699997</v>
      </c>
      <c r="N157" s="202">
        <v>2566.9837430900002</v>
      </c>
      <c r="O157" s="214">
        <v>0.50470960783125218</v>
      </c>
      <c r="P157" s="214">
        <v>0.49529039216874782</v>
      </c>
    </row>
    <row r="158" spans="2:16">
      <c r="B158" s="322">
        <v>41852</v>
      </c>
      <c r="C158" s="202">
        <v>5982.2644079600013</v>
      </c>
      <c r="D158" s="202">
        <v>2722.1373593599997</v>
      </c>
      <c r="E158" s="202">
        <v>2008.4107140700003</v>
      </c>
      <c r="F158" s="202">
        <v>10712.812481390001</v>
      </c>
      <c r="G158" s="206"/>
      <c r="H158" s="202">
        <v>4572.2517365600015</v>
      </c>
      <c r="I158" s="202">
        <v>1410.0126714</v>
      </c>
      <c r="J158" s="214">
        <v>0.76430117840932654</v>
      </c>
      <c r="K158" s="214">
        <v>0.23569882159067343</v>
      </c>
      <c r="L158" s="206"/>
      <c r="M158" s="202">
        <v>2539.3111702700003</v>
      </c>
      <c r="N158" s="202">
        <v>2469.7184594399996</v>
      </c>
      <c r="O158" s="214">
        <v>0.5069467258106467</v>
      </c>
      <c r="P158" s="214">
        <v>0.49305327418935341</v>
      </c>
    </row>
    <row r="159" spans="2:16">
      <c r="B159" s="322">
        <v>41883</v>
      </c>
      <c r="C159" s="202">
        <v>5802.6515256699995</v>
      </c>
      <c r="D159" s="202">
        <v>2882.6858958199996</v>
      </c>
      <c r="E159" s="202">
        <v>2024.5781116499998</v>
      </c>
      <c r="F159" s="202">
        <v>10709.91553314</v>
      </c>
      <c r="G159" s="206"/>
      <c r="H159" s="202">
        <v>4447.5429873499997</v>
      </c>
      <c r="I159" s="202">
        <v>1355.10853832</v>
      </c>
      <c r="J159" s="214">
        <v>0.76646735852993808</v>
      </c>
      <c r="K159" s="214">
        <v>0.23353264147006195</v>
      </c>
      <c r="L159" s="206"/>
      <c r="M159" s="202">
        <v>2565.03746009</v>
      </c>
      <c r="N159" s="202">
        <v>2578.9429608299997</v>
      </c>
      <c r="O159" s="214">
        <v>0.49864837153311792</v>
      </c>
      <c r="P159" s="214">
        <v>0.50135162846688219</v>
      </c>
    </row>
    <row r="160" spans="2:16">
      <c r="B160" s="322">
        <v>41913</v>
      </c>
      <c r="C160" s="202">
        <v>5908.3358464099992</v>
      </c>
      <c r="D160" s="202">
        <v>2882.98226346</v>
      </c>
      <c r="E160" s="202">
        <v>2083.2455809900002</v>
      </c>
      <c r="F160" s="202">
        <v>10874.563690859999</v>
      </c>
      <c r="G160" s="206"/>
      <c r="H160" s="202">
        <v>4457.5284256099985</v>
      </c>
      <c r="I160" s="202">
        <v>1450.8074208000003</v>
      </c>
      <c r="J160" s="214">
        <v>0.75444736749663033</v>
      </c>
      <c r="K160" s="214">
        <v>0.24555263250336973</v>
      </c>
      <c r="L160" s="206"/>
      <c r="M160" s="202">
        <v>2534.7590868500001</v>
      </c>
      <c r="N160" s="202">
        <v>2587.2234104499998</v>
      </c>
      <c r="O160" s="214">
        <v>0.49487851397113763</v>
      </c>
      <c r="P160" s="214">
        <v>0.50512148602886253</v>
      </c>
    </row>
    <row r="161" spans="2:16">
      <c r="B161" s="322">
        <v>41944</v>
      </c>
      <c r="C161" s="202">
        <v>6110.562393969999</v>
      </c>
      <c r="D161" s="202">
        <v>3057.5471466199997</v>
      </c>
      <c r="E161" s="202">
        <v>2079.4507426099999</v>
      </c>
      <c r="F161" s="202">
        <v>11247.560283199997</v>
      </c>
      <c r="G161" s="206"/>
      <c r="H161" s="202">
        <v>4764.6056253299994</v>
      </c>
      <c r="I161" s="202">
        <v>1345.9567686400001</v>
      </c>
      <c r="J161" s="214">
        <v>0.77973275095460737</v>
      </c>
      <c r="K161" s="214">
        <v>0.22026724904539255</v>
      </c>
      <c r="L161" s="206"/>
      <c r="M161" s="202">
        <v>2557.0772613300005</v>
      </c>
      <c r="N161" s="202">
        <v>2715.7626863999994</v>
      </c>
      <c r="O161" s="214">
        <v>0.48495256572899448</v>
      </c>
      <c r="P161" s="214">
        <v>0.51504743427100552</v>
      </c>
    </row>
    <row r="162" spans="2:16">
      <c r="B162" s="322">
        <v>41974</v>
      </c>
      <c r="C162" s="202">
        <v>6892.588611109999</v>
      </c>
      <c r="D162" s="202">
        <v>2790.0865108800008</v>
      </c>
      <c r="E162" s="202">
        <v>2097.0764529000003</v>
      </c>
      <c r="F162" s="202">
        <v>11779.75157489</v>
      </c>
      <c r="G162" s="206"/>
      <c r="H162" s="202">
        <v>5337.1506990199987</v>
      </c>
      <c r="I162" s="202">
        <v>1555.4379120900001</v>
      </c>
      <c r="J162" s="214">
        <v>0.77433182221512142</v>
      </c>
      <c r="K162" s="214">
        <v>0.22566817778487849</v>
      </c>
      <c r="L162" s="206"/>
      <c r="M162" s="202">
        <v>2653.8234949500002</v>
      </c>
      <c r="N162" s="202">
        <v>2591.2495264100003</v>
      </c>
      <c r="O162" s="214">
        <v>0.50596502358357787</v>
      </c>
      <c r="P162" s="214">
        <v>0.49403497641642224</v>
      </c>
    </row>
    <row r="163" spans="2:16">
      <c r="B163" s="322">
        <v>42005</v>
      </c>
      <c r="C163" s="202">
        <v>5670.219680610001</v>
      </c>
      <c r="D163" s="202">
        <v>2564.3640059399995</v>
      </c>
      <c r="E163" s="202">
        <v>2488.5056485200002</v>
      </c>
      <c r="F163" s="202">
        <v>10723.089335070001</v>
      </c>
      <c r="G163" s="206"/>
      <c r="H163" s="202">
        <v>4554.5509222300007</v>
      </c>
      <c r="I163" s="202">
        <v>1115.6687583800001</v>
      </c>
      <c r="J163" s="214">
        <v>0.80324064653170957</v>
      </c>
      <c r="K163" s="214">
        <v>0.19675935346829043</v>
      </c>
      <c r="L163" s="206"/>
      <c r="M163" s="202">
        <v>2588.9800192399994</v>
      </c>
      <c r="N163" s="202">
        <v>2517.2177879199999</v>
      </c>
      <c r="O163" s="214">
        <v>0.50702697330089463</v>
      </c>
      <c r="P163" s="214">
        <v>0.49297302669910548</v>
      </c>
    </row>
    <row r="164" spans="2:16">
      <c r="B164" s="322">
        <v>42036</v>
      </c>
      <c r="C164" s="202">
        <v>5562.7371773800005</v>
      </c>
      <c r="D164" s="202">
        <v>2443.6590256899995</v>
      </c>
      <c r="E164" s="202">
        <v>2484.6586655299998</v>
      </c>
      <c r="F164" s="202">
        <v>10491.0548686</v>
      </c>
      <c r="G164" s="206"/>
      <c r="H164" s="202">
        <v>4415.4731536400004</v>
      </c>
      <c r="I164" s="202">
        <v>1147.2640237399999</v>
      </c>
      <c r="J164" s="214">
        <v>0.79375908169719589</v>
      </c>
      <c r="K164" s="214">
        <v>0.20624091830280411</v>
      </c>
      <c r="L164" s="206"/>
      <c r="M164" s="202">
        <v>2568.82848861</v>
      </c>
      <c r="N164" s="202">
        <v>2431.4142278999998</v>
      </c>
      <c r="O164" s="214">
        <v>0.51374075904918381</v>
      </c>
      <c r="P164" s="214">
        <v>0.48625924095081619</v>
      </c>
    </row>
    <row r="165" spans="2:16">
      <c r="B165" s="322">
        <v>42064</v>
      </c>
      <c r="C165" s="202">
        <v>5903.647756469999</v>
      </c>
      <c r="D165" s="202">
        <v>2473.8472191700002</v>
      </c>
      <c r="E165" s="202">
        <v>2446.5031292200001</v>
      </c>
      <c r="F165" s="202">
        <v>10823.998104859998</v>
      </c>
      <c r="G165" s="206"/>
      <c r="H165" s="202">
        <v>4739.719898379999</v>
      </c>
      <c r="I165" s="202">
        <v>1163.9278580900002</v>
      </c>
      <c r="J165" s="214">
        <v>0.80284598504129689</v>
      </c>
      <c r="K165" s="214">
        <v>0.19715401495870311</v>
      </c>
      <c r="L165" s="206"/>
      <c r="M165" s="202">
        <v>2513.1389584500002</v>
      </c>
      <c r="N165" s="202">
        <v>2307.5502748000004</v>
      </c>
      <c r="O165" s="214">
        <v>0.52132357778136595</v>
      </c>
      <c r="P165" s="214">
        <v>0.47867642221863399</v>
      </c>
    </row>
    <row r="166" spans="2:16">
      <c r="B166" s="322">
        <v>42095</v>
      </c>
      <c r="C166" s="202">
        <v>5305.1326077799995</v>
      </c>
      <c r="D166" s="202">
        <v>2575.2536446300001</v>
      </c>
      <c r="E166" s="202">
        <v>2426.18736777</v>
      </c>
      <c r="F166" s="202">
        <v>10306.573620179999</v>
      </c>
      <c r="G166" s="206"/>
      <c r="H166" s="202">
        <v>4296.7369081099996</v>
      </c>
      <c r="I166" s="202">
        <v>1008.3956996700001</v>
      </c>
      <c r="J166" s="214">
        <v>0.80992073634668749</v>
      </c>
      <c r="K166" s="214">
        <v>0.19007926365331257</v>
      </c>
      <c r="L166" s="206"/>
      <c r="M166" s="202">
        <v>2535.6754906100005</v>
      </c>
      <c r="N166" s="202">
        <v>2187.58048899</v>
      </c>
      <c r="O166" s="214">
        <v>0.53684905107021952</v>
      </c>
      <c r="P166" s="214">
        <v>0.46315094892978048</v>
      </c>
    </row>
    <row r="167" spans="2:16">
      <c r="B167" s="322">
        <v>42125</v>
      </c>
      <c r="C167" s="202">
        <v>5704.4834367900003</v>
      </c>
      <c r="D167" s="202">
        <v>2419.3280599600002</v>
      </c>
      <c r="E167" s="202">
        <v>2431.68744225</v>
      </c>
      <c r="F167" s="202">
        <v>10555.498939000001</v>
      </c>
      <c r="G167" s="206"/>
      <c r="H167" s="202">
        <v>4570.8916003800005</v>
      </c>
      <c r="I167" s="202">
        <v>1133.59183641</v>
      </c>
      <c r="J167" s="214">
        <v>0.80128054556191519</v>
      </c>
      <c r="K167" s="214">
        <v>0.19871945443808484</v>
      </c>
      <c r="L167" s="206"/>
      <c r="M167" s="202">
        <v>2331.9136111900002</v>
      </c>
      <c r="N167" s="202">
        <v>2032.5592539200002</v>
      </c>
      <c r="O167" s="214">
        <v>0.53429444591843689</v>
      </c>
      <c r="P167" s="214">
        <v>0.46570555408156317</v>
      </c>
    </row>
    <row r="168" spans="2:16">
      <c r="B168" s="322">
        <v>42156</v>
      </c>
      <c r="C168" s="202">
        <v>5813.7652590700009</v>
      </c>
      <c r="D168" s="202">
        <v>2253.0639060099993</v>
      </c>
      <c r="E168" s="202">
        <v>2374.0836994000001</v>
      </c>
      <c r="F168" s="202">
        <v>10440.91286448</v>
      </c>
      <c r="G168" s="206"/>
      <c r="H168" s="202">
        <v>4629.3305489000004</v>
      </c>
      <c r="I168" s="202">
        <v>1184.43471017</v>
      </c>
      <c r="J168" s="214">
        <v>0.79627063402290377</v>
      </c>
      <c r="K168" s="214">
        <v>0.20372936597709629</v>
      </c>
      <c r="L168" s="206"/>
      <c r="M168" s="202">
        <v>2247.0077717599997</v>
      </c>
      <c r="N168" s="202">
        <v>1960.55123435</v>
      </c>
      <c r="O168" s="214">
        <v>0.53404070352834299</v>
      </c>
      <c r="P168" s="214">
        <v>0.46595929647165707</v>
      </c>
    </row>
    <row r="169" spans="2:16">
      <c r="B169" s="322">
        <v>42186</v>
      </c>
      <c r="C169" s="202">
        <v>5666.017340639999</v>
      </c>
      <c r="D169" s="202">
        <v>2266.5385019599994</v>
      </c>
      <c r="E169" s="202">
        <v>2345.6973812000001</v>
      </c>
      <c r="F169" s="202">
        <v>10278.253223799999</v>
      </c>
      <c r="G169" s="206"/>
      <c r="H169" s="202">
        <v>4563.480142039999</v>
      </c>
      <c r="I169" s="202">
        <v>1102.5371986</v>
      </c>
      <c r="J169" s="214">
        <v>0.80541231480321163</v>
      </c>
      <c r="K169" s="214">
        <v>0.19458768519678835</v>
      </c>
      <c r="L169" s="206"/>
      <c r="M169" s="202">
        <v>2214.55813803</v>
      </c>
      <c r="N169" s="202">
        <v>1949.8487601500001</v>
      </c>
      <c r="O169" s="214">
        <v>0.53178236233299969</v>
      </c>
      <c r="P169" s="214">
        <v>0.46821763766700036</v>
      </c>
    </row>
    <row r="170" spans="2:16">
      <c r="B170" s="322">
        <v>42217</v>
      </c>
      <c r="C170" s="202">
        <v>5893.5798348599992</v>
      </c>
      <c r="D170" s="202">
        <v>2018.5883804699997</v>
      </c>
      <c r="E170" s="202">
        <v>2320.0475318400004</v>
      </c>
      <c r="F170" s="202">
        <v>10232.215747169999</v>
      </c>
      <c r="G170" s="206"/>
      <c r="H170" s="202">
        <v>4516.0913068400005</v>
      </c>
      <c r="I170" s="202">
        <v>1377.4885280199999</v>
      </c>
      <c r="J170" s="214">
        <v>0.76627303496047039</v>
      </c>
      <c r="K170" s="214">
        <v>0.23372696503952961</v>
      </c>
      <c r="L170" s="206"/>
      <c r="M170" s="202">
        <v>2208.6783673199998</v>
      </c>
      <c r="N170" s="202">
        <v>1652.2116690900002</v>
      </c>
      <c r="O170" s="214">
        <v>0.57206456192513355</v>
      </c>
      <c r="P170" s="214">
        <v>0.42793543807486639</v>
      </c>
    </row>
    <row r="171" spans="2:16">
      <c r="B171" s="322">
        <v>42248</v>
      </c>
      <c r="C171" s="202">
        <v>5618.8807478600002</v>
      </c>
      <c r="D171" s="202">
        <v>1949.5074356099997</v>
      </c>
      <c r="E171" s="202">
        <v>2295.72844102</v>
      </c>
      <c r="F171" s="202">
        <v>9864.1166244899996</v>
      </c>
      <c r="G171" s="206"/>
      <c r="H171" s="202">
        <v>4280.4388494300001</v>
      </c>
      <c r="I171" s="202">
        <v>1338.4418984300003</v>
      </c>
      <c r="J171" s="214">
        <v>0.76179563893756641</v>
      </c>
      <c r="K171" s="214">
        <v>0.23820436106243356</v>
      </c>
      <c r="L171" s="206"/>
      <c r="M171" s="202">
        <v>2108.2883474499999</v>
      </c>
      <c r="N171" s="202">
        <v>1672.19078332</v>
      </c>
      <c r="O171" s="214">
        <v>0.55767755210980052</v>
      </c>
      <c r="P171" s="214">
        <v>0.44232244789019953</v>
      </c>
    </row>
    <row r="172" spans="2:16">
      <c r="B172" s="322">
        <v>42278</v>
      </c>
      <c r="C172" s="202">
        <v>5757.3451246099994</v>
      </c>
      <c r="D172" s="202">
        <v>2154.6544117600001</v>
      </c>
      <c r="E172" s="202">
        <v>2256.0219161599998</v>
      </c>
      <c r="F172" s="202">
        <v>10168.02145253</v>
      </c>
      <c r="G172" s="206"/>
      <c r="H172" s="202">
        <v>4606.8799842999988</v>
      </c>
      <c r="I172" s="202">
        <v>1150.4651403099999</v>
      </c>
      <c r="J172" s="214">
        <v>0.80017436589092239</v>
      </c>
      <c r="K172" s="214">
        <v>0.19982563410907769</v>
      </c>
      <c r="L172" s="206"/>
      <c r="M172" s="202">
        <v>2089.7397671199997</v>
      </c>
      <c r="N172" s="202">
        <v>1812.1694287600001</v>
      </c>
      <c r="O172" s="214">
        <v>0.53556852869014537</v>
      </c>
      <c r="P172" s="214">
        <v>0.46443147130985463</v>
      </c>
    </row>
    <row r="173" spans="2:16">
      <c r="B173" s="322">
        <v>42309</v>
      </c>
      <c r="C173" s="202">
        <v>6076.4143778399985</v>
      </c>
      <c r="D173" s="202">
        <v>2137.0694514399997</v>
      </c>
      <c r="E173" s="202">
        <v>2226.7982722100001</v>
      </c>
      <c r="F173" s="202">
        <v>10440.282101489998</v>
      </c>
      <c r="G173" s="206"/>
      <c r="H173" s="202">
        <v>4792.2922345099987</v>
      </c>
      <c r="I173" s="202">
        <v>1284.1221433299997</v>
      </c>
      <c r="J173" s="214">
        <v>0.78867107088465704</v>
      </c>
      <c r="K173" s="214">
        <v>0.21132892911534296</v>
      </c>
      <c r="L173" s="206"/>
      <c r="M173" s="202">
        <v>2082.2205931099998</v>
      </c>
      <c r="N173" s="202">
        <v>1659.0449766999998</v>
      </c>
      <c r="O173" s="214">
        <v>0.55655514270689566</v>
      </c>
      <c r="P173" s="214">
        <v>0.44344485729310429</v>
      </c>
    </row>
    <row r="174" spans="2:16">
      <c r="B174" s="322">
        <v>42339</v>
      </c>
      <c r="C174" s="202">
        <v>7007.7052020299998</v>
      </c>
      <c r="D174" s="202">
        <v>2067.7125001999998</v>
      </c>
      <c r="E174" s="202">
        <v>2217.7962770166664</v>
      </c>
      <c r="F174" s="202">
        <v>11293.213979246666</v>
      </c>
      <c r="G174" s="206"/>
      <c r="H174" s="202">
        <v>5240.2447305699998</v>
      </c>
      <c r="I174" s="202">
        <v>1767.4604714600002</v>
      </c>
      <c r="J174" s="214">
        <v>0.74778327276838075</v>
      </c>
      <c r="K174" s="214">
        <v>0.25221672723161931</v>
      </c>
      <c r="L174" s="206"/>
      <c r="M174" s="202">
        <v>2186.86075441</v>
      </c>
      <c r="N174" s="202">
        <v>2847.7856007850005</v>
      </c>
      <c r="O174" s="214">
        <v>0.43436233652309814</v>
      </c>
      <c r="P174" s="214">
        <v>0.56563766347690192</v>
      </c>
    </row>
    <row r="175" spans="2:16">
      <c r="B175" s="322">
        <v>42370</v>
      </c>
      <c r="C175" s="202">
        <v>7147.2354039300008</v>
      </c>
      <c r="D175" s="202">
        <v>2559.6090020000006</v>
      </c>
      <c r="E175" s="202">
        <v>2222.8945850666664</v>
      </c>
      <c r="F175" s="202">
        <v>11929.738990996668</v>
      </c>
      <c r="G175" s="206"/>
      <c r="H175" s="202">
        <v>5778.4595085599994</v>
      </c>
      <c r="I175" s="202">
        <v>1368.7758953700004</v>
      </c>
      <c r="J175" s="214">
        <v>0.80848876271553038</v>
      </c>
      <c r="K175" s="214">
        <v>0.19151123728446964</v>
      </c>
      <c r="L175" s="206"/>
      <c r="M175" s="202">
        <v>2306.9166886099997</v>
      </c>
      <c r="N175" s="202">
        <v>3252.1762682000003</v>
      </c>
      <c r="O175" s="214">
        <v>0.41498077231897706</v>
      </c>
      <c r="P175" s="214">
        <v>0.58501922768102288</v>
      </c>
    </row>
    <row r="176" spans="2:16">
      <c r="B176" s="322">
        <v>42401</v>
      </c>
      <c r="C176" s="202">
        <v>7589.2348655499991</v>
      </c>
      <c r="D176" s="202">
        <v>2786.5185652299992</v>
      </c>
      <c r="E176" s="202">
        <v>2213.9894824999997</v>
      </c>
      <c r="F176" s="202">
        <v>12589.742913279997</v>
      </c>
      <c r="G176" s="206"/>
      <c r="H176" s="202">
        <v>6232.4748651399996</v>
      </c>
      <c r="I176" s="202">
        <v>1356.7600004099997</v>
      </c>
      <c r="J176" s="214">
        <v>0.82122571979307513</v>
      </c>
      <c r="K176" s="214">
        <v>0.17877428020692493</v>
      </c>
      <c r="L176" s="206"/>
      <c r="M176" s="202">
        <v>2441.7462054199996</v>
      </c>
      <c r="N176" s="202">
        <v>3366.4464830699994</v>
      </c>
      <c r="O176" s="214">
        <v>0.4203969007878765</v>
      </c>
      <c r="P176" s="214">
        <v>0.57960309921212361</v>
      </c>
    </row>
    <row r="177" spans="2:16">
      <c r="B177" s="322">
        <v>42430</v>
      </c>
      <c r="C177" s="202">
        <v>8148.1072927899977</v>
      </c>
      <c r="D177" s="202">
        <v>2726.4392264399994</v>
      </c>
      <c r="E177" s="202">
        <v>2258.1561084000004</v>
      </c>
      <c r="F177" s="202">
        <v>13132.702627629997</v>
      </c>
      <c r="G177" s="206"/>
      <c r="H177" s="202">
        <v>6346.124684739998</v>
      </c>
      <c r="I177" s="202">
        <v>1801.9826080499997</v>
      </c>
      <c r="J177" s="214">
        <v>0.77884648013354985</v>
      </c>
      <c r="K177" s="214">
        <v>0.2211535198664501</v>
      </c>
      <c r="L177" s="206"/>
      <c r="M177" s="202">
        <v>2507.4084354199995</v>
      </c>
      <c r="N177" s="202">
        <v>3294.74976001</v>
      </c>
      <c r="O177" s="214">
        <v>0.43215099467555529</v>
      </c>
      <c r="P177" s="214">
        <v>0.5678490053244446</v>
      </c>
    </row>
    <row r="178" spans="2:16">
      <c r="B178" s="322">
        <v>42461</v>
      </c>
      <c r="C178" s="202">
        <v>7321.1915591599982</v>
      </c>
      <c r="D178" s="202">
        <v>3083.2792756000003</v>
      </c>
      <c r="E178" s="202">
        <v>2279.9410372000002</v>
      </c>
      <c r="F178" s="202">
        <v>12684.411871959999</v>
      </c>
      <c r="G178" s="206"/>
      <c r="H178" s="202">
        <v>5993.2686764299988</v>
      </c>
      <c r="I178" s="202">
        <v>1327.9228827299996</v>
      </c>
      <c r="J178" s="214">
        <v>0.81861929550681511</v>
      </c>
      <c r="K178" s="214">
        <v>0.18138070449318494</v>
      </c>
      <c r="L178" s="206"/>
      <c r="M178" s="202">
        <v>2567.6860948599997</v>
      </c>
      <c r="N178" s="202">
        <v>3684.3205419400001</v>
      </c>
      <c r="O178" s="214">
        <v>0.41069791572937825</v>
      </c>
      <c r="P178" s="214">
        <v>0.58930208427062181</v>
      </c>
    </row>
    <row r="179" spans="2:16">
      <c r="B179" s="322">
        <v>42491</v>
      </c>
      <c r="C179" s="202">
        <v>7478.4057167999972</v>
      </c>
      <c r="D179" s="202">
        <v>2820.0901021999998</v>
      </c>
      <c r="E179" s="202">
        <v>2314.1456202666659</v>
      </c>
      <c r="F179" s="202">
        <v>12612.641439266663</v>
      </c>
      <c r="G179" s="206"/>
      <c r="H179" s="202">
        <v>6115.1668331799974</v>
      </c>
      <c r="I179" s="202">
        <v>1363.23888362</v>
      </c>
      <c r="J179" s="214">
        <v>0.81770995914844158</v>
      </c>
      <c r="K179" s="214">
        <v>0.18229004085155848</v>
      </c>
      <c r="L179" s="206"/>
      <c r="M179" s="202">
        <v>2581.2736203200002</v>
      </c>
      <c r="N179" s="202">
        <v>3394.3964706200004</v>
      </c>
      <c r="O179" s="214">
        <v>0.43196387702754752</v>
      </c>
      <c r="P179" s="214">
        <v>0.56803612297245243</v>
      </c>
    </row>
    <row r="180" spans="2:16">
      <c r="B180" s="322">
        <v>42522</v>
      </c>
      <c r="C180" s="202">
        <v>8331.2136861000017</v>
      </c>
      <c r="D180" s="202">
        <v>2520.0617271700007</v>
      </c>
      <c r="E180" s="202">
        <v>2304.4401204000001</v>
      </c>
      <c r="F180" s="202">
        <v>13155.715533670003</v>
      </c>
      <c r="G180" s="206"/>
      <c r="H180" s="202">
        <v>6468.0642002800005</v>
      </c>
      <c r="I180" s="202">
        <v>1863.1494858200001</v>
      </c>
      <c r="J180" s="214">
        <v>0.77636517846991204</v>
      </c>
      <c r="K180" s="214">
        <v>0.22363482153008801</v>
      </c>
      <c r="L180" s="206"/>
      <c r="M180" s="202">
        <v>2430.8453686599992</v>
      </c>
      <c r="N180" s="202">
        <v>3223.3573415299993</v>
      </c>
      <c r="O180" s="214">
        <v>0.42991832681893982</v>
      </c>
      <c r="P180" s="214">
        <v>0.57008167318106018</v>
      </c>
    </row>
    <row r="181" spans="2:16">
      <c r="B181" s="322">
        <v>42552</v>
      </c>
      <c r="C181" s="202">
        <v>7791.0246559099996</v>
      </c>
      <c r="D181" s="202">
        <v>3114.8424894299997</v>
      </c>
      <c r="E181" s="202">
        <v>2308.6161227000007</v>
      </c>
      <c r="F181" s="202">
        <v>13214.48326804</v>
      </c>
      <c r="G181" s="206"/>
      <c r="H181" s="202">
        <v>6475.3375800199992</v>
      </c>
      <c r="I181" s="202">
        <v>1315.6870758900002</v>
      </c>
      <c r="J181" s="214">
        <v>0.83112785108541964</v>
      </c>
      <c r="K181" s="214">
        <v>0.1688721489145803</v>
      </c>
      <c r="L181" s="206"/>
      <c r="M181" s="202">
        <v>2605.168214809999</v>
      </c>
      <c r="N181" s="202">
        <v>3643.8175620000002</v>
      </c>
      <c r="O181" s="214">
        <v>0.41689456623149701</v>
      </c>
      <c r="P181" s="214">
        <v>0.58310543376850299</v>
      </c>
    </row>
    <row r="182" spans="2:16">
      <c r="B182" s="322">
        <v>42583</v>
      </c>
      <c r="C182" s="202">
        <v>8136.0288517799991</v>
      </c>
      <c r="D182" s="202">
        <v>2858.7292005899999</v>
      </c>
      <c r="E182" s="202">
        <v>2326.9013380333336</v>
      </c>
      <c r="F182" s="202">
        <v>13321.659390403333</v>
      </c>
      <c r="G182" s="206"/>
      <c r="H182" s="202">
        <v>6851.0265252199988</v>
      </c>
      <c r="I182" s="202">
        <v>1285.0023265600003</v>
      </c>
      <c r="J182" s="214">
        <v>0.84206025445953681</v>
      </c>
      <c r="K182" s="214">
        <v>0.15793974554046322</v>
      </c>
      <c r="L182" s="206"/>
      <c r="M182" s="202">
        <v>2651.2795175000001</v>
      </c>
      <c r="N182" s="202">
        <v>4115.7578141200011</v>
      </c>
      <c r="O182" s="214">
        <v>0.39179324534113286</v>
      </c>
      <c r="P182" s="214">
        <v>0.6082067546588672</v>
      </c>
    </row>
    <row r="183" spans="2:16">
      <c r="B183" s="322">
        <v>42614</v>
      </c>
      <c r="C183" s="202">
        <v>8644.3791999499972</v>
      </c>
      <c r="D183" s="202">
        <v>2630.0954485700004</v>
      </c>
      <c r="E183" s="202">
        <v>2360.9721050666672</v>
      </c>
      <c r="F183" s="202">
        <v>13635.446753586664</v>
      </c>
      <c r="G183" s="206"/>
      <c r="H183" s="202">
        <v>6997.3968253899966</v>
      </c>
      <c r="I183" s="202">
        <v>1646.9823745600004</v>
      </c>
      <c r="J183" s="214">
        <v>0.80947360863466888</v>
      </c>
      <c r="K183" s="214">
        <v>0.19052639136533103</v>
      </c>
      <c r="L183" s="206"/>
      <c r="M183" s="202">
        <v>2560.454976609999</v>
      </c>
      <c r="N183" s="202">
        <v>4192.9838085399997</v>
      </c>
      <c r="O183" s="214">
        <v>0.37913351376488852</v>
      </c>
      <c r="P183" s="214">
        <v>0.62086648623511154</v>
      </c>
    </row>
    <row r="184" spans="2:16">
      <c r="B184" s="322">
        <v>42644</v>
      </c>
      <c r="C184" s="202">
        <v>8514.1730193200001</v>
      </c>
      <c r="D184" s="202">
        <v>2896.9313836300003</v>
      </c>
      <c r="E184" s="202">
        <v>2392.8468383666659</v>
      </c>
      <c r="F184" s="202">
        <v>13803.951241316667</v>
      </c>
      <c r="G184" s="206"/>
      <c r="H184" s="202">
        <v>7245.8220020199997</v>
      </c>
      <c r="I184" s="202">
        <v>1268.3510173000004</v>
      </c>
      <c r="J184" s="214">
        <v>0.85103062688273867</v>
      </c>
      <c r="K184" s="214">
        <v>0.14896937311726133</v>
      </c>
      <c r="L184" s="206"/>
      <c r="M184" s="202">
        <v>2853.14123883</v>
      </c>
      <c r="N184" s="202">
        <v>4337.8754334399991</v>
      </c>
      <c r="O184" s="214">
        <v>0.39676465357565976</v>
      </c>
      <c r="P184" s="214">
        <v>0.60323534642434018</v>
      </c>
    </row>
    <row r="185" spans="2:16">
      <c r="B185" s="322">
        <v>42675</v>
      </c>
      <c r="C185" s="202">
        <v>8488.6790699600006</v>
      </c>
      <c r="D185" s="202">
        <v>2809.9429636400005</v>
      </c>
      <c r="E185" s="202">
        <v>2468.1070307233326</v>
      </c>
      <c r="F185" s="202">
        <v>13766.729064323334</v>
      </c>
      <c r="G185" s="206"/>
      <c r="H185" s="202">
        <v>7135.4257258600001</v>
      </c>
      <c r="I185" s="202">
        <v>1353.2533441</v>
      </c>
      <c r="J185" s="214">
        <v>0.84058139871385462</v>
      </c>
      <c r="K185" s="214">
        <v>0.1594186012861453</v>
      </c>
      <c r="L185" s="206"/>
      <c r="M185" s="202">
        <v>2886.7769846299998</v>
      </c>
      <c r="N185" s="202">
        <v>4354.8403237299999</v>
      </c>
      <c r="O185" s="214">
        <v>0.39863705325844739</v>
      </c>
      <c r="P185" s="214">
        <v>0.60136294674155255</v>
      </c>
    </row>
    <row r="186" spans="2:16">
      <c r="B186" s="322">
        <v>42705</v>
      </c>
      <c r="C186" s="202">
        <v>9647.1013927000004</v>
      </c>
      <c r="D186" s="202">
        <v>2405.0362580599999</v>
      </c>
      <c r="E186" s="202">
        <v>2457.1730523799997</v>
      </c>
      <c r="F186" s="202">
        <v>14509.31070314</v>
      </c>
      <c r="G186" s="206"/>
      <c r="H186" s="202">
        <v>8317.8757795100009</v>
      </c>
      <c r="I186" s="202">
        <v>1329.2256131899999</v>
      </c>
      <c r="J186" s="214">
        <v>0.86221502614289613</v>
      </c>
      <c r="K186" s="214">
        <v>0.13778497385710387</v>
      </c>
      <c r="L186" s="206"/>
      <c r="M186" s="202">
        <v>2721.7335870299994</v>
      </c>
      <c r="N186" s="202">
        <v>4228.3132727599996</v>
      </c>
      <c r="O186" s="214">
        <v>0.39161370303512438</v>
      </c>
      <c r="P186" s="214">
        <v>0.60838629696487567</v>
      </c>
    </row>
    <row r="187" spans="2:16">
      <c r="B187" s="322">
        <v>42736</v>
      </c>
      <c r="C187" s="202">
        <v>8760.0761566100009</v>
      </c>
      <c r="D187" s="202">
        <v>2654.1412657799992</v>
      </c>
      <c r="E187" s="202">
        <v>2546.5997019933338</v>
      </c>
      <c r="F187" s="202">
        <v>13960.817124383335</v>
      </c>
      <c r="G187" s="206"/>
      <c r="H187" s="202">
        <v>7748.3798268100008</v>
      </c>
      <c r="I187" s="202">
        <v>1011.6963297999999</v>
      </c>
      <c r="J187" s="214">
        <v>0.8845105554206153</v>
      </c>
      <c r="K187" s="214">
        <v>0.11548944457938469</v>
      </c>
      <c r="L187" s="206"/>
      <c r="M187" s="202">
        <v>2976.5684859599996</v>
      </c>
      <c r="N187" s="202">
        <v>4399.2728635999993</v>
      </c>
      <c r="O187" s="214">
        <v>0.40355646832582226</v>
      </c>
      <c r="P187" s="214">
        <v>0.59644353167417774</v>
      </c>
    </row>
    <row r="188" spans="2:16">
      <c r="B188" s="322">
        <v>42767</v>
      </c>
      <c r="C188" s="202">
        <v>8991.0324761500015</v>
      </c>
      <c r="D188" s="202">
        <v>2755.4612533200007</v>
      </c>
      <c r="E188" s="202">
        <v>2552.9066344466669</v>
      </c>
      <c r="F188" s="202">
        <v>14299.400363916669</v>
      </c>
      <c r="G188" s="206"/>
      <c r="H188" s="202">
        <v>7973.118158610002</v>
      </c>
      <c r="I188" s="202">
        <v>1017.9143175399997</v>
      </c>
      <c r="J188" s="214">
        <v>0.88678560329526523</v>
      </c>
      <c r="K188" s="214">
        <v>0.11321439670473474</v>
      </c>
      <c r="L188" s="206"/>
      <c r="M188" s="202">
        <v>3015.9159021399996</v>
      </c>
      <c r="N188" s="202">
        <v>4442.4634015900001</v>
      </c>
      <c r="O188" s="214">
        <v>0.4043661202148453</v>
      </c>
      <c r="P188" s="214">
        <v>0.59563387978515459</v>
      </c>
    </row>
    <row r="189" spans="2:16">
      <c r="B189" s="322">
        <v>42795</v>
      </c>
      <c r="C189" s="202">
        <v>9352.3651823</v>
      </c>
      <c r="D189" s="202">
        <v>2809.6071936599997</v>
      </c>
      <c r="E189" s="202">
        <v>2580.2986164433332</v>
      </c>
      <c r="F189" s="202">
        <v>14742.270992403333</v>
      </c>
      <c r="G189" s="206"/>
      <c r="H189" s="202">
        <v>8235.4324008099993</v>
      </c>
      <c r="I189" s="202">
        <v>1116.9327814900003</v>
      </c>
      <c r="J189" s="214">
        <v>0.88057215905085984</v>
      </c>
      <c r="K189" s="214">
        <v>0.11942784094914012</v>
      </c>
      <c r="L189" s="206"/>
      <c r="M189" s="202">
        <v>2884.6115122599999</v>
      </c>
      <c r="N189" s="202">
        <v>4612.6142186899997</v>
      </c>
      <c r="O189" s="214">
        <v>0.38475719096355399</v>
      </c>
      <c r="P189" s="214">
        <v>0.6152428090364459</v>
      </c>
    </row>
    <row r="190" spans="2:16">
      <c r="B190" s="322">
        <v>42826</v>
      </c>
      <c r="C190" s="202">
        <v>8748.6385098799983</v>
      </c>
      <c r="D190" s="202">
        <v>2709.2125607900011</v>
      </c>
      <c r="E190" s="202">
        <v>2613.9208695233337</v>
      </c>
      <c r="F190" s="202">
        <v>14071.771940193334</v>
      </c>
      <c r="G190" s="206"/>
      <c r="H190" s="202">
        <v>7726.6348586899985</v>
      </c>
      <c r="I190" s="202">
        <v>1022.00365119</v>
      </c>
      <c r="J190" s="214">
        <v>0.88318140587980265</v>
      </c>
      <c r="K190" s="214">
        <v>0.11681859412019739</v>
      </c>
      <c r="L190" s="206"/>
      <c r="M190" s="202">
        <v>3011.2025123400008</v>
      </c>
      <c r="N190" s="202">
        <v>4409.215591449999</v>
      </c>
      <c r="O190" s="214">
        <v>0.40579957493257968</v>
      </c>
      <c r="P190" s="214">
        <v>0.59420042506742032</v>
      </c>
    </row>
    <row r="191" spans="2:16">
      <c r="B191" s="322">
        <v>42856</v>
      </c>
      <c r="C191" s="202">
        <v>7966.1867329899997</v>
      </c>
      <c r="D191" s="202">
        <v>2887.0618820199998</v>
      </c>
      <c r="E191" s="202">
        <v>2641.5524246066661</v>
      </c>
      <c r="F191" s="202">
        <v>13494.801039616665</v>
      </c>
      <c r="G191" s="206"/>
      <c r="H191" s="202">
        <v>7043.3702042299992</v>
      </c>
      <c r="I191" s="202">
        <v>922.81652875999976</v>
      </c>
      <c r="J191" s="214">
        <v>0.88415831065842554</v>
      </c>
      <c r="K191" s="214">
        <v>0.1158416893415745</v>
      </c>
      <c r="L191" s="206"/>
      <c r="M191" s="202">
        <v>3091.1211202799996</v>
      </c>
      <c r="N191" s="202">
        <v>4476.6962334799991</v>
      </c>
      <c r="O191" s="214">
        <v>0.4084560945097605</v>
      </c>
      <c r="P191" s="214">
        <v>0.5915439054902395</v>
      </c>
    </row>
    <row r="192" spans="2:16">
      <c r="B192" s="322">
        <v>42887</v>
      </c>
      <c r="C192" s="202">
        <v>8390.0834355499974</v>
      </c>
      <c r="D192" s="202">
        <v>2756.9688934100004</v>
      </c>
      <c r="E192" s="202">
        <v>2622.1667290133332</v>
      </c>
      <c r="F192" s="202">
        <v>13769.219057973332</v>
      </c>
      <c r="G192" s="206"/>
      <c r="H192" s="202">
        <v>7392.9914053499988</v>
      </c>
      <c r="I192" s="202">
        <v>997.09203019999984</v>
      </c>
      <c r="J192" s="214">
        <v>0.88115827001491109</v>
      </c>
      <c r="K192" s="214">
        <v>0.11884172998508888</v>
      </c>
      <c r="L192" s="206"/>
      <c r="M192" s="202">
        <v>3025.4511890599993</v>
      </c>
      <c r="N192" s="202">
        <v>4412.01446751</v>
      </c>
      <c r="O192" s="214">
        <v>0.40678523152405022</v>
      </c>
      <c r="P192" s="214">
        <v>0.59321476847594978</v>
      </c>
    </row>
    <row r="193" spans="2:16">
      <c r="B193" s="322">
        <v>42917</v>
      </c>
      <c r="C193" s="202">
        <v>7892.8790925100002</v>
      </c>
      <c r="D193" s="202">
        <v>2823.0095716400006</v>
      </c>
      <c r="E193" s="202">
        <v>2636.2952868966663</v>
      </c>
      <c r="F193" s="202">
        <v>13352.183951046667</v>
      </c>
      <c r="G193" s="206"/>
      <c r="H193" s="202">
        <v>7023.8410578399998</v>
      </c>
      <c r="I193" s="202">
        <v>869.03803467000023</v>
      </c>
      <c r="J193" s="214">
        <v>0.88989593981052117</v>
      </c>
      <c r="K193" s="214">
        <v>0.11010406018947884</v>
      </c>
      <c r="L193" s="206"/>
      <c r="M193" s="202">
        <v>3256.2463946699991</v>
      </c>
      <c r="N193" s="202">
        <v>4335.5856230200006</v>
      </c>
      <c r="O193" s="214">
        <v>0.42891444213761615</v>
      </c>
      <c r="P193" s="214">
        <v>0.5710855578623838</v>
      </c>
    </row>
    <row r="194" spans="2:16">
      <c r="B194" s="322">
        <v>42948</v>
      </c>
      <c r="C194" s="202">
        <v>7726.8577197700015</v>
      </c>
      <c r="D194" s="202">
        <v>2700.2666202399996</v>
      </c>
      <c r="E194" s="202">
        <v>2642.2568898833342</v>
      </c>
      <c r="F194" s="202">
        <v>13069.381229893335</v>
      </c>
      <c r="G194" s="206"/>
      <c r="H194" s="202">
        <v>6719.7741663400011</v>
      </c>
      <c r="I194" s="202">
        <v>1007.0835534299999</v>
      </c>
      <c r="J194" s="214">
        <v>0.8696645402369364</v>
      </c>
      <c r="K194" s="214">
        <v>0.13033545976306354</v>
      </c>
      <c r="L194" s="206"/>
      <c r="M194" s="202">
        <v>3279.5461952199994</v>
      </c>
      <c r="N194" s="202">
        <v>4186.0932144999997</v>
      </c>
      <c r="O194" s="214">
        <v>0.43928537332651585</v>
      </c>
      <c r="P194" s="214">
        <v>0.56071462667348415</v>
      </c>
    </row>
    <row r="195" spans="2:16">
      <c r="B195" s="322">
        <v>42979</v>
      </c>
      <c r="C195" s="202">
        <v>7324.4006908199999</v>
      </c>
      <c r="D195" s="202">
        <v>2619.6567039800011</v>
      </c>
      <c r="E195" s="202">
        <v>2713.2119034533348</v>
      </c>
      <c r="F195" s="202">
        <v>12657.269298253337</v>
      </c>
      <c r="G195" s="206"/>
      <c r="H195" s="202">
        <v>6428.8871239199998</v>
      </c>
      <c r="I195" s="202">
        <v>895.51356690000011</v>
      </c>
      <c r="J195" s="214">
        <v>0.87773558483462166</v>
      </c>
      <c r="K195" s="214">
        <v>0.12226441516537831</v>
      </c>
      <c r="L195" s="206"/>
      <c r="M195" s="202">
        <v>3132.0323534700001</v>
      </c>
      <c r="N195" s="202">
        <v>4021.2026689700001</v>
      </c>
      <c r="O195" s="214">
        <v>0.43784837820156652</v>
      </c>
      <c r="P195" s="214">
        <v>0.56215162179843359</v>
      </c>
    </row>
    <row r="196" spans="2:16">
      <c r="B196" s="322">
        <v>43009</v>
      </c>
      <c r="C196" s="202">
        <v>7662.5695877800008</v>
      </c>
      <c r="D196" s="202">
        <v>2697.2001468100016</v>
      </c>
      <c r="E196" s="202">
        <v>2699.0351103199987</v>
      </c>
      <c r="F196" s="202">
        <v>13058.804844910001</v>
      </c>
      <c r="G196" s="206"/>
      <c r="H196" s="202">
        <v>6684.3783545300003</v>
      </c>
      <c r="I196" s="202">
        <v>978.1912332500001</v>
      </c>
      <c r="J196" s="214">
        <v>0.87234161829864676</v>
      </c>
      <c r="K196" s="214">
        <v>0.12765838170135321</v>
      </c>
      <c r="L196" s="206"/>
      <c r="M196" s="202">
        <v>3074.2617170500002</v>
      </c>
      <c r="N196" s="202">
        <v>4072.59502595</v>
      </c>
      <c r="O196" s="214">
        <v>0.4301557772318706</v>
      </c>
      <c r="P196" s="214">
        <v>0.5698442227681294</v>
      </c>
    </row>
    <row r="197" spans="2:16">
      <c r="B197" s="322">
        <v>43040</v>
      </c>
      <c r="C197" s="202">
        <v>7854.7652809599967</v>
      </c>
      <c r="D197" s="202">
        <v>2668.1776832799997</v>
      </c>
      <c r="E197" s="202">
        <v>2700.1369731166669</v>
      </c>
      <c r="F197" s="202">
        <v>13223.079937356662</v>
      </c>
      <c r="G197" s="206"/>
      <c r="H197" s="202">
        <v>6798.950022969997</v>
      </c>
      <c r="I197" s="202">
        <v>1055.8152579900002</v>
      </c>
      <c r="J197" s="214">
        <v>0.8655828379048699</v>
      </c>
      <c r="K197" s="214">
        <v>0.13441716209513013</v>
      </c>
      <c r="L197" s="206"/>
      <c r="M197" s="202">
        <v>3115.1635486199993</v>
      </c>
      <c r="N197" s="202">
        <v>4059.0638163200001</v>
      </c>
      <c r="O197" s="214">
        <v>0.43421589394331284</v>
      </c>
      <c r="P197" s="214">
        <v>0.56578410605668716</v>
      </c>
    </row>
    <row r="198" spans="2:16">
      <c r="B198" s="322">
        <v>43070</v>
      </c>
      <c r="C198" s="202">
        <v>8718.7945795199958</v>
      </c>
      <c r="D198" s="202">
        <v>2622.9951100600006</v>
      </c>
      <c r="E198" s="202">
        <v>2722.271131393331</v>
      </c>
      <c r="F198" s="202">
        <v>14064.060820973327</v>
      </c>
      <c r="G198" s="206"/>
      <c r="H198" s="202">
        <v>7468.0389263699963</v>
      </c>
      <c r="I198" s="202">
        <v>1250.7556531500006</v>
      </c>
      <c r="J198" s="214">
        <v>0.85654488797247708</v>
      </c>
      <c r="K198" s="214">
        <v>0.1434551120275229</v>
      </c>
      <c r="L198" s="206"/>
      <c r="M198" s="202">
        <v>3041.9005437700011</v>
      </c>
      <c r="N198" s="202">
        <v>4165.7801417999999</v>
      </c>
      <c r="O198" s="214">
        <v>0.42203597474288501</v>
      </c>
      <c r="P198" s="214">
        <v>0.57796402525711499</v>
      </c>
    </row>
    <row r="199" spans="2:16">
      <c r="B199" s="322">
        <v>43101</v>
      </c>
      <c r="C199" s="202">
        <v>7958.1600838199993</v>
      </c>
      <c r="D199" s="202">
        <v>2651.15229133</v>
      </c>
      <c r="E199" s="202">
        <v>2829.61083564</v>
      </c>
      <c r="F199" s="202">
        <v>13438.923210789999</v>
      </c>
      <c r="G199" s="206"/>
      <c r="H199" s="202">
        <v>6835.0925847399994</v>
      </c>
      <c r="I199" s="202">
        <v>1123.0674990799998</v>
      </c>
      <c r="J199" s="214">
        <v>0.85887849864149557</v>
      </c>
      <c r="K199" s="214">
        <v>0.14112150135850443</v>
      </c>
      <c r="L199" s="206"/>
      <c r="M199" s="202">
        <v>3233.6105786400017</v>
      </c>
      <c r="N199" s="202">
        <v>4202.7647637400005</v>
      </c>
      <c r="O199" s="214">
        <v>0.43483692387225426</v>
      </c>
      <c r="P199" s="214">
        <v>0.56516307612774574</v>
      </c>
    </row>
    <row r="200" spans="2:16">
      <c r="B200" s="322">
        <v>43132</v>
      </c>
      <c r="C200" s="202">
        <v>8212.5324289799992</v>
      </c>
      <c r="D200" s="202">
        <v>2722.9651188900007</v>
      </c>
      <c r="E200" s="202">
        <v>2855.6160462133321</v>
      </c>
      <c r="F200" s="202">
        <v>13791.113594083332</v>
      </c>
      <c r="G200" s="206"/>
      <c r="H200" s="202">
        <v>7039.1119019899988</v>
      </c>
      <c r="I200" s="202">
        <v>1173.4205269900001</v>
      </c>
      <c r="J200" s="214">
        <v>0.85711830825175328</v>
      </c>
      <c r="K200" s="214">
        <v>0.14288169174824672</v>
      </c>
      <c r="L200" s="206"/>
      <c r="M200" s="202">
        <v>3272.2560167399988</v>
      </c>
      <c r="N200" s="202">
        <v>4156.2058515799999</v>
      </c>
      <c r="O200" s="214">
        <v>0.44050249900253491</v>
      </c>
      <c r="P200" s="214">
        <v>0.55949750099746509</v>
      </c>
    </row>
    <row r="201" spans="2:16">
      <c r="B201" s="322">
        <v>43160</v>
      </c>
      <c r="C201" s="202">
        <v>8434.8380769099986</v>
      </c>
      <c r="D201" s="202">
        <v>2631.5315890899997</v>
      </c>
      <c r="E201" s="202">
        <v>2854.9476020833345</v>
      </c>
      <c r="F201" s="202">
        <v>13921.317268083334</v>
      </c>
      <c r="G201" s="206"/>
      <c r="H201" s="202">
        <v>7140.7587173799993</v>
      </c>
      <c r="I201" s="202">
        <v>1294.0793595299997</v>
      </c>
      <c r="J201" s="214">
        <v>0.84657922917661155</v>
      </c>
      <c r="K201" s="214">
        <v>0.15342077082338848</v>
      </c>
      <c r="L201" s="206"/>
      <c r="M201" s="202">
        <v>3222.2143514399995</v>
      </c>
      <c r="N201" s="202">
        <v>4062.8851497200008</v>
      </c>
      <c r="O201" s="214">
        <v>0.44230203731972761</v>
      </c>
      <c r="P201" s="214">
        <v>0.55769796268027239</v>
      </c>
    </row>
    <row r="202" spans="2:16">
      <c r="B202" s="322">
        <v>43191</v>
      </c>
      <c r="C202" s="202">
        <v>7658.793990369998</v>
      </c>
      <c r="D202" s="202">
        <v>2501.1854689699999</v>
      </c>
      <c r="E202" s="202">
        <v>2902.0856411066657</v>
      </c>
      <c r="F202" s="202">
        <v>13062.065100446664</v>
      </c>
      <c r="G202" s="206"/>
      <c r="H202" s="202">
        <v>6624.838729539998</v>
      </c>
      <c r="I202" s="202">
        <v>1033.9552608299996</v>
      </c>
      <c r="J202" s="214">
        <v>0.86499764034258242</v>
      </c>
      <c r="K202" s="214">
        <v>0.13500235965741769</v>
      </c>
      <c r="L202" s="206"/>
      <c r="M202" s="202">
        <v>3181.9702505599998</v>
      </c>
      <c r="N202" s="202">
        <v>4057.2064314999993</v>
      </c>
      <c r="O202" s="214">
        <v>0.43954863796120669</v>
      </c>
      <c r="P202" s="214">
        <v>0.56045136203879342</v>
      </c>
    </row>
    <row r="203" spans="2:16">
      <c r="B203" s="322">
        <v>43221</v>
      </c>
      <c r="C203" s="202">
        <v>7051.2504657199997</v>
      </c>
      <c r="D203" s="202">
        <v>2535.5071219300007</v>
      </c>
      <c r="E203" s="202">
        <v>2910.9877665200002</v>
      </c>
      <c r="F203" s="202">
        <v>12497.745354170002</v>
      </c>
      <c r="G203" s="206"/>
      <c r="H203" s="202">
        <v>6154.0429443899993</v>
      </c>
      <c r="I203" s="202">
        <v>897.20752132999996</v>
      </c>
      <c r="J203" s="214">
        <v>0.87275909064756418</v>
      </c>
      <c r="K203" s="214">
        <v>0.12724090935243593</v>
      </c>
      <c r="L203" s="206"/>
      <c r="M203" s="202">
        <v>3194.3317054099994</v>
      </c>
      <c r="N203" s="202">
        <v>4001.0425001499998</v>
      </c>
      <c r="O203" s="214">
        <v>0.44394240162543314</v>
      </c>
      <c r="P203" s="214">
        <v>0.55605759837456681</v>
      </c>
    </row>
    <row r="204" spans="2:16">
      <c r="B204" s="322">
        <v>43252</v>
      </c>
      <c r="C204" s="202">
        <v>7073.8800488799998</v>
      </c>
      <c r="D204" s="202">
        <v>2407.5885472600003</v>
      </c>
      <c r="E204" s="202">
        <v>2879.4001593400003</v>
      </c>
      <c r="F204" s="202">
        <v>12360.86875548</v>
      </c>
      <c r="G204" s="206"/>
      <c r="H204" s="202">
        <v>6376.5828122900002</v>
      </c>
      <c r="I204" s="202">
        <v>697.29723659000013</v>
      </c>
      <c r="J204" s="214">
        <v>0.90142648281116911</v>
      </c>
      <c r="K204" s="214">
        <v>9.8573517188830811E-2</v>
      </c>
      <c r="L204" s="206"/>
      <c r="M204" s="202">
        <v>3105.5167433200008</v>
      </c>
      <c r="N204" s="202">
        <v>3891.1373245500004</v>
      </c>
      <c r="O204" s="214">
        <v>0.44385740858350264</v>
      </c>
      <c r="P204" s="214">
        <v>0.55614259141649736</v>
      </c>
    </row>
    <row r="205" spans="2:16">
      <c r="B205" s="322">
        <v>43282</v>
      </c>
      <c r="C205" s="202">
        <v>6988.5634676999998</v>
      </c>
      <c r="D205" s="202">
        <v>2614.4993022800008</v>
      </c>
      <c r="E205" s="202">
        <v>2880.9991844600008</v>
      </c>
      <c r="F205" s="202">
        <v>12484.061954440002</v>
      </c>
      <c r="G205" s="206"/>
      <c r="H205" s="202">
        <v>6274.8700559699992</v>
      </c>
      <c r="I205" s="202">
        <v>713.69341172999998</v>
      </c>
      <c r="J205" s="214">
        <v>0.89787695067397266</v>
      </c>
      <c r="K205" s="214">
        <v>0.10212304932602738</v>
      </c>
      <c r="L205" s="206"/>
      <c r="M205" s="202">
        <v>3155.4729316199996</v>
      </c>
      <c r="N205" s="202">
        <v>3848.7688070600002</v>
      </c>
      <c r="O205" s="214">
        <v>0.45050885582579442</v>
      </c>
      <c r="P205" s="214">
        <v>0.54949114417420564</v>
      </c>
    </row>
    <row r="206" spans="2:16">
      <c r="B206" s="322">
        <v>43313</v>
      </c>
      <c r="C206" s="202">
        <v>7032.1281322100012</v>
      </c>
      <c r="D206" s="202">
        <v>2534.7998582700002</v>
      </c>
      <c r="E206" s="202">
        <v>2895.8074387566662</v>
      </c>
      <c r="F206" s="202">
        <v>12462.735429236669</v>
      </c>
      <c r="G206" s="206"/>
      <c r="H206" s="202">
        <v>6247.3398534800017</v>
      </c>
      <c r="I206" s="202">
        <v>784.78827873</v>
      </c>
      <c r="J206" s="214">
        <v>0.8883996047888616</v>
      </c>
      <c r="K206" s="214">
        <v>0.11160039521113829</v>
      </c>
      <c r="L206" s="206"/>
      <c r="M206" s="202">
        <v>3052.7667047499999</v>
      </c>
      <c r="N206" s="202">
        <v>3725.0027519999999</v>
      </c>
      <c r="O206" s="214">
        <v>0.45040875530367008</v>
      </c>
      <c r="P206" s="214">
        <v>0.54959124469632981</v>
      </c>
    </row>
    <row r="207" spans="2:16">
      <c r="B207" s="322">
        <v>43344</v>
      </c>
      <c r="C207" s="202">
        <v>6809.2698964700021</v>
      </c>
      <c r="D207" s="202">
        <v>2544.9075676999996</v>
      </c>
      <c r="E207" s="202">
        <v>2914.0349266766666</v>
      </c>
      <c r="F207" s="202">
        <v>12268.212390846667</v>
      </c>
      <c r="G207" s="206"/>
      <c r="H207" s="202">
        <v>6117.2843238700025</v>
      </c>
      <c r="I207" s="202">
        <v>691.98557259999995</v>
      </c>
      <c r="J207" s="214">
        <v>0.89837595173621587</v>
      </c>
      <c r="K207" s="214">
        <v>0.10162404826378414</v>
      </c>
      <c r="L207" s="206"/>
      <c r="M207" s="202">
        <v>2978.8769703200005</v>
      </c>
      <c r="N207" s="202">
        <v>3675.3022543299999</v>
      </c>
      <c r="O207" s="214">
        <v>0.44767008367988237</v>
      </c>
      <c r="P207" s="214">
        <v>0.55232991632011763</v>
      </c>
    </row>
    <row r="208" spans="2:16">
      <c r="B208" s="322">
        <v>43374</v>
      </c>
      <c r="C208" s="202">
        <v>6842.2386659399999</v>
      </c>
      <c r="D208" s="202">
        <v>2526.09633566</v>
      </c>
      <c r="E208" s="202">
        <v>2919.8341226599996</v>
      </c>
      <c r="F208" s="202">
        <v>12288.169124259999</v>
      </c>
      <c r="G208" s="206"/>
      <c r="H208" s="202">
        <v>6097.2892024900002</v>
      </c>
      <c r="I208" s="202">
        <v>744.94946345000005</v>
      </c>
      <c r="J208" s="214">
        <v>0.89112489350038526</v>
      </c>
      <c r="K208" s="214">
        <v>0.10887510649961483</v>
      </c>
      <c r="L208" s="206"/>
      <c r="M208" s="202">
        <v>2945.1614954999995</v>
      </c>
      <c r="N208" s="202">
        <v>3550.2363248299998</v>
      </c>
      <c r="O208" s="214">
        <v>0.45342280441729282</v>
      </c>
      <c r="P208" s="214">
        <v>0.54657719558270712</v>
      </c>
    </row>
    <row r="209" spans="2:16">
      <c r="B209" s="322">
        <v>43405</v>
      </c>
      <c r="C209" s="202">
        <v>7171.6243130499988</v>
      </c>
      <c r="D209" s="202">
        <v>2575.4832661199998</v>
      </c>
      <c r="E209" s="202">
        <v>2895.4264130033334</v>
      </c>
      <c r="F209" s="202">
        <v>12642.533992173332</v>
      </c>
      <c r="G209" s="206"/>
      <c r="H209" s="202">
        <v>6225.1094868299997</v>
      </c>
      <c r="I209" s="202">
        <v>946.5148262199998</v>
      </c>
      <c r="J209" s="214">
        <v>0.8680194632480045</v>
      </c>
      <c r="K209" s="214">
        <v>0.13198053675199548</v>
      </c>
      <c r="L209" s="206"/>
      <c r="M209" s="202">
        <v>2925.77214912</v>
      </c>
      <c r="N209" s="202">
        <v>3557.69516024</v>
      </c>
      <c r="O209" s="214">
        <v>0.45126658460915581</v>
      </c>
      <c r="P209" s="214">
        <v>0.5487334153908443</v>
      </c>
    </row>
    <row r="210" spans="2:16">
      <c r="B210" s="322">
        <v>43435</v>
      </c>
      <c r="C210" s="202">
        <v>8195.9274385599983</v>
      </c>
      <c r="D210" s="202">
        <v>2571.2622282899997</v>
      </c>
      <c r="E210" s="202">
        <v>2910.4221416633354</v>
      </c>
      <c r="F210" s="202">
        <v>13677.611808513333</v>
      </c>
      <c r="G210" s="206"/>
      <c r="H210" s="202">
        <v>7074.8041518899981</v>
      </c>
      <c r="I210" s="202">
        <v>1121.1232866699997</v>
      </c>
      <c r="J210" s="214">
        <v>0.86320971054534146</v>
      </c>
      <c r="K210" s="214">
        <v>0.13679028945465846</v>
      </c>
      <c r="L210" s="206"/>
      <c r="M210" s="202">
        <v>2794.0027237099998</v>
      </c>
      <c r="N210" s="202">
        <v>3700.2887624</v>
      </c>
      <c r="O210" s="214">
        <v>0.43022441011245288</v>
      </c>
      <c r="P210" s="214">
        <v>0.56977558988754706</v>
      </c>
    </row>
    <row r="211" spans="2:16">
      <c r="B211" s="322">
        <v>43466</v>
      </c>
      <c r="C211" s="202">
        <v>7354.0547150000011</v>
      </c>
      <c r="D211" s="202">
        <v>2818.9141500800001</v>
      </c>
      <c r="E211" s="202">
        <v>2995.8388253899998</v>
      </c>
      <c r="F211" s="202">
        <v>13168.807690470001</v>
      </c>
      <c r="G211" s="206"/>
      <c r="H211" s="202">
        <v>6258.6001572300011</v>
      </c>
      <c r="I211" s="202">
        <v>1095.4545577700001</v>
      </c>
      <c r="J211" s="214">
        <v>0.85104073871851793</v>
      </c>
      <c r="K211" s="214">
        <v>0.14895926128148204</v>
      </c>
      <c r="L211" s="206"/>
      <c r="M211" s="202">
        <v>2874.0056445899986</v>
      </c>
      <c r="N211" s="202">
        <v>3811.3293109899992</v>
      </c>
      <c r="O211" s="214">
        <v>0.42989703039354432</v>
      </c>
      <c r="P211" s="214">
        <v>0.57010296960645568</v>
      </c>
    </row>
    <row r="212" spans="2:16">
      <c r="B212" s="322">
        <v>43497</v>
      </c>
      <c r="C212" s="202">
        <v>7990.5273187000012</v>
      </c>
      <c r="D212" s="202">
        <v>2497.8280655100002</v>
      </c>
      <c r="E212" s="202">
        <v>2999.5440480966663</v>
      </c>
      <c r="F212" s="202">
        <v>13487.899432306667</v>
      </c>
      <c r="G212" s="206"/>
      <c r="H212" s="202">
        <v>6825.3466745900014</v>
      </c>
      <c r="I212" s="202">
        <v>1165.18064411</v>
      </c>
      <c r="J212" s="214">
        <v>0.85417975589881767</v>
      </c>
      <c r="K212" s="214">
        <v>0.14582024410118233</v>
      </c>
      <c r="L212" s="206"/>
      <c r="M212" s="202">
        <v>2857.2270734599997</v>
      </c>
      <c r="N212" s="202">
        <v>3672.0208362699991</v>
      </c>
      <c r="O212" s="214">
        <v>0.4376043172142553</v>
      </c>
      <c r="P212" s="214">
        <v>0.5623956827857447</v>
      </c>
    </row>
    <row r="213" spans="2:16">
      <c r="B213" s="322">
        <v>43525</v>
      </c>
      <c r="C213" s="202">
        <v>6944.2853755599999</v>
      </c>
      <c r="D213" s="202">
        <v>3132.0871336</v>
      </c>
      <c r="E213" s="202">
        <v>3011.8405726466667</v>
      </c>
      <c r="F213" s="202">
        <v>13088.213081806665</v>
      </c>
      <c r="G213" s="206"/>
      <c r="H213" s="202">
        <v>5826.5023730499988</v>
      </c>
      <c r="I213" s="202">
        <v>1117.78300251</v>
      </c>
      <c r="J213" s="214">
        <v>0.83903556060009121</v>
      </c>
      <c r="K213" s="214">
        <v>0.16096443939990873</v>
      </c>
      <c r="L213" s="206"/>
      <c r="M213" s="202">
        <v>2873.6554126999999</v>
      </c>
      <c r="N213" s="202">
        <v>4250.99090428</v>
      </c>
      <c r="O213" s="214">
        <v>0.40334007961227286</v>
      </c>
      <c r="P213" s="214">
        <v>0.59665992038772708</v>
      </c>
    </row>
    <row r="214" spans="2:16">
      <c r="B214" s="322">
        <v>43556</v>
      </c>
      <c r="C214" s="202">
        <v>7512.9899005299985</v>
      </c>
      <c r="D214" s="202">
        <v>2686.3141562199999</v>
      </c>
      <c r="E214" s="202">
        <v>3057.503035076666</v>
      </c>
      <c r="F214" s="202">
        <v>13256.807091826666</v>
      </c>
      <c r="G214" s="206"/>
      <c r="H214" s="202">
        <v>6432.1574402499991</v>
      </c>
      <c r="I214" s="202">
        <v>1080.8324602800001</v>
      </c>
      <c r="J214" s="214">
        <v>0.85613817207397636</v>
      </c>
      <c r="K214" s="214">
        <v>0.14386182792602362</v>
      </c>
      <c r="L214" s="206"/>
      <c r="M214" s="202">
        <v>3047.1899846400015</v>
      </c>
      <c r="N214" s="202">
        <v>3678.8851477399999</v>
      </c>
      <c r="O214" s="214">
        <v>0.45304132419968413</v>
      </c>
      <c r="P214" s="214">
        <v>0.54695867580031587</v>
      </c>
    </row>
    <row r="215" spans="2:16">
      <c r="B215" s="322">
        <v>43586</v>
      </c>
      <c r="C215" s="202">
        <v>7336.9892405699984</v>
      </c>
      <c r="D215" s="202">
        <v>2841.9313573500012</v>
      </c>
      <c r="E215" s="202">
        <v>3102.610298850002</v>
      </c>
      <c r="F215" s="202">
        <v>13281.530896770002</v>
      </c>
      <c r="G215" s="206"/>
      <c r="H215" s="202">
        <v>6352.7359090099981</v>
      </c>
      <c r="I215" s="202">
        <v>984.25333155999999</v>
      </c>
      <c r="J215" s="214">
        <v>0.86585051452473771</v>
      </c>
      <c r="K215" s="214">
        <v>0.1341494854752622</v>
      </c>
      <c r="L215" s="206"/>
      <c r="M215" s="202">
        <v>2915.2682308000008</v>
      </c>
      <c r="N215" s="202">
        <v>3712.64090906</v>
      </c>
      <c r="O215" s="214">
        <v>0.43984734390332619</v>
      </c>
      <c r="P215" s="214">
        <v>0.56015265609667375</v>
      </c>
    </row>
    <row r="216" spans="2:16">
      <c r="B216" s="322">
        <v>43617</v>
      </c>
      <c r="C216" s="202">
        <v>7443.9494012799996</v>
      </c>
      <c r="D216" s="202">
        <v>2812.9170250900006</v>
      </c>
      <c r="E216" s="202">
        <v>3084.3138207033335</v>
      </c>
      <c r="F216" s="202">
        <v>13341.180247073335</v>
      </c>
      <c r="G216" s="206"/>
      <c r="H216" s="202">
        <v>6314.3798083399997</v>
      </c>
      <c r="I216" s="202">
        <v>1129.5695929400001</v>
      </c>
      <c r="J216" s="214">
        <v>0.84825668041943325</v>
      </c>
      <c r="K216" s="214">
        <v>0.15174331958056683</v>
      </c>
      <c r="L216" s="206"/>
      <c r="M216" s="202">
        <v>2917.3455195499992</v>
      </c>
      <c r="N216" s="202">
        <v>3771.2362891799994</v>
      </c>
      <c r="O216" s="214">
        <v>0.43616802529682047</v>
      </c>
      <c r="P216" s="214">
        <v>0.56383197470317958</v>
      </c>
    </row>
    <row r="217" spans="2:16">
      <c r="B217" s="322">
        <v>43647</v>
      </c>
      <c r="C217" s="202">
        <v>7639.6667614100006</v>
      </c>
      <c r="D217" s="202">
        <v>2626.4988997999994</v>
      </c>
      <c r="E217" s="202">
        <v>3096.3920178433323</v>
      </c>
      <c r="F217" s="202">
        <v>13362.557679053332</v>
      </c>
      <c r="G217" s="206"/>
      <c r="H217" s="202">
        <v>6353.9859147200013</v>
      </c>
      <c r="I217" s="202">
        <v>1285.6808466899997</v>
      </c>
      <c r="J217" s="214">
        <v>0.83170982624735457</v>
      </c>
      <c r="K217" s="214">
        <v>0.16829017375264552</v>
      </c>
      <c r="L217" s="206"/>
      <c r="M217" s="202">
        <v>2927.8724202799995</v>
      </c>
      <c r="N217" s="202">
        <v>3769.9743479600002</v>
      </c>
      <c r="O217" s="214">
        <v>0.43713636958125868</v>
      </c>
      <c r="P217" s="214">
        <v>0.56286363041874132</v>
      </c>
    </row>
    <row r="218" spans="2:16">
      <c r="B218" s="322">
        <v>43678</v>
      </c>
      <c r="C218" s="202">
        <v>7849.4159452900012</v>
      </c>
      <c r="D218" s="202">
        <v>2734.541588359999</v>
      </c>
      <c r="E218" s="202">
        <v>3110.155216076666</v>
      </c>
      <c r="F218" s="202">
        <v>13694.112749726666</v>
      </c>
      <c r="G218" s="206"/>
      <c r="H218" s="202">
        <v>6745.3619129200006</v>
      </c>
      <c r="I218" s="202">
        <v>1104.0540323700002</v>
      </c>
      <c r="J218" s="214">
        <v>0.85934570927758247</v>
      </c>
      <c r="K218" s="214">
        <v>0.14065429072241761</v>
      </c>
      <c r="L218" s="206"/>
      <c r="M218" s="202">
        <v>2966.8621764700001</v>
      </c>
      <c r="N218" s="202">
        <v>3807.4234457799998</v>
      </c>
      <c r="O218" s="214">
        <v>0.4379594162261779</v>
      </c>
      <c r="P218" s="214">
        <v>0.56204058377382216</v>
      </c>
    </row>
    <row r="219" spans="2:16">
      <c r="B219" s="322">
        <v>43709</v>
      </c>
      <c r="C219" s="202">
        <v>7225.9837312700001</v>
      </c>
      <c r="D219" s="202">
        <v>2782.4441616099994</v>
      </c>
      <c r="E219" s="202">
        <v>3140.5529033333341</v>
      </c>
      <c r="F219" s="202">
        <v>13148.980796213335</v>
      </c>
      <c r="G219" s="206"/>
      <c r="H219" s="202">
        <v>6297.1966658000001</v>
      </c>
      <c r="I219" s="202">
        <v>928.78706547000024</v>
      </c>
      <c r="J219" s="214">
        <v>0.87146565782445218</v>
      </c>
      <c r="K219" s="214">
        <v>0.12853434217554785</v>
      </c>
      <c r="L219" s="206"/>
      <c r="M219" s="202">
        <v>2989.5988667699994</v>
      </c>
      <c r="N219" s="202">
        <v>3887.4198200800001</v>
      </c>
      <c r="O219" s="214">
        <v>0.43472309774097434</v>
      </c>
      <c r="P219" s="214">
        <v>0.5652769022590256</v>
      </c>
    </row>
    <row r="220" spans="2:16">
      <c r="B220" s="322">
        <v>43739</v>
      </c>
      <c r="C220" s="202">
        <v>7400.9511505699984</v>
      </c>
      <c r="D220" s="202">
        <v>3102.0610892700006</v>
      </c>
      <c r="E220" s="202">
        <v>3154.0646485966668</v>
      </c>
      <c r="F220" s="202">
        <v>13657.076888436664</v>
      </c>
      <c r="G220" s="206"/>
      <c r="H220" s="202">
        <v>6477.3270433799989</v>
      </c>
      <c r="I220" s="202">
        <v>923.62410719000002</v>
      </c>
      <c r="J220" s="214">
        <v>0.87520197223314122</v>
      </c>
      <c r="K220" s="214">
        <v>0.12479802776685875</v>
      </c>
      <c r="L220" s="206"/>
      <c r="M220" s="202">
        <v>3032.324964800001</v>
      </c>
      <c r="N220" s="202">
        <v>3815.73524318</v>
      </c>
      <c r="O220" s="214">
        <v>0.44280057019160723</v>
      </c>
      <c r="P220" s="214">
        <v>0.55719942980839277</v>
      </c>
    </row>
    <row r="221" spans="2:16">
      <c r="B221" s="322">
        <v>43770</v>
      </c>
      <c r="C221" s="202">
        <v>7368.6401050799986</v>
      </c>
      <c r="D221" s="202">
        <v>2915.9275773999998</v>
      </c>
      <c r="E221" s="202">
        <v>3158.0761764099993</v>
      </c>
      <c r="F221" s="202">
        <v>13442.643858889998</v>
      </c>
      <c r="G221" s="206"/>
      <c r="H221" s="202">
        <v>6274.2291258099985</v>
      </c>
      <c r="I221" s="202">
        <v>1094.4109792700003</v>
      </c>
      <c r="J221" s="214">
        <v>0.85147721103714857</v>
      </c>
      <c r="K221" s="214">
        <v>0.14852278896285148</v>
      </c>
      <c r="L221" s="206"/>
      <c r="M221" s="202">
        <v>3120.2537230200005</v>
      </c>
      <c r="N221" s="202">
        <v>3844.4276218699997</v>
      </c>
      <c r="O221" s="214">
        <v>0.44801098119289212</v>
      </c>
      <c r="P221" s="214">
        <v>0.55198901880710782</v>
      </c>
    </row>
    <row r="222" spans="2:16">
      <c r="B222" s="322">
        <v>43800</v>
      </c>
      <c r="C222" s="202">
        <v>8427.5472792499986</v>
      </c>
      <c r="D222" s="202">
        <v>3221.7031725600009</v>
      </c>
      <c r="E222" s="202">
        <v>3174.1619491433339</v>
      </c>
      <c r="F222" s="202">
        <v>14823.412400953333</v>
      </c>
      <c r="G222" s="206"/>
      <c r="H222" s="202">
        <v>7201.5764655799976</v>
      </c>
      <c r="I222" s="202">
        <v>1225.9708136700001</v>
      </c>
      <c r="J222" s="214">
        <v>0.85452815949326799</v>
      </c>
      <c r="K222" s="214">
        <v>0.14547184050673215</v>
      </c>
      <c r="L222" s="206"/>
      <c r="M222" s="202">
        <v>3156.4838257900001</v>
      </c>
      <c r="N222" s="202">
        <v>4116.9219035400001</v>
      </c>
      <c r="O222" s="214">
        <v>0.43397604138340345</v>
      </c>
      <c r="P222" s="214">
        <v>0.56602395861659649</v>
      </c>
    </row>
    <row r="223" spans="2:16">
      <c r="B223" s="322">
        <v>43831</v>
      </c>
      <c r="C223" s="202">
        <v>8255.3203533899959</v>
      </c>
      <c r="D223" s="202">
        <v>3383.5743306700006</v>
      </c>
      <c r="E223" s="202">
        <v>3304.3493664866678</v>
      </c>
      <c r="F223" s="202">
        <v>14943.244050546664</v>
      </c>
      <c r="G223" s="206"/>
      <c r="H223" s="202">
        <v>7017.6953104199965</v>
      </c>
      <c r="I223" s="202">
        <v>1237.6250429700001</v>
      </c>
      <c r="J223" s="214">
        <v>0.85008152439998574</v>
      </c>
      <c r="K223" s="214">
        <v>0.14991847560001437</v>
      </c>
      <c r="L223" s="206"/>
      <c r="M223" s="202">
        <v>3320.3469458499994</v>
      </c>
      <c r="N223" s="202">
        <v>4349.8067139700006</v>
      </c>
      <c r="O223" s="214">
        <v>0.43289184195143227</v>
      </c>
      <c r="P223" s="214">
        <v>0.56710815804856773</v>
      </c>
    </row>
    <row r="224" spans="2:16">
      <c r="B224" s="322">
        <v>43862</v>
      </c>
      <c r="C224" s="202">
        <v>8580.3882824499979</v>
      </c>
      <c r="D224" s="202">
        <v>3536.6233512899994</v>
      </c>
      <c r="E224" s="202">
        <v>3356.2890084966689</v>
      </c>
      <c r="F224" s="202">
        <v>15473.300642236667</v>
      </c>
      <c r="G224" s="206"/>
      <c r="H224" s="202">
        <v>7291.1377875099979</v>
      </c>
      <c r="I224" s="202">
        <v>1289.2504949399997</v>
      </c>
      <c r="J224" s="214">
        <v>0.8497445042694648</v>
      </c>
      <c r="K224" s="214">
        <v>0.15025549573053518</v>
      </c>
      <c r="L224" s="206"/>
      <c r="M224" s="202">
        <v>3355.8990526500002</v>
      </c>
      <c r="N224" s="202">
        <v>4515.9658418700001</v>
      </c>
      <c r="O224" s="214">
        <v>0.42631563138059059</v>
      </c>
      <c r="P224" s="214">
        <v>0.57368436861940941</v>
      </c>
    </row>
    <row r="225" spans="2:16">
      <c r="B225" s="322">
        <v>43891</v>
      </c>
      <c r="C225" s="202">
        <v>7727.1814055699979</v>
      </c>
      <c r="D225" s="202">
        <v>3277.5995946599996</v>
      </c>
      <c r="E225" s="202">
        <v>3381.9140929333339</v>
      </c>
      <c r="F225" s="202">
        <v>14386.695093163331</v>
      </c>
      <c r="G225" s="206"/>
      <c r="H225" s="202">
        <v>6697.5691916499973</v>
      </c>
      <c r="I225" s="202">
        <v>1029.6122139199999</v>
      </c>
      <c r="J225" s="214">
        <v>0.86675449172478047</v>
      </c>
      <c r="K225" s="214">
        <v>0.13324550827521958</v>
      </c>
      <c r="L225" s="206"/>
      <c r="M225" s="202">
        <v>3380.3919848899995</v>
      </c>
      <c r="N225" s="202">
        <v>4107.6630651800006</v>
      </c>
      <c r="O225" s="214">
        <v>0.45143791842961928</v>
      </c>
      <c r="P225" s="214">
        <v>0.54856208157038067</v>
      </c>
    </row>
    <row r="226" spans="2:16">
      <c r="B226" s="322">
        <v>43922</v>
      </c>
      <c r="C226" s="202">
        <v>8866.3810599299977</v>
      </c>
      <c r="D226" s="202">
        <v>3434.2335142799993</v>
      </c>
      <c r="E226" s="202">
        <v>2531.9213323333324</v>
      </c>
      <c r="F226" s="202">
        <v>14832.535906543329</v>
      </c>
      <c r="G226" s="206"/>
      <c r="H226" s="202">
        <v>7359.1249334999984</v>
      </c>
      <c r="I226" s="202">
        <v>1507.25612643</v>
      </c>
      <c r="J226" s="214">
        <v>0.83000323173095159</v>
      </c>
      <c r="K226" s="214">
        <v>0.16999676826904844</v>
      </c>
      <c r="L226" s="206"/>
      <c r="M226" s="202">
        <v>3393.61904938</v>
      </c>
      <c r="N226" s="202">
        <v>3620.9823959999999</v>
      </c>
      <c r="O226" s="214">
        <v>0.48379356629236953</v>
      </c>
      <c r="P226" s="214">
        <v>0.51620643370763053</v>
      </c>
    </row>
    <row r="227" spans="2:16">
      <c r="B227" s="322">
        <v>43952</v>
      </c>
      <c r="C227" s="202">
        <v>9109.9243692399978</v>
      </c>
      <c r="D227" s="202">
        <v>3926.3173701699998</v>
      </c>
      <c r="E227" s="202">
        <v>2356.6715329999997</v>
      </c>
      <c r="F227" s="202">
        <v>15392.913272409998</v>
      </c>
      <c r="G227" s="206"/>
      <c r="H227" s="202">
        <v>8118.9874395299976</v>
      </c>
      <c r="I227" s="202">
        <v>990.93692971000007</v>
      </c>
      <c r="J227" s="214">
        <v>0.89122446141749145</v>
      </c>
      <c r="K227" s="214">
        <v>0.10877553858250853</v>
      </c>
      <c r="L227" s="206"/>
      <c r="M227" s="202">
        <v>3242.0361985</v>
      </c>
      <c r="N227" s="202">
        <v>3988.2892392100002</v>
      </c>
      <c r="O227" s="214">
        <v>0.44839422878409502</v>
      </c>
      <c r="P227" s="214">
        <v>0.55160577121590493</v>
      </c>
    </row>
    <row r="228" spans="2:16">
      <c r="B228" s="322">
        <v>43983</v>
      </c>
      <c r="C228" s="202">
        <v>9464.6920222499975</v>
      </c>
      <c r="D228" s="202">
        <v>4057.0043530699995</v>
      </c>
      <c r="E228" s="202">
        <v>2346.5531406666646</v>
      </c>
      <c r="F228" s="202">
        <v>15868.249515986661</v>
      </c>
      <c r="G228" s="206"/>
      <c r="H228" s="202">
        <v>8347.3060541599971</v>
      </c>
      <c r="I228" s="202">
        <v>1117.3859680900002</v>
      </c>
      <c r="J228" s="214">
        <v>0.8819416452787685</v>
      </c>
      <c r="K228" s="214">
        <v>0.11805835472123151</v>
      </c>
      <c r="L228" s="206"/>
      <c r="M228" s="202">
        <v>3263.1511347700007</v>
      </c>
      <c r="N228" s="202">
        <v>4087.8775140100001</v>
      </c>
      <c r="O228" s="214">
        <v>0.4439040154348417</v>
      </c>
      <c r="P228" s="214">
        <v>0.55609598456515841</v>
      </c>
    </row>
    <row r="229" spans="2:16">
      <c r="B229" s="322">
        <v>44013</v>
      </c>
      <c r="C229" s="202">
        <v>9735.6216845499985</v>
      </c>
      <c r="D229" s="202">
        <v>4264.1791647400005</v>
      </c>
      <c r="E229" s="202">
        <v>2363.2435079999987</v>
      </c>
      <c r="F229" s="202">
        <v>16363.044357289997</v>
      </c>
      <c r="G229" s="206"/>
      <c r="H229" s="202">
        <v>8508.4350062699996</v>
      </c>
      <c r="I229" s="202">
        <v>1227.18667828</v>
      </c>
      <c r="J229" s="214">
        <v>0.87394881210025943</v>
      </c>
      <c r="K229" s="214">
        <v>0.12605118789974049</v>
      </c>
      <c r="L229" s="206"/>
      <c r="M229" s="202">
        <v>3479.1986332299989</v>
      </c>
      <c r="N229" s="202">
        <v>4257.4428058200001</v>
      </c>
      <c r="O229" s="214">
        <v>0.44970400407456623</v>
      </c>
      <c r="P229" s="214">
        <v>0.55029599592543366</v>
      </c>
    </row>
    <row r="230" spans="2:16">
      <c r="B230" s="322">
        <v>44044</v>
      </c>
      <c r="C230" s="202">
        <v>9937.0201542700015</v>
      </c>
      <c r="D230" s="202">
        <v>4691.7402325400008</v>
      </c>
      <c r="E230" s="202">
        <v>2385.6722576666657</v>
      </c>
      <c r="F230" s="202">
        <v>17014.432644476667</v>
      </c>
      <c r="G230" s="206"/>
      <c r="H230" s="202">
        <v>8647.131516190002</v>
      </c>
      <c r="I230" s="202">
        <v>1289.88863808</v>
      </c>
      <c r="J230" s="214">
        <v>0.87019361759815628</v>
      </c>
      <c r="K230" s="214">
        <v>0.12980638240184372</v>
      </c>
      <c r="L230" s="206"/>
      <c r="M230" s="202">
        <v>3589.5033503800005</v>
      </c>
      <c r="N230" s="202">
        <v>4552.35127164</v>
      </c>
      <c r="O230" s="214">
        <v>0.44087047939569352</v>
      </c>
      <c r="P230" s="214">
        <v>0.55912952060430654</v>
      </c>
    </row>
    <row r="231" spans="2:16">
      <c r="B231" s="322">
        <v>44075</v>
      </c>
      <c r="C231" s="202">
        <v>10123.065896320002</v>
      </c>
      <c r="D231" s="202">
        <v>4982.7620908999997</v>
      </c>
      <c r="E231" s="202">
        <v>2406.8755556666665</v>
      </c>
      <c r="F231" s="202">
        <v>17512.703542886669</v>
      </c>
      <c r="G231" s="206"/>
      <c r="H231" s="202">
        <v>8765.1110526600023</v>
      </c>
      <c r="I231" s="202">
        <v>1357.9548436600001</v>
      </c>
      <c r="J231" s="214">
        <v>0.86585537844284388</v>
      </c>
      <c r="K231" s="214">
        <v>0.13414462155715612</v>
      </c>
      <c r="L231" s="206"/>
      <c r="M231" s="202">
        <v>3728.2683141099992</v>
      </c>
      <c r="N231" s="202">
        <v>4554.0677796</v>
      </c>
      <c r="O231" s="214">
        <v>0.45014694790536502</v>
      </c>
      <c r="P231" s="214">
        <v>0.54985305209463509</v>
      </c>
    </row>
    <row r="232" spans="2:16">
      <c r="B232" s="322">
        <v>44105</v>
      </c>
      <c r="C232" s="202">
        <v>11173.44072565</v>
      </c>
      <c r="D232" s="202">
        <v>4989.5197569899992</v>
      </c>
      <c r="E232" s="202">
        <v>2438.1897216666675</v>
      </c>
      <c r="F232" s="202">
        <v>18601.150204306665</v>
      </c>
      <c r="G232" s="206"/>
      <c r="H232" s="202">
        <v>9953.2655109499992</v>
      </c>
      <c r="I232" s="202">
        <v>1220.1752147</v>
      </c>
      <c r="J232" s="214">
        <v>0.89079682394529203</v>
      </c>
      <c r="K232" s="214">
        <v>0.10920317605470789</v>
      </c>
      <c r="L232" s="206"/>
      <c r="M232" s="202">
        <v>3824.4444140800006</v>
      </c>
      <c r="N232" s="202">
        <v>4792.6842466899998</v>
      </c>
      <c r="O232" s="214">
        <v>0.44381888267387898</v>
      </c>
      <c r="P232" s="214">
        <v>0.55618111732612108</v>
      </c>
    </row>
    <row r="233" spans="2:16">
      <c r="B233" s="322">
        <v>44136</v>
      </c>
      <c r="C233" s="202">
        <v>10829.18503613</v>
      </c>
      <c r="D233" s="202">
        <v>5001.1875267999994</v>
      </c>
      <c r="E233" s="202">
        <v>2479.8448589999985</v>
      </c>
      <c r="F233" s="202">
        <v>18310.217421929996</v>
      </c>
      <c r="G233" s="206"/>
      <c r="H233" s="202">
        <v>9620.53340862</v>
      </c>
      <c r="I233" s="202">
        <v>1208.65162751</v>
      </c>
      <c r="J233" s="214">
        <v>0.88838941956596829</v>
      </c>
      <c r="K233" s="214">
        <v>0.11161058043403171</v>
      </c>
      <c r="L233" s="206"/>
      <c r="M233" s="202">
        <v>3840.3122318699993</v>
      </c>
      <c r="N233" s="202">
        <v>4950.28668397</v>
      </c>
      <c r="O233" s="214">
        <v>0.43686582320916101</v>
      </c>
      <c r="P233" s="214">
        <v>0.5631341767908391</v>
      </c>
    </row>
    <row r="234" spans="2:16">
      <c r="B234" s="322">
        <v>44166</v>
      </c>
      <c r="C234" s="202">
        <v>12633.023365920002</v>
      </c>
      <c r="D234" s="202">
        <v>4967.6380826399991</v>
      </c>
      <c r="E234" s="202">
        <v>2503.0675466666667</v>
      </c>
      <c r="F234" s="202">
        <v>20103.728995226666</v>
      </c>
      <c r="G234" s="206"/>
      <c r="H234" s="202">
        <v>11480.484031030002</v>
      </c>
      <c r="I234" s="202">
        <v>1152.53933489</v>
      </c>
      <c r="J234" s="214">
        <v>0.90876773504597519</v>
      </c>
      <c r="K234" s="214">
        <v>9.1232264954024811E-2</v>
      </c>
      <c r="L234" s="206"/>
      <c r="M234" s="202">
        <v>3973.7973915900011</v>
      </c>
      <c r="N234" s="202">
        <v>4938.8697908000004</v>
      </c>
      <c r="O234" s="214">
        <v>0.44585950650570533</v>
      </c>
      <c r="P234" s="214">
        <v>0.55414049349429473</v>
      </c>
    </row>
    <row r="235" spans="2:16">
      <c r="B235" s="322">
        <v>44197</v>
      </c>
      <c r="C235" s="202">
        <v>11442.19233555</v>
      </c>
      <c r="D235" s="202">
        <v>5435.8944356499997</v>
      </c>
      <c r="E235" s="202">
        <v>2614.1392533333333</v>
      </c>
      <c r="F235" s="202">
        <v>19492.226024533335</v>
      </c>
      <c r="G235" s="206"/>
      <c r="H235" s="202">
        <v>10334.669963760001</v>
      </c>
      <c r="I235" s="202">
        <v>1107.5223717899999</v>
      </c>
      <c r="J235" s="214">
        <v>0.90320715302529808</v>
      </c>
      <c r="K235" s="214">
        <v>9.6792846974702057E-2</v>
      </c>
      <c r="L235" s="206"/>
      <c r="M235" s="202">
        <v>4142.5074264999994</v>
      </c>
      <c r="N235" s="202">
        <v>5318.8456028000001</v>
      </c>
      <c r="O235" s="214">
        <v>0.4378345690802834</v>
      </c>
      <c r="P235" s="214">
        <v>0.56216543091971649</v>
      </c>
    </row>
    <row r="236" spans="2:16">
      <c r="B236" s="322">
        <v>44228</v>
      </c>
      <c r="C236" s="202">
        <v>11298.124946159996</v>
      </c>
      <c r="D236" s="202">
        <v>5626.1411354399988</v>
      </c>
      <c r="E236" s="202">
        <v>2648.1549233333344</v>
      </c>
      <c r="F236" s="202">
        <v>19572.421004933331</v>
      </c>
      <c r="G236" s="206"/>
      <c r="H236" s="202">
        <v>10121.295837249996</v>
      </c>
      <c r="I236" s="202">
        <v>1176.8291089099998</v>
      </c>
      <c r="J236" s="214">
        <v>0.89583854714671207</v>
      </c>
      <c r="K236" s="214">
        <v>0.10416145285328786</v>
      </c>
      <c r="L236" s="206"/>
      <c r="M236" s="202">
        <v>4229.09566275</v>
      </c>
      <c r="N236" s="202">
        <v>5363.4231406399995</v>
      </c>
      <c r="O236" s="214">
        <v>0.44087436776829003</v>
      </c>
      <c r="P236" s="214">
        <v>0.55912563223170997</v>
      </c>
    </row>
    <row r="237" spans="2:16">
      <c r="B237" s="322">
        <v>44256</v>
      </c>
      <c r="C237" s="202">
        <v>11528.07460367</v>
      </c>
      <c r="D237" s="202">
        <v>5917.8145558799988</v>
      </c>
      <c r="E237" s="202">
        <v>2648.3088558500008</v>
      </c>
      <c r="F237" s="202">
        <v>20094.198015400001</v>
      </c>
      <c r="G237" s="206"/>
      <c r="H237" s="202">
        <v>10356.391852139999</v>
      </c>
      <c r="I237" s="202">
        <v>1171.6827515300001</v>
      </c>
      <c r="J237" s="214">
        <v>0.89836266750416482</v>
      </c>
      <c r="K237" s="214">
        <v>0.10163733249583509</v>
      </c>
      <c r="L237" s="206"/>
      <c r="M237" s="202">
        <v>4421.0684624399992</v>
      </c>
      <c r="N237" s="202">
        <v>5595.4345550499984</v>
      </c>
      <c r="O237" s="214">
        <v>0.44137843863475018</v>
      </c>
      <c r="P237" s="214">
        <v>0.55862156136524976</v>
      </c>
    </row>
    <row r="238" spans="2:16">
      <c r="B238" s="322">
        <v>44287</v>
      </c>
      <c r="C238" s="202">
        <v>11148.392932889998</v>
      </c>
      <c r="D238" s="202">
        <v>5700.6979153699995</v>
      </c>
      <c r="E238" s="202">
        <v>2668.8906023099989</v>
      </c>
      <c r="F238" s="202">
        <v>19517.981450569998</v>
      </c>
      <c r="G238" s="206"/>
      <c r="H238" s="202">
        <v>10013.233401049998</v>
      </c>
      <c r="I238" s="202">
        <v>1135.15953184</v>
      </c>
      <c r="J238" s="214">
        <v>0.89817729437118676</v>
      </c>
      <c r="K238" s="214">
        <v>0.10182270562881324</v>
      </c>
      <c r="L238" s="206"/>
      <c r="M238" s="202">
        <v>4440.7989087100004</v>
      </c>
      <c r="N238" s="202">
        <v>5517.0465306999995</v>
      </c>
      <c r="O238" s="214">
        <v>0.445959814874684</v>
      </c>
      <c r="P238" s="214">
        <v>0.55404018512531594</v>
      </c>
    </row>
    <row r="239" spans="2:16">
      <c r="B239" s="322">
        <v>44317</v>
      </c>
      <c r="C239" s="202">
        <v>11401.917705659998</v>
      </c>
      <c r="D239" s="202">
        <v>5453.0405200800005</v>
      </c>
      <c r="E239" s="202">
        <v>2679.4987564466664</v>
      </c>
      <c r="F239" s="202">
        <v>19534.456982186668</v>
      </c>
      <c r="G239" s="206"/>
      <c r="H239" s="202">
        <v>10333.843734059998</v>
      </c>
      <c r="I239" s="202">
        <v>1068.0739716000003</v>
      </c>
      <c r="J239" s="214">
        <v>0.90632505871623681</v>
      </c>
      <c r="K239" s="214">
        <v>9.3674941283763191E-2</v>
      </c>
      <c r="L239" s="206"/>
      <c r="M239" s="202">
        <v>4586.3202558300009</v>
      </c>
      <c r="N239" s="202">
        <v>5468.4439663299991</v>
      </c>
      <c r="O239" s="214">
        <v>0.45613404297656929</v>
      </c>
      <c r="P239" s="214">
        <v>0.54386595702343066</v>
      </c>
    </row>
    <row r="240" spans="2:16">
      <c r="B240" s="322">
        <v>44348</v>
      </c>
      <c r="C240" s="202">
        <v>10981.381540069999</v>
      </c>
      <c r="D240" s="202">
        <v>5138.6662216099994</v>
      </c>
      <c r="E240" s="202">
        <v>2694.5861799999989</v>
      </c>
      <c r="F240" s="202">
        <v>18814.633941679996</v>
      </c>
      <c r="G240" s="206"/>
      <c r="H240" s="202">
        <v>9980.9787136099967</v>
      </c>
      <c r="I240" s="202">
        <v>1000.40282646</v>
      </c>
      <c r="J240" s="214">
        <v>0.90890009396271065</v>
      </c>
      <c r="K240" s="214">
        <v>9.1099906037289305E-2</v>
      </c>
      <c r="L240" s="206"/>
      <c r="M240" s="202">
        <v>4638.5868806500002</v>
      </c>
      <c r="N240" s="202">
        <v>5386.72757043</v>
      </c>
      <c r="O240" s="214">
        <v>0.46268742025845355</v>
      </c>
      <c r="P240" s="214">
        <v>0.53731257974154634</v>
      </c>
    </row>
    <row r="241" spans="2:16">
      <c r="B241" s="322">
        <v>44378</v>
      </c>
      <c r="C241" s="202">
        <v>10701.522622219998</v>
      </c>
      <c r="D241" s="202">
        <v>5484.2891621099989</v>
      </c>
      <c r="E241" s="202">
        <v>2710.9439603333331</v>
      </c>
      <c r="F241" s="202">
        <v>18896.755744663329</v>
      </c>
      <c r="G241" s="206"/>
      <c r="H241" s="202">
        <v>9554.545864519996</v>
      </c>
      <c r="I241" s="202">
        <v>1146.9767577</v>
      </c>
      <c r="J241" s="214">
        <v>0.89282116216635499</v>
      </c>
      <c r="K241" s="214">
        <v>0.10717883783364497</v>
      </c>
      <c r="L241" s="206"/>
      <c r="M241" s="202">
        <v>4731.0392962000005</v>
      </c>
      <c r="N241" s="202">
        <v>5815.3957134299999</v>
      </c>
      <c r="O241" s="214">
        <v>0.4485913289068833</v>
      </c>
      <c r="P241" s="214">
        <v>0.55140867109311664</v>
      </c>
    </row>
    <row r="242" spans="2:16">
      <c r="B242" s="322">
        <v>44409</v>
      </c>
      <c r="C242" s="202">
        <v>10338.7799146</v>
      </c>
      <c r="D242" s="202">
        <v>5187.0998897300005</v>
      </c>
      <c r="E242" s="202">
        <v>2724.8873353333333</v>
      </c>
      <c r="F242" s="202">
        <v>18250.767139663334</v>
      </c>
      <c r="G242" s="206"/>
      <c r="H242" s="202">
        <v>9338.7002597400005</v>
      </c>
      <c r="I242" s="202">
        <v>1000.07965486</v>
      </c>
      <c r="J242" s="214">
        <v>0.90326908367130165</v>
      </c>
      <c r="K242" s="214">
        <v>9.6730916328698388E-2</v>
      </c>
      <c r="L242" s="206"/>
      <c r="M242" s="202">
        <v>4781.4844073100003</v>
      </c>
      <c r="N242" s="202">
        <v>5876.2299842299999</v>
      </c>
      <c r="O242" s="214">
        <v>0.44864069646166349</v>
      </c>
      <c r="P242" s="214">
        <v>0.5513593035383364</v>
      </c>
    </row>
    <row r="243" spans="2:16">
      <c r="B243" s="322">
        <v>44440</v>
      </c>
      <c r="C243" s="202">
        <v>10645.538001080002</v>
      </c>
      <c r="D243" s="202">
        <v>5216.2113038499992</v>
      </c>
      <c r="E243" s="202">
        <v>2741.0658906666677</v>
      </c>
      <c r="F243" s="202">
        <v>18602.815195596668</v>
      </c>
      <c r="G243" s="206"/>
      <c r="H243" s="202">
        <v>9473.2732482200008</v>
      </c>
      <c r="I243" s="202">
        <v>1172.26475286</v>
      </c>
      <c r="J243" s="214">
        <v>0.88988205643142959</v>
      </c>
      <c r="K243" s="214">
        <v>0.11011794356857048</v>
      </c>
      <c r="L243" s="206"/>
      <c r="M243" s="202">
        <v>4908.5117167500011</v>
      </c>
      <c r="N243" s="202">
        <v>5736.3375571699999</v>
      </c>
      <c r="O243" s="214">
        <v>0.46111613142103469</v>
      </c>
      <c r="P243" s="214">
        <v>0.53888386857896531</v>
      </c>
    </row>
    <row r="244" spans="2:16">
      <c r="B244" s="322">
        <v>44470</v>
      </c>
      <c r="C244" s="202">
        <v>11294.11243275</v>
      </c>
      <c r="D244" s="202">
        <v>5147.0490504000009</v>
      </c>
      <c r="E244" s="202">
        <v>2783.1105330000005</v>
      </c>
      <c r="F244" s="202">
        <v>19224.27201615</v>
      </c>
      <c r="G244" s="206"/>
      <c r="H244" s="202">
        <v>10022.547520790002</v>
      </c>
      <c r="I244" s="202">
        <v>1271.56491196</v>
      </c>
      <c r="J244" s="214">
        <v>0.88741347144085525</v>
      </c>
      <c r="K244" s="214">
        <v>0.11258652855914476</v>
      </c>
      <c r="L244" s="206"/>
      <c r="M244" s="202">
        <v>5050.5454581100003</v>
      </c>
      <c r="N244" s="202">
        <v>5245.8698031700005</v>
      </c>
      <c r="O244" s="214">
        <v>0.49051493456200607</v>
      </c>
      <c r="P244" s="214">
        <v>0.50948506543799388</v>
      </c>
    </row>
    <row r="245" spans="2:16">
      <c r="B245" s="322">
        <v>44501</v>
      </c>
      <c r="C245" s="202">
        <v>10893.561338150001</v>
      </c>
      <c r="D245" s="202">
        <v>5264.2566431099985</v>
      </c>
      <c r="E245" s="202">
        <v>2807.9299830000004</v>
      </c>
      <c r="F245" s="202">
        <v>18965.747964260001</v>
      </c>
      <c r="G245" s="206"/>
      <c r="H245" s="202">
        <v>9555.9197551900033</v>
      </c>
      <c r="I245" s="202">
        <v>1337.6415829600001</v>
      </c>
      <c r="J245" s="214">
        <v>0.87720805515864786</v>
      </c>
      <c r="K245" s="214">
        <v>0.122791944841352</v>
      </c>
      <c r="L245" s="206"/>
      <c r="M245" s="202">
        <v>5089.2147282500009</v>
      </c>
      <c r="N245" s="202">
        <v>5271.6906533199999</v>
      </c>
      <c r="O245" s="214">
        <v>0.49119401643245447</v>
      </c>
      <c r="P245" s="214">
        <v>0.50880598356754558</v>
      </c>
    </row>
    <row r="246" spans="2:16">
      <c r="B246" s="322">
        <v>44531</v>
      </c>
      <c r="C246" s="202">
        <v>11918.286296</v>
      </c>
      <c r="D246" s="202">
        <v>5272.4938321100008</v>
      </c>
      <c r="E246" s="202">
        <v>2829.4942008099979</v>
      </c>
      <c r="F246" s="202">
        <v>20020.274328919997</v>
      </c>
      <c r="G246" s="206"/>
      <c r="H246" s="202">
        <v>10606.846220899999</v>
      </c>
      <c r="I246" s="202">
        <v>1311.4400751000001</v>
      </c>
      <c r="J246" s="214">
        <v>0.88996403991904915</v>
      </c>
      <c r="K246" s="214">
        <v>0.1100359600809509</v>
      </c>
      <c r="L246" s="206"/>
      <c r="M246" s="202">
        <v>5272.8081059499991</v>
      </c>
      <c r="N246" s="202">
        <v>5456.1064505499999</v>
      </c>
      <c r="O246" s="214">
        <v>0.49145774049952928</v>
      </c>
      <c r="P246" s="214">
        <v>0.50854225950047061</v>
      </c>
    </row>
    <row r="247" spans="2:16">
      <c r="B247" s="322">
        <v>44562</v>
      </c>
      <c r="C247" s="202">
        <v>10823.907608890004</v>
      </c>
      <c r="D247" s="202">
        <v>5252.8721481800003</v>
      </c>
      <c r="E247" s="202">
        <v>2952.8534196666665</v>
      </c>
      <c r="F247" s="202">
        <v>19029.633176736672</v>
      </c>
      <c r="G247" s="206"/>
      <c r="H247" s="202">
        <v>9642.2242491100023</v>
      </c>
      <c r="I247" s="202">
        <v>1181.68335978</v>
      </c>
      <c r="J247" s="214">
        <v>0.89082654781629445</v>
      </c>
      <c r="K247" s="214">
        <v>0.10917345218370562</v>
      </c>
      <c r="L247" s="206"/>
      <c r="M247" s="202">
        <v>5482.3042771600012</v>
      </c>
      <c r="N247" s="202">
        <v>5802.2193849499999</v>
      </c>
      <c r="O247" s="214">
        <v>0.48582505042440666</v>
      </c>
      <c r="P247" s="214">
        <v>0.5141749495755934</v>
      </c>
    </row>
    <row r="248" spans="2:16">
      <c r="B248" s="322">
        <v>44593</v>
      </c>
      <c r="C248" s="202">
        <v>10866.318017729998</v>
      </c>
      <c r="D248" s="202">
        <v>5259.8221665200008</v>
      </c>
      <c r="E248" s="202">
        <v>2981.23374831</v>
      </c>
      <c r="F248" s="202">
        <v>19107.373932559996</v>
      </c>
      <c r="G248" s="206"/>
      <c r="H248" s="202">
        <v>9771.3113899499967</v>
      </c>
      <c r="I248" s="202">
        <v>1095.0066277799997</v>
      </c>
      <c r="J248" s="214">
        <v>0.89922928576235894</v>
      </c>
      <c r="K248" s="214">
        <v>0.10077071423764106</v>
      </c>
      <c r="L248" s="206"/>
      <c r="M248" s="202">
        <v>5594.0166232400015</v>
      </c>
      <c r="N248" s="202">
        <v>5702.74581296</v>
      </c>
      <c r="O248" s="214">
        <v>0.49518759510372717</v>
      </c>
      <c r="P248" s="214">
        <v>0.50481240489627277</v>
      </c>
    </row>
    <row r="249" spans="2:16">
      <c r="B249" s="322">
        <v>44621</v>
      </c>
      <c r="C249" s="202">
        <v>10905.931647580001</v>
      </c>
      <c r="D249" s="202">
        <v>5549.2075257700008</v>
      </c>
      <c r="E249" s="202">
        <v>2994.109303433333</v>
      </c>
      <c r="F249" s="202">
        <v>19449.248476783334</v>
      </c>
      <c r="G249" s="206"/>
      <c r="H249" s="202">
        <v>9974.338146959999</v>
      </c>
      <c r="I249" s="202">
        <v>931.59350061999999</v>
      </c>
      <c r="J249" s="214">
        <v>0.91457919133146981</v>
      </c>
      <c r="K249" s="214">
        <v>8.542080866853026E-2</v>
      </c>
      <c r="L249" s="206"/>
      <c r="M249" s="202">
        <v>5573.1783154699997</v>
      </c>
      <c r="N249" s="202">
        <v>5968.0705378000002</v>
      </c>
      <c r="O249" s="214">
        <v>0.48289213639916811</v>
      </c>
      <c r="P249" s="214">
        <v>0.51710786360083183</v>
      </c>
    </row>
    <row r="250" spans="2:16">
      <c r="B250" s="322">
        <v>44652</v>
      </c>
      <c r="C250" s="202">
        <v>10231.605520169998</v>
      </c>
      <c r="D250" s="202">
        <v>5394.0095969900003</v>
      </c>
      <c r="E250" s="202">
        <v>3025.023126416665</v>
      </c>
      <c r="F250" s="202">
        <v>18650.638243576665</v>
      </c>
      <c r="G250" s="206"/>
      <c r="H250" s="202">
        <v>9356.5507001199985</v>
      </c>
      <c r="I250" s="202">
        <v>875.05482004999999</v>
      </c>
      <c r="J250" s="214">
        <v>0.91447531686742933</v>
      </c>
      <c r="K250" s="214">
        <v>8.5524683132570667E-2</v>
      </c>
      <c r="L250" s="206"/>
      <c r="M250" s="202">
        <v>5608.6982031899997</v>
      </c>
      <c r="N250" s="202">
        <v>5474.0560995699998</v>
      </c>
      <c r="O250" s="214">
        <v>0.50607439720947656</v>
      </c>
      <c r="P250" s="214">
        <v>0.49392560279052339</v>
      </c>
    </row>
    <row r="251" spans="2:16">
      <c r="B251" s="322">
        <v>44682</v>
      </c>
      <c r="C251" s="202">
        <v>9947.5873477500008</v>
      </c>
      <c r="D251" s="202">
        <v>5326.5269522299996</v>
      </c>
      <c r="E251" s="202">
        <v>3039.283897520002</v>
      </c>
      <c r="F251" s="202">
        <v>18313.398197500002</v>
      </c>
      <c r="G251" s="206"/>
      <c r="H251" s="202">
        <v>9134.306268979999</v>
      </c>
      <c r="I251" s="202">
        <v>813.28107877000002</v>
      </c>
      <c r="J251" s="214">
        <v>0.91824338401472272</v>
      </c>
      <c r="K251" s="214">
        <v>8.1756615985277323E-2</v>
      </c>
      <c r="L251" s="206"/>
      <c r="M251" s="202">
        <v>5563.89917977</v>
      </c>
      <c r="N251" s="202">
        <v>5494.8390313799991</v>
      </c>
      <c r="O251" s="214">
        <v>0.50312242441548938</v>
      </c>
      <c r="P251" s="214">
        <v>0.49687757558451057</v>
      </c>
    </row>
    <row r="252" spans="2:16">
      <c r="B252" s="322">
        <v>44713</v>
      </c>
      <c r="C252" s="202">
        <v>10065.073247930002</v>
      </c>
      <c r="D252" s="202">
        <v>5231.6750814800007</v>
      </c>
      <c r="E252" s="202">
        <v>3034.153049876667</v>
      </c>
      <c r="F252" s="202">
        <v>18330.901379286668</v>
      </c>
      <c r="G252" s="206"/>
      <c r="H252" s="202">
        <v>9024.1193734900025</v>
      </c>
      <c r="I252" s="202">
        <v>1040.9538744400002</v>
      </c>
      <c r="J252" s="214">
        <v>0.89657761560214344</v>
      </c>
      <c r="K252" s="214">
        <v>0.10342238439785664</v>
      </c>
      <c r="L252" s="206"/>
      <c r="M252" s="202">
        <v>5525.9022949800001</v>
      </c>
      <c r="N252" s="202">
        <v>5332.07674821</v>
      </c>
      <c r="O252" s="214">
        <v>0.50892548908038115</v>
      </c>
      <c r="P252" s="214">
        <v>0.49107451091961885</v>
      </c>
    </row>
    <row r="253" spans="2:16">
      <c r="B253" s="322">
        <v>44743</v>
      </c>
      <c r="C253" s="202">
        <v>10269.949470699998</v>
      </c>
      <c r="D253" s="202">
        <v>5038.3829900600003</v>
      </c>
      <c r="E253" s="202">
        <v>3041.904837836666</v>
      </c>
      <c r="F253" s="202">
        <v>18350.237298596665</v>
      </c>
      <c r="G253" s="206"/>
      <c r="H253" s="202">
        <v>9241.9869913299972</v>
      </c>
      <c r="I253" s="202">
        <v>1027.9624793699998</v>
      </c>
      <c r="J253" s="214">
        <v>0.89990578996491066</v>
      </c>
      <c r="K253" s="214">
        <v>0.1000942100350893</v>
      </c>
      <c r="L253" s="206"/>
      <c r="M253" s="202">
        <v>5400.9618527699995</v>
      </c>
      <c r="N253" s="202">
        <v>5108.7415849300005</v>
      </c>
      <c r="O253" s="214">
        <v>0.51390240312546587</v>
      </c>
      <c r="P253" s="214">
        <v>0.48609759687453419</v>
      </c>
    </row>
    <row r="254" spans="2:16">
      <c r="B254" s="322">
        <v>44774</v>
      </c>
      <c r="C254" s="202">
        <v>10442.79337213</v>
      </c>
      <c r="D254" s="202">
        <v>5241.8017463899996</v>
      </c>
      <c r="E254" s="202">
        <v>3059.1837579466655</v>
      </c>
      <c r="F254" s="202">
        <v>18743.778876466666</v>
      </c>
      <c r="G254" s="206"/>
      <c r="H254" s="202">
        <v>9309.0979937699994</v>
      </c>
      <c r="I254" s="202">
        <v>1133.6953783600002</v>
      </c>
      <c r="J254" s="214">
        <v>0.89143753611120602</v>
      </c>
      <c r="K254" s="214">
        <v>0.10856246388879398</v>
      </c>
      <c r="L254" s="206"/>
      <c r="M254" s="202">
        <v>5345.4813156099981</v>
      </c>
      <c r="N254" s="202">
        <v>5353.2194937900003</v>
      </c>
      <c r="O254" s="214">
        <v>0.49963835897844705</v>
      </c>
      <c r="P254" s="214">
        <v>0.50036164102155301</v>
      </c>
    </row>
    <row r="255" spans="2:16">
      <c r="B255" s="322">
        <v>44805</v>
      </c>
      <c r="C255" s="202">
        <v>10069.335718890003</v>
      </c>
      <c r="D255" s="202">
        <v>5226.7353315099999</v>
      </c>
      <c r="E255" s="202">
        <v>3071.8469045499987</v>
      </c>
      <c r="F255" s="202">
        <v>18367.91795495</v>
      </c>
      <c r="G255" s="216"/>
      <c r="H255" s="202">
        <v>8917.4440617000018</v>
      </c>
      <c r="I255" s="202">
        <v>1151.8916571900002</v>
      </c>
      <c r="J255" s="213">
        <v>0.88560400712143694</v>
      </c>
      <c r="K255" s="213">
        <v>0.11439599287856293</v>
      </c>
      <c r="L255" s="216"/>
      <c r="M255" s="202">
        <v>5185.9861729699978</v>
      </c>
      <c r="N255" s="202">
        <v>5472.3429472300004</v>
      </c>
      <c r="O255" s="213">
        <v>0.48656652599902878</v>
      </c>
      <c r="P255" s="213">
        <v>0.51343347400097128</v>
      </c>
    </row>
    <row r="256" spans="2:16">
      <c r="B256" s="322">
        <v>44835</v>
      </c>
      <c r="C256" s="202">
        <v>10125.776386519998</v>
      </c>
      <c r="D256" s="202">
        <v>5414.39593754</v>
      </c>
      <c r="E256" s="202">
        <v>3107.147642583333</v>
      </c>
      <c r="F256" s="202">
        <v>18647.319966643328</v>
      </c>
      <c r="G256" s="216"/>
      <c r="H256" s="202">
        <v>8976.8048593399981</v>
      </c>
      <c r="I256" s="202">
        <v>1148.9715271799998</v>
      </c>
      <c r="J256" s="213">
        <v>0.88653003154310472</v>
      </c>
      <c r="K256" s="213">
        <v>0.11346996845689535</v>
      </c>
      <c r="L256" s="216"/>
      <c r="M256" s="202">
        <v>5057.136565060001</v>
      </c>
      <c r="N256" s="202">
        <v>5398.3847091399994</v>
      </c>
      <c r="O256" s="213">
        <v>0.48368095979479947</v>
      </c>
      <c r="P256" s="213">
        <v>0.51631904020520047</v>
      </c>
    </row>
    <row r="257" spans="2:16">
      <c r="B257" s="322">
        <v>44866</v>
      </c>
      <c r="C257" s="202">
        <v>10177.70870506</v>
      </c>
      <c r="D257" s="202">
        <v>5064.8295187600015</v>
      </c>
      <c r="E257" s="202">
        <v>3123.2368464833335</v>
      </c>
      <c r="F257" s="202">
        <v>18365.775070303334</v>
      </c>
      <c r="G257" s="216"/>
      <c r="H257" s="202">
        <v>9014.398301610001</v>
      </c>
      <c r="I257" s="202">
        <v>1163.3104034499997</v>
      </c>
      <c r="J257" s="213">
        <v>0.88570016718285105</v>
      </c>
      <c r="K257" s="213">
        <v>0.11429983281714896</v>
      </c>
      <c r="L257" s="216"/>
      <c r="M257" s="202">
        <v>4871.7458281100007</v>
      </c>
      <c r="N257" s="202">
        <v>5336.9846216199985</v>
      </c>
      <c r="O257" s="213">
        <v>0.47721368020240446</v>
      </c>
      <c r="P257" s="213">
        <v>0.52278631979759549</v>
      </c>
    </row>
    <row r="258" spans="2:16">
      <c r="B258" s="322">
        <v>44896</v>
      </c>
      <c r="C258" s="202">
        <v>12106.269210920002</v>
      </c>
      <c r="D258" s="202">
        <v>5205.3794078200008</v>
      </c>
      <c r="E258" s="202">
        <v>3136.9390507999979</v>
      </c>
      <c r="F258" s="202">
        <v>20448.58766954</v>
      </c>
      <c r="G258" s="216"/>
      <c r="H258" s="202">
        <v>10352.818473500001</v>
      </c>
      <c r="I258" s="202">
        <v>1753.45073742</v>
      </c>
      <c r="J258" s="213">
        <v>0.85516175901339064</v>
      </c>
      <c r="K258" s="213">
        <v>0.14483824098660933</v>
      </c>
      <c r="L258" s="216"/>
      <c r="M258" s="202">
        <v>4846.5283408600008</v>
      </c>
      <c r="N258" s="202">
        <v>5118.0599153800003</v>
      </c>
      <c r="O258" s="213">
        <v>0.48637517338712111</v>
      </c>
      <c r="P258" s="213">
        <v>0.513624826612879</v>
      </c>
    </row>
    <row r="259" spans="2:16">
      <c r="B259" s="322">
        <v>44927</v>
      </c>
      <c r="C259" s="202">
        <v>11368.088210260001</v>
      </c>
      <c r="D259" s="202">
        <v>5326.5369974899986</v>
      </c>
      <c r="E259" s="202">
        <v>3273.1037307000006</v>
      </c>
      <c r="F259" s="202">
        <v>19967.72893845</v>
      </c>
      <c r="G259" s="216"/>
      <c r="H259" s="202">
        <v>10000.874467630001</v>
      </c>
      <c r="I259" s="202">
        <v>1367.2137426299998</v>
      </c>
      <c r="J259" s="213">
        <v>0.87973230702097716</v>
      </c>
      <c r="K259" s="213">
        <v>0.12026769297902291</v>
      </c>
      <c r="L259" s="216"/>
      <c r="M259" s="202">
        <v>4780.6860427400006</v>
      </c>
      <c r="N259" s="202">
        <v>5739.16854066</v>
      </c>
      <c r="O259" s="213">
        <v>0.45444411848465788</v>
      </c>
      <c r="P259" s="213">
        <v>0.54555588151534218</v>
      </c>
    </row>
    <row r="260" spans="2:16">
      <c r="B260" s="322">
        <v>44958</v>
      </c>
      <c r="C260" s="202">
        <v>11242.561608510003</v>
      </c>
      <c r="D260" s="202">
        <v>5289.5043092999995</v>
      </c>
      <c r="E260" s="202">
        <v>3317.7001114500003</v>
      </c>
      <c r="F260" s="202">
        <v>19849.766029260005</v>
      </c>
      <c r="G260" s="216"/>
      <c r="H260" s="202">
        <v>10015.310444860002</v>
      </c>
      <c r="I260" s="202">
        <v>1227.2511636500001</v>
      </c>
      <c r="J260" s="213">
        <v>0.89083883136374908</v>
      </c>
      <c r="K260" s="213">
        <v>0.10916116863625086</v>
      </c>
      <c r="L260" s="216"/>
      <c r="M260" s="202">
        <v>4786.395500149999</v>
      </c>
      <c r="N260" s="202">
        <v>5712.08542588</v>
      </c>
      <c r="O260" s="213">
        <v>0.45591314913785097</v>
      </c>
      <c r="P260" s="213">
        <v>0.54408685086214903</v>
      </c>
    </row>
    <row r="261" spans="2:16">
      <c r="B261" s="322">
        <v>44986</v>
      </c>
      <c r="C261" s="202">
        <v>11705.917154180002</v>
      </c>
      <c r="D261" s="202">
        <v>5114.1795530800009</v>
      </c>
      <c r="E261" s="202">
        <v>3346.4909365066669</v>
      </c>
      <c r="F261" s="202">
        <v>20166.58764376667</v>
      </c>
      <c r="G261" s="216"/>
      <c r="H261" s="202">
        <v>10419.194056380004</v>
      </c>
      <c r="I261" s="202">
        <v>1286.7230978</v>
      </c>
      <c r="J261" s="213">
        <v>0.89007925813480304</v>
      </c>
      <c r="K261" s="213">
        <v>0.10992074186519685</v>
      </c>
      <c r="L261" s="216"/>
      <c r="M261" s="202">
        <v>4768.8922728399975</v>
      </c>
      <c r="N261" s="202">
        <v>5848.310499780001</v>
      </c>
      <c r="O261" s="213">
        <v>0.44916654367176423</v>
      </c>
      <c r="P261" s="213">
        <v>0.55083345632823566</v>
      </c>
    </row>
    <row r="262" spans="2:16">
      <c r="B262" s="322">
        <v>45017</v>
      </c>
      <c r="C262" s="202">
        <v>10952.596569490002</v>
      </c>
      <c r="D262" s="202">
        <v>5315.3399971100007</v>
      </c>
      <c r="E262" s="202">
        <v>3389.9789490899993</v>
      </c>
      <c r="F262" s="202">
        <v>19657.915515690001</v>
      </c>
      <c r="G262" s="216"/>
      <c r="H262" s="202">
        <v>9826.159126970002</v>
      </c>
      <c r="I262" s="202">
        <v>1126.4374425199996</v>
      </c>
      <c r="J262" s="213">
        <v>0.89715338866238803</v>
      </c>
      <c r="K262" s="213">
        <v>0.1028466113376119</v>
      </c>
      <c r="L262" s="216"/>
      <c r="M262" s="202">
        <v>4781.3538344500002</v>
      </c>
      <c r="N262" s="202">
        <v>6086.7063471999991</v>
      </c>
      <c r="O262" s="213">
        <v>0.43994546906567561</v>
      </c>
      <c r="P262" s="213">
        <v>0.56005453093432445</v>
      </c>
    </row>
    <row r="263" spans="2:16">
      <c r="B263" s="322">
        <v>45047</v>
      </c>
      <c r="C263" s="202">
        <v>10526.16042986</v>
      </c>
      <c r="D263" s="202">
        <v>5128.3159647499979</v>
      </c>
      <c r="E263" s="202">
        <v>3420.7509112033335</v>
      </c>
      <c r="F263" s="202">
        <v>19075.227305813332</v>
      </c>
      <c r="G263" s="216"/>
      <c r="H263" s="202">
        <v>9559.0453204799996</v>
      </c>
      <c r="I263" s="202">
        <v>967.11510938000015</v>
      </c>
      <c r="J263" s="213">
        <v>0.90812270857695232</v>
      </c>
      <c r="K263" s="213">
        <v>9.1877291423047694E-2</v>
      </c>
      <c r="L263" s="216"/>
      <c r="M263" s="202">
        <v>4772.779120430002</v>
      </c>
      <c r="N263" s="202">
        <v>5930.5994958600004</v>
      </c>
      <c r="O263" s="213">
        <v>0.44591332246867099</v>
      </c>
      <c r="P263" s="213">
        <v>0.5540866775313289</v>
      </c>
    </row>
    <row r="264" spans="2:16">
      <c r="B264" s="322">
        <v>45078</v>
      </c>
      <c r="C264" s="202">
        <v>10556.559713780005</v>
      </c>
      <c r="D264" s="202">
        <v>5119.5122712800003</v>
      </c>
      <c r="E264" s="202">
        <v>3413.7230326599979</v>
      </c>
      <c r="F264" s="202">
        <v>19089.795017720004</v>
      </c>
      <c r="G264" s="216"/>
      <c r="H264" s="202">
        <v>9255.0702971000046</v>
      </c>
      <c r="I264" s="202">
        <v>1301.4894166799997</v>
      </c>
      <c r="J264" s="213">
        <v>0.87671273104427183</v>
      </c>
      <c r="K264" s="213">
        <v>0.12328726895572813</v>
      </c>
      <c r="L264" s="216"/>
      <c r="M264" s="202">
        <v>4713.0539702199994</v>
      </c>
      <c r="N264" s="202">
        <v>5619.8084514000002</v>
      </c>
      <c r="O264" s="213">
        <v>0.45612278359175912</v>
      </c>
      <c r="P264" s="213">
        <v>0.54387721640824083</v>
      </c>
    </row>
    <row r="265" spans="2:16">
      <c r="B265" s="322">
        <v>45108</v>
      </c>
      <c r="C265" s="202">
        <v>10065.556091610002</v>
      </c>
      <c r="D265" s="202">
        <v>5031.7348866399989</v>
      </c>
      <c r="E265" s="202">
        <v>3418.6850944899993</v>
      </c>
      <c r="F265" s="202">
        <v>18515.976072739999</v>
      </c>
      <c r="G265" s="216"/>
      <c r="H265" s="202">
        <v>9065.2990275000011</v>
      </c>
      <c r="I265" s="202">
        <v>1000.2570641099999</v>
      </c>
      <c r="J265" s="213">
        <v>0.9006257523174751</v>
      </c>
      <c r="K265" s="213">
        <v>9.9374247682524938E-2</v>
      </c>
      <c r="L265" s="216"/>
      <c r="M265" s="202">
        <v>4548.0194619400017</v>
      </c>
      <c r="N265" s="202">
        <v>5787.6545200599994</v>
      </c>
      <c r="O265" s="213">
        <v>0.4400312422644681</v>
      </c>
      <c r="P265" s="213">
        <v>0.55996875773553201</v>
      </c>
    </row>
    <row r="266" spans="2:16">
      <c r="B266" s="322">
        <v>45139</v>
      </c>
      <c r="C266" s="202">
        <v>10516.2542509</v>
      </c>
      <c r="D266" s="202">
        <v>5094.3322185299994</v>
      </c>
      <c r="E266" s="202">
        <v>3441.2899142699998</v>
      </c>
      <c r="F266" s="202">
        <v>19051.876383700001</v>
      </c>
      <c r="G266" s="216"/>
      <c r="H266" s="202">
        <v>9328.6865517899987</v>
      </c>
      <c r="I266" s="202">
        <v>1187.5676991099999</v>
      </c>
      <c r="J266" s="213">
        <v>0.88707312786695269</v>
      </c>
      <c r="K266" s="213">
        <v>0.11292687213304738</v>
      </c>
      <c r="L266" s="216"/>
      <c r="M266" s="202">
        <v>4571.525013710002</v>
      </c>
      <c r="N266" s="202">
        <v>5856.6131291600004</v>
      </c>
      <c r="O266" s="213">
        <v>0.43838362621190208</v>
      </c>
      <c r="P266" s="213">
        <v>0.56161637378809792</v>
      </c>
    </row>
    <row r="267" spans="2:16">
      <c r="B267" s="322">
        <v>45170</v>
      </c>
      <c r="C267" s="202">
        <v>10318.280114980002</v>
      </c>
      <c r="D267" s="202">
        <v>4792.8213408900001</v>
      </c>
      <c r="E267" s="202">
        <v>3467.7830344933336</v>
      </c>
      <c r="F267" s="202">
        <v>18578.884490363336</v>
      </c>
      <c r="G267" s="216"/>
      <c r="H267" s="202">
        <v>9235.8729541500015</v>
      </c>
      <c r="I267" s="202">
        <v>1082.4071608299998</v>
      </c>
      <c r="J267" s="213">
        <v>0.89509810271010481</v>
      </c>
      <c r="K267" s="213">
        <v>0.10490189728989517</v>
      </c>
      <c r="L267" s="216"/>
      <c r="M267" s="202">
        <v>4548.9496647200021</v>
      </c>
      <c r="N267" s="202">
        <v>5745.7570494299989</v>
      </c>
      <c r="O267" s="213">
        <v>0.44187268185770684</v>
      </c>
      <c r="P267" s="213">
        <v>0.55812731814229311</v>
      </c>
    </row>
    <row r="268" spans="2:16">
      <c r="B268" s="322">
        <v>45200</v>
      </c>
      <c r="C268" s="202">
        <v>10209.89520864</v>
      </c>
      <c r="D268" s="202">
        <v>4958.906852860001</v>
      </c>
      <c r="E268" s="202">
        <v>3506.1755413033329</v>
      </c>
      <c r="F268" s="202">
        <v>18674.977602803334</v>
      </c>
      <c r="G268" s="216"/>
      <c r="H268" s="202">
        <v>9096.6760991200008</v>
      </c>
      <c r="I268" s="202">
        <v>1113.2191095200001</v>
      </c>
      <c r="J268" s="213">
        <v>0.89096664688801597</v>
      </c>
      <c r="K268" s="213">
        <v>0.10903335311198413</v>
      </c>
      <c r="L268" s="216"/>
      <c r="M268" s="202">
        <v>4579.1001600199997</v>
      </c>
      <c r="N268" s="202">
        <v>5700.7574535099993</v>
      </c>
      <c r="O268" s="213">
        <v>0.44544392852223397</v>
      </c>
      <c r="P268" s="213">
        <v>0.55455607147776598</v>
      </c>
    </row>
    <row r="269" spans="2:16">
      <c r="B269" s="322">
        <v>45231</v>
      </c>
      <c r="C269" s="202">
        <v>10039.264034650003</v>
      </c>
      <c r="D269" s="202">
        <v>5039.3468296299998</v>
      </c>
      <c r="E269" s="202">
        <v>3516.786697923334</v>
      </c>
      <c r="F269" s="202">
        <v>18595.397562203336</v>
      </c>
      <c r="G269" s="216"/>
      <c r="H269" s="202">
        <v>8791.3973346600033</v>
      </c>
      <c r="I269" s="202">
        <v>1247.8666999900001</v>
      </c>
      <c r="J269" s="213">
        <v>0.87570137654682134</v>
      </c>
      <c r="K269" s="213">
        <v>0.12429862345317869</v>
      </c>
      <c r="L269" s="216"/>
      <c r="M269" s="202">
        <v>4600.536194719999</v>
      </c>
      <c r="N269" s="202">
        <v>5973.8691351799989</v>
      </c>
      <c r="O269" s="213">
        <v>0.4350633488307476</v>
      </c>
      <c r="P269" s="213">
        <v>0.56493665116925251</v>
      </c>
    </row>
    <row r="270" spans="2:16">
      <c r="B270" s="322">
        <v>45261</v>
      </c>
      <c r="C270" s="202">
        <v>11179.081431420002</v>
      </c>
      <c r="D270" s="202">
        <v>5188.5637289799988</v>
      </c>
      <c r="E270" s="202">
        <v>3550.0328238466686</v>
      </c>
      <c r="F270" s="202">
        <v>19917.677984246668</v>
      </c>
      <c r="G270" s="202"/>
      <c r="H270" s="202">
        <v>9209.6811990700007</v>
      </c>
      <c r="I270" s="202">
        <v>1969.4002323499999</v>
      </c>
      <c r="J270" s="213">
        <v>0.82383165876090769</v>
      </c>
      <c r="K270" s="213">
        <v>0.17616834123909239</v>
      </c>
      <c r="L270" s="165"/>
      <c r="M270" s="202">
        <v>4659.266814919999</v>
      </c>
      <c r="N270" s="202">
        <v>6044.0128402399996</v>
      </c>
      <c r="O270" s="213">
        <v>0.43531206929399341</v>
      </c>
      <c r="P270" s="213">
        <v>0.56468793070600665</v>
      </c>
    </row>
    <row r="271" spans="2:16">
      <c r="B271" s="322">
        <v>45292</v>
      </c>
      <c r="C271" s="202">
        <v>10196.155763100001</v>
      </c>
      <c r="D271" s="202">
        <v>5209.2807871399991</v>
      </c>
      <c r="E271" s="202">
        <v>3713.0838660900013</v>
      </c>
      <c r="F271" s="202">
        <v>19118.52041633</v>
      </c>
      <c r="G271" s="202"/>
      <c r="H271" s="202">
        <v>8839.0387776900025</v>
      </c>
      <c r="I271" s="202">
        <v>1357.1169854099999</v>
      </c>
      <c r="J271" s="213">
        <v>0.86689915131333894</v>
      </c>
      <c r="K271" s="213">
        <v>0.13310084868666097</v>
      </c>
      <c r="L271" s="165"/>
      <c r="M271" s="202">
        <v>4751.4346270499991</v>
      </c>
      <c r="N271" s="202">
        <v>6070.6103632400009</v>
      </c>
      <c r="O271" s="213">
        <v>0.43905145758617609</v>
      </c>
      <c r="P271" s="213">
        <v>0.56094854241382397</v>
      </c>
    </row>
    <row r="272" spans="2:16">
      <c r="B272" s="322">
        <v>45323</v>
      </c>
      <c r="C272" s="202">
        <v>10414.09757702</v>
      </c>
      <c r="D272" s="202">
        <v>5353.006309379999</v>
      </c>
      <c r="E272" s="202">
        <v>3727.3953944000004</v>
      </c>
      <c r="F272" s="202">
        <v>19494.499280800002</v>
      </c>
      <c r="G272" s="202"/>
      <c r="H272" s="202">
        <v>9099.9467483700009</v>
      </c>
      <c r="I272" s="202">
        <v>1314.15082865</v>
      </c>
      <c r="J272" s="213">
        <v>0.87381039797919347</v>
      </c>
      <c r="K272" s="213">
        <v>0.12618960202080659</v>
      </c>
      <c r="L272" s="165"/>
      <c r="M272" s="202">
        <v>5019.718074800001</v>
      </c>
      <c r="N272" s="202">
        <v>6106.0851371300023</v>
      </c>
      <c r="O272" s="213">
        <v>0.4511780389408151</v>
      </c>
      <c r="P272" s="213">
        <v>0.54882196105918479</v>
      </c>
    </row>
    <row r="273" spans="2:16">
      <c r="B273" s="322">
        <v>45352</v>
      </c>
      <c r="C273" s="202">
        <v>10372.2511185</v>
      </c>
      <c r="D273" s="202">
        <v>5495.3843424799998</v>
      </c>
      <c r="E273" s="202">
        <v>3731.2600626800008</v>
      </c>
      <c r="F273" s="202">
        <v>19598.895523660001</v>
      </c>
      <c r="G273" s="202"/>
      <c r="H273" s="202">
        <v>9359.7604736699996</v>
      </c>
      <c r="I273" s="202">
        <v>1012.49064483</v>
      </c>
      <c r="J273" s="213">
        <v>0.9023846768399082</v>
      </c>
      <c r="K273" s="213">
        <v>9.761532316009168E-2</v>
      </c>
      <c r="L273" s="165"/>
      <c r="M273" s="202">
        <v>5119.5226100899999</v>
      </c>
      <c r="N273" s="202">
        <v>6220.7151022600001</v>
      </c>
      <c r="O273" s="213">
        <v>0.45144755691625599</v>
      </c>
      <c r="P273" s="213">
        <v>0.54855244308374396</v>
      </c>
    </row>
    <row r="274" spans="2:16">
      <c r="B274" s="322">
        <v>45383</v>
      </c>
      <c r="C274" s="202">
        <v>10488.685830799997</v>
      </c>
      <c r="D274" s="202">
        <v>5333.6457964099991</v>
      </c>
      <c r="E274" s="202">
        <v>3779.344616096666</v>
      </c>
      <c r="F274" s="202">
        <v>19601.676243306661</v>
      </c>
      <c r="G274" s="165"/>
      <c r="H274" s="202">
        <v>9348.6975727499976</v>
      </c>
      <c r="I274" s="202">
        <v>1139.98825805</v>
      </c>
      <c r="J274" s="213">
        <v>0.89131257466951419</v>
      </c>
      <c r="K274" s="213">
        <v>0.10868742533048588</v>
      </c>
      <c r="L274" s="165"/>
      <c r="M274" s="202">
        <v>5069.2317265999991</v>
      </c>
      <c r="N274" s="202">
        <v>6236.9788400200005</v>
      </c>
      <c r="O274" s="213">
        <v>0.44835815649552768</v>
      </c>
      <c r="P274" s="213">
        <v>0.55164184350447221</v>
      </c>
    </row>
    <row r="275" spans="2:16">
      <c r="B275" s="322">
        <v>45413</v>
      </c>
      <c r="C275" s="202">
        <v>10813.755672169998</v>
      </c>
      <c r="D275" s="202">
        <v>5320.1152748699997</v>
      </c>
      <c r="E275" s="202">
        <v>3801.951173160001</v>
      </c>
      <c r="F275" s="202">
        <v>19935.822120199999</v>
      </c>
      <c r="G275" s="165"/>
      <c r="H275" s="202">
        <v>9517.8500061699979</v>
      </c>
      <c r="I275" s="202">
        <v>1295.9056660000001</v>
      </c>
      <c r="J275" s="213">
        <v>0.88016136989897875</v>
      </c>
      <c r="K275" s="213">
        <v>0.11983863010102118</v>
      </c>
      <c r="L275" s="165"/>
      <c r="M275" s="202">
        <v>5202.9653557499987</v>
      </c>
      <c r="N275" s="202">
        <v>6300.9521945799997</v>
      </c>
      <c r="O275" s="213">
        <v>0.45227769870453804</v>
      </c>
      <c r="P275" s="213">
        <v>0.54772230129546184</v>
      </c>
    </row>
    <row r="276" spans="2:16">
      <c r="B276" s="322">
        <v>45444</v>
      </c>
      <c r="C276" s="202">
        <v>11468.766302629994</v>
      </c>
      <c r="D276" s="202">
        <v>5418.4866767100002</v>
      </c>
      <c r="E276" s="202">
        <v>3830.6654998300014</v>
      </c>
      <c r="F276" s="202">
        <v>20717.918479169995</v>
      </c>
      <c r="G276" s="165"/>
      <c r="H276" s="202">
        <v>10052.138398119992</v>
      </c>
      <c r="I276" s="202">
        <v>1416.6279045099996</v>
      </c>
      <c r="J276" s="213">
        <v>0.87647948636069584</v>
      </c>
      <c r="K276" s="213">
        <v>0.12352051363930412</v>
      </c>
      <c r="L276" s="165"/>
      <c r="M276" s="202">
        <v>5139.996941989999</v>
      </c>
      <c r="N276" s="202">
        <v>6440.0213558199985</v>
      </c>
      <c r="O276" s="213">
        <v>0.44386777376354147</v>
      </c>
      <c r="P276" s="213">
        <v>0.55613222623645842</v>
      </c>
    </row>
    <row r="277" spans="2:16">
      <c r="B277" s="322">
        <v>45474</v>
      </c>
      <c r="C277" s="202">
        <v>11355.818008059998</v>
      </c>
      <c r="D277" s="202">
        <v>5254.0271042000004</v>
      </c>
      <c r="E277" s="202">
        <v>3893.5266226566659</v>
      </c>
      <c r="F277" s="202">
        <v>20503.371734916665</v>
      </c>
      <c r="G277" s="165"/>
      <c r="H277" s="202">
        <v>10109.986282989998</v>
      </c>
      <c r="I277" s="202">
        <v>1245.8317250699999</v>
      </c>
      <c r="J277" s="213">
        <v>0.8902913269492565</v>
      </c>
      <c r="K277" s="213">
        <v>0.10970867305074353</v>
      </c>
      <c r="L277" s="165"/>
      <c r="M277" s="202">
        <v>5225.9730252399995</v>
      </c>
      <c r="N277" s="202">
        <v>6726.8542584999996</v>
      </c>
      <c r="O277" s="213">
        <v>0.43721647616787196</v>
      </c>
      <c r="P277" s="213">
        <v>0.56278352383212793</v>
      </c>
    </row>
    <row r="278" spans="2:16">
      <c r="B278" s="322">
        <v>45505</v>
      </c>
      <c r="C278" s="202">
        <v>12032.039786739997</v>
      </c>
      <c r="D278" s="202">
        <v>5387.9693533200007</v>
      </c>
      <c r="E278" s="202">
        <v>3940.1615702966665</v>
      </c>
      <c r="F278" s="202">
        <v>21360.170710356666</v>
      </c>
      <c r="G278" s="165"/>
      <c r="H278" s="202">
        <v>10807.057468589997</v>
      </c>
      <c r="I278" s="202">
        <v>1224.9823181500001</v>
      </c>
      <c r="J278" s="213">
        <v>0.89818997112193721</v>
      </c>
      <c r="K278" s="213">
        <v>0.10181002887806283</v>
      </c>
      <c r="L278" s="165"/>
      <c r="M278" s="202">
        <v>5409.4368115300013</v>
      </c>
      <c r="N278" s="202">
        <v>6872.2547369499998</v>
      </c>
      <c r="O278" s="213">
        <v>0.44044721284337096</v>
      </c>
      <c r="P278" s="213">
        <v>0.55955278715662904</v>
      </c>
    </row>
    <row r="279" spans="2:16">
      <c r="B279" s="322">
        <v>45536</v>
      </c>
      <c r="C279" s="202">
        <v>12276.380592520003</v>
      </c>
      <c r="D279" s="202">
        <v>5431.2918109799975</v>
      </c>
      <c r="E279" s="202">
        <v>4001.3894376866674</v>
      </c>
      <c r="F279" s="202">
        <v>21709.061841186667</v>
      </c>
      <c r="G279" s="202"/>
      <c r="H279" s="202">
        <v>10837.830703270003</v>
      </c>
      <c r="I279" s="202">
        <v>1438.5498892500002</v>
      </c>
      <c r="J279" s="213">
        <v>0.88281970582383962</v>
      </c>
      <c r="K279" s="213">
        <v>0.1171802941761604</v>
      </c>
      <c r="L279" s="165"/>
      <c r="M279" s="202">
        <v>5460.0814921100009</v>
      </c>
      <c r="N279" s="202">
        <v>7003.7113387000009</v>
      </c>
      <c r="O279" s="213">
        <v>0.43807543708628532</v>
      </c>
      <c r="P279" s="213">
        <v>0.56192456291371473</v>
      </c>
    </row>
    <row r="280" spans="2:16">
      <c r="B280" s="322">
        <v>45566</v>
      </c>
      <c r="C280" s="202">
        <v>12583.986683469997</v>
      </c>
      <c r="D280" s="202">
        <v>5780.0260393499975</v>
      </c>
      <c r="E280" s="202">
        <v>4059.9768054300021</v>
      </c>
      <c r="F280" s="202">
        <v>22423.989528249993</v>
      </c>
      <c r="G280" s="165"/>
      <c r="H280" s="202">
        <v>11027.700840539997</v>
      </c>
      <c r="I280" s="202">
        <v>1556.2858429299997</v>
      </c>
      <c r="J280" s="213">
        <v>0.87632807614344532</v>
      </c>
      <c r="K280" s="213">
        <v>0.12367192385655469</v>
      </c>
      <c r="L280" s="165"/>
      <c r="M280" s="202">
        <v>5565.1705543199978</v>
      </c>
      <c r="N280" s="202">
        <v>7440.1707440099999</v>
      </c>
      <c r="O280" s="213">
        <v>0.4279142259061372</v>
      </c>
      <c r="P280" s="213">
        <v>0.57208577409386285</v>
      </c>
    </row>
    <row r="281" spans="2:16">
      <c r="B281" s="322">
        <v>45597</v>
      </c>
      <c r="C281" s="202">
        <v>12380.723354800002</v>
      </c>
      <c r="D281" s="202">
        <v>6114.9568622800007</v>
      </c>
      <c r="E281" s="202">
        <v>4107.5836237500007</v>
      </c>
      <c r="F281" s="202">
        <v>22603.263840830004</v>
      </c>
      <c r="G281" s="165"/>
      <c r="H281" s="202">
        <v>11346.319563460003</v>
      </c>
      <c r="I281" s="202">
        <v>1034.40379134</v>
      </c>
      <c r="J281" s="213">
        <v>0.91645045594698937</v>
      </c>
      <c r="K281" s="213">
        <v>8.3549544053010585E-2</v>
      </c>
      <c r="L281" s="165"/>
      <c r="M281" s="202">
        <v>5769.7309367100006</v>
      </c>
      <c r="N281" s="202">
        <v>7790.2362037600014</v>
      </c>
      <c r="O281" s="213">
        <v>0.42549741285803855</v>
      </c>
      <c r="P281" s="213">
        <v>0.57450258714196145</v>
      </c>
    </row>
    <row r="282" spans="2:16">
      <c r="B282" s="322">
        <v>45627</v>
      </c>
      <c r="C282" s="202">
        <v>12959.42474192</v>
      </c>
      <c r="D282" s="202">
        <v>6981.7861548200026</v>
      </c>
      <c r="E282" s="202">
        <v>4161.741005533333</v>
      </c>
      <c r="F282" s="202">
        <v>24102.951902273337</v>
      </c>
      <c r="G282" s="165"/>
      <c r="H282" s="202">
        <v>11912.036106450001</v>
      </c>
      <c r="I282" s="202">
        <v>1047.3886354700001</v>
      </c>
      <c r="J282" s="213">
        <v>0.91917938825772105</v>
      </c>
      <c r="K282" s="213">
        <v>8.0820611742278947E-2</v>
      </c>
      <c r="L282" s="165"/>
      <c r="M282" s="202">
        <v>6310.182677470003</v>
      </c>
      <c r="N282" s="202">
        <v>8283.8424156700003</v>
      </c>
      <c r="O282" s="213">
        <v>0.43238124076106577</v>
      </c>
      <c r="P282" s="213">
        <v>0.56761875923893423</v>
      </c>
    </row>
    <row r="283" spans="2:16">
      <c r="B283" s="322">
        <v>45658</v>
      </c>
      <c r="C283" s="202">
        <v>12800.928625909999</v>
      </c>
      <c r="D283" s="202">
        <v>7062.8521866300007</v>
      </c>
      <c r="E283" s="202">
        <v>4354.1851682499982</v>
      </c>
      <c r="F283" s="202">
        <v>24217.965980789999</v>
      </c>
      <c r="G283" s="202"/>
      <c r="H283" s="202">
        <v>11655.57511607</v>
      </c>
      <c r="I283" s="202">
        <v>1145.3535098400002</v>
      </c>
      <c r="J283" s="213">
        <v>0.910525748302219</v>
      </c>
      <c r="K283" s="213">
        <v>8.9474251697780921E-2</v>
      </c>
      <c r="L283" s="165"/>
      <c r="M283" s="202">
        <v>6605.7835250899998</v>
      </c>
      <c r="N283" s="202">
        <v>8425.7335119100007</v>
      </c>
      <c r="O283" s="213">
        <v>0.43946219858114771</v>
      </c>
      <c r="P283" s="213">
        <v>0.56053780141885223</v>
      </c>
    </row>
    <row r="284" spans="2:16">
      <c r="B284" s="322">
        <v>45689</v>
      </c>
      <c r="C284" s="202">
        <v>12778.152751900001</v>
      </c>
      <c r="D284" s="202">
        <v>7188.1060405999988</v>
      </c>
      <c r="E284" s="202">
        <v>4419.646046806668</v>
      </c>
      <c r="F284" s="202">
        <v>24385.90483930667</v>
      </c>
      <c r="G284" s="202"/>
      <c r="H284" s="202">
        <v>11937.671696530002</v>
      </c>
      <c r="I284" s="202">
        <v>840.48105536999992</v>
      </c>
      <c r="J284" s="213">
        <v>0.93422515196924483</v>
      </c>
      <c r="K284" s="213">
        <v>6.5774848030755284E-2</v>
      </c>
      <c r="L284" s="165"/>
      <c r="M284" s="202">
        <v>6686.1237997900016</v>
      </c>
      <c r="N284" s="202">
        <v>9038.4803252500005</v>
      </c>
      <c r="O284" s="213">
        <v>0.42520140708299026</v>
      </c>
      <c r="P284" s="213">
        <v>0.57479859291700974</v>
      </c>
    </row>
    <row r="285" spans="2:16">
      <c r="B285" s="3"/>
      <c r="C285" s="165"/>
      <c r="D285" s="165"/>
      <c r="E285" s="165"/>
      <c r="F285" s="165"/>
      <c r="G285" s="165"/>
      <c r="H285" s="165"/>
      <c r="I285" s="165"/>
      <c r="J285" s="165"/>
      <c r="K285" s="165"/>
      <c r="L285" s="165"/>
      <c r="M285" s="165"/>
      <c r="N285" s="165"/>
      <c r="O285" s="165"/>
      <c r="P285" s="165"/>
    </row>
    <row r="286" spans="2:16">
      <c r="B286" s="205" t="s">
        <v>297</v>
      </c>
      <c r="D286" s="65"/>
      <c r="H286" s="18"/>
      <c r="I286" s="18"/>
    </row>
    <row r="287" spans="2:16">
      <c r="B287" s="205" t="s">
        <v>298</v>
      </c>
    </row>
    <row r="288" spans="2:16">
      <c r="B288" s="205" t="s">
        <v>216</v>
      </c>
    </row>
    <row r="289" spans="2:2">
      <c r="B289" s="205" t="s">
        <v>332</v>
      </c>
    </row>
    <row r="290" spans="2:2">
      <c r="B290" s="205" t="s">
        <v>336</v>
      </c>
    </row>
  </sheetData>
  <mergeCells count="7">
    <mergeCell ref="A8:Q8"/>
    <mergeCell ref="O11:P11"/>
    <mergeCell ref="B11:B12"/>
    <mergeCell ref="C11:F11"/>
    <mergeCell ref="H11:I11"/>
    <mergeCell ref="J11:K11"/>
    <mergeCell ref="M11:N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dimension ref="A1:Q296"/>
  <sheetViews>
    <sheetView showGridLines="0" zoomScale="90" zoomScaleNormal="90" workbookViewId="0">
      <pane xSplit="2" ySplit="12" topLeftCell="C265" activePane="bottomRight" state="frozen"/>
      <selection activeCell="C12" sqref="C12"/>
      <selection pane="topRight" activeCell="C12" sqref="C12"/>
      <selection pane="bottomLeft" activeCell="C12" sqref="C12"/>
      <selection pane="bottomRight" activeCell="B297" sqref="B297"/>
    </sheetView>
  </sheetViews>
  <sheetFormatPr baseColWidth="10" defaultColWidth="11.42578125" defaultRowHeight="15"/>
  <cols>
    <col min="1" max="2" width="11.42578125" style="9"/>
    <col min="3" max="3" width="15.42578125" style="9" bestFit="1" customWidth="1"/>
    <col min="4" max="4" width="21.42578125" style="9" bestFit="1" customWidth="1"/>
    <col min="5" max="5" width="12.5703125" style="9" bestFit="1" customWidth="1"/>
    <col min="6" max="6" width="12.5703125" style="9" customWidth="1"/>
    <col min="7" max="8" width="11.42578125" style="9" customWidth="1"/>
    <col min="9" max="9" width="2.5703125" style="9" customWidth="1"/>
    <col min="10" max="14" width="11.42578125" style="9" customWidth="1"/>
    <col min="15" max="15" width="2.5703125" style="9" customWidth="1"/>
    <col min="16" max="16384" width="11.42578125" style="9"/>
  </cols>
  <sheetData>
    <row r="1" spans="1:17">
      <c r="A1" s="16"/>
    </row>
    <row r="2" spans="1:17">
      <c r="B2" s="8"/>
    </row>
    <row r="8" spans="1:17">
      <c r="A8" s="363"/>
      <c r="B8" s="363"/>
      <c r="C8" s="363"/>
      <c r="D8" s="363"/>
      <c r="E8" s="363"/>
      <c r="F8" s="363"/>
      <c r="G8" s="363"/>
      <c r="H8" s="363"/>
      <c r="I8" s="363"/>
      <c r="J8" s="363"/>
      <c r="K8" s="363"/>
      <c r="L8" s="363"/>
      <c r="M8" s="363"/>
      <c r="N8" s="363"/>
      <c r="O8" s="363"/>
      <c r="P8" s="363"/>
      <c r="Q8" s="363"/>
    </row>
    <row r="9" spans="1:17">
      <c r="B9" s="4"/>
      <c r="C9" s="68"/>
    </row>
    <row r="10" spans="1:17" ht="15.75" thickBot="1"/>
    <row r="11" spans="1:17" ht="15.75" thickTop="1">
      <c r="B11" s="396" t="s">
        <v>7</v>
      </c>
      <c r="C11" s="396" t="s">
        <v>47</v>
      </c>
      <c r="D11" s="396"/>
      <c r="E11" s="396"/>
      <c r="F11" s="396"/>
      <c r="G11" s="396"/>
      <c r="H11" s="396"/>
      <c r="J11" s="396" t="s">
        <v>52</v>
      </c>
      <c r="K11" s="396"/>
      <c r="L11" s="396"/>
      <c r="M11" s="396"/>
      <c r="N11" s="396"/>
    </row>
    <row r="12" spans="1:17" ht="15.75" thickBot="1">
      <c r="B12" s="397"/>
      <c r="C12" s="331" t="s">
        <v>56</v>
      </c>
      <c r="D12" s="331" t="s">
        <v>57</v>
      </c>
      <c r="E12" s="331" t="s">
        <v>262</v>
      </c>
      <c r="F12" s="331" t="s">
        <v>263</v>
      </c>
      <c r="G12" s="331" t="s">
        <v>59</v>
      </c>
      <c r="H12" s="331" t="s">
        <v>90</v>
      </c>
      <c r="J12" s="331" t="s">
        <v>48</v>
      </c>
      <c r="K12" s="331" t="s">
        <v>217</v>
      </c>
      <c r="L12" s="331" t="s">
        <v>49</v>
      </c>
      <c r="M12" s="331" t="s">
        <v>50</v>
      </c>
      <c r="N12" s="331" t="s">
        <v>51</v>
      </c>
    </row>
    <row r="13" spans="1:17" ht="15.75" thickTop="1">
      <c r="B13" s="322">
        <v>37438</v>
      </c>
      <c r="C13" s="215">
        <v>0.118470197124643</v>
      </c>
      <c r="D13" s="215">
        <v>0.13343220632406</v>
      </c>
      <c r="E13" s="215">
        <v>0.264837946152429</v>
      </c>
      <c r="F13" s="215"/>
      <c r="G13" s="215">
        <v>0.15596985062468899</v>
      </c>
      <c r="H13" s="215">
        <v>0.124473018126048</v>
      </c>
      <c r="I13" s="207"/>
      <c r="J13" s="218">
        <v>22</v>
      </c>
      <c r="K13" s="218">
        <v>3</v>
      </c>
      <c r="L13" s="218">
        <v>5</v>
      </c>
      <c r="M13" s="218">
        <v>0</v>
      </c>
      <c r="N13" s="218">
        <v>25</v>
      </c>
    </row>
    <row r="14" spans="1:17">
      <c r="B14" s="201">
        <v>37469</v>
      </c>
      <c r="C14" s="215">
        <v>0.120753473013764</v>
      </c>
      <c r="D14" s="215">
        <v>0.128204177741606</v>
      </c>
      <c r="E14" s="215">
        <v>0.26171545638662402</v>
      </c>
      <c r="F14" s="215"/>
      <c r="G14" s="215">
        <v>0.153329940381393</v>
      </c>
      <c r="H14" s="215">
        <v>0.126446051763172</v>
      </c>
      <c r="I14" s="207"/>
      <c r="J14" s="218">
        <v>22</v>
      </c>
      <c r="K14" s="218">
        <v>2</v>
      </c>
      <c r="L14" s="218">
        <v>5</v>
      </c>
      <c r="M14" s="218">
        <v>1</v>
      </c>
      <c r="N14" s="218">
        <v>25</v>
      </c>
    </row>
    <row r="15" spans="1:17">
      <c r="B15" s="201">
        <v>37500</v>
      </c>
      <c r="C15" s="215">
        <v>0.121990103693219</v>
      </c>
      <c r="D15" s="215">
        <v>0.12078024218616699</v>
      </c>
      <c r="E15" s="215">
        <v>0.25529913043429198</v>
      </c>
      <c r="F15" s="215"/>
      <c r="G15" s="215">
        <v>0.148511774424536</v>
      </c>
      <c r="H15" s="215">
        <v>0.127015196623156</v>
      </c>
      <c r="I15" s="207"/>
      <c r="J15" s="218">
        <v>22</v>
      </c>
      <c r="K15" s="218">
        <v>2</v>
      </c>
      <c r="L15" s="218">
        <v>5</v>
      </c>
      <c r="M15" s="218">
        <v>3</v>
      </c>
      <c r="N15" s="218">
        <v>23</v>
      </c>
    </row>
    <row r="16" spans="1:17">
      <c r="B16" s="201">
        <v>37530</v>
      </c>
      <c r="C16" s="215">
        <v>0.117872819529735</v>
      </c>
      <c r="D16" s="215">
        <v>0.124437974325303</v>
      </c>
      <c r="E16" s="215">
        <v>0.25578641764139798</v>
      </c>
      <c r="F16" s="215"/>
      <c r="G16" s="215">
        <v>0.142499913401233</v>
      </c>
      <c r="H16" s="215">
        <v>0.123461652428073</v>
      </c>
      <c r="I16" s="207"/>
      <c r="J16" s="218">
        <v>22</v>
      </c>
      <c r="K16" s="218">
        <v>2</v>
      </c>
      <c r="L16" s="218">
        <v>3</v>
      </c>
      <c r="M16" s="218">
        <v>6</v>
      </c>
      <c r="N16" s="218">
        <v>22</v>
      </c>
    </row>
    <row r="17" spans="2:14">
      <c r="B17" s="201">
        <v>37561</v>
      </c>
      <c r="C17" s="215">
        <v>0.123696606119843</v>
      </c>
      <c r="D17" s="215">
        <v>0.111471249923511</v>
      </c>
      <c r="E17" s="215">
        <v>0.25953477785558499</v>
      </c>
      <c r="F17" s="215"/>
      <c r="G17" s="215">
        <v>0.14170073700814001</v>
      </c>
      <c r="H17" s="215">
        <v>0.128235336206624</v>
      </c>
      <c r="I17" s="207"/>
      <c r="J17" s="218">
        <v>22</v>
      </c>
      <c r="K17" s="218">
        <v>2</v>
      </c>
      <c r="L17" s="218">
        <v>5</v>
      </c>
      <c r="M17" s="218">
        <v>3</v>
      </c>
      <c r="N17" s="218">
        <v>23</v>
      </c>
    </row>
    <row r="18" spans="2:14">
      <c r="B18" s="201">
        <v>37591</v>
      </c>
      <c r="C18" s="215">
        <v>0.11441547232915</v>
      </c>
      <c r="D18" s="215">
        <v>0.12968888251754501</v>
      </c>
      <c r="E18" s="215">
        <v>0.26578293196786701</v>
      </c>
      <c r="F18" s="215"/>
      <c r="G18" s="215">
        <v>0.144470443767832</v>
      </c>
      <c r="H18" s="215">
        <v>0.121135842319642</v>
      </c>
      <c r="I18" s="207"/>
      <c r="J18" s="218">
        <v>23</v>
      </c>
      <c r="K18" s="218">
        <v>1</v>
      </c>
      <c r="L18" s="218">
        <v>3</v>
      </c>
      <c r="M18" s="218">
        <v>5</v>
      </c>
      <c r="N18" s="218">
        <v>23</v>
      </c>
    </row>
    <row r="19" spans="2:14">
      <c r="B19" s="201">
        <v>37622</v>
      </c>
      <c r="C19" s="215">
        <v>0.118281317289891</v>
      </c>
      <c r="D19" s="215">
        <v>0.129606863673626</v>
      </c>
      <c r="E19" s="215">
        <v>0.26800474075063302</v>
      </c>
      <c r="F19" s="215"/>
      <c r="G19" s="215">
        <v>0.15128183578554699</v>
      </c>
      <c r="H19" s="215">
        <v>0.12498293039505901</v>
      </c>
      <c r="I19" s="207"/>
      <c r="J19" s="218">
        <v>21</v>
      </c>
      <c r="K19" s="218">
        <v>3</v>
      </c>
      <c r="L19" s="218">
        <v>2</v>
      </c>
      <c r="M19" s="218">
        <v>5</v>
      </c>
      <c r="N19" s="218">
        <v>23</v>
      </c>
    </row>
    <row r="20" spans="2:14">
      <c r="B20" s="201">
        <v>37653</v>
      </c>
      <c r="C20" s="215">
        <v>0.118365459806148</v>
      </c>
      <c r="D20" s="215">
        <v>0.14341319457673801</v>
      </c>
      <c r="E20" s="215">
        <v>0.26522874194863699</v>
      </c>
      <c r="F20" s="215"/>
      <c r="G20" s="215">
        <v>0.15297381279160599</v>
      </c>
      <c r="H20" s="215">
        <v>0.12582386846496599</v>
      </c>
      <c r="I20" s="207"/>
      <c r="J20" s="218">
        <v>18</v>
      </c>
      <c r="K20" s="218">
        <v>6</v>
      </c>
      <c r="L20" s="218">
        <v>4</v>
      </c>
      <c r="M20" s="218">
        <v>3</v>
      </c>
      <c r="N20" s="218">
        <v>24</v>
      </c>
    </row>
    <row r="21" spans="2:14">
      <c r="B21" s="201">
        <v>37681</v>
      </c>
      <c r="C21" s="215">
        <v>0.117949313678925</v>
      </c>
      <c r="D21" s="215">
        <v>0.147497543437277</v>
      </c>
      <c r="E21" s="215">
        <v>0.26731223443319801</v>
      </c>
      <c r="F21" s="215"/>
      <c r="G21" s="215">
        <v>0.152397128317004</v>
      </c>
      <c r="H21" s="215">
        <v>0.125734675136291</v>
      </c>
      <c r="I21" s="207"/>
      <c r="J21" s="218">
        <v>19</v>
      </c>
      <c r="K21" s="218">
        <v>5</v>
      </c>
      <c r="L21" s="218">
        <v>3</v>
      </c>
      <c r="M21" s="218">
        <v>3</v>
      </c>
      <c r="N21" s="218">
        <v>25</v>
      </c>
    </row>
    <row r="22" spans="2:14">
      <c r="B22" s="201">
        <v>37712</v>
      </c>
      <c r="C22" s="215">
        <v>0.116589269995426</v>
      </c>
      <c r="D22" s="215">
        <v>0.15232104257183601</v>
      </c>
      <c r="E22" s="215">
        <v>0.26465511854326501</v>
      </c>
      <c r="F22" s="215"/>
      <c r="G22" s="215">
        <v>0.14422391095527601</v>
      </c>
      <c r="H22" s="215">
        <v>0.124529934539801</v>
      </c>
      <c r="I22" s="207"/>
      <c r="J22" s="218">
        <v>21</v>
      </c>
      <c r="K22" s="218">
        <v>3</v>
      </c>
      <c r="L22" s="218">
        <v>4</v>
      </c>
      <c r="M22" s="218">
        <v>3</v>
      </c>
      <c r="N22" s="218">
        <v>24</v>
      </c>
    </row>
    <row r="23" spans="2:14">
      <c r="B23" s="201">
        <v>37742</v>
      </c>
      <c r="C23" s="215">
        <v>0.11677590879947999</v>
      </c>
      <c r="D23" s="215">
        <v>0.15034685327767899</v>
      </c>
      <c r="E23" s="215">
        <v>0.26318315592050601</v>
      </c>
      <c r="F23" s="215"/>
      <c r="G23" s="215">
        <v>0.15019832733008601</v>
      </c>
      <c r="H23" s="215">
        <v>0.124827641097753</v>
      </c>
      <c r="I23" s="207"/>
      <c r="J23" s="218">
        <v>20</v>
      </c>
      <c r="K23" s="218">
        <v>4</v>
      </c>
      <c r="L23" s="218">
        <v>4</v>
      </c>
      <c r="M23" s="218">
        <v>3</v>
      </c>
      <c r="N23" s="218">
        <v>24</v>
      </c>
    </row>
    <row r="24" spans="2:14">
      <c r="B24" s="201">
        <v>37773</v>
      </c>
      <c r="C24" s="215">
        <v>0.118323102117054</v>
      </c>
      <c r="D24" s="215">
        <v>0.15992595609701199</v>
      </c>
      <c r="E24" s="215">
        <v>0.26469672517686998</v>
      </c>
      <c r="F24" s="215"/>
      <c r="G24" s="215">
        <v>0.15198463184337299</v>
      </c>
      <c r="H24" s="215">
        <v>0.12672263334254999</v>
      </c>
      <c r="I24" s="207"/>
      <c r="J24" s="218">
        <v>18</v>
      </c>
      <c r="K24" s="218">
        <v>7</v>
      </c>
      <c r="L24" s="218">
        <v>2</v>
      </c>
      <c r="M24" s="218">
        <v>4</v>
      </c>
      <c r="N24" s="218">
        <v>24</v>
      </c>
    </row>
    <row r="25" spans="2:14">
      <c r="B25" s="201">
        <v>37803</v>
      </c>
      <c r="C25" s="215">
        <v>0.118294326488806</v>
      </c>
      <c r="D25" s="215">
        <v>0.16668756854358599</v>
      </c>
      <c r="E25" s="215">
        <v>0.26165730778544399</v>
      </c>
      <c r="F25" s="215"/>
      <c r="G25" s="215">
        <v>0.14720862303437099</v>
      </c>
      <c r="H25" s="215">
        <v>0.12682413955959801</v>
      </c>
      <c r="I25" s="207"/>
      <c r="J25" s="218">
        <v>18</v>
      </c>
      <c r="K25" s="218">
        <v>7</v>
      </c>
      <c r="L25" s="218">
        <v>2</v>
      </c>
      <c r="M25" s="218">
        <v>4</v>
      </c>
      <c r="N25" s="218">
        <v>24</v>
      </c>
    </row>
    <row r="26" spans="2:14">
      <c r="B26" s="201">
        <v>37834</v>
      </c>
      <c r="C26" s="215">
        <v>0.118024192275538</v>
      </c>
      <c r="D26" s="215">
        <v>0.167417656279121</v>
      </c>
      <c r="E26" s="215">
        <v>0.26288772213873501</v>
      </c>
      <c r="F26" s="215"/>
      <c r="G26" s="215">
        <v>0.14401997271154701</v>
      </c>
      <c r="H26" s="215">
        <v>0.126713177178568</v>
      </c>
      <c r="I26" s="207"/>
      <c r="J26" s="218">
        <v>22</v>
      </c>
      <c r="K26" s="218">
        <v>2</v>
      </c>
      <c r="L26" s="218">
        <v>3</v>
      </c>
      <c r="M26" s="218">
        <v>6</v>
      </c>
      <c r="N26" s="218">
        <v>22</v>
      </c>
    </row>
    <row r="27" spans="2:14">
      <c r="B27" s="201">
        <v>37865</v>
      </c>
      <c r="C27" s="215">
        <v>0.119189239662817</v>
      </c>
      <c r="D27" s="215">
        <v>0.16207956873341001</v>
      </c>
      <c r="E27" s="215">
        <v>0.26293138069215799</v>
      </c>
      <c r="F27" s="215"/>
      <c r="G27" s="215">
        <v>0.139720331667891</v>
      </c>
      <c r="H27" s="215">
        <v>0.127607995980897</v>
      </c>
      <c r="I27" s="207"/>
      <c r="J27" s="218">
        <v>21</v>
      </c>
      <c r="K27" s="218">
        <v>3</v>
      </c>
      <c r="L27" s="218">
        <v>3</v>
      </c>
      <c r="M27" s="218">
        <v>5</v>
      </c>
      <c r="N27" s="218">
        <v>23</v>
      </c>
    </row>
    <row r="28" spans="2:14">
      <c r="B28" s="201">
        <v>37895</v>
      </c>
      <c r="C28" s="215">
        <v>0.119245651094461</v>
      </c>
      <c r="D28" s="215">
        <v>0.146270705565615</v>
      </c>
      <c r="E28" s="215">
        <v>0.263108417986885</v>
      </c>
      <c r="F28" s="215"/>
      <c r="G28" s="215">
        <v>0.125453059913957</v>
      </c>
      <c r="H28" s="215">
        <v>0.12665090998280401</v>
      </c>
      <c r="I28" s="207"/>
      <c r="J28" s="218">
        <v>21</v>
      </c>
      <c r="K28" s="218">
        <v>2</v>
      </c>
      <c r="L28" s="218">
        <v>3</v>
      </c>
      <c r="M28" s="218">
        <v>4</v>
      </c>
      <c r="N28" s="218">
        <v>25</v>
      </c>
    </row>
    <row r="29" spans="2:14">
      <c r="B29" s="201">
        <v>37926</v>
      </c>
      <c r="C29" s="215">
        <v>0.119274744307511</v>
      </c>
      <c r="D29" s="215">
        <v>0.13645165263137701</v>
      </c>
      <c r="E29" s="215">
        <v>0.25572204014356797</v>
      </c>
      <c r="F29" s="215"/>
      <c r="G29" s="215">
        <v>0.12285082366568401</v>
      </c>
      <c r="H29" s="215">
        <v>0.12684066033675301</v>
      </c>
      <c r="I29" s="207"/>
      <c r="J29" s="218">
        <v>20</v>
      </c>
      <c r="K29" s="218">
        <v>1</v>
      </c>
      <c r="L29" s="218">
        <v>4</v>
      </c>
      <c r="M29" s="218">
        <v>3</v>
      </c>
      <c r="N29" s="218">
        <v>27</v>
      </c>
    </row>
    <row r="30" spans="2:14">
      <c r="B30" s="201">
        <v>37956</v>
      </c>
      <c r="C30" s="215">
        <v>0.11960083115281001</v>
      </c>
      <c r="D30" s="215">
        <v>0.134250278210477</v>
      </c>
      <c r="E30" s="215">
        <v>0.25461991147341201</v>
      </c>
      <c r="F30" s="215"/>
      <c r="G30" s="215">
        <v>0.12829473624533799</v>
      </c>
      <c r="H30" s="215">
        <v>0.12718836645027701</v>
      </c>
      <c r="I30" s="207"/>
      <c r="J30" s="218">
        <v>20</v>
      </c>
      <c r="K30" s="218">
        <v>1</v>
      </c>
      <c r="L30" s="218">
        <v>5</v>
      </c>
      <c r="M30" s="218">
        <v>1</v>
      </c>
      <c r="N30" s="218">
        <v>28</v>
      </c>
    </row>
    <row r="31" spans="2:14">
      <c r="B31" s="201">
        <v>37987</v>
      </c>
      <c r="C31" s="215">
        <v>0.119029993076297</v>
      </c>
      <c r="D31" s="215">
        <v>0.131447382509947</v>
      </c>
      <c r="E31" s="215">
        <v>0.25866492570323502</v>
      </c>
      <c r="F31" s="215"/>
      <c r="G31" s="215">
        <v>0.12139448559464899</v>
      </c>
      <c r="H31" s="215">
        <v>0.12681924896857899</v>
      </c>
      <c r="I31" s="207"/>
      <c r="J31" s="218">
        <v>18</v>
      </c>
      <c r="K31" s="218">
        <v>2</v>
      </c>
      <c r="L31" s="218">
        <v>6</v>
      </c>
      <c r="M31" s="218">
        <v>2</v>
      </c>
      <c r="N31" s="218">
        <v>27</v>
      </c>
    </row>
    <row r="32" spans="2:14">
      <c r="B32" s="201">
        <v>38018</v>
      </c>
      <c r="C32" s="215">
        <v>0.117151982599557</v>
      </c>
      <c r="D32" s="215">
        <v>0.13914086135905099</v>
      </c>
      <c r="E32" s="215">
        <v>0.25764885253589598</v>
      </c>
      <c r="F32" s="215"/>
      <c r="G32" s="215">
        <v>0.12618211248635</v>
      </c>
      <c r="H32" s="215">
        <v>0.125672949940724</v>
      </c>
      <c r="I32" s="207"/>
      <c r="J32" s="218">
        <v>18</v>
      </c>
      <c r="K32" s="218">
        <v>2</v>
      </c>
      <c r="L32" s="218">
        <v>6</v>
      </c>
      <c r="M32" s="218">
        <v>2</v>
      </c>
      <c r="N32" s="218">
        <v>27</v>
      </c>
    </row>
    <row r="33" spans="2:14">
      <c r="B33" s="201">
        <v>38047</v>
      </c>
      <c r="C33" s="215">
        <v>0.117072271855977</v>
      </c>
      <c r="D33" s="215">
        <v>0.14770574251963201</v>
      </c>
      <c r="E33" s="215">
        <v>0.25757681938368798</v>
      </c>
      <c r="F33" s="215"/>
      <c r="G33" s="215">
        <v>0.116056780771918</v>
      </c>
      <c r="H33" s="215">
        <v>0.12578994565139601</v>
      </c>
      <c r="I33" s="207"/>
      <c r="J33" s="218">
        <v>18</v>
      </c>
      <c r="K33" s="218">
        <v>2</v>
      </c>
      <c r="L33" s="218">
        <v>6</v>
      </c>
      <c r="M33" s="218">
        <v>2</v>
      </c>
      <c r="N33" s="218">
        <v>27</v>
      </c>
    </row>
    <row r="34" spans="2:14">
      <c r="B34" s="201">
        <v>38078</v>
      </c>
      <c r="C34" s="215">
        <v>0.11923197505300701</v>
      </c>
      <c r="D34" s="215">
        <v>0.154630927256665</v>
      </c>
      <c r="E34" s="215">
        <v>0.25682698455770397</v>
      </c>
      <c r="F34" s="215"/>
      <c r="G34" s="215">
        <v>0.127285394622315</v>
      </c>
      <c r="H34" s="215">
        <v>0.12833647520939301</v>
      </c>
      <c r="I34" s="207"/>
      <c r="J34" s="218">
        <v>16</v>
      </c>
      <c r="K34" s="218">
        <v>5</v>
      </c>
      <c r="L34" s="218">
        <v>4</v>
      </c>
      <c r="M34" s="218">
        <v>1</v>
      </c>
      <c r="N34" s="218">
        <v>29</v>
      </c>
    </row>
    <row r="35" spans="2:14" ht="15.75" customHeight="1">
      <c r="B35" s="201">
        <v>38108</v>
      </c>
      <c r="C35" s="215">
        <v>0.118655601477339</v>
      </c>
      <c r="D35" s="215">
        <v>0.15998835897212901</v>
      </c>
      <c r="E35" s="215">
        <v>0.25563820533214798</v>
      </c>
      <c r="F35" s="215"/>
      <c r="G35" s="215">
        <v>0.11659931667043601</v>
      </c>
      <c r="H35" s="215">
        <v>0.127750181469825</v>
      </c>
      <c r="I35" s="207"/>
      <c r="J35" s="218">
        <v>16</v>
      </c>
      <c r="K35" s="218">
        <v>6</v>
      </c>
      <c r="L35" s="218">
        <v>4</v>
      </c>
      <c r="M35" s="218">
        <v>3</v>
      </c>
      <c r="N35" s="218">
        <v>26</v>
      </c>
    </row>
    <row r="36" spans="2:14" ht="15" customHeight="1">
      <c r="B36" s="201">
        <v>38139</v>
      </c>
      <c r="C36" s="215">
        <v>0.123182482239208</v>
      </c>
      <c r="D36" s="215">
        <v>0.16721039982907401</v>
      </c>
      <c r="E36" s="215">
        <v>0.25271990964455898</v>
      </c>
      <c r="F36" s="215"/>
      <c r="G36" s="215">
        <v>0.116067229520381</v>
      </c>
      <c r="H36" s="215">
        <v>0.13199887027660601</v>
      </c>
      <c r="I36" s="207"/>
      <c r="J36" s="218">
        <v>14</v>
      </c>
      <c r="K36" s="218">
        <v>7</v>
      </c>
      <c r="L36" s="218">
        <v>3</v>
      </c>
      <c r="M36" s="218">
        <v>4</v>
      </c>
      <c r="N36" s="218">
        <v>27</v>
      </c>
    </row>
    <row r="37" spans="2:14">
      <c r="B37" s="201">
        <v>38169</v>
      </c>
      <c r="C37" s="215">
        <v>0.122083192205915</v>
      </c>
      <c r="D37" s="215">
        <v>0.169975726363645</v>
      </c>
      <c r="E37" s="215">
        <v>0.24778581716359899</v>
      </c>
      <c r="F37" s="215"/>
      <c r="G37" s="215">
        <v>0.11349760936997</v>
      </c>
      <c r="H37" s="215">
        <v>0.13094002491732301</v>
      </c>
      <c r="I37" s="207"/>
      <c r="J37" s="218">
        <v>15</v>
      </c>
      <c r="K37" s="218">
        <v>5</v>
      </c>
      <c r="L37" s="218">
        <v>5</v>
      </c>
      <c r="M37" s="218">
        <v>4</v>
      </c>
      <c r="N37" s="218">
        <v>26</v>
      </c>
    </row>
    <row r="38" spans="2:14">
      <c r="B38" s="201">
        <v>38200</v>
      </c>
      <c r="C38" s="215">
        <v>0.121036209797972</v>
      </c>
      <c r="D38" s="215">
        <v>0.17538520464253499</v>
      </c>
      <c r="E38" s="215">
        <v>0.24549243685997299</v>
      </c>
      <c r="F38" s="215"/>
      <c r="G38" s="215">
        <v>0.117770052422996</v>
      </c>
      <c r="H38" s="215">
        <v>0.130298464158185</v>
      </c>
      <c r="I38" s="207"/>
      <c r="J38" s="218">
        <v>15</v>
      </c>
      <c r="K38" s="218">
        <v>6</v>
      </c>
      <c r="L38" s="218">
        <v>3</v>
      </c>
      <c r="M38" s="218">
        <v>4</v>
      </c>
      <c r="N38" s="218">
        <v>27</v>
      </c>
    </row>
    <row r="39" spans="2:14">
      <c r="B39" s="201">
        <v>38231</v>
      </c>
      <c r="C39" s="215">
        <v>0.120116624296115</v>
      </c>
      <c r="D39" s="215">
        <v>0.15719325751403199</v>
      </c>
      <c r="E39" s="215">
        <v>0.242783575900168</v>
      </c>
      <c r="F39" s="215"/>
      <c r="G39" s="215">
        <v>0.12067494474462299</v>
      </c>
      <c r="H39" s="215">
        <v>0.128892334382016</v>
      </c>
      <c r="I39" s="207"/>
      <c r="J39" s="218">
        <v>15</v>
      </c>
      <c r="K39" s="218">
        <v>6</v>
      </c>
      <c r="L39" s="218">
        <v>3</v>
      </c>
      <c r="M39" s="218">
        <v>5</v>
      </c>
      <c r="N39" s="218">
        <v>26</v>
      </c>
    </row>
    <row r="40" spans="2:14">
      <c r="B40" s="201">
        <v>38261</v>
      </c>
      <c r="C40" s="215">
        <v>0.121491583322326</v>
      </c>
      <c r="D40" s="215">
        <v>0.161170615132154</v>
      </c>
      <c r="E40" s="215">
        <v>0.238763933277092</v>
      </c>
      <c r="F40" s="215"/>
      <c r="G40" s="215">
        <v>0.119276392194062</v>
      </c>
      <c r="H40" s="215">
        <v>0.130299866206501</v>
      </c>
      <c r="I40" s="207"/>
      <c r="J40" s="218">
        <v>15</v>
      </c>
      <c r="K40" s="218">
        <v>6</v>
      </c>
      <c r="L40" s="218">
        <v>3</v>
      </c>
      <c r="M40" s="218">
        <v>6</v>
      </c>
      <c r="N40" s="218">
        <v>25</v>
      </c>
    </row>
    <row r="41" spans="2:14">
      <c r="B41" s="201">
        <v>38292</v>
      </c>
      <c r="C41" s="215">
        <v>0.120482400569887</v>
      </c>
      <c r="D41" s="215">
        <v>0.161170615132154</v>
      </c>
      <c r="E41" s="215">
        <v>0.23755874890151699</v>
      </c>
      <c r="F41" s="215"/>
      <c r="G41" s="215">
        <v>0.118215166817461</v>
      </c>
      <c r="H41" s="215">
        <v>0.12936961825929999</v>
      </c>
      <c r="I41" s="207"/>
      <c r="J41" s="218">
        <v>15</v>
      </c>
      <c r="K41" s="218">
        <v>6</v>
      </c>
      <c r="L41" s="218">
        <v>4</v>
      </c>
      <c r="M41" s="218">
        <v>5</v>
      </c>
      <c r="N41" s="218">
        <v>25</v>
      </c>
    </row>
    <row r="42" spans="2:14">
      <c r="B42" s="201">
        <v>38322</v>
      </c>
      <c r="C42" s="215">
        <v>0.11707663179075101</v>
      </c>
      <c r="D42" s="215">
        <v>0.14478170590727099</v>
      </c>
      <c r="E42" s="215">
        <v>0.23408361366663699</v>
      </c>
      <c r="F42" s="215"/>
      <c r="G42" s="215">
        <v>0.108831283170085</v>
      </c>
      <c r="H42" s="215">
        <v>0.125248079052244</v>
      </c>
      <c r="I42" s="207"/>
      <c r="J42" s="218">
        <v>18</v>
      </c>
      <c r="K42" s="218">
        <v>6</v>
      </c>
      <c r="L42" s="218">
        <v>2</v>
      </c>
      <c r="M42" s="218">
        <v>7</v>
      </c>
      <c r="N42" s="218">
        <v>22</v>
      </c>
    </row>
    <row r="43" spans="2:14">
      <c r="B43" s="201">
        <v>38353</v>
      </c>
      <c r="C43" s="215">
        <v>0.11731222001580199</v>
      </c>
      <c r="D43" s="215">
        <v>0.14995967797498599</v>
      </c>
      <c r="E43" s="215">
        <v>0.240669307885124</v>
      </c>
      <c r="F43" s="215"/>
      <c r="G43" s="215">
        <v>0.117362897450819</v>
      </c>
      <c r="H43" s="215">
        <v>0.12628051382842401</v>
      </c>
      <c r="I43" s="207"/>
      <c r="J43" s="218">
        <v>15</v>
      </c>
      <c r="K43" s="218">
        <v>7</v>
      </c>
      <c r="L43" s="218">
        <v>3</v>
      </c>
      <c r="M43" s="218">
        <v>6</v>
      </c>
      <c r="N43" s="218">
        <v>24</v>
      </c>
    </row>
    <row r="44" spans="2:14">
      <c r="B44" s="201">
        <v>38384</v>
      </c>
      <c r="C44" s="215">
        <v>0.11833218974939599</v>
      </c>
      <c r="D44" s="215">
        <v>0.16127441292932199</v>
      </c>
      <c r="E44" s="215">
        <v>0.240506535074408</v>
      </c>
      <c r="F44" s="215"/>
      <c r="G44" s="215">
        <v>0.119279819637144</v>
      </c>
      <c r="H44" s="215">
        <v>0.127854818194167</v>
      </c>
      <c r="I44" s="207"/>
      <c r="J44" s="218">
        <v>16</v>
      </c>
      <c r="K44" s="218">
        <v>7</v>
      </c>
      <c r="L44" s="218">
        <v>0</v>
      </c>
      <c r="M44" s="218">
        <v>6</v>
      </c>
      <c r="N44" s="218">
        <v>26</v>
      </c>
    </row>
    <row r="45" spans="2:14">
      <c r="B45" s="201">
        <v>38412</v>
      </c>
      <c r="C45" s="215">
        <v>0.116260192206352</v>
      </c>
      <c r="D45" s="215">
        <v>0.164882950113172</v>
      </c>
      <c r="E45" s="215">
        <v>0.237228480663397</v>
      </c>
      <c r="F45" s="215"/>
      <c r="G45" s="215">
        <v>0.113799845321111</v>
      </c>
      <c r="H45" s="215">
        <v>0.126092436057851</v>
      </c>
      <c r="I45" s="207"/>
      <c r="J45" s="218">
        <v>16</v>
      </c>
      <c r="K45" s="218">
        <v>4</v>
      </c>
      <c r="L45" s="218">
        <v>3</v>
      </c>
      <c r="M45" s="218">
        <v>7</v>
      </c>
      <c r="N45" s="218">
        <v>25</v>
      </c>
    </row>
    <row r="46" spans="2:14">
      <c r="B46" s="201">
        <v>38443</v>
      </c>
      <c r="C46" s="215">
        <v>0.11640760371334601</v>
      </c>
      <c r="D46" s="215">
        <v>0.15937860417085301</v>
      </c>
      <c r="E46" s="215">
        <v>0.235781904645224</v>
      </c>
      <c r="F46" s="215"/>
      <c r="G46" s="215">
        <v>0.113822629916724</v>
      </c>
      <c r="H46" s="215">
        <v>0.12596680723550399</v>
      </c>
      <c r="I46" s="207"/>
      <c r="J46" s="218">
        <v>14</v>
      </c>
      <c r="K46" s="218">
        <v>7</v>
      </c>
      <c r="L46" s="218">
        <v>3</v>
      </c>
      <c r="M46" s="218">
        <v>7</v>
      </c>
      <c r="N46" s="218">
        <v>24</v>
      </c>
    </row>
    <row r="47" spans="2:14">
      <c r="B47" s="201">
        <v>38473</v>
      </c>
      <c r="C47" s="215">
        <v>0.117718652523277</v>
      </c>
      <c r="D47" s="215">
        <v>0.18255200781984399</v>
      </c>
      <c r="E47" s="215">
        <v>0.235155329157447</v>
      </c>
      <c r="F47" s="215"/>
      <c r="G47" s="215">
        <v>0.1091235067068</v>
      </c>
      <c r="H47" s="215">
        <v>0.12825628357739699</v>
      </c>
      <c r="I47" s="207"/>
      <c r="J47" s="218">
        <v>12</v>
      </c>
      <c r="K47" s="218">
        <v>7</v>
      </c>
      <c r="L47" s="218">
        <v>4</v>
      </c>
      <c r="M47" s="218">
        <v>6</v>
      </c>
      <c r="N47" s="218">
        <v>26</v>
      </c>
    </row>
    <row r="48" spans="2:14">
      <c r="B48" s="201">
        <v>38504</v>
      </c>
      <c r="C48" s="215">
        <v>0.118075076303436</v>
      </c>
      <c r="D48" s="215">
        <v>0.18802056267335801</v>
      </c>
      <c r="E48" s="215">
        <v>0.23355651859954299</v>
      </c>
      <c r="F48" s="215"/>
      <c r="G48" s="215">
        <v>0.108813295652335</v>
      </c>
      <c r="H48" s="215">
        <v>0.12874173434154401</v>
      </c>
      <c r="I48" s="207"/>
      <c r="J48" s="218">
        <v>12</v>
      </c>
      <c r="K48" s="218">
        <v>7</v>
      </c>
      <c r="L48" s="218">
        <v>4</v>
      </c>
      <c r="M48" s="218">
        <v>8</v>
      </c>
      <c r="N48" s="218">
        <v>24</v>
      </c>
    </row>
    <row r="49" spans="2:14">
      <c r="B49" s="201">
        <v>38534</v>
      </c>
      <c r="C49" s="215">
        <v>0.116267744171241</v>
      </c>
      <c r="D49" s="215">
        <v>0.18648342101831</v>
      </c>
      <c r="E49" s="215">
        <v>0.23357763199645301</v>
      </c>
      <c r="F49" s="215"/>
      <c r="G49" s="215">
        <v>0.106911952599443</v>
      </c>
      <c r="H49" s="215">
        <v>0.12728232383546201</v>
      </c>
      <c r="I49" s="207"/>
      <c r="J49" s="218">
        <v>13</v>
      </c>
      <c r="K49" s="218">
        <v>6</v>
      </c>
      <c r="L49" s="218">
        <v>4</v>
      </c>
      <c r="M49" s="218">
        <v>8</v>
      </c>
      <c r="N49" s="218">
        <v>24</v>
      </c>
    </row>
    <row r="50" spans="2:14">
      <c r="B50" s="201">
        <v>38565</v>
      </c>
      <c r="C50" s="215">
        <v>0.12102351935642</v>
      </c>
      <c r="D50" s="215">
        <v>0.18706414259896101</v>
      </c>
      <c r="E50" s="215">
        <v>0.23559674629021299</v>
      </c>
      <c r="F50" s="215"/>
      <c r="G50" s="215">
        <v>0.10592635209484599</v>
      </c>
      <c r="H50" s="215">
        <v>0.13149297408284499</v>
      </c>
      <c r="I50" s="207"/>
      <c r="J50" s="218">
        <v>11</v>
      </c>
      <c r="K50" s="218">
        <v>8</v>
      </c>
      <c r="L50" s="218">
        <v>4</v>
      </c>
      <c r="M50" s="218">
        <v>7</v>
      </c>
      <c r="N50" s="218">
        <v>25</v>
      </c>
    </row>
    <row r="51" spans="2:14">
      <c r="B51" s="201">
        <v>38596</v>
      </c>
      <c r="C51" s="215">
        <v>0.121497716429665</v>
      </c>
      <c r="D51" s="215">
        <v>0.18064538136670899</v>
      </c>
      <c r="E51" s="215">
        <v>0.234158211665809</v>
      </c>
      <c r="F51" s="215"/>
      <c r="G51" s="215">
        <v>0.106470514548867</v>
      </c>
      <c r="H51" s="215">
        <v>0.131645005018731</v>
      </c>
      <c r="I51" s="207"/>
      <c r="J51" s="218">
        <v>11</v>
      </c>
      <c r="K51" s="218">
        <v>9</v>
      </c>
      <c r="L51" s="218">
        <v>3</v>
      </c>
      <c r="M51" s="218">
        <v>7</v>
      </c>
      <c r="N51" s="218">
        <v>25</v>
      </c>
    </row>
    <row r="52" spans="2:14">
      <c r="B52" s="201">
        <v>38626</v>
      </c>
      <c r="C52" s="215">
        <v>0.119602222313668</v>
      </c>
      <c r="D52" s="215">
        <v>0.18322369397507399</v>
      </c>
      <c r="E52" s="215">
        <v>0.232984761095367</v>
      </c>
      <c r="F52" s="215"/>
      <c r="G52" s="215">
        <v>0.104754107431081</v>
      </c>
      <c r="H52" s="215">
        <v>0.13006661623916099</v>
      </c>
      <c r="I52" s="207"/>
      <c r="J52" s="218">
        <v>12</v>
      </c>
      <c r="K52" s="218">
        <v>8</v>
      </c>
      <c r="L52" s="218">
        <v>3</v>
      </c>
      <c r="M52" s="218">
        <v>7</v>
      </c>
      <c r="N52" s="218">
        <v>25</v>
      </c>
    </row>
    <row r="53" spans="2:14">
      <c r="B53" s="201">
        <v>38657</v>
      </c>
      <c r="C53" s="215">
        <v>0.120317064133992</v>
      </c>
      <c r="D53" s="215">
        <v>0.18587038364421199</v>
      </c>
      <c r="E53" s="215">
        <v>0.234009469554322</v>
      </c>
      <c r="F53" s="215"/>
      <c r="G53" s="215">
        <v>0.105275486169936</v>
      </c>
      <c r="H53" s="215">
        <v>0.13086500326103701</v>
      </c>
      <c r="I53" s="207"/>
      <c r="J53" s="218">
        <v>10</v>
      </c>
      <c r="K53" s="218">
        <v>9</v>
      </c>
      <c r="L53" s="218">
        <v>5</v>
      </c>
      <c r="M53" s="218">
        <v>6</v>
      </c>
      <c r="N53" s="218">
        <v>25</v>
      </c>
    </row>
    <row r="54" spans="2:14">
      <c r="B54" s="201">
        <v>38687</v>
      </c>
      <c r="C54" s="215">
        <v>0.114863272365475</v>
      </c>
      <c r="D54" s="215">
        <v>0.16098248499726101</v>
      </c>
      <c r="E54" s="215">
        <v>0.234575811803375</v>
      </c>
      <c r="F54" s="215"/>
      <c r="G54" s="215">
        <v>9.9934028819182202E-2</v>
      </c>
      <c r="H54" s="215">
        <v>0.12459810045908</v>
      </c>
      <c r="I54" s="207"/>
      <c r="J54" s="218">
        <v>14</v>
      </c>
      <c r="K54" s="218">
        <v>7</v>
      </c>
      <c r="L54" s="218">
        <v>3</v>
      </c>
      <c r="M54" s="218">
        <v>6</v>
      </c>
      <c r="N54" s="218">
        <v>25</v>
      </c>
    </row>
    <row r="55" spans="2:14">
      <c r="B55" s="201">
        <v>38718</v>
      </c>
      <c r="C55" s="215">
        <v>0.118326230273998</v>
      </c>
      <c r="D55" s="215">
        <v>0.15876267813581399</v>
      </c>
      <c r="E55" s="215">
        <v>0.24338573639664801</v>
      </c>
      <c r="F55" s="215"/>
      <c r="G55" s="215">
        <v>0.10624053843054</v>
      </c>
      <c r="H55" s="215">
        <v>0.12817364832039699</v>
      </c>
      <c r="I55" s="207"/>
      <c r="J55" s="218">
        <v>11</v>
      </c>
      <c r="K55" s="218">
        <v>11</v>
      </c>
      <c r="L55" s="218">
        <v>1</v>
      </c>
      <c r="M55" s="218">
        <v>4</v>
      </c>
      <c r="N55" s="218">
        <v>28</v>
      </c>
    </row>
    <row r="56" spans="2:14">
      <c r="B56" s="201">
        <v>38749</v>
      </c>
      <c r="C56" s="215">
        <v>0.11785693553275201</v>
      </c>
      <c r="D56" s="215">
        <v>0.163888622490452</v>
      </c>
      <c r="E56" s="215">
        <v>0.241434804211721</v>
      </c>
      <c r="F56" s="215"/>
      <c r="G56" s="215">
        <v>0.10567649216021301</v>
      </c>
      <c r="H56" s="215">
        <v>0.127778516311046</v>
      </c>
      <c r="I56" s="207"/>
      <c r="J56" s="218">
        <v>12</v>
      </c>
      <c r="K56" s="218">
        <v>10</v>
      </c>
      <c r="L56" s="218">
        <v>1</v>
      </c>
      <c r="M56" s="218">
        <v>5</v>
      </c>
      <c r="N56" s="218">
        <v>27</v>
      </c>
    </row>
    <row r="57" spans="2:14">
      <c r="B57" s="201">
        <v>38777</v>
      </c>
      <c r="C57" s="215">
        <v>0.117783948725456</v>
      </c>
      <c r="D57" s="215">
        <v>0.16852672919227901</v>
      </c>
      <c r="E57" s="215">
        <v>0.241193197092339</v>
      </c>
      <c r="F57" s="215"/>
      <c r="G57" s="215">
        <v>0.106296572928438</v>
      </c>
      <c r="H57" s="215">
        <v>0.12792452706799801</v>
      </c>
      <c r="I57" s="207"/>
      <c r="J57" s="218">
        <v>12</v>
      </c>
      <c r="K57" s="218">
        <v>9</v>
      </c>
      <c r="L57" s="218">
        <v>2</v>
      </c>
      <c r="M57" s="218">
        <v>5</v>
      </c>
      <c r="N57" s="218">
        <v>27</v>
      </c>
    </row>
    <row r="58" spans="2:14">
      <c r="B58" s="201">
        <v>38808</v>
      </c>
      <c r="C58" s="215">
        <v>0.118646517976742</v>
      </c>
      <c r="D58" s="215">
        <v>0.154758063403415</v>
      </c>
      <c r="E58" s="215">
        <v>0.24085923359966499</v>
      </c>
      <c r="F58" s="215"/>
      <c r="G58" s="215">
        <v>0.105445629958469</v>
      </c>
      <c r="H58" s="215">
        <v>0.12791826771389</v>
      </c>
      <c r="I58" s="207"/>
      <c r="J58" s="218">
        <v>13</v>
      </c>
      <c r="K58" s="218">
        <v>7</v>
      </c>
      <c r="L58" s="218">
        <v>4</v>
      </c>
      <c r="M58" s="218">
        <v>4</v>
      </c>
      <c r="N58" s="218">
        <v>27</v>
      </c>
    </row>
    <row r="59" spans="2:14">
      <c r="B59" s="201">
        <v>38838</v>
      </c>
      <c r="C59" s="215">
        <v>0.11861831684999</v>
      </c>
      <c r="D59" s="215">
        <v>0.156485546350871</v>
      </c>
      <c r="E59" s="215">
        <v>0.237180839722656</v>
      </c>
      <c r="F59" s="215"/>
      <c r="G59" s="215">
        <v>0.104811790670226</v>
      </c>
      <c r="H59" s="215">
        <v>0.127723272297492</v>
      </c>
      <c r="I59" s="207"/>
      <c r="J59" s="218">
        <v>13</v>
      </c>
      <c r="K59" s="218">
        <v>8</v>
      </c>
      <c r="L59" s="218">
        <v>3</v>
      </c>
      <c r="M59" s="218">
        <v>4</v>
      </c>
      <c r="N59" s="218">
        <v>27</v>
      </c>
    </row>
    <row r="60" spans="2:14">
      <c r="B60" s="201">
        <v>38869</v>
      </c>
      <c r="C60" s="215">
        <v>0.119046449982898</v>
      </c>
      <c r="D60" s="215">
        <v>0.16186709932780899</v>
      </c>
      <c r="E60" s="215">
        <v>0.23453985736729299</v>
      </c>
      <c r="F60" s="215"/>
      <c r="G60" s="215">
        <v>0.10666258656038401</v>
      </c>
      <c r="H60" s="215">
        <v>0.128344863223574</v>
      </c>
      <c r="I60" s="207"/>
      <c r="J60" s="218">
        <v>13</v>
      </c>
      <c r="K60" s="218">
        <v>8</v>
      </c>
      <c r="L60" s="218">
        <v>3</v>
      </c>
      <c r="M60" s="218">
        <v>4</v>
      </c>
      <c r="N60" s="218">
        <v>27</v>
      </c>
    </row>
    <row r="61" spans="2:14">
      <c r="B61" s="201">
        <v>38899</v>
      </c>
      <c r="C61" s="215">
        <v>0.119615840649032</v>
      </c>
      <c r="D61" s="215">
        <v>0.172039438653139</v>
      </c>
      <c r="E61" s="215">
        <v>0.23105783343875</v>
      </c>
      <c r="F61" s="215"/>
      <c r="G61" s="215">
        <v>0.107222394576655</v>
      </c>
      <c r="H61" s="215">
        <v>0.12928786748853399</v>
      </c>
      <c r="I61" s="207"/>
      <c r="J61" s="218">
        <v>13</v>
      </c>
      <c r="K61" s="218">
        <v>7</v>
      </c>
      <c r="L61" s="218">
        <v>4</v>
      </c>
      <c r="M61" s="218">
        <v>5</v>
      </c>
      <c r="N61" s="218">
        <v>26</v>
      </c>
    </row>
    <row r="62" spans="2:14">
      <c r="B62" s="201">
        <v>38930</v>
      </c>
      <c r="C62" s="215">
        <v>0.118537337519925</v>
      </c>
      <c r="D62" s="215">
        <v>0.16972654284620001</v>
      </c>
      <c r="E62" s="215">
        <v>0.22667981219897301</v>
      </c>
      <c r="F62" s="215"/>
      <c r="G62" s="215">
        <v>0.10578460084993301</v>
      </c>
      <c r="H62" s="215">
        <v>0.128077036095092</v>
      </c>
      <c r="I62" s="207"/>
      <c r="J62" s="218">
        <v>13</v>
      </c>
      <c r="K62" s="218">
        <v>7</v>
      </c>
      <c r="L62" s="218">
        <v>5</v>
      </c>
      <c r="M62" s="218">
        <v>4</v>
      </c>
      <c r="N62" s="218">
        <v>26</v>
      </c>
    </row>
    <row r="63" spans="2:14">
      <c r="B63" s="201">
        <v>38961</v>
      </c>
      <c r="C63" s="215">
        <v>0.120553704606189</v>
      </c>
      <c r="D63" s="215">
        <v>0.160661106476991</v>
      </c>
      <c r="E63" s="215">
        <v>0.22402532776804501</v>
      </c>
      <c r="F63" s="215"/>
      <c r="G63" s="215">
        <v>0.10948914178996701</v>
      </c>
      <c r="H63" s="215">
        <v>0.12933371200477001</v>
      </c>
      <c r="I63" s="207"/>
      <c r="J63" s="218">
        <v>13</v>
      </c>
      <c r="K63" s="218">
        <v>7</v>
      </c>
      <c r="L63" s="218">
        <v>5</v>
      </c>
      <c r="M63" s="218">
        <v>6</v>
      </c>
      <c r="N63" s="218">
        <v>24</v>
      </c>
    </row>
    <row r="64" spans="2:14">
      <c r="B64" s="201">
        <v>38991</v>
      </c>
      <c r="C64" s="215">
        <v>0.122517278684348</v>
      </c>
      <c r="D64" s="215">
        <v>0.16715315264717601</v>
      </c>
      <c r="E64" s="215">
        <v>0.22232951101988599</v>
      </c>
      <c r="F64" s="215"/>
      <c r="G64" s="215">
        <v>0.110453446880503</v>
      </c>
      <c r="H64" s="215">
        <v>0.13135373185850099</v>
      </c>
      <c r="I64" s="207"/>
      <c r="J64" s="218">
        <v>14</v>
      </c>
      <c r="K64" s="218">
        <v>6</v>
      </c>
      <c r="L64" s="218">
        <v>4</v>
      </c>
      <c r="M64" s="218">
        <v>7</v>
      </c>
      <c r="N64" s="218">
        <v>24</v>
      </c>
    </row>
    <row r="65" spans="2:14">
      <c r="B65" s="201">
        <v>39022</v>
      </c>
      <c r="C65" s="215">
        <v>0.12202129807399199</v>
      </c>
      <c r="D65" s="215">
        <v>0.17034464966789001</v>
      </c>
      <c r="E65" s="215">
        <v>0.22079143294824699</v>
      </c>
      <c r="F65" s="215"/>
      <c r="G65" s="215">
        <v>0.11331964956912501</v>
      </c>
      <c r="H65" s="215">
        <v>0.13117751288349699</v>
      </c>
      <c r="I65" s="207"/>
      <c r="J65" s="218">
        <v>14</v>
      </c>
      <c r="K65" s="218">
        <v>5</v>
      </c>
      <c r="L65" s="218">
        <v>5</v>
      </c>
      <c r="M65" s="218">
        <v>6</v>
      </c>
      <c r="N65" s="218">
        <v>25</v>
      </c>
    </row>
    <row r="66" spans="2:14">
      <c r="B66" s="201">
        <v>39052</v>
      </c>
      <c r="C66" s="215">
        <v>0.119250023940591</v>
      </c>
      <c r="D66" s="215">
        <v>0.161675079594501</v>
      </c>
      <c r="E66" s="215">
        <v>0.22013102980655599</v>
      </c>
      <c r="F66" s="215"/>
      <c r="G66" s="215">
        <v>0.109486090831073</v>
      </c>
      <c r="H66" s="215">
        <v>0.12813017488763201</v>
      </c>
      <c r="I66" s="207"/>
      <c r="J66" s="218">
        <v>13</v>
      </c>
      <c r="K66" s="218">
        <v>8</v>
      </c>
      <c r="L66" s="218">
        <v>4</v>
      </c>
      <c r="M66" s="218">
        <v>7</v>
      </c>
      <c r="N66" s="218">
        <v>23</v>
      </c>
    </row>
    <row r="67" spans="2:14">
      <c r="B67" s="201">
        <v>39083</v>
      </c>
      <c r="C67" s="215">
        <v>0.119913212421022</v>
      </c>
      <c r="D67" s="215">
        <v>0.170476720905889</v>
      </c>
      <c r="E67" s="215">
        <v>0.22929287152566599</v>
      </c>
      <c r="F67" s="215"/>
      <c r="G67" s="215">
        <v>0.11525682609672799</v>
      </c>
      <c r="H67" s="215">
        <v>0.12994583899536999</v>
      </c>
      <c r="I67" s="207"/>
      <c r="J67" s="218">
        <v>12</v>
      </c>
      <c r="K67" s="218">
        <v>7</v>
      </c>
      <c r="L67" s="218">
        <v>6</v>
      </c>
      <c r="M67" s="218">
        <v>7</v>
      </c>
      <c r="N67" s="218">
        <v>23</v>
      </c>
    </row>
    <row r="68" spans="2:14">
      <c r="B68" s="201">
        <v>39114</v>
      </c>
      <c r="C68" s="215">
        <v>0.12101869008086499</v>
      </c>
      <c r="D68" s="215">
        <v>0.178761280024958</v>
      </c>
      <c r="E68" s="215">
        <v>0.22719705324629899</v>
      </c>
      <c r="F68" s="215"/>
      <c r="G68" s="215">
        <v>0.11654279147269</v>
      </c>
      <c r="H68" s="215">
        <v>0.13131994533189201</v>
      </c>
      <c r="I68" s="207"/>
      <c r="J68" s="218">
        <v>12</v>
      </c>
      <c r="K68" s="218">
        <v>7</v>
      </c>
      <c r="L68" s="218">
        <v>5</v>
      </c>
      <c r="M68" s="218">
        <v>8</v>
      </c>
      <c r="N68" s="218">
        <v>23</v>
      </c>
    </row>
    <row r="69" spans="2:14">
      <c r="B69" s="201">
        <v>39142</v>
      </c>
      <c r="C69" s="215">
        <v>0.122491002788925</v>
      </c>
      <c r="D69" s="215">
        <v>0.18209937375666399</v>
      </c>
      <c r="E69" s="215">
        <v>0.22416587328427501</v>
      </c>
      <c r="F69" s="215"/>
      <c r="G69" s="215">
        <v>0.118534640130006</v>
      </c>
      <c r="H69" s="215">
        <v>0.132867999036687</v>
      </c>
      <c r="I69" s="207"/>
      <c r="J69" s="218">
        <v>11</v>
      </c>
      <c r="K69" s="218">
        <v>6</v>
      </c>
      <c r="L69" s="218">
        <v>8</v>
      </c>
      <c r="M69" s="218">
        <v>5</v>
      </c>
      <c r="N69" s="218">
        <v>25</v>
      </c>
    </row>
    <row r="70" spans="2:14">
      <c r="B70" s="201">
        <v>39173</v>
      </c>
      <c r="C70" s="215">
        <v>0.124566732672584</v>
      </c>
      <c r="D70" s="215">
        <v>0.179066633081431</v>
      </c>
      <c r="E70" s="215">
        <v>0.22331883131428701</v>
      </c>
      <c r="F70" s="215"/>
      <c r="G70" s="215">
        <v>0.117278635467795</v>
      </c>
      <c r="H70" s="215">
        <v>0.13403147375677099</v>
      </c>
      <c r="I70" s="207"/>
      <c r="J70" s="218">
        <v>10</v>
      </c>
      <c r="K70" s="218">
        <v>9</v>
      </c>
      <c r="L70" s="218">
        <v>5</v>
      </c>
      <c r="M70" s="218">
        <v>6</v>
      </c>
      <c r="N70" s="218">
        <v>25</v>
      </c>
    </row>
    <row r="71" spans="2:14">
      <c r="B71" s="201">
        <v>39203</v>
      </c>
      <c r="C71" s="215">
        <v>0.12617876742711001</v>
      </c>
      <c r="D71" s="215">
        <v>0.179388469367572</v>
      </c>
      <c r="E71" s="215">
        <v>0.22104832403508001</v>
      </c>
      <c r="F71" s="215"/>
      <c r="G71" s="215">
        <v>0.115862173655793</v>
      </c>
      <c r="H71" s="215">
        <v>0.13529047832687</v>
      </c>
      <c r="I71" s="207"/>
      <c r="J71" s="218">
        <v>10</v>
      </c>
      <c r="K71" s="218">
        <v>9</v>
      </c>
      <c r="L71" s="218">
        <v>5</v>
      </c>
      <c r="M71" s="218">
        <v>7</v>
      </c>
      <c r="N71" s="218">
        <v>24</v>
      </c>
    </row>
    <row r="72" spans="2:14">
      <c r="B72" s="201">
        <v>39234</v>
      </c>
      <c r="C72" s="215">
        <v>0.12577474632948901</v>
      </c>
      <c r="D72" s="215">
        <v>0.18240701758820599</v>
      </c>
      <c r="E72" s="215">
        <v>0.21532828134572099</v>
      </c>
      <c r="F72" s="215"/>
      <c r="G72" s="215">
        <v>0.116498868221656</v>
      </c>
      <c r="H72" s="215">
        <v>0.135298098733558</v>
      </c>
      <c r="I72" s="207"/>
      <c r="J72" s="218">
        <v>9</v>
      </c>
      <c r="K72" s="218">
        <v>7</v>
      </c>
      <c r="L72" s="218">
        <v>8</v>
      </c>
      <c r="M72" s="218">
        <v>6</v>
      </c>
      <c r="N72" s="218">
        <v>25</v>
      </c>
    </row>
    <row r="73" spans="2:14">
      <c r="B73" s="201">
        <v>39264</v>
      </c>
      <c r="C73" s="215">
        <v>0.12633064904937499</v>
      </c>
      <c r="D73" s="215">
        <v>0.18169247576599201</v>
      </c>
      <c r="E73" s="215">
        <v>0.21406590053678001</v>
      </c>
      <c r="F73" s="215"/>
      <c r="G73" s="215">
        <v>0.119976124056626</v>
      </c>
      <c r="H73" s="215">
        <v>0.13578036256957299</v>
      </c>
      <c r="I73" s="207"/>
      <c r="J73" s="218">
        <v>9</v>
      </c>
      <c r="K73" s="218">
        <v>7</v>
      </c>
      <c r="L73" s="218">
        <v>8</v>
      </c>
      <c r="M73" s="218">
        <v>6</v>
      </c>
      <c r="N73" s="218">
        <v>25</v>
      </c>
    </row>
    <row r="74" spans="2:14">
      <c r="B74" s="201">
        <v>39295</v>
      </c>
      <c r="C74" s="215">
        <v>0.126249008517265</v>
      </c>
      <c r="D74" s="215">
        <v>0.171607991571811</v>
      </c>
      <c r="E74" s="215">
        <v>0.21263627709142799</v>
      </c>
      <c r="F74" s="215"/>
      <c r="G74" s="215">
        <v>0.121012081805037</v>
      </c>
      <c r="H74" s="215">
        <v>0.13528426808591601</v>
      </c>
      <c r="I74" s="207"/>
      <c r="J74" s="218">
        <v>7</v>
      </c>
      <c r="K74" s="218">
        <v>11</v>
      </c>
      <c r="L74" s="218">
        <v>7</v>
      </c>
      <c r="M74" s="218">
        <v>5</v>
      </c>
      <c r="N74" s="218">
        <v>25</v>
      </c>
    </row>
    <row r="75" spans="2:14">
      <c r="B75" s="201">
        <v>39326</v>
      </c>
      <c r="C75" s="215">
        <v>0.12619013036426899</v>
      </c>
      <c r="D75" s="215">
        <v>0.16879489436176701</v>
      </c>
      <c r="E75" s="215">
        <v>0.21062504949653499</v>
      </c>
      <c r="F75" s="215"/>
      <c r="G75" s="215">
        <v>0.11848641339150499</v>
      </c>
      <c r="H75" s="215">
        <v>0.13492035827901999</v>
      </c>
      <c r="I75" s="207"/>
      <c r="J75" s="218">
        <v>8</v>
      </c>
      <c r="K75" s="218">
        <v>11</v>
      </c>
      <c r="L75" s="218">
        <v>6</v>
      </c>
      <c r="M75" s="218">
        <v>5</v>
      </c>
      <c r="N75" s="218">
        <v>25</v>
      </c>
    </row>
    <row r="76" spans="2:14">
      <c r="B76" s="201">
        <v>39356</v>
      </c>
      <c r="C76" s="215">
        <v>0.12708718623538201</v>
      </c>
      <c r="D76" s="215">
        <v>0.16544977523617599</v>
      </c>
      <c r="E76" s="215">
        <v>0.207801174127584</v>
      </c>
      <c r="F76" s="215"/>
      <c r="G76" s="215">
        <v>0.12444049381366</v>
      </c>
      <c r="H76" s="215">
        <v>0.13551332462625501</v>
      </c>
      <c r="I76" s="207"/>
      <c r="J76" s="218">
        <v>8</v>
      </c>
      <c r="K76" s="218">
        <v>11</v>
      </c>
      <c r="L76" s="218">
        <v>5</v>
      </c>
      <c r="M76" s="218">
        <v>8</v>
      </c>
      <c r="N76" s="218">
        <v>23</v>
      </c>
    </row>
    <row r="77" spans="2:14">
      <c r="B77" s="201">
        <v>39387</v>
      </c>
      <c r="C77" s="215">
        <v>0.12626770517077199</v>
      </c>
      <c r="D77" s="215">
        <v>0.16656845449261401</v>
      </c>
      <c r="E77" s="215">
        <v>0.204510138780191</v>
      </c>
      <c r="F77" s="215"/>
      <c r="G77" s="215">
        <v>0.11585038147864</v>
      </c>
      <c r="H77" s="215">
        <v>0.13450078969250101</v>
      </c>
      <c r="I77" s="207"/>
      <c r="J77" s="218">
        <v>8</v>
      </c>
      <c r="K77" s="218">
        <v>11</v>
      </c>
      <c r="L77" s="218">
        <v>5</v>
      </c>
      <c r="M77" s="218">
        <v>10</v>
      </c>
      <c r="N77" s="218">
        <v>21</v>
      </c>
    </row>
    <row r="78" spans="2:14">
      <c r="B78" s="201">
        <v>39417</v>
      </c>
      <c r="C78" s="215">
        <v>0.123837957207574</v>
      </c>
      <c r="D78" s="215">
        <v>0.167203190454082</v>
      </c>
      <c r="E78" s="215">
        <v>0.19980630061893401</v>
      </c>
      <c r="F78" s="215"/>
      <c r="G78" s="215">
        <v>0.121138843922622</v>
      </c>
      <c r="H78" s="215">
        <v>0.132306263989628</v>
      </c>
      <c r="I78" s="207"/>
      <c r="J78" s="218">
        <v>11</v>
      </c>
      <c r="K78" s="218">
        <v>8</v>
      </c>
      <c r="L78" s="218">
        <v>6</v>
      </c>
      <c r="M78" s="218">
        <v>12</v>
      </c>
      <c r="N78" s="218">
        <v>18</v>
      </c>
    </row>
    <row r="79" spans="2:14">
      <c r="B79" s="201">
        <v>39448</v>
      </c>
      <c r="C79" s="215">
        <v>0.12442766187262801</v>
      </c>
      <c r="D79" s="215">
        <v>0.17234164883870701</v>
      </c>
      <c r="E79" s="215">
        <v>0.20673435471443599</v>
      </c>
      <c r="F79" s="215"/>
      <c r="G79" s="215">
        <v>0.12414012480759901</v>
      </c>
      <c r="H79" s="215">
        <v>0.13376770640645899</v>
      </c>
      <c r="I79" s="207"/>
      <c r="J79" s="218">
        <v>12</v>
      </c>
      <c r="K79" s="218">
        <v>7</v>
      </c>
      <c r="L79" s="218">
        <v>4</v>
      </c>
      <c r="M79" s="218">
        <v>12</v>
      </c>
      <c r="N79" s="218">
        <v>20</v>
      </c>
    </row>
    <row r="80" spans="2:14">
      <c r="B80" s="201">
        <v>39479</v>
      </c>
      <c r="C80" s="215">
        <v>0.127180896375748</v>
      </c>
      <c r="D80" s="215">
        <v>0.18112084319233501</v>
      </c>
      <c r="E80" s="215">
        <v>0.20494914555548999</v>
      </c>
      <c r="F80" s="215"/>
      <c r="G80" s="215">
        <v>0.124929537196302</v>
      </c>
      <c r="H80" s="215">
        <v>0.13648452163956001</v>
      </c>
      <c r="I80" s="207"/>
      <c r="J80" s="218">
        <v>11</v>
      </c>
      <c r="K80" s="218">
        <v>8</v>
      </c>
      <c r="L80" s="218">
        <v>3</v>
      </c>
      <c r="M80" s="218">
        <v>13</v>
      </c>
      <c r="N80" s="218">
        <v>20</v>
      </c>
    </row>
    <row r="81" spans="2:14">
      <c r="B81" s="201">
        <v>39508</v>
      </c>
      <c r="C81" s="215">
        <v>0.13123537145181799</v>
      </c>
      <c r="D81" s="215">
        <v>0.176920939729167</v>
      </c>
      <c r="E81" s="215">
        <v>0.20241608323089599</v>
      </c>
      <c r="F81" s="215"/>
      <c r="G81" s="215">
        <v>0.12536234058784401</v>
      </c>
      <c r="H81" s="215">
        <v>0.13954502447828099</v>
      </c>
      <c r="I81" s="207"/>
      <c r="J81" s="218">
        <v>9</v>
      </c>
      <c r="K81" s="218">
        <v>10</v>
      </c>
      <c r="L81" s="218">
        <v>5</v>
      </c>
      <c r="M81" s="218">
        <v>11</v>
      </c>
      <c r="N81" s="218">
        <v>20</v>
      </c>
    </row>
    <row r="82" spans="2:14">
      <c r="B82" s="201">
        <v>39539</v>
      </c>
      <c r="C82" s="215">
        <v>0.129683665399458</v>
      </c>
      <c r="D82" s="215">
        <v>0.170286647300884</v>
      </c>
      <c r="E82" s="215">
        <v>0.19851316839760699</v>
      </c>
      <c r="F82" s="215"/>
      <c r="G82" s="215">
        <v>0.12371948182977199</v>
      </c>
      <c r="H82" s="215">
        <v>0.13760075886981701</v>
      </c>
      <c r="I82" s="207"/>
      <c r="J82" s="218">
        <v>9</v>
      </c>
      <c r="K82" s="218">
        <v>10</v>
      </c>
      <c r="L82" s="218">
        <v>5</v>
      </c>
      <c r="M82" s="218">
        <v>12</v>
      </c>
      <c r="N82" s="218">
        <v>19</v>
      </c>
    </row>
    <row r="83" spans="2:14">
      <c r="B83" s="201">
        <v>39569</v>
      </c>
      <c r="C83" s="215">
        <v>0.12885746241617599</v>
      </c>
      <c r="D83" s="215">
        <v>0.169176543760653</v>
      </c>
      <c r="E83" s="215">
        <v>0.19608971242006101</v>
      </c>
      <c r="F83" s="215"/>
      <c r="G83" s="215">
        <v>0.124979298024636</v>
      </c>
      <c r="H83" s="215">
        <v>0.136696945351269</v>
      </c>
      <c r="I83" s="207"/>
      <c r="J83" s="218">
        <v>9</v>
      </c>
      <c r="K83" s="218">
        <v>10</v>
      </c>
      <c r="L83" s="218">
        <v>6</v>
      </c>
      <c r="M83" s="218">
        <v>14</v>
      </c>
      <c r="N83" s="218">
        <v>16</v>
      </c>
    </row>
    <row r="84" spans="2:14">
      <c r="B84" s="201">
        <v>39600</v>
      </c>
      <c r="C84" s="215">
        <v>0.13498119413339901</v>
      </c>
      <c r="D84" s="215">
        <v>0.175752161543899</v>
      </c>
      <c r="E84" s="215">
        <v>0.19459113583704299</v>
      </c>
      <c r="F84" s="215"/>
      <c r="G84" s="215">
        <v>0.12693410746137401</v>
      </c>
      <c r="H84" s="215">
        <v>0.142031182366783</v>
      </c>
      <c r="I84" s="207"/>
      <c r="J84" s="218">
        <v>10</v>
      </c>
      <c r="K84" s="218">
        <v>9</v>
      </c>
      <c r="L84" s="218">
        <v>7</v>
      </c>
      <c r="M84" s="218">
        <v>13</v>
      </c>
      <c r="N84" s="218">
        <v>16</v>
      </c>
    </row>
    <row r="85" spans="2:14">
      <c r="B85" s="201">
        <v>39630</v>
      </c>
      <c r="C85" s="215">
        <v>0.13918304281457999</v>
      </c>
      <c r="D85" s="215">
        <v>0.18235631879591799</v>
      </c>
      <c r="E85" s="215">
        <v>0.19213920481716201</v>
      </c>
      <c r="F85" s="215"/>
      <c r="G85" s="215">
        <v>0.124978014412449</v>
      </c>
      <c r="H85" s="215">
        <v>0.14571840273618</v>
      </c>
      <c r="I85" s="207"/>
      <c r="J85" s="218">
        <v>8</v>
      </c>
      <c r="K85" s="218">
        <v>11</v>
      </c>
      <c r="L85" s="218">
        <v>8</v>
      </c>
      <c r="M85" s="218">
        <v>12</v>
      </c>
      <c r="N85" s="218">
        <v>16</v>
      </c>
    </row>
    <row r="86" spans="2:14">
      <c r="B86" s="201">
        <v>39661</v>
      </c>
      <c r="C86" s="215">
        <v>0.138362680680574</v>
      </c>
      <c r="D86" s="215">
        <v>0.16697966827407501</v>
      </c>
      <c r="E86" s="215">
        <v>0.19082739741402899</v>
      </c>
      <c r="F86" s="215"/>
      <c r="G86" s="215">
        <v>0.12516352617131299</v>
      </c>
      <c r="H86" s="215">
        <v>0.14421799830267201</v>
      </c>
      <c r="I86" s="207"/>
      <c r="J86" s="218">
        <v>9</v>
      </c>
      <c r="K86" s="218">
        <v>10</v>
      </c>
      <c r="L86" s="218">
        <v>7</v>
      </c>
      <c r="M86" s="218">
        <v>13</v>
      </c>
      <c r="N86" s="218">
        <v>16</v>
      </c>
    </row>
    <row r="87" spans="2:14">
      <c r="B87" s="201">
        <v>39692</v>
      </c>
      <c r="C87" s="215">
        <v>0.13565922672806199</v>
      </c>
      <c r="D87" s="215">
        <v>0.16812604906525999</v>
      </c>
      <c r="E87" s="215">
        <v>0.19021987216240899</v>
      </c>
      <c r="F87" s="215"/>
      <c r="G87" s="215">
        <v>0.128584640919121</v>
      </c>
      <c r="H87" s="215">
        <v>0.14192894597070099</v>
      </c>
      <c r="I87" s="207"/>
      <c r="J87" s="218">
        <v>9</v>
      </c>
      <c r="K87" s="218">
        <v>10</v>
      </c>
      <c r="L87" s="218">
        <v>8</v>
      </c>
      <c r="M87" s="218">
        <v>10</v>
      </c>
      <c r="N87" s="218">
        <v>18</v>
      </c>
    </row>
    <row r="88" spans="2:14">
      <c r="B88" s="201">
        <v>39722</v>
      </c>
      <c r="C88" s="215">
        <v>0.13431725959528101</v>
      </c>
      <c r="D88" s="215">
        <v>0.17209576754609901</v>
      </c>
      <c r="E88" s="215">
        <v>0.19166952291798001</v>
      </c>
      <c r="F88" s="215"/>
      <c r="G88" s="215">
        <v>0.12957272093239899</v>
      </c>
      <c r="H88" s="215">
        <v>0.14109999822250099</v>
      </c>
      <c r="I88" s="207"/>
      <c r="J88" s="218">
        <v>10</v>
      </c>
      <c r="K88" s="218">
        <v>9</v>
      </c>
      <c r="L88" s="218">
        <v>5</v>
      </c>
      <c r="M88" s="218">
        <v>14</v>
      </c>
      <c r="N88" s="218">
        <v>17</v>
      </c>
    </row>
    <row r="89" spans="2:14">
      <c r="B89" s="201">
        <v>39753</v>
      </c>
      <c r="C89" s="215">
        <v>0.13251520817100601</v>
      </c>
      <c r="D89" s="215">
        <v>0.16997363065610599</v>
      </c>
      <c r="E89" s="215">
        <v>0.192620247944606</v>
      </c>
      <c r="F89" s="215"/>
      <c r="G89" s="215">
        <v>0.126131570636933</v>
      </c>
      <c r="H89" s="215">
        <v>0.13950670200652701</v>
      </c>
      <c r="I89" s="207"/>
      <c r="J89" s="218">
        <v>10</v>
      </c>
      <c r="K89" s="218">
        <v>9</v>
      </c>
      <c r="L89" s="218">
        <v>5</v>
      </c>
      <c r="M89" s="218">
        <v>15</v>
      </c>
      <c r="N89" s="218">
        <v>16</v>
      </c>
    </row>
    <row r="90" spans="2:14">
      <c r="B90" s="201">
        <v>39783</v>
      </c>
      <c r="C90" s="215">
        <v>0.129524362740921</v>
      </c>
      <c r="D90" s="215">
        <v>0.169649967222814</v>
      </c>
      <c r="E90" s="215">
        <v>0.19259155798359101</v>
      </c>
      <c r="F90" s="215"/>
      <c r="G90" s="215">
        <v>0.130992906498867</v>
      </c>
      <c r="H90" s="215">
        <v>0.13709161866658101</v>
      </c>
      <c r="I90" s="207"/>
      <c r="J90" s="218">
        <v>12</v>
      </c>
      <c r="K90" s="218">
        <v>5</v>
      </c>
      <c r="L90" s="218">
        <v>7</v>
      </c>
      <c r="M90" s="218">
        <v>15</v>
      </c>
      <c r="N90" s="218">
        <v>16</v>
      </c>
    </row>
    <row r="91" spans="2:14">
      <c r="B91" s="201">
        <v>39814</v>
      </c>
      <c r="C91" s="215">
        <v>0.13042912037351001</v>
      </c>
      <c r="D91" s="215">
        <v>0.16710024137351101</v>
      </c>
      <c r="E91" s="215">
        <v>0.201468542233014</v>
      </c>
      <c r="F91" s="215"/>
      <c r="G91" s="215">
        <v>0.13133176482880099</v>
      </c>
      <c r="H91" s="215">
        <v>0.138562128597565</v>
      </c>
      <c r="I91" s="207"/>
      <c r="J91" s="218">
        <v>11</v>
      </c>
      <c r="K91" s="218">
        <v>6</v>
      </c>
      <c r="L91" s="218">
        <v>6</v>
      </c>
      <c r="M91" s="218">
        <v>14</v>
      </c>
      <c r="N91" s="218">
        <v>18</v>
      </c>
    </row>
    <row r="92" spans="2:14">
      <c r="B92" s="201">
        <v>39845</v>
      </c>
      <c r="C92" s="215">
        <v>0.13344785340039</v>
      </c>
      <c r="D92" s="215">
        <v>0.17645003376958801</v>
      </c>
      <c r="E92" s="215">
        <v>0.20108592059705799</v>
      </c>
      <c r="F92" s="215"/>
      <c r="G92" s="215">
        <v>0.131062122555929</v>
      </c>
      <c r="H92" s="215">
        <v>0.14159057423975799</v>
      </c>
      <c r="I92" s="207"/>
      <c r="J92" s="218">
        <v>10</v>
      </c>
      <c r="K92" s="218">
        <v>8</v>
      </c>
      <c r="L92" s="218">
        <v>4</v>
      </c>
      <c r="M92" s="218">
        <v>16</v>
      </c>
      <c r="N92" s="218">
        <v>17</v>
      </c>
    </row>
    <row r="93" spans="2:14">
      <c r="B93" s="201">
        <v>39873</v>
      </c>
      <c r="C93" s="215">
        <v>0.13789335434261199</v>
      </c>
      <c r="D93" s="215">
        <v>0.18745737107527399</v>
      </c>
      <c r="E93" s="215">
        <v>0.20342126249823</v>
      </c>
      <c r="F93" s="215"/>
      <c r="G93" s="215">
        <v>0.13289782690528801</v>
      </c>
      <c r="H93" s="215">
        <v>0.146216019308333</v>
      </c>
      <c r="I93" s="207"/>
      <c r="J93" s="218">
        <v>7</v>
      </c>
      <c r="K93" s="218">
        <v>9</v>
      </c>
      <c r="L93" s="218">
        <v>4</v>
      </c>
      <c r="M93" s="218">
        <v>15</v>
      </c>
      <c r="N93" s="218">
        <v>20</v>
      </c>
    </row>
    <row r="94" spans="2:14">
      <c r="B94" s="201">
        <v>39904</v>
      </c>
      <c r="C94" s="215">
        <v>0.14184143961829099</v>
      </c>
      <c r="D94" s="215">
        <v>0.18930792214501299</v>
      </c>
      <c r="E94" s="215">
        <v>0.204921833544952</v>
      </c>
      <c r="F94" s="215"/>
      <c r="G94" s="215">
        <v>0.13860433635030101</v>
      </c>
      <c r="H94" s="215">
        <v>0.14997139681199401</v>
      </c>
      <c r="I94" s="207"/>
      <c r="J94" s="218">
        <v>7</v>
      </c>
      <c r="K94" s="218">
        <v>9</v>
      </c>
      <c r="L94" s="218">
        <v>4</v>
      </c>
      <c r="M94" s="218">
        <v>14</v>
      </c>
      <c r="N94" s="218">
        <v>21</v>
      </c>
    </row>
    <row r="95" spans="2:14">
      <c r="B95" s="201">
        <v>39934</v>
      </c>
      <c r="C95" s="215">
        <v>0.14296655035855399</v>
      </c>
      <c r="D95" s="215">
        <v>0.201560542992547</v>
      </c>
      <c r="E95" s="215">
        <v>0.20597997613354099</v>
      </c>
      <c r="F95" s="215"/>
      <c r="G95" s="215">
        <v>0.146990692582921</v>
      </c>
      <c r="H95" s="215">
        <v>0.151754902686523</v>
      </c>
      <c r="I95" s="207"/>
      <c r="J95" s="218">
        <v>7</v>
      </c>
      <c r="K95" s="218">
        <v>6</v>
      </c>
      <c r="L95" s="218">
        <v>7</v>
      </c>
      <c r="M95" s="218">
        <v>12</v>
      </c>
      <c r="N95" s="218">
        <v>23</v>
      </c>
    </row>
    <row r="96" spans="2:14">
      <c r="B96" s="201">
        <v>39965</v>
      </c>
      <c r="C96" s="215">
        <v>0.144001328162456</v>
      </c>
      <c r="D96" s="215">
        <v>0.209733887616222</v>
      </c>
      <c r="E96" s="215">
        <v>0.20720522922346099</v>
      </c>
      <c r="F96" s="215"/>
      <c r="G96" s="215">
        <v>0.13579803957022701</v>
      </c>
      <c r="H96" s="215">
        <v>0.15282459280555</v>
      </c>
      <c r="I96" s="207"/>
      <c r="J96" s="218">
        <v>7</v>
      </c>
      <c r="K96" s="218">
        <v>7</v>
      </c>
      <c r="L96" s="218">
        <v>5</v>
      </c>
      <c r="M96" s="218">
        <v>13</v>
      </c>
      <c r="N96" s="218">
        <v>23</v>
      </c>
    </row>
    <row r="97" spans="2:14">
      <c r="B97" s="201">
        <v>39995</v>
      </c>
      <c r="C97" s="215">
        <v>0.14365401010257001</v>
      </c>
      <c r="D97" s="215">
        <v>0.210867117422843</v>
      </c>
      <c r="E97" s="215">
        <v>0.20531928521052401</v>
      </c>
      <c r="F97" s="215"/>
      <c r="G97" s="215">
        <v>0.128616331625</v>
      </c>
      <c r="H97" s="215">
        <v>0.15234549799408501</v>
      </c>
      <c r="I97" s="207"/>
      <c r="J97" s="218">
        <v>7</v>
      </c>
      <c r="K97" s="218">
        <v>6</v>
      </c>
      <c r="L97" s="218">
        <v>6</v>
      </c>
      <c r="M97" s="218">
        <v>14</v>
      </c>
      <c r="N97" s="218">
        <v>22</v>
      </c>
    </row>
    <row r="98" spans="2:14">
      <c r="B98" s="201">
        <v>40026</v>
      </c>
      <c r="C98" s="215">
        <v>0.14414499840176201</v>
      </c>
      <c r="D98" s="215">
        <v>0.20366136987873201</v>
      </c>
      <c r="E98" s="215">
        <v>0.20530795605348101</v>
      </c>
      <c r="F98" s="215"/>
      <c r="G98" s="215">
        <v>0.130824999694964</v>
      </c>
      <c r="H98" s="215">
        <v>0.15285123522039501</v>
      </c>
      <c r="I98" s="207"/>
      <c r="J98" s="218">
        <v>6</v>
      </c>
      <c r="K98" s="218">
        <v>7</v>
      </c>
      <c r="L98" s="218">
        <v>6</v>
      </c>
      <c r="M98" s="218">
        <v>13</v>
      </c>
      <c r="N98" s="218">
        <v>23</v>
      </c>
    </row>
    <row r="99" spans="2:14">
      <c r="B99" s="201">
        <v>40057</v>
      </c>
      <c r="C99" s="215">
        <v>0.14051650917372099</v>
      </c>
      <c r="D99" s="215">
        <v>0.18851699540238401</v>
      </c>
      <c r="E99" s="215">
        <v>0.20530402959287</v>
      </c>
      <c r="F99" s="215"/>
      <c r="G99" s="215">
        <v>0.13060717614513601</v>
      </c>
      <c r="H99" s="215">
        <v>0.149077475115834</v>
      </c>
      <c r="I99" s="207"/>
      <c r="J99" s="218">
        <v>7</v>
      </c>
      <c r="K99" s="218">
        <v>7</v>
      </c>
      <c r="L99" s="218">
        <v>4</v>
      </c>
      <c r="M99" s="218">
        <v>15</v>
      </c>
      <c r="N99" s="218">
        <v>22</v>
      </c>
    </row>
    <row r="100" spans="2:14">
      <c r="B100" s="201">
        <v>40087</v>
      </c>
      <c r="C100" s="215">
        <v>0.139694675892135</v>
      </c>
      <c r="D100" s="215">
        <v>0.191356093380873</v>
      </c>
      <c r="E100" s="215">
        <v>0.20263057835557999</v>
      </c>
      <c r="F100" s="215"/>
      <c r="G100" s="215">
        <v>0.12969073096700101</v>
      </c>
      <c r="H100" s="215">
        <v>0.148294165633653</v>
      </c>
      <c r="I100" s="207"/>
      <c r="J100" s="218">
        <v>6</v>
      </c>
      <c r="K100" s="218">
        <v>7</v>
      </c>
      <c r="L100" s="218">
        <v>6</v>
      </c>
      <c r="M100" s="218">
        <v>15</v>
      </c>
      <c r="N100" s="218">
        <v>21</v>
      </c>
    </row>
    <row r="101" spans="2:14">
      <c r="B101" s="201">
        <v>40118</v>
      </c>
      <c r="C101" s="215">
        <v>0.13999375671043299</v>
      </c>
      <c r="D101" s="215">
        <v>0.19411343498338901</v>
      </c>
      <c r="E101" s="215">
        <v>0.20131053489308601</v>
      </c>
      <c r="F101" s="215"/>
      <c r="G101" s="215">
        <v>0.12860580260134599</v>
      </c>
      <c r="H101" s="215">
        <v>0.14855566658444999</v>
      </c>
      <c r="I101" s="207"/>
      <c r="J101" s="218">
        <v>6</v>
      </c>
      <c r="K101" s="218">
        <v>7</v>
      </c>
      <c r="L101" s="218">
        <v>8</v>
      </c>
      <c r="M101" s="218">
        <v>15</v>
      </c>
      <c r="N101" s="218">
        <v>19</v>
      </c>
    </row>
    <row r="102" spans="2:14">
      <c r="B102" s="201">
        <v>40148</v>
      </c>
      <c r="C102" s="215">
        <v>0.13853929747883201</v>
      </c>
      <c r="D102" s="215">
        <v>0.19067749184614</v>
      </c>
      <c r="E102" s="215">
        <v>0.20011942862492799</v>
      </c>
      <c r="F102" s="215"/>
      <c r="G102" s="215">
        <v>0.126253973042464</v>
      </c>
      <c r="H102" s="215">
        <v>0.146953127885396</v>
      </c>
      <c r="I102" s="207"/>
      <c r="J102" s="218">
        <v>7</v>
      </c>
      <c r="K102" s="218">
        <v>6</v>
      </c>
      <c r="L102" s="218">
        <v>9</v>
      </c>
      <c r="M102" s="218">
        <v>13</v>
      </c>
      <c r="N102" s="218">
        <v>20</v>
      </c>
    </row>
    <row r="103" spans="2:14">
      <c r="B103" s="201">
        <v>40179</v>
      </c>
      <c r="C103" s="215">
        <v>0.13820439638395299</v>
      </c>
      <c r="D103" s="215">
        <v>0.18447304183228799</v>
      </c>
      <c r="E103" s="215">
        <v>0.207931438966174</v>
      </c>
      <c r="F103" s="215"/>
      <c r="G103" s="215">
        <v>0.126915935179784</v>
      </c>
      <c r="H103" s="215">
        <v>0.14716870778313401</v>
      </c>
      <c r="I103" s="207"/>
      <c r="J103" s="218">
        <v>7</v>
      </c>
      <c r="K103" s="218">
        <v>7</v>
      </c>
      <c r="L103" s="218">
        <v>7</v>
      </c>
      <c r="M103" s="218">
        <v>12</v>
      </c>
      <c r="N103" s="218">
        <v>22</v>
      </c>
    </row>
    <row r="104" spans="2:14">
      <c r="B104" s="201">
        <v>40210</v>
      </c>
      <c r="C104" s="215">
        <v>0.13986061392287699</v>
      </c>
      <c r="D104" s="215">
        <v>0.191047938562905</v>
      </c>
      <c r="E104" s="215">
        <v>0.20516044451082799</v>
      </c>
      <c r="F104" s="215"/>
      <c r="G104" s="215">
        <v>0.125027148895824</v>
      </c>
      <c r="H104" s="215">
        <v>0.14864080825996001</v>
      </c>
      <c r="I104" s="207"/>
      <c r="J104" s="218">
        <v>6</v>
      </c>
      <c r="K104" s="218">
        <v>8</v>
      </c>
      <c r="L104" s="218">
        <v>6</v>
      </c>
      <c r="M104" s="218">
        <v>13</v>
      </c>
      <c r="N104" s="218">
        <v>22</v>
      </c>
    </row>
    <row r="105" spans="2:14">
      <c r="B105" s="201">
        <v>40238</v>
      </c>
      <c r="C105" s="215">
        <v>0.134680716953368</v>
      </c>
      <c r="D105" s="215">
        <v>0.195107341406378</v>
      </c>
      <c r="E105" s="215">
        <v>0.20347570901178999</v>
      </c>
      <c r="F105" s="215"/>
      <c r="G105" s="215">
        <v>0.125327410965482</v>
      </c>
      <c r="H105" s="215">
        <v>0.14441834874852</v>
      </c>
      <c r="I105" s="207"/>
      <c r="J105" s="218">
        <v>9</v>
      </c>
      <c r="K105" s="218">
        <v>4</v>
      </c>
      <c r="L105" s="218">
        <v>10</v>
      </c>
      <c r="M105" s="218">
        <v>12</v>
      </c>
      <c r="N105" s="218">
        <v>20</v>
      </c>
    </row>
    <row r="106" spans="2:14">
      <c r="B106" s="201">
        <v>40269</v>
      </c>
      <c r="C106" s="215">
        <v>0.13203839181148799</v>
      </c>
      <c r="D106" s="215">
        <v>0.19841055850931499</v>
      </c>
      <c r="E106" s="215">
        <v>0.20052674402022</v>
      </c>
      <c r="F106" s="215"/>
      <c r="G106" s="215">
        <v>0.12145093352102899</v>
      </c>
      <c r="H106" s="215">
        <v>0.141886036621686</v>
      </c>
      <c r="I106" s="207"/>
      <c r="J106" s="218">
        <v>8</v>
      </c>
      <c r="K106" s="218">
        <v>6</v>
      </c>
      <c r="L106" s="218">
        <v>11</v>
      </c>
      <c r="M106" s="218">
        <v>9</v>
      </c>
      <c r="N106" s="218">
        <v>21</v>
      </c>
    </row>
    <row r="107" spans="2:14">
      <c r="B107" s="201">
        <v>40299</v>
      </c>
      <c r="C107" s="215">
        <v>0.13189379572431401</v>
      </c>
      <c r="D107" s="215">
        <v>0.19943911354865601</v>
      </c>
      <c r="E107" s="215">
        <v>0.19719233148905299</v>
      </c>
      <c r="F107" s="215"/>
      <c r="G107" s="215">
        <v>0.11887471709504099</v>
      </c>
      <c r="H107" s="215">
        <v>0.14146649038310699</v>
      </c>
      <c r="I107" s="207"/>
      <c r="J107" s="218">
        <v>6</v>
      </c>
      <c r="K107" s="218">
        <v>9</v>
      </c>
      <c r="L107" s="218">
        <v>9</v>
      </c>
      <c r="M107" s="218">
        <v>10</v>
      </c>
      <c r="N107" s="218">
        <v>21</v>
      </c>
    </row>
    <row r="108" spans="2:14">
      <c r="B108" s="201">
        <v>40330</v>
      </c>
      <c r="C108" s="215">
        <v>0.12952356755633901</v>
      </c>
      <c r="D108" s="215">
        <v>0.20204773103828999</v>
      </c>
      <c r="E108" s="215">
        <v>0.19352430823879099</v>
      </c>
      <c r="F108" s="215"/>
      <c r="G108" s="215">
        <v>0.113645692922705</v>
      </c>
      <c r="H108" s="215">
        <v>0.139159106576379</v>
      </c>
      <c r="I108" s="207"/>
      <c r="J108" s="218">
        <v>6</v>
      </c>
      <c r="K108" s="218">
        <v>9</v>
      </c>
      <c r="L108" s="218">
        <v>9</v>
      </c>
      <c r="M108" s="218">
        <v>13</v>
      </c>
      <c r="N108" s="218">
        <v>18</v>
      </c>
    </row>
    <row r="109" spans="2:14">
      <c r="B109" s="201">
        <v>40360</v>
      </c>
      <c r="C109" s="215">
        <v>0.128037150666233</v>
      </c>
      <c r="D109" s="215">
        <v>0.19886806144809499</v>
      </c>
      <c r="E109" s="215">
        <v>0.18919162177648899</v>
      </c>
      <c r="F109" s="215"/>
      <c r="G109" s="215">
        <v>0.111785251341267</v>
      </c>
      <c r="H109" s="215">
        <v>0.137378434030098</v>
      </c>
      <c r="I109" s="207"/>
      <c r="J109" s="218">
        <v>6</v>
      </c>
      <c r="K109" s="218">
        <v>9</v>
      </c>
      <c r="L109" s="218">
        <v>13</v>
      </c>
      <c r="M109" s="218">
        <v>10</v>
      </c>
      <c r="N109" s="218">
        <v>17</v>
      </c>
    </row>
    <row r="110" spans="2:14">
      <c r="B110" s="201">
        <v>40391</v>
      </c>
      <c r="C110" s="215">
        <v>0.12762976619410499</v>
      </c>
      <c r="D110" s="215">
        <v>0.19421429836548301</v>
      </c>
      <c r="E110" s="215">
        <v>0.186399313295734</v>
      </c>
      <c r="F110" s="215"/>
      <c r="G110" s="215">
        <v>0.111230717050841</v>
      </c>
      <c r="H110" s="215">
        <v>0.136725041554244</v>
      </c>
      <c r="I110" s="207"/>
      <c r="J110" s="218">
        <v>9</v>
      </c>
      <c r="K110" s="218">
        <v>6</v>
      </c>
      <c r="L110" s="218">
        <v>13</v>
      </c>
      <c r="M110" s="218">
        <v>10</v>
      </c>
      <c r="N110" s="218">
        <v>17</v>
      </c>
    </row>
    <row r="111" spans="2:14">
      <c r="B111" s="201">
        <v>40422</v>
      </c>
      <c r="C111" s="215">
        <v>0.12532286106496199</v>
      </c>
      <c r="D111" s="215">
        <v>0.18855644215286399</v>
      </c>
      <c r="E111" s="215">
        <v>0.18520015522614799</v>
      </c>
      <c r="F111" s="215"/>
      <c r="G111" s="215">
        <v>0.116826657752653</v>
      </c>
      <c r="H111" s="215">
        <v>0.134678390881392</v>
      </c>
      <c r="I111" s="207"/>
      <c r="J111" s="218">
        <v>10</v>
      </c>
      <c r="K111" s="218">
        <v>8</v>
      </c>
      <c r="L111" s="218">
        <v>10</v>
      </c>
      <c r="M111" s="218">
        <v>12</v>
      </c>
      <c r="N111" s="218">
        <v>15</v>
      </c>
    </row>
    <row r="112" spans="2:14">
      <c r="B112" s="201">
        <v>40452</v>
      </c>
      <c r="C112" s="215">
        <v>0.12462309514378</v>
      </c>
      <c r="D112" s="215">
        <v>0.18929819777846699</v>
      </c>
      <c r="E112" s="215">
        <v>0.181946862781666</v>
      </c>
      <c r="F112" s="215"/>
      <c r="G112" s="215">
        <v>0.12010484396174</v>
      </c>
      <c r="H112" s="215">
        <v>0.13385730090561301</v>
      </c>
      <c r="I112" s="207"/>
      <c r="J112" s="218">
        <v>10</v>
      </c>
      <c r="K112" s="218">
        <v>8</v>
      </c>
      <c r="L112" s="218">
        <v>14</v>
      </c>
      <c r="M112" s="218">
        <v>9</v>
      </c>
      <c r="N112" s="218">
        <v>14</v>
      </c>
    </row>
    <row r="113" spans="2:14">
      <c r="B113" s="201">
        <v>40483</v>
      </c>
      <c r="C113" s="215">
        <v>0.124683246864603</v>
      </c>
      <c r="D113" s="215">
        <v>0.19187783143568601</v>
      </c>
      <c r="E113" s="215">
        <v>0.180674048535193</v>
      </c>
      <c r="F113" s="215"/>
      <c r="G113" s="215">
        <v>0.11696180975409699</v>
      </c>
      <c r="H113" s="215">
        <v>0.133799405127527</v>
      </c>
      <c r="I113" s="207"/>
      <c r="J113" s="218">
        <v>10</v>
      </c>
      <c r="K113" s="218">
        <v>9</v>
      </c>
      <c r="L113" s="218">
        <v>12</v>
      </c>
      <c r="M113" s="218">
        <v>11</v>
      </c>
      <c r="N113" s="218">
        <v>13</v>
      </c>
    </row>
    <row r="114" spans="2:14">
      <c r="B114" s="201">
        <v>40513</v>
      </c>
      <c r="C114" s="215">
        <v>0.12490494360460801</v>
      </c>
      <c r="D114" s="215">
        <v>0.177336255966203</v>
      </c>
      <c r="E114" s="215">
        <v>0.17955312518341801</v>
      </c>
      <c r="F114" s="215"/>
      <c r="G114" s="215">
        <v>0.11616680394925701</v>
      </c>
      <c r="H114" s="215">
        <v>0.133178942317071</v>
      </c>
      <c r="I114" s="207"/>
      <c r="J114" s="218">
        <v>8</v>
      </c>
      <c r="K114" s="218">
        <v>11</v>
      </c>
      <c r="L114" s="218">
        <v>10</v>
      </c>
      <c r="M114" s="218">
        <v>13</v>
      </c>
      <c r="N114" s="218">
        <v>13</v>
      </c>
    </row>
    <row r="115" spans="2:14">
      <c r="B115" s="201">
        <v>40544</v>
      </c>
      <c r="C115" s="215">
        <v>0.12414440901737001</v>
      </c>
      <c r="D115" s="215">
        <v>0.176010025518683</v>
      </c>
      <c r="E115" s="215">
        <v>0.18677099480824999</v>
      </c>
      <c r="F115" s="215"/>
      <c r="G115" s="215">
        <v>0.11795074629721899</v>
      </c>
      <c r="H115" s="215">
        <v>0.13330873026416801</v>
      </c>
      <c r="I115" s="207"/>
      <c r="J115" s="218">
        <v>10</v>
      </c>
      <c r="K115" s="218">
        <v>8</v>
      </c>
      <c r="L115" s="218">
        <v>9</v>
      </c>
      <c r="M115" s="218">
        <v>15</v>
      </c>
      <c r="N115" s="218">
        <v>13</v>
      </c>
    </row>
    <row r="116" spans="2:14">
      <c r="B116" s="201">
        <v>40575</v>
      </c>
      <c r="C116" s="215">
        <v>0.12458067459116599</v>
      </c>
      <c r="D116" s="215">
        <v>0.18070031042328699</v>
      </c>
      <c r="E116" s="215">
        <v>0.18470606303216799</v>
      </c>
      <c r="F116" s="215"/>
      <c r="G116" s="215">
        <v>0.12128504725333999</v>
      </c>
      <c r="H116" s="215">
        <v>0.13373922791201201</v>
      </c>
      <c r="I116" s="207"/>
      <c r="J116" s="218">
        <v>10</v>
      </c>
      <c r="K116" s="218">
        <v>7</v>
      </c>
      <c r="L116" s="218">
        <v>9</v>
      </c>
      <c r="M116" s="218">
        <v>17</v>
      </c>
      <c r="N116" s="218">
        <v>12</v>
      </c>
    </row>
    <row r="117" spans="2:14">
      <c r="B117" s="201">
        <v>40603</v>
      </c>
      <c r="C117" s="215">
        <v>0.12712890089057799</v>
      </c>
      <c r="D117" s="215">
        <v>0.18600899042699701</v>
      </c>
      <c r="E117" s="215">
        <v>0.18279699195534399</v>
      </c>
      <c r="F117" s="215"/>
      <c r="G117" s="215">
        <v>0.12090886195706201</v>
      </c>
      <c r="H117" s="215">
        <v>0.13607791376942799</v>
      </c>
      <c r="I117" s="207"/>
      <c r="J117" s="218">
        <v>7</v>
      </c>
      <c r="K117" s="218">
        <v>11</v>
      </c>
      <c r="L117" s="218">
        <v>8</v>
      </c>
      <c r="M117" s="218">
        <v>16</v>
      </c>
      <c r="N117" s="218">
        <v>13</v>
      </c>
    </row>
    <row r="118" spans="2:14">
      <c r="B118" s="201">
        <v>40634</v>
      </c>
      <c r="C118" s="215">
        <v>0.124600343724699</v>
      </c>
      <c r="D118" s="215">
        <v>0.18804747608781799</v>
      </c>
      <c r="E118" s="215">
        <v>0.17944698137258999</v>
      </c>
      <c r="F118" s="215"/>
      <c r="G118" s="215">
        <v>0.118562992520251</v>
      </c>
      <c r="H118" s="215">
        <v>0.13370777829576699</v>
      </c>
      <c r="I118" s="207"/>
      <c r="J118" s="218">
        <v>7</v>
      </c>
      <c r="K118" s="218">
        <v>11</v>
      </c>
      <c r="L118" s="218">
        <v>9</v>
      </c>
      <c r="M118" s="218">
        <v>15</v>
      </c>
      <c r="N118" s="218">
        <v>13</v>
      </c>
    </row>
    <row r="119" spans="2:14">
      <c r="B119" s="201">
        <v>40664</v>
      </c>
      <c r="C119" s="215">
        <v>0.12598974444772701</v>
      </c>
      <c r="D119" s="215">
        <v>0.192316009876426</v>
      </c>
      <c r="E119" s="215">
        <v>0.176274432377827</v>
      </c>
      <c r="F119" s="215"/>
      <c r="G119" s="215">
        <v>0.117426029643353</v>
      </c>
      <c r="H119" s="215">
        <v>0.13479019689571001</v>
      </c>
      <c r="I119" s="207"/>
      <c r="J119" s="218">
        <v>7</v>
      </c>
      <c r="K119" s="218">
        <v>12</v>
      </c>
      <c r="L119" s="218">
        <v>9</v>
      </c>
      <c r="M119" s="218">
        <v>15</v>
      </c>
      <c r="N119" s="218">
        <v>12</v>
      </c>
    </row>
    <row r="120" spans="2:14">
      <c r="B120" s="201">
        <v>40695</v>
      </c>
      <c r="C120" s="215">
        <v>0.12501297638214401</v>
      </c>
      <c r="D120" s="215">
        <v>0.19383367155617401</v>
      </c>
      <c r="E120" s="215">
        <v>0.17322367215390999</v>
      </c>
      <c r="F120" s="215"/>
      <c r="G120" s="215">
        <v>0.11641214361911</v>
      </c>
      <c r="H120" s="215">
        <v>0.13372979905775301</v>
      </c>
      <c r="I120" s="207"/>
      <c r="J120" s="218">
        <v>8</v>
      </c>
      <c r="K120" s="218">
        <v>11</v>
      </c>
      <c r="L120" s="218">
        <v>12</v>
      </c>
      <c r="M120" s="218">
        <v>12</v>
      </c>
      <c r="N120" s="218">
        <v>12</v>
      </c>
    </row>
    <row r="121" spans="2:14">
      <c r="B121" s="201">
        <v>40725</v>
      </c>
      <c r="C121" s="215">
        <v>0.12621746288250599</v>
      </c>
      <c r="D121" s="215">
        <v>0.19376918782599001</v>
      </c>
      <c r="E121" s="215">
        <v>0.16984411732534199</v>
      </c>
      <c r="F121" s="215"/>
      <c r="G121" s="215">
        <v>0.113888008445258</v>
      </c>
      <c r="H121" s="215">
        <v>0.134323556454501</v>
      </c>
      <c r="I121" s="207"/>
      <c r="J121" s="218">
        <v>8</v>
      </c>
      <c r="K121" s="218">
        <v>12</v>
      </c>
      <c r="L121" s="218">
        <v>11</v>
      </c>
      <c r="M121" s="218">
        <v>13</v>
      </c>
      <c r="N121" s="218">
        <v>11</v>
      </c>
    </row>
    <row r="122" spans="2:14">
      <c r="B122" s="201">
        <v>40756</v>
      </c>
      <c r="C122" s="215">
        <v>0.12661732197619799</v>
      </c>
      <c r="D122" s="215">
        <v>0.19002324945347901</v>
      </c>
      <c r="E122" s="215">
        <v>0.16707738880404999</v>
      </c>
      <c r="F122" s="215"/>
      <c r="G122" s="215">
        <v>0.11336271430660599</v>
      </c>
      <c r="H122" s="215">
        <v>0.13428386462609301</v>
      </c>
      <c r="I122" s="207"/>
      <c r="J122" s="218">
        <v>7</v>
      </c>
      <c r="K122" s="218">
        <v>12</v>
      </c>
      <c r="L122" s="218">
        <v>14</v>
      </c>
      <c r="M122" s="218">
        <v>10</v>
      </c>
      <c r="N122" s="218">
        <v>12</v>
      </c>
    </row>
    <row r="123" spans="2:14">
      <c r="B123" s="201">
        <v>40787</v>
      </c>
      <c r="C123" s="215">
        <v>0.12639342851410201</v>
      </c>
      <c r="D123" s="215">
        <v>0.178476031644204</v>
      </c>
      <c r="E123" s="215">
        <v>0.165101675098833</v>
      </c>
      <c r="F123" s="215"/>
      <c r="G123" s="215">
        <v>0.116042173134524</v>
      </c>
      <c r="H123" s="215">
        <v>0.133397897696271</v>
      </c>
      <c r="I123" s="207"/>
      <c r="J123" s="218">
        <v>8</v>
      </c>
      <c r="K123" s="218">
        <v>12</v>
      </c>
      <c r="L123" s="218">
        <v>15</v>
      </c>
      <c r="M123" s="218">
        <v>9</v>
      </c>
      <c r="N123" s="218">
        <v>11</v>
      </c>
    </row>
    <row r="124" spans="2:14">
      <c r="B124" s="201">
        <v>40817</v>
      </c>
      <c r="C124" s="215">
        <v>0.12568483758202501</v>
      </c>
      <c r="D124" s="215">
        <v>0.182163911831805</v>
      </c>
      <c r="E124" s="215">
        <v>0.16296890256457899</v>
      </c>
      <c r="F124" s="215"/>
      <c r="G124" s="215">
        <v>0.11551264697741</v>
      </c>
      <c r="H124" s="215">
        <v>0.132772702311269</v>
      </c>
      <c r="I124" s="207"/>
      <c r="J124" s="218">
        <v>7</v>
      </c>
      <c r="K124" s="218">
        <v>13</v>
      </c>
      <c r="L124" s="218">
        <v>18</v>
      </c>
      <c r="M124" s="218">
        <v>7</v>
      </c>
      <c r="N124" s="218">
        <v>10</v>
      </c>
    </row>
    <row r="125" spans="2:14">
      <c r="B125" s="201">
        <v>40848</v>
      </c>
      <c r="C125" s="215">
        <v>0.12262181414666901</v>
      </c>
      <c r="D125" s="215">
        <v>0.169673702363868</v>
      </c>
      <c r="E125" s="215">
        <v>0.16236576635630201</v>
      </c>
      <c r="F125" s="215"/>
      <c r="G125" s="215">
        <v>0.11510853240808901</v>
      </c>
      <c r="H125" s="215">
        <v>0.12954293176561099</v>
      </c>
      <c r="I125" s="207"/>
      <c r="J125" s="218">
        <v>8</v>
      </c>
      <c r="K125" s="218">
        <v>12</v>
      </c>
      <c r="L125" s="218">
        <v>20</v>
      </c>
      <c r="M125" s="218">
        <v>4</v>
      </c>
      <c r="N125" s="218">
        <v>11</v>
      </c>
    </row>
    <row r="126" spans="2:14">
      <c r="B126" s="201">
        <v>40878</v>
      </c>
      <c r="C126" s="215">
        <v>0.129892127557549</v>
      </c>
      <c r="D126" s="215">
        <v>0.168303102349846</v>
      </c>
      <c r="E126" s="215">
        <v>0.16388738894000199</v>
      </c>
      <c r="F126" s="215"/>
      <c r="G126" s="215">
        <v>0.115253442325567</v>
      </c>
      <c r="H126" s="215">
        <v>0.13557197863335299</v>
      </c>
      <c r="I126" s="207"/>
      <c r="J126" s="218">
        <v>7</v>
      </c>
      <c r="K126" s="218">
        <v>11</v>
      </c>
      <c r="L126" s="218">
        <v>21</v>
      </c>
      <c r="M126" s="218">
        <v>6</v>
      </c>
      <c r="N126" s="218">
        <v>10</v>
      </c>
    </row>
    <row r="127" spans="2:14">
      <c r="B127" s="201">
        <v>40909</v>
      </c>
      <c r="C127" s="215">
        <v>0.13005105643050299</v>
      </c>
      <c r="D127" s="215">
        <v>0.169185952432544</v>
      </c>
      <c r="E127" s="215">
        <v>0.17090825206376001</v>
      </c>
      <c r="F127" s="215"/>
      <c r="G127" s="215">
        <v>0.11994014002271799</v>
      </c>
      <c r="H127" s="215">
        <v>0.13674163020212199</v>
      </c>
      <c r="I127" s="207"/>
      <c r="J127" s="218">
        <v>8</v>
      </c>
      <c r="K127" s="218">
        <v>9</v>
      </c>
      <c r="L127" s="218">
        <v>19</v>
      </c>
      <c r="M127" s="218">
        <v>7</v>
      </c>
      <c r="N127" s="218">
        <v>12</v>
      </c>
    </row>
    <row r="128" spans="2:14">
      <c r="B128" s="201">
        <v>40940</v>
      </c>
      <c r="C128" s="215">
        <v>0.130960175307865</v>
      </c>
      <c r="D128" s="215">
        <v>0.17462048869760999</v>
      </c>
      <c r="E128" s="215">
        <v>0.16972123075752699</v>
      </c>
      <c r="F128" s="215"/>
      <c r="G128" s="215">
        <v>0.119521758108642</v>
      </c>
      <c r="H128" s="215">
        <v>0.137622455771054</v>
      </c>
      <c r="I128" s="207"/>
      <c r="J128" s="218">
        <v>7</v>
      </c>
      <c r="K128" s="218">
        <v>10</v>
      </c>
      <c r="L128" s="218">
        <v>21</v>
      </c>
      <c r="M128" s="218">
        <v>6</v>
      </c>
      <c r="N128" s="218">
        <v>11</v>
      </c>
    </row>
    <row r="129" spans="2:14">
      <c r="B129" s="201">
        <v>40969</v>
      </c>
      <c r="C129" s="215">
        <v>0.13012034977340101</v>
      </c>
      <c r="D129" s="215">
        <v>0.17372277260980701</v>
      </c>
      <c r="E129" s="215">
        <v>0.16773895396506999</v>
      </c>
      <c r="F129" s="215"/>
      <c r="G129" s="215">
        <v>0.114492585107101</v>
      </c>
      <c r="H129" s="215">
        <v>0.13652683421680001</v>
      </c>
      <c r="I129" s="207"/>
      <c r="J129" s="218">
        <v>7</v>
      </c>
      <c r="K129" s="218">
        <v>13</v>
      </c>
      <c r="L129" s="218">
        <v>18</v>
      </c>
      <c r="M129" s="218">
        <v>6</v>
      </c>
      <c r="N129" s="218">
        <v>11</v>
      </c>
    </row>
    <row r="130" spans="2:14">
      <c r="B130" s="201">
        <v>41000</v>
      </c>
      <c r="C130" s="215">
        <v>0.127066382914305</v>
      </c>
      <c r="D130" s="215">
        <v>0.181191985321703</v>
      </c>
      <c r="E130" s="215">
        <v>0.165760644972403</v>
      </c>
      <c r="F130" s="215"/>
      <c r="G130" s="215">
        <v>0.11264399756619201</v>
      </c>
      <c r="H130" s="215">
        <v>0.13404214145070101</v>
      </c>
      <c r="I130" s="207"/>
      <c r="J130" s="218">
        <v>9</v>
      </c>
      <c r="K130" s="218">
        <v>12</v>
      </c>
      <c r="L130" s="218">
        <v>19</v>
      </c>
      <c r="M130" s="218">
        <v>5</v>
      </c>
      <c r="N130" s="218">
        <v>10</v>
      </c>
    </row>
    <row r="131" spans="2:14">
      <c r="B131" s="201">
        <v>41030</v>
      </c>
      <c r="C131" s="215">
        <v>0.12668595418354001</v>
      </c>
      <c r="D131" s="215">
        <v>0.18183390524996501</v>
      </c>
      <c r="E131" s="215">
        <v>0.163909286705822</v>
      </c>
      <c r="F131" s="215"/>
      <c r="G131" s="215">
        <v>0.112392347569162</v>
      </c>
      <c r="H131" s="215">
        <v>0.13352955228615801</v>
      </c>
      <c r="I131" s="207"/>
      <c r="J131" s="218">
        <v>8</v>
      </c>
      <c r="K131" s="218">
        <v>12</v>
      </c>
      <c r="L131" s="218">
        <v>19</v>
      </c>
      <c r="M131" s="218">
        <v>6</v>
      </c>
      <c r="N131" s="218">
        <v>10</v>
      </c>
    </row>
    <row r="132" spans="2:14">
      <c r="B132" s="201">
        <v>41061</v>
      </c>
      <c r="C132" s="215">
        <v>0.12664695638544601</v>
      </c>
      <c r="D132" s="215">
        <v>0.18697336577722401</v>
      </c>
      <c r="E132" s="215">
        <v>0.162195183008435</v>
      </c>
      <c r="F132" s="215"/>
      <c r="G132" s="215">
        <v>0.110741536788741</v>
      </c>
      <c r="H132" s="215">
        <v>0.13347178455535599</v>
      </c>
      <c r="I132" s="207"/>
      <c r="J132" s="218">
        <v>8</v>
      </c>
      <c r="K132" s="218">
        <v>14</v>
      </c>
      <c r="L132" s="218">
        <v>17</v>
      </c>
      <c r="M132" s="218">
        <v>6</v>
      </c>
      <c r="N132" s="218">
        <v>10</v>
      </c>
    </row>
    <row r="133" spans="2:14">
      <c r="B133" s="201">
        <v>41091</v>
      </c>
      <c r="C133" s="215">
        <v>0.12781048302640799</v>
      </c>
      <c r="D133" s="215">
        <v>0.18795976408588999</v>
      </c>
      <c r="E133" s="215">
        <v>0.16286066935648</v>
      </c>
      <c r="F133" s="215"/>
      <c r="G133" s="215">
        <v>0.11067542359455899</v>
      </c>
      <c r="H133" s="215">
        <v>0.13463231674125001</v>
      </c>
      <c r="I133" s="207"/>
      <c r="J133" s="218">
        <v>8</v>
      </c>
      <c r="K133" s="218">
        <v>14</v>
      </c>
      <c r="L133" s="218">
        <v>18</v>
      </c>
      <c r="M133" s="218">
        <v>4</v>
      </c>
      <c r="N133" s="218">
        <v>11</v>
      </c>
    </row>
    <row r="134" spans="2:14">
      <c r="B134" s="201">
        <v>41122</v>
      </c>
      <c r="C134" s="215">
        <v>0.12872100385934199</v>
      </c>
      <c r="D134" s="215">
        <v>0.18380827802480901</v>
      </c>
      <c r="E134" s="215">
        <v>0.161245619294201</v>
      </c>
      <c r="F134" s="215"/>
      <c r="G134" s="215">
        <v>0.109224721708704</v>
      </c>
      <c r="H134" s="215">
        <v>0.13508485927819699</v>
      </c>
      <c r="I134" s="207"/>
      <c r="J134" s="218">
        <v>7</v>
      </c>
      <c r="K134" s="218">
        <v>14</v>
      </c>
      <c r="L134" s="218">
        <v>18</v>
      </c>
      <c r="M134" s="218">
        <v>5</v>
      </c>
      <c r="N134" s="218">
        <v>11</v>
      </c>
    </row>
    <row r="135" spans="2:14">
      <c r="B135" s="201">
        <v>41153</v>
      </c>
      <c r="C135" s="215">
        <v>0.12903741949988301</v>
      </c>
      <c r="D135" s="215">
        <v>0.18296664499527901</v>
      </c>
      <c r="E135" s="215">
        <v>0.160861445918075</v>
      </c>
      <c r="F135" s="215"/>
      <c r="G135" s="215">
        <v>0.110535826706015</v>
      </c>
      <c r="H135" s="215">
        <v>0.13531784672744099</v>
      </c>
      <c r="I135" s="207"/>
      <c r="J135" s="218">
        <v>7</v>
      </c>
      <c r="K135" s="218">
        <v>14</v>
      </c>
      <c r="L135" s="218">
        <v>17</v>
      </c>
      <c r="M135" s="218">
        <v>6</v>
      </c>
      <c r="N135" s="218">
        <v>11</v>
      </c>
    </row>
    <row r="136" spans="2:14">
      <c r="B136" s="201">
        <v>41183</v>
      </c>
      <c r="C136" s="215">
        <v>0.12808265755818801</v>
      </c>
      <c r="D136" s="215">
        <v>0.17598550161209101</v>
      </c>
      <c r="E136" s="215">
        <v>0.16048603256498101</v>
      </c>
      <c r="F136" s="215"/>
      <c r="G136" s="215">
        <v>0.11080604107271699</v>
      </c>
      <c r="H136" s="215">
        <v>0.1341724449992</v>
      </c>
      <c r="I136" s="207"/>
      <c r="J136" s="218">
        <v>7</v>
      </c>
      <c r="K136" s="218">
        <v>16</v>
      </c>
      <c r="L136" s="218">
        <v>15</v>
      </c>
      <c r="M136" s="218">
        <v>6</v>
      </c>
      <c r="N136" s="218">
        <v>11</v>
      </c>
    </row>
    <row r="137" spans="2:14">
      <c r="B137" s="201">
        <v>41214</v>
      </c>
      <c r="C137" s="215">
        <v>0.12780871221033999</v>
      </c>
      <c r="D137" s="215">
        <v>0.17635700240921601</v>
      </c>
      <c r="E137" s="215">
        <v>0.160411464306812</v>
      </c>
      <c r="F137" s="215"/>
      <c r="G137" s="215">
        <v>0.113659327822943</v>
      </c>
      <c r="H137" s="215">
        <v>0.13405416251621</v>
      </c>
      <c r="I137" s="207"/>
      <c r="J137" s="218">
        <v>7</v>
      </c>
      <c r="K137" s="218">
        <v>17</v>
      </c>
      <c r="L137" s="218">
        <v>16</v>
      </c>
      <c r="M137" s="218">
        <v>4</v>
      </c>
      <c r="N137" s="218">
        <v>11</v>
      </c>
    </row>
    <row r="138" spans="2:14">
      <c r="B138" s="201">
        <v>41244</v>
      </c>
      <c r="C138" s="215">
        <v>0.12765743955220099</v>
      </c>
      <c r="D138" s="215">
        <v>0.167885890176589</v>
      </c>
      <c r="E138" s="215">
        <v>0.161435260458972</v>
      </c>
      <c r="F138" s="215"/>
      <c r="G138" s="215">
        <v>0.112939827963493</v>
      </c>
      <c r="H138" s="215">
        <v>0.133669064709941</v>
      </c>
      <c r="I138" s="207"/>
      <c r="J138" s="218">
        <v>7</v>
      </c>
      <c r="K138" s="218">
        <v>16</v>
      </c>
      <c r="L138" s="218">
        <v>18</v>
      </c>
      <c r="M138" s="218">
        <v>3</v>
      </c>
      <c r="N138" s="218">
        <v>11</v>
      </c>
    </row>
    <row r="139" spans="2:14">
      <c r="B139" s="201">
        <v>41275</v>
      </c>
      <c r="C139" s="215">
        <v>0.12462987017105299</v>
      </c>
      <c r="D139" s="215">
        <v>0.14471048407720399</v>
      </c>
      <c r="E139" s="215">
        <v>0.16897303134767799</v>
      </c>
      <c r="F139" s="215"/>
      <c r="G139" s="215">
        <v>0.116090305602379</v>
      </c>
      <c r="H139" s="215">
        <v>0.130859078193171</v>
      </c>
      <c r="I139" s="207"/>
      <c r="J139" s="218">
        <v>9</v>
      </c>
      <c r="K139" s="218">
        <v>12</v>
      </c>
      <c r="L139" s="218">
        <v>16</v>
      </c>
      <c r="M139" s="218">
        <v>7</v>
      </c>
      <c r="N139" s="218">
        <v>11</v>
      </c>
    </row>
    <row r="140" spans="2:14">
      <c r="B140" s="201">
        <v>41306</v>
      </c>
      <c r="C140" s="215">
        <v>0.12583329515568401</v>
      </c>
      <c r="D140" s="215">
        <v>0.147453653313732</v>
      </c>
      <c r="E140" s="215">
        <v>0.16899792837146599</v>
      </c>
      <c r="F140" s="215"/>
      <c r="G140" s="215">
        <v>0.11800651071533901</v>
      </c>
      <c r="H140" s="215">
        <v>0.132140438346531</v>
      </c>
      <c r="I140" s="207"/>
      <c r="J140" s="218">
        <v>8</v>
      </c>
      <c r="K140" s="218">
        <v>14</v>
      </c>
      <c r="L140" s="218">
        <v>14</v>
      </c>
      <c r="M140" s="218">
        <v>8</v>
      </c>
      <c r="N140" s="218">
        <v>11</v>
      </c>
    </row>
    <row r="141" spans="2:14">
      <c r="B141" s="201">
        <v>41334</v>
      </c>
      <c r="C141" s="215">
        <v>0.12330437857365099</v>
      </c>
      <c r="D141" s="215">
        <v>0.14353422009304001</v>
      </c>
      <c r="E141" s="215">
        <v>0.16778358685026301</v>
      </c>
      <c r="F141" s="215"/>
      <c r="G141" s="215">
        <v>0.119480863861977</v>
      </c>
      <c r="H141" s="215">
        <v>0.12976952764826899</v>
      </c>
      <c r="I141" s="207"/>
      <c r="J141" s="218">
        <v>9</v>
      </c>
      <c r="K141" s="218">
        <v>13</v>
      </c>
      <c r="L141" s="218">
        <v>16</v>
      </c>
      <c r="M141" s="218">
        <v>7</v>
      </c>
      <c r="N141" s="218">
        <v>10</v>
      </c>
    </row>
    <row r="142" spans="2:14">
      <c r="B142" s="201">
        <v>41365</v>
      </c>
      <c r="C142" s="215">
        <v>0.119642270810931</v>
      </c>
      <c r="D142" s="215">
        <v>0.131747763446245</v>
      </c>
      <c r="E142" s="215">
        <v>0.16765298669678999</v>
      </c>
      <c r="F142" s="215"/>
      <c r="G142" s="215">
        <v>0.118627661125765</v>
      </c>
      <c r="H142" s="215">
        <v>0.126029170502752</v>
      </c>
      <c r="I142" s="207"/>
      <c r="J142" s="218">
        <v>9</v>
      </c>
      <c r="K142" s="218">
        <v>14</v>
      </c>
      <c r="L142" s="218">
        <v>15</v>
      </c>
      <c r="M142" s="218">
        <v>6</v>
      </c>
      <c r="N142" s="218">
        <v>11</v>
      </c>
    </row>
    <row r="143" spans="2:14">
      <c r="B143" s="201">
        <v>41395</v>
      </c>
      <c r="C143" s="215">
        <v>0.120096103914599</v>
      </c>
      <c r="D143" s="215">
        <v>0.13050148399198599</v>
      </c>
      <c r="E143" s="215">
        <v>0.166388546022263</v>
      </c>
      <c r="F143" s="215"/>
      <c r="G143" s="215">
        <v>0.13499811807540699</v>
      </c>
      <c r="H143" s="215">
        <v>0.126398554535883</v>
      </c>
      <c r="I143" s="207"/>
      <c r="J143" s="218">
        <v>8</v>
      </c>
      <c r="K143" s="218">
        <v>15</v>
      </c>
      <c r="L143" s="218">
        <v>13</v>
      </c>
      <c r="M143" s="218">
        <v>7</v>
      </c>
      <c r="N143" s="218">
        <v>12</v>
      </c>
    </row>
    <row r="144" spans="2:14">
      <c r="B144" s="201">
        <v>41426</v>
      </c>
      <c r="C144" s="215">
        <v>0.11978271518503</v>
      </c>
      <c r="D144" s="215">
        <v>0.11786328512725799</v>
      </c>
      <c r="E144" s="215">
        <v>0.176555181462313</v>
      </c>
      <c r="F144" s="215"/>
      <c r="G144" s="215">
        <v>0.143354672186736</v>
      </c>
      <c r="H144" s="215">
        <v>0.12720813734339201</v>
      </c>
      <c r="I144" s="207"/>
      <c r="J144" s="218">
        <v>9</v>
      </c>
      <c r="K144" s="218">
        <v>15</v>
      </c>
      <c r="L144" s="218">
        <v>14</v>
      </c>
      <c r="M144" s="218">
        <v>5</v>
      </c>
      <c r="N144" s="218">
        <v>14</v>
      </c>
    </row>
    <row r="145" spans="2:14">
      <c r="B145" s="201">
        <v>41456</v>
      </c>
      <c r="C145" s="215">
        <v>0.11732884450143601</v>
      </c>
      <c r="D145" s="215">
        <v>0.108045644493872</v>
      </c>
      <c r="E145" s="215">
        <v>0.173432331531992</v>
      </c>
      <c r="F145" s="215"/>
      <c r="G145" s="215">
        <v>0.14048193311519699</v>
      </c>
      <c r="H145" s="215">
        <v>0.12411317799471699</v>
      </c>
      <c r="I145" s="207"/>
      <c r="J145" s="218">
        <v>9</v>
      </c>
      <c r="K145" s="218">
        <v>15</v>
      </c>
      <c r="L145" s="218">
        <v>14</v>
      </c>
      <c r="M145" s="218">
        <v>6</v>
      </c>
      <c r="N145" s="218">
        <v>13</v>
      </c>
    </row>
    <row r="146" spans="2:14">
      <c r="B146" s="201">
        <v>41487</v>
      </c>
      <c r="C146" s="215">
        <v>0.116668431063772</v>
      </c>
      <c r="D146" s="215">
        <v>0.108171238562914</v>
      </c>
      <c r="E146" s="215">
        <v>0.171192044214561</v>
      </c>
      <c r="F146" s="215"/>
      <c r="G146" s="215">
        <v>0.14009445985975499</v>
      </c>
      <c r="H146" s="215">
        <v>0.12341052354551001</v>
      </c>
      <c r="I146" s="207"/>
      <c r="J146" s="218">
        <v>10</v>
      </c>
      <c r="K146" s="218">
        <v>14</v>
      </c>
      <c r="L146" s="218">
        <v>15</v>
      </c>
      <c r="M146" s="218">
        <v>6</v>
      </c>
      <c r="N146" s="218">
        <v>13</v>
      </c>
    </row>
    <row r="147" spans="2:14">
      <c r="B147" s="201">
        <v>41518</v>
      </c>
      <c r="C147" s="215">
        <v>0.117332244160291</v>
      </c>
      <c r="D147" s="215">
        <v>0.10973461746870899</v>
      </c>
      <c r="E147" s="215">
        <v>0.17038182415313499</v>
      </c>
      <c r="F147" s="215"/>
      <c r="G147" s="215">
        <v>0.140097540468371</v>
      </c>
      <c r="H147" s="215">
        <v>0.12403337464943</v>
      </c>
      <c r="I147" s="207"/>
      <c r="J147" s="218">
        <v>11</v>
      </c>
      <c r="K147" s="218">
        <v>14</v>
      </c>
      <c r="L147" s="218">
        <v>14</v>
      </c>
      <c r="M147" s="218">
        <v>6</v>
      </c>
      <c r="N147" s="218">
        <v>13</v>
      </c>
    </row>
    <row r="148" spans="2:14">
      <c r="B148" s="201">
        <v>41548</v>
      </c>
      <c r="C148" s="215">
        <v>0.118491440417229</v>
      </c>
      <c r="D148" s="215">
        <v>0.11269137417983199</v>
      </c>
      <c r="E148" s="215">
        <v>0.16967513731366199</v>
      </c>
      <c r="F148" s="215"/>
      <c r="G148" s="215">
        <v>0.139459045973128</v>
      </c>
      <c r="H148" s="215">
        <v>0.12511779812798299</v>
      </c>
      <c r="I148" s="207"/>
      <c r="J148" s="218">
        <v>11</v>
      </c>
      <c r="K148" s="218">
        <v>14</v>
      </c>
      <c r="L148" s="218">
        <v>15</v>
      </c>
      <c r="M148" s="218">
        <v>5</v>
      </c>
      <c r="N148" s="218">
        <v>13</v>
      </c>
    </row>
    <row r="149" spans="2:14">
      <c r="B149" s="201">
        <v>41579</v>
      </c>
      <c r="C149" s="215">
        <v>0.117341648599709</v>
      </c>
      <c r="D149" s="215">
        <v>0.113610393909001</v>
      </c>
      <c r="E149" s="215">
        <v>0.16853945540631299</v>
      </c>
      <c r="F149" s="215"/>
      <c r="G149" s="215">
        <v>0.13981644756011499</v>
      </c>
      <c r="H149" s="215">
        <v>0.124102619518971</v>
      </c>
      <c r="I149" s="207"/>
      <c r="J149" s="218">
        <v>10</v>
      </c>
      <c r="K149" s="218">
        <v>16</v>
      </c>
      <c r="L149" s="218">
        <v>13</v>
      </c>
      <c r="M149" s="218">
        <v>6</v>
      </c>
      <c r="N149" s="218">
        <v>13</v>
      </c>
    </row>
    <row r="150" spans="2:14">
      <c r="B150" s="201">
        <v>41609</v>
      </c>
      <c r="C150" s="215">
        <v>0.11896446562086101</v>
      </c>
      <c r="D150" s="215">
        <v>0.11188294085544</v>
      </c>
      <c r="E150" s="215">
        <v>0.16956231314418899</v>
      </c>
      <c r="F150" s="215"/>
      <c r="G150" s="215">
        <v>0.14274142525171901</v>
      </c>
      <c r="H150" s="215">
        <v>0.125463567752298</v>
      </c>
      <c r="I150" s="207"/>
      <c r="J150" s="218">
        <v>10</v>
      </c>
      <c r="K150" s="218">
        <v>16</v>
      </c>
      <c r="L150" s="218">
        <v>13</v>
      </c>
      <c r="M150" s="218">
        <v>6</v>
      </c>
      <c r="N150" s="218">
        <v>13</v>
      </c>
    </row>
    <row r="151" spans="2:14">
      <c r="B151" s="201">
        <v>41640</v>
      </c>
      <c r="C151" s="215">
        <v>0.119037874572108</v>
      </c>
      <c r="D151" s="215">
        <v>0.112665509411847</v>
      </c>
      <c r="E151" s="215">
        <v>0.17693713016176499</v>
      </c>
      <c r="F151" s="215"/>
      <c r="G151" s="215">
        <v>0.147312341325369</v>
      </c>
      <c r="H151" s="215">
        <v>0.12664558015725499</v>
      </c>
      <c r="I151" s="207"/>
      <c r="J151" s="218">
        <v>9</v>
      </c>
      <c r="K151" s="218">
        <v>14</v>
      </c>
      <c r="L151" s="218">
        <v>14</v>
      </c>
      <c r="M151" s="218">
        <v>8</v>
      </c>
      <c r="N151" s="218">
        <v>13</v>
      </c>
    </row>
    <row r="152" spans="2:14">
      <c r="B152" s="201">
        <v>41671</v>
      </c>
      <c r="C152" s="215">
        <v>0.117953095856264</v>
      </c>
      <c r="D152" s="215">
        <v>0.119869529998278</v>
      </c>
      <c r="E152" s="215">
        <v>0.17629375360893601</v>
      </c>
      <c r="F152" s="215"/>
      <c r="G152" s="215">
        <v>0.14869109465163599</v>
      </c>
      <c r="H152" s="215">
        <v>0.12620944464190201</v>
      </c>
      <c r="I152" s="207"/>
      <c r="J152" s="218">
        <v>10</v>
      </c>
      <c r="K152" s="218">
        <v>13</v>
      </c>
      <c r="L152" s="218">
        <v>13</v>
      </c>
      <c r="M152" s="218">
        <v>9</v>
      </c>
      <c r="N152" s="218">
        <v>13</v>
      </c>
    </row>
    <row r="153" spans="2:14">
      <c r="B153" s="201">
        <v>41699</v>
      </c>
      <c r="C153" s="215">
        <v>0.118367559921354</v>
      </c>
      <c r="D153" s="215">
        <v>0.10491559277333</v>
      </c>
      <c r="E153" s="215">
        <v>0.175303924334614</v>
      </c>
      <c r="F153" s="215"/>
      <c r="G153" s="215">
        <v>0.15244250107747201</v>
      </c>
      <c r="H153" s="215">
        <v>0.12545902410384599</v>
      </c>
      <c r="I153" s="207"/>
      <c r="J153" s="218">
        <v>9</v>
      </c>
      <c r="K153" s="218">
        <v>14</v>
      </c>
      <c r="L153" s="218">
        <v>14</v>
      </c>
      <c r="M153" s="218">
        <v>8</v>
      </c>
      <c r="N153" s="218">
        <v>13</v>
      </c>
    </row>
    <row r="154" spans="2:14">
      <c r="B154" s="201">
        <v>41730</v>
      </c>
      <c r="C154" s="215">
        <v>0.11686171735038201</v>
      </c>
      <c r="D154" s="215">
        <v>0.10896111516899901</v>
      </c>
      <c r="E154" s="215">
        <v>0.17366238649854601</v>
      </c>
      <c r="F154" s="215"/>
      <c r="G154" s="215">
        <v>0.147192800041891</v>
      </c>
      <c r="H154" s="215">
        <v>0.124296744574798</v>
      </c>
      <c r="I154" s="207"/>
      <c r="J154" s="218">
        <v>11</v>
      </c>
      <c r="K154" s="218">
        <v>14</v>
      </c>
      <c r="L154" s="218">
        <v>13</v>
      </c>
      <c r="M154" s="218">
        <v>7</v>
      </c>
      <c r="N154" s="218">
        <v>13</v>
      </c>
    </row>
    <row r="155" spans="2:14">
      <c r="B155" s="201">
        <v>41760</v>
      </c>
      <c r="C155" s="215">
        <v>0.116565641871827</v>
      </c>
      <c r="D155" s="215">
        <v>0.113300606930599</v>
      </c>
      <c r="E155" s="215">
        <v>0.171311225723625</v>
      </c>
      <c r="F155" s="215"/>
      <c r="G155" s="215">
        <v>0.14768819521529999</v>
      </c>
      <c r="H155" s="215">
        <v>0.124137236685677</v>
      </c>
      <c r="I155" s="207"/>
      <c r="J155" s="218">
        <v>11</v>
      </c>
      <c r="K155" s="218">
        <v>15</v>
      </c>
      <c r="L155" s="218">
        <v>13</v>
      </c>
      <c r="M155" s="218">
        <v>7</v>
      </c>
      <c r="N155" s="218">
        <v>12</v>
      </c>
    </row>
    <row r="156" spans="2:14">
      <c r="B156" s="201">
        <v>41791</v>
      </c>
      <c r="C156" s="215">
        <v>0.12566511895416799</v>
      </c>
      <c r="D156" s="215">
        <v>0.171718982863306</v>
      </c>
      <c r="E156" s="215">
        <v>0.17078941080847801</v>
      </c>
      <c r="F156" s="215"/>
      <c r="G156" s="215">
        <v>0.14555918036805701</v>
      </c>
      <c r="H156" s="215">
        <v>0.134629427024516</v>
      </c>
      <c r="I156" s="207"/>
      <c r="J156" s="218">
        <v>9</v>
      </c>
      <c r="K156" s="218">
        <v>17</v>
      </c>
      <c r="L156" s="218">
        <v>12</v>
      </c>
      <c r="M156" s="218">
        <v>8</v>
      </c>
      <c r="N156" s="218">
        <v>12</v>
      </c>
    </row>
    <row r="157" spans="2:14">
      <c r="B157" s="201">
        <v>41821</v>
      </c>
      <c r="C157" s="215">
        <v>0.127062432452754</v>
      </c>
      <c r="D157" s="215">
        <v>0.17169715052339299</v>
      </c>
      <c r="E157" s="215">
        <v>0.169684942167178</v>
      </c>
      <c r="F157" s="215"/>
      <c r="G157" s="215">
        <v>0.14544718583098301</v>
      </c>
      <c r="H157" s="215">
        <v>0.13559952676891501</v>
      </c>
      <c r="I157" s="207"/>
      <c r="J157" s="218">
        <v>9</v>
      </c>
      <c r="K157" s="218">
        <v>16</v>
      </c>
      <c r="L157" s="218">
        <v>13</v>
      </c>
      <c r="M157" s="218">
        <v>7</v>
      </c>
      <c r="N157" s="218">
        <v>13</v>
      </c>
    </row>
    <row r="158" spans="2:14">
      <c r="B158" s="201">
        <v>41852</v>
      </c>
      <c r="C158" s="215">
        <v>0.127211837313324</v>
      </c>
      <c r="D158" s="215">
        <v>0.161746297312131</v>
      </c>
      <c r="E158" s="215">
        <v>0.169000423892193</v>
      </c>
      <c r="F158" s="215"/>
      <c r="G158" s="215">
        <v>0.14272626272383299</v>
      </c>
      <c r="H158" s="215">
        <v>0.13523608602547399</v>
      </c>
      <c r="I158" s="207"/>
      <c r="J158" s="218">
        <v>6</v>
      </c>
      <c r="K158" s="218">
        <v>19</v>
      </c>
      <c r="L158" s="218">
        <v>12</v>
      </c>
      <c r="M158" s="218">
        <v>8</v>
      </c>
      <c r="N158" s="218">
        <v>13</v>
      </c>
    </row>
    <row r="159" spans="2:14">
      <c r="B159" s="201">
        <v>41883</v>
      </c>
      <c r="C159" s="215">
        <v>0.12680678053501501</v>
      </c>
      <c r="D159" s="215">
        <v>0.16626777705633</v>
      </c>
      <c r="E159" s="215">
        <v>0.167596637252901</v>
      </c>
      <c r="F159" s="215"/>
      <c r="G159" s="215">
        <v>0.14162178969175099</v>
      </c>
      <c r="H159" s="215">
        <v>0.13491398671994101</v>
      </c>
      <c r="I159" s="207"/>
      <c r="J159" s="218">
        <v>9</v>
      </c>
      <c r="K159" s="218">
        <v>18</v>
      </c>
      <c r="L159" s="218">
        <v>12</v>
      </c>
      <c r="M159" s="218">
        <v>6</v>
      </c>
      <c r="N159" s="218">
        <v>13</v>
      </c>
    </row>
    <row r="160" spans="2:14">
      <c r="B160" s="201">
        <v>41913</v>
      </c>
      <c r="C160" s="215">
        <v>0.12762486133547299</v>
      </c>
      <c r="D160" s="215">
        <v>0.170999624329224</v>
      </c>
      <c r="E160" s="215">
        <v>0.165856486879257</v>
      </c>
      <c r="F160" s="215"/>
      <c r="G160" s="215">
        <v>0.14167757621805799</v>
      </c>
      <c r="H160" s="215">
        <v>0.135377652072591</v>
      </c>
      <c r="I160" s="207"/>
      <c r="J160" s="218">
        <v>8</v>
      </c>
      <c r="K160" s="218">
        <v>18</v>
      </c>
      <c r="L160" s="218">
        <v>14</v>
      </c>
      <c r="M160" s="218">
        <v>6</v>
      </c>
      <c r="N160" s="218">
        <v>12</v>
      </c>
    </row>
    <row r="161" spans="2:14">
      <c r="B161" s="201">
        <v>41944</v>
      </c>
      <c r="C161" s="215">
        <v>0.129202125107091</v>
      </c>
      <c r="D161" s="215">
        <v>0.17023613685396199</v>
      </c>
      <c r="E161" s="215">
        <v>0.165885312690746</v>
      </c>
      <c r="F161" s="215"/>
      <c r="G161" s="215">
        <v>0.14190376938531499</v>
      </c>
      <c r="H161" s="215">
        <v>0.136650574198383</v>
      </c>
      <c r="I161" s="207"/>
      <c r="J161" s="218">
        <v>8</v>
      </c>
      <c r="K161" s="218">
        <v>17</v>
      </c>
      <c r="L161" s="218">
        <v>15</v>
      </c>
      <c r="M161" s="218">
        <v>6</v>
      </c>
      <c r="N161" s="218">
        <v>12</v>
      </c>
    </row>
    <row r="162" spans="2:14">
      <c r="B162" s="201">
        <v>41974</v>
      </c>
      <c r="C162" s="215">
        <v>0.12682276533141301</v>
      </c>
      <c r="D162" s="215">
        <v>0.15752951039808499</v>
      </c>
      <c r="E162" s="215">
        <v>0.16712605992183799</v>
      </c>
      <c r="F162" s="215"/>
      <c r="G162" s="215">
        <v>0.145050286831092</v>
      </c>
      <c r="H162" s="215">
        <v>0.13430068122341299</v>
      </c>
      <c r="I162" s="207"/>
      <c r="J162" s="218">
        <v>8</v>
      </c>
      <c r="K162" s="218">
        <v>17</v>
      </c>
      <c r="L162" s="218">
        <v>15</v>
      </c>
      <c r="M162" s="218">
        <v>6</v>
      </c>
      <c r="N162" s="218">
        <v>12</v>
      </c>
    </row>
    <row r="163" spans="2:14">
      <c r="B163" s="201">
        <v>42005</v>
      </c>
      <c r="C163" s="215">
        <v>0.128085956054345</v>
      </c>
      <c r="D163" s="215">
        <v>0.162676527742523</v>
      </c>
      <c r="E163" s="215">
        <v>0.17411977748667601</v>
      </c>
      <c r="F163" s="215">
        <v>0.22765316594840701</v>
      </c>
      <c r="G163" s="215">
        <v>0.15097448779987799</v>
      </c>
      <c r="H163" s="215">
        <v>0.13698053725943499</v>
      </c>
      <c r="I163" s="207"/>
      <c r="J163" s="218">
        <v>6</v>
      </c>
      <c r="K163" s="218">
        <v>19</v>
      </c>
      <c r="L163" s="218">
        <v>14</v>
      </c>
      <c r="M163" s="218">
        <v>10</v>
      </c>
      <c r="N163" s="218">
        <v>14</v>
      </c>
    </row>
    <row r="164" spans="2:14">
      <c r="B164" s="201">
        <v>42036</v>
      </c>
      <c r="C164" s="215">
        <v>0.12733765684137099</v>
      </c>
      <c r="D164" s="215">
        <v>0.161518866615044</v>
      </c>
      <c r="E164" s="215">
        <v>0.17496915163044999</v>
      </c>
      <c r="F164" s="215">
        <v>0.22436680797341199</v>
      </c>
      <c r="G164" s="215">
        <v>0.148691216680854</v>
      </c>
      <c r="H164" s="215">
        <v>0.13640913474059499</v>
      </c>
      <c r="I164" s="207"/>
      <c r="J164" s="218">
        <v>6</v>
      </c>
      <c r="K164" s="218">
        <v>20</v>
      </c>
      <c r="L164" s="218">
        <v>11</v>
      </c>
      <c r="M164" s="218">
        <v>12</v>
      </c>
      <c r="N164" s="218">
        <v>14</v>
      </c>
    </row>
    <row r="165" spans="2:14">
      <c r="B165" s="201">
        <v>42064</v>
      </c>
      <c r="C165" s="215">
        <v>0.12855630526704001</v>
      </c>
      <c r="D165" s="215">
        <v>0.14299007461892599</v>
      </c>
      <c r="E165" s="215">
        <v>0.173709414080152</v>
      </c>
      <c r="F165" s="215">
        <v>0.22314206113763899</v>
      </c>
      <c r="G165" s="215">
        <v>0.14837776983636999</v>
      </c>
      <c r="H165" s="215">
        <v>0.136440963381458</v>
      </c>
      <c r="I165" s="207"/>
      <c r="J165" s="218">
        <v>6</v>
      </c>
      <c r="K165" s="218">
        <v>21</v>
      </c>
      <c r="L165" s="218">
        <v>9</v>
      </c>
      <c r="M165" s="218">
        <v>14</v>
      </c>
      <c r="N165" s="218">
        <v>13</v>
      </c>
    </row>
    <row r="166" spans="2:14">
      <c r="B166" s="201">
        <v>42095</v>
      </c>
      <c r="C166" s="215">
        <v>0.12782479434216501</v>
      </c>
      <c r="D166" s="215">
        <v>0.149286124369016</v>
      </c>
      <c r="E166" s="215">
        <v>0.17389468955906401</v>
      </c>
      <c r="F166" s="215">
        <v>0.22120208351524201</v>
      </c>
      <c r="G166" s="215">
        <v>0.14971687356975799</v>
      </c>
      <c r="H166" s="215">
        <v>0.13622524240287001</v>
      </c>
      <c r="I166" s="207"/>
      <c r="J166" s="218">
        <v>7</v>
      </c>
      <c r="K166" s="218">
        <v>20</v>
      </c>
      <c r="L166" s="218">
        <v>10</v>
      </c>
      <c r="M166" s="218">
        <v>13</v>
      </c>
      <c r="N166" s="218">
        <v>13</v>
      </c>
    </row>
    <row r="167" spans="2:14">
      <c r="B167" s="201">
        <v>42125</v>
      </c>
      <c r="C167" s="215">
        <v>0.130241061900529</v>
      </c>
      <c r="D167" s="215">
        <v>0.152109709646854</v>
      </c>
      <c r="E167" s="215">
        <v>0.17323640682685801</v>
      </c>
      <c r="F167" s="215">
        <v>0.221594778367144</v>
      </c>
      <c r="G167" s="215">
        <v>0.15050260062766499</v>
      </c>
      <c r="H167" s="215">
        <v>0.13831185491749101</v>
      </c>
      <c r="I167" s="207"/>
      <c r="J167" s="218">
        <v>7</v>
      </c>
      <c r="K167" s="218">
        <v>20</v>
      </c>
      <c r="L167" s="218">
        <v>11</v>
      </c>
      <c r="M167" s="218">
        <v>12</v>
      </c>
      <c r="N167" s="218">
        <v>13</v>
      </c>
    </row>
    <row r="168" spans="2:14">
      <c r="B168" s="201">
        <v>42156</v>
      </c>
      <c r="C168" s="215">
        <v>0.13119068175806201</v>
      </c>
      <c r="D168" s="215">
        <v>0.156651470116105</v>
      </c>
      <c r="E168" s="215">
        <v>0.17294537660630599</v>
      </c>
      <c r="F168" s="215">
        <v>0.219195139934829</v>
      </c>
      <c r="G168" s="215">
        <v>0.15115113006736799</v>
      </c>
      <c r="H168" s="215">
        <v>0.139293181300086</v>
      </c>
      <c r="I168" s="207"/>
      <c r="J168" s="218">
        <v>7</v>
      </c>
      <c r="K168" s="218">
        <v>17</v>
      </c>
      <c r="L168" s="218">
        <v>14</v>
      </c>
      <c r="M168" s="218">
        <v>12</v>
      </c>
      <c r="N168" s="218">
        <v>13</v>
      </c>
    </row>
    <row r="169" spans="2:14">
      <c r="B169" s="201">
        <v>42186</v>
      </c>
      <c r="C169" s="215">
        <v>0.13193810368713799</v>
      </c>
      <c r="D169" s="215">
        <v>0.169375294575521</v>
      </c>
      <c r="E169" s="215">
        <v>0.172294738375048</v>
      </c>
      <c r="F169" s="215">
        <v>0.21823176926024401</v>
      </c>
      <c r="G169" s="215">
        <v>0.15358158654225701</v>
      </c>
      <c r="H169" s="215">
        <v>0.14053448912480301</v>
      </c>
      <c r="I169" s="207"/>
      <c r="J169" s="218">
        <v>4</v>
      </c>
      <c r="K169" s="218">
        <v>21</v>
      </c>
      <c r="L169" s="218">
        <v>11</v>
      </c>
      <c r="M169" s="218">
        <v>15</v>
      </c>
      <c r="N169" s="218">
        <v>12</v>
      </c>
    </row>
    <row r="170" spans="2:14">
      <c r="B170" s="201">
        <v>42217</v>
      </c>
      <c r="C170" s="215">
        <v>0.13425447852054601</v>
      </c>
      <c r="D170" s="215">
        <v>0.16549465108521999</v>
      </c>
      <c r="E170" s="215">
        <v>0.17205864770555199</v>
      </c>
      <c r="F170" s="215">
        <v>0.21840274617340499</v>
      </c>
      <c r="G170" s="215">
        <v>0.150296160383109</v>
      </c>
      <c r="H170" s="215">
        <v>0.14219456325712601</v>
      </c>
      <c r="I170" s="207"/>
      <c r="J170" s="218">
        <v>4</v>
      </c>
      <c r="K170" s="218">
        <v>22</v>
      </c>
      <c r="L170" s="218">
        <v>11</v>
      </c>
      <c r="M170" s="218">
        <v>13</v>
      </c>
      <c r="N170" s="218">
        <v>13</v>
      </c>
    </row>
    <row r="171" spans="2:14">
      <c r="B171" s="201">
        <v>42248</v>
      </c>
      <c r="C171" s="215">
        <v>0.136743020551674</v>
      </c>
      <c r="D171" s="215">
        <v>0.17612255472132801</v>
      </c>
      <c r="E171" s="215">
        <v>0.17210807360965</v>
      </c>
      <c r="F171" s="215">
        <v>0.219232106946182</v>
      </c>
      <c r="G171" s="215">
        <v>0.149786883042345</v>
      </c>
      <c r="H171" s="215">
        <v>0.14470330133297801</v>
      </c>
      <c r="I171" s="207"/>
      <c r="J171" s="218">
        <v>3</v>
      </c>
      <c r="K171" s="218">
        <v>19</v>
      </c>
      <c r="L171" s="218">
        <v>15</v>
      </c>
      <c r="M171" s="218">
        <v>11</v>
      </c>
      <c r="N171" s="218">
        <v>15</v>
      </c>
    </row>
    <row r="172" spans="2:14">
      <c r="B172" s="201">
        <v>42278</v>
      </c>
      <c r="C172" s="215">
        <v>0.137920178741851</v>
      </c>
      <c r="D172" s="215">
        <v>0.159522299093346</v>
      </c>
      <c r="E172" s="215">
        <v>0.17539429858950101</v>
      </c>
      <c r="F172" s="215">
        <v>0.20266710423503201</v>
      </c>
      <c r="G172" s="215">
        <v>0.15035056488964499</v>
      </c>
      <c r="H172" s="215">
        <v>0.145437537134256</v>
      </c>
      <c r="I172" s="207"/>
      <c r="J172" s="218">
        <v>3</v>
      </c>
      <c r="K172" s="218">
        <v>18</v>
      </c>
      <c r="L172" s="218">
        <v>17</v>
      </c>
      <c r="M172" s="218">
        <v>11</v>
      </c>
      <c r="N172" s="218">
        <v>15</v>
      </c>
    </row>
    <row r="173" spans="2:14">
      <c r="B173" s="201">
        <v>42309</v>
      </c>
      <c r="C173" s="215">
        <v>0.14039278316482301</v>
      </c>
      <c r="D173" s="215">
        <v>0.183187410497933</v>
      </c>
      <c r="E173" s="215">
        <v>0.175523763889607</v>
      </c>
      <c r="F173" s="215">
        <v>0.20408898609930701</v>
      </c>
      <c r="G173" s="215">
        <v>0.151371515773252</v>
      </c>
      <c r="H173" s="215">
        <v>0.14852493818257001</v>
      </c>
      <c r="I173" s="207"/>
      <c r="J173" s="218">
        <v>2</v>
      </c>
      <c r="K173" s="218">
        <v>19</v>
      </c>
      <c r="L173" s="218">
        <v>17</v>
      </c>
      <c r="M173" s="218">
        <v>11</v>
      </c>
      <c r="N173" s="218">
        <v>15</v>
      </c>
    </row>
    <row r="174" spans="2:14">
      <c r="B174" s="201">
        <v>42339</v>
      </c>
      <c r="C174" s="215">
        <v>0.144335760829372</v>
      </c>
      <c r="D174" s="215">
        <v>0.18443546207873801</v>
      </c>
      <c r="E174" s="215">
        <v>0.177481806246851</v>
      </c>
      <c r="F174" s="215">
        <v>0.19534385331692</v>
      </c>
      <c r="G174" s="215">
        <v>0.15285374247616801</v>
      </c>
      <c r="H174" s="215">
        <v>0.153066713408709</v>
      </c>
      <c r="I174" s="207"/>
      <c r="J174" s="218">
        <v>11</v>
      </c>
      <c r="K174" s="218">
        <v>25</v>
      </c>
      <c r="L174" s="218">
        <v>32</v>
      </c>
      <c r="M174" s="218">
        <v>15</v>
      </c>
      <c r="N174" s="218">
        <v>30</v>
      </c>
    </row>
    <row r="175" spans="2:14">
      <c r="B175" s="201">
        <v>42370</v>
      </c>
      <c r="C175" s="215">
        <v>0.14621343965359401</v>
      </c>
      <c r="D175" s="215">
        <v>0.192951153868754</v>
      </c>
      <c r="E175" s="215">
        <v>0.189211668002118</v>
      </c>
      <c r="F175" s="215">
        <v>0.20953977795644799</v>
      </c>
      <c r="G175" s="215">
        <v>0.153410145132368</v>
      </c>
      <c r="H175" s="215">
        <v>0.15724654870602001</v>
      </c>
      <c r="I175" s="207"/>
      <c r="J175" s="218">
        <v>8</v>
      </c>
      <c r="K175" s="218">
        <v>27</v>
      </c>
      <c r="L175" s="218">
        <v>24</v>
      </c>
      <c r="M175" s="218">
        <v>18</v>
      </c>
      <c r="N175" s="218">
        <v>41</v>
      </c>
    </row>
    <row r="176" spans="2:14">
      <c r="B176" s="201">
        <v>42401</v>
      </c>
      <c r="C176" s="215">
        <v>0.14571614461729299</v>
      </c>
      <c r="D176" s="215">
        <v>0.19652545709133901</v>
      </c>
      <c r="E176" s="215">
        <v>0.19033790250286101</v>
      </c>
      <c r="F176" s="215">
        <v>0.20995150141851901</v>
      </c>
      <c r="G176" s="215">
        <v>0.148649240153992</v>
      </c>
      <c r="H176" s="215">
        <v>0.157077422238075</v>
      </c>
      <c r="I176" s="207"/>
      <c r="J176" s="218">
        <v>8</v>
      </c>
      <c r="K176" s="218">
        <v>27</v>
      </c>
      <c r="L176" s="218">
        <v>25</v>
      </c>
      <c r="M176" s="218">
        <v>17</v>
      </c>
      <c r="N176" s="218">
        <v>41</v>
      </c>
    </row>
    <row r="177" spans="2:14">
      <c r="B177" s="201">
        <v>42430</v>
      </c>
      <c r="C177" s="215">
        <v>0.14343421400898701</v>
      </c>
      <c r="D177" s="215">
        <v>0.192174976534084</v>
      </c>
      <c r="E177" s="215">
        <v>0.19120155724084301</v>
      </c>
      <c r="F177" s="215">
        <v>0.210930713073575</v>
      </c>
      <c r="G177" s="215">
        <v>0.15651194744594199</v>
      </c>
      <c r="H177" s="215">
        <v>0.155428678011858</v>
      </c>
      <c r="I177" s="207"/>
      <c r="J177" s="218">
        <v>8</v>
      </c>
      <c r="K177" s="218">
        <v>24</v>
      </c>
      <c r="L177" s="218">
        <v>29</v>
      </c>
      <c r="M177" s="218">
        <v>16</v>
      </c>
      <c r="N177" s="218">
        <v>41</v>
      </c>
    </row>
    <row r="178" spans="2:14">
      <c r="B178" s="201">
        <v>42461</v>
      </c>
      <c r="C178" s="215">
        <v>0.142744337003085</v>
      </c>
      <c r="D178" s="215">
        <v>0.19632989065373499</v>
      </c>
      <c r="E178" s="215">
        <v>0.19195317139293999</v>
      </c>
      <c r="F178" s="215">
        <v>0.212192445861175</v>
      </c>
      <c r="G178" s="215">
        <v>0.133168413990365</v>
      </c>
      <c r="H178" s="215">
        <v>0.15481381628180901</v>
      </c>
      <c r="I178" s="207"/>
      <c r="J178" s="218">
        <v>6</v>
      </c>
      <c r="K178" s="218">
        <v>26</v>
      </c>
      <c r="L178" s="218">
        <v>27</v>
      </c>
      <c r="M178" s="218">
        <v>19</v>
      </c>
      <c r="N178" s="218">
        <v>40</v>
      </c>
    </row>
    <row r="179" spans="2:14">
      <c r="B179" s="201">
        <v>42491</v>
      </c>
      <c r="C179" s="215">
        <v>0.143660242952697</v>
      </c>
      <c r="D179" s="215">
        <v>0.19977225207056701</v>
      </c>
      <c r="E179" s="215">
        <v>0.192381137932749</v>
      </c>
      <c r="F179" s="215">
        <v>0.21108804179934701</v>
      </c>
      <c r="G179" s="215">
        <v>0.13115269245187799</v>
      </c>
      <c r="H179" s="215">
        <v>0.155707411705132</v>
      </c>
      <c r="I179" s="207"/>
      <c r="J179" s="218">
        <v>6</v>
      </c>
      <c r="K179" s="218">
        <v>26</v>
      </c>
      <c r="L179" s="218">
        <v>26</v>
      </c>
      <c r="M179" s="218">
        <v>17</v>
      </c>
      <c r="N179" s="218">
        <v>43</v>
      </c>
    </row>
    <row r="180" spans="2:14">
      <c r="B180" s="201">
        <v>42522</v>
      </c>
      <c r="C180" s="215">
        <v>0.14355717454282099</v>
      </c>
      <c r="D180" s="215">
        <v>0.20583823375468499</v>
      </c>
      <c r="E180" s="215">
        <v>0.192074904827436</v>
      </c>
      <c r="F180" s="215">
        <v>0.210728657438155</v>
      </c>
      <c r="G180" s="215">
        <v>0.134801419241595</v>
      </c>
      <c r="H180" s="215">
        <v>0.15591213880041199</v>
      </c>
      <c r="I180" s="207"/>
      <c r="J180" s="218">
        <v>5</v>
      </c>
      <c r="K180" s="218">
        <v>27</v>
      </c>
      <c r="L180" s="218">
        <v>24</v>
      </c>
      <c r="M180" s="218">
        <v>20</v>
      </c>
      <c r="N180" s="218">
        <v>42</v>
      </c>
    </row>
    <row r="181" spans="2:14">
      <c r="B181" s="201">
        <v>42552</v>
      </c>
      <c r="C181" s="215">
        <v>0.143010601848295</v>
      </c>
      <c r="D181" s="215">
        <v>0.210944503582978</v>
      </c>
      <c r="E181" s="215">
        <v>0.19107812570805</v>
      </c>
      <c r="F181" s="215">
        <v>0.210565884758005</v>
      </c>
      <c r="G181" s="215">
        <v>0.129168179664232</v>
      </c>
      <c r="H181" s="215">
        <v>0.15534273810537499</v>
      </c>
      <c r="I181" s="207"/>
      <c r="J181" s="218">
        <v>8</v>
      </c>
      <c r="K181" s="218">
        <v>26</v>
      </c>
      <c r="L181" s="218">
        <v>23</v>
      </c>
      <c r="M181" s="218">
        <v>20</v>
      </c>
      <c r="N181" s="218">
        <v>41</v>
      </c>
    </row>
    <row r="182" spans="2:14">
      <c r="B182" s="201">
        <v>42583</v>
      </c>
      <c r="C182" s="215">
        <v>0.14346466405344599</v>
      </c>
      <c r="D182" s="215">
        <v>0.187700797662362</v>
      </c>
      <c r="E182" s="215">
        <v>0.19131049566759201</v>
      </c>
      <c r="F182" s="215">
        <v>0.210065553191536</v>
      </c>
      <c r="G182" s="215">
        <v>0.125953388077678</v>
      </c>
      <c r="H182" s="215">
        <v>0.154725993824949</v>
      </c>
      <c r="I182" s="207"/>
      <c r="J182" s="218">
        <v>7</v>
      </c>
      <c r="K182" s="218">
        <v>24</v>
      </c>
      <c r="L182" s="218">
        <v>24</v>
      </c>
      <c r="M182" s="218">
        <v>22</v>
      </c>
      <c r="N182" s="218">
        <v>41</v>
      </c>
    </row>
    <row r="183" spans="2:14">
      <c r="B183" s="201">
        <v>42614</v>
      </c>
      <c r="C183" s="215">
        <v>0.14411660874788099</v>
      </c>
      <c r="D183" s="215">
        <v>0.18856282394155299</v>
      </c>
      <c r="E183" s="215">
        <v>0.19075875514152499</v>
      </c>
      <c r="F183" s="215">
        <v>0.21639526150364699</v>
      </c>
      <c r="G183" s="215">
        <v>0.12657205257388701</v>
      </c>
      <c r="H183" s="215">
        <v>0.155404518779204</v>
      </c>
      <c r="I183" s="207"/>
      <c r="J183" s="218">
        <v>7</v>
      </c>
      <c r="K183" s="218">
        <v>23</v>
      </c>
      <c r="L183" s="218">
        <v>23</v>
      </c>
      <c r="M183" s="218">
        <v>22</v>
      </c>
      <c r="N183" s="218">
        <v>43</v>
      </c>
    </row>
    <row r="184" spans="2:14">
      <c r="B184" s="201">
        <v>42644</v>
      </c>
      <c r="C184" s="215">
        <v>0.142082566937758</v>
      </c>
      <c r="D184" s="215">
        <v>0.15853086575150099</v>
      </c>
      <c r="E184" s="215">
        <v>0.189727514499511</v>
      </c>
      <c r="F184" s="215">
        <v>0.209280787631583</v>
      </c>
      <c r="G184" s="215">
        <v>0.126686545664842</v>
      </c>
      <c r="H184" s="215">
        <v>0.152133720010794</v>
      </c>
      <c r="I184" s="207"/>
      <c r="J184" s="218">
        <v>7</v>
      </c>
      <c r="K184" s="218">
        <v>26</v>
      </c>
      <c r="L184" s="218">
        <v>22</v>
      </c>
      <c r="M184" s="218">
        <v>21</v>
      </c>
      <c r="N184" s="218">
        <v>42</v>
      </c>
    </row>
    <row r="185" spans="2:14">
      <c r="B185" s="201">
        <v>42675</v>
      </c>
      <c r="C185" s="215">
        <v>0.141138999895741</v>
      </c>
      <c r="D185" s="215">
        <v>0.158168708157025</v>
      </c>
      <c r="E185" s="215">
        <v>0.19003889056541901</v>
      </c>
      <c r="F185" s="215">
        <v>0.209132701279751</v>
      </c>
      <c r="G185" s="215">
        <v>0.127772681083134</v>
      </c>
      <c r="H185" s="215">
        <v>0.15143039728100199</v>
      </c>
      <c r="I185" s="207"/>
      <c r="J185" s="218">
        <v>7</v>
      </c>
      <c r="K185" s="218">
        <v>27</v>
      </c>
      <c r="L185" s="218">
        <v>23</v>
      </c>
      <c r="M185" s="218">
        <v>20</v>
      </c>
      <c r="N185" s="218">
        <v>41</v>
      </c>
    </row>
    <row r="186" spans="2:14">
      <c r="B186" s="201">
        <v>42705</v>
      </c>
      <c r="C186" s="215">
        <v>0.138577540366837</v>
      </c>
      <c r="D186" s="215">
        <v>0.16612347060101099</v>
      </c>
      <c r="E186" s="215">
        <v>0.19429460275781599</v>
      </c>
      <c r="F186" s="215">
        <v>0.20441773416561801</v>
      </c>
      <c r="G186" s="215">
        <v>0.13386770832644301</v>
      </c>
      <c r="H186" s="215">
        <v>0.15034634306174299</v>
      </c>
      <c r="I186" s="207"/>
      <c r="J186" s="218">
        <v>9</v>
      </c>
      <c r="K186" s="218">
        <v>25</v>
      </c>
      <c r="L186" s="218">
        <v>22</v>
      </c>
      <c r="M186" s="218">
        <v>19</v>
      </c>
      <c r="N186" s="218">
        <v>43</v>
      </c>
    </row>
    <row r="187" spans="2:14">
      <c r="B187" s="201">
        <v>42736</v>
      </c>
      <c r="C187" s="215">
        <v>0.13867414150870699</v>
      </c>
      <c r="D187" s="215">
        <v>0.169273653734831</v>
      </c>
      <c r="E187" s="215">
        <v>0.201036842523972</v>
      </c>
      <c r="F187" s="215">
        <v>0.20850071344271801</v>
      </c>
      <c r="G187" s="215">
        <v>0.12460222815779599</v>
      </c>
      <c r="H187" s="215">
        <v>0.15158798456890901</v>
      </c>
      <c r="I187" s="207"/>
      <c r="J187" s="218">
        <v>10</v>
      </c>
      <c r="K187" s="218">
        <v>21</v>
      </c>
      <c r="L187" s="218">
        <v>18</v>
      </c>
      <c r="M187" s="218">
        <v>25</v>
      </c>
      <c r="N187" s="218">
        <v>45</v>
      </c>
    </row>
    <row r="188" spans="2:14">
      <c r="B188" s="201">
        <v>42767</v>
      </c>
      <c r="C188" s="215">
        <v>0.13753306198474599</v>
      </c>
      <c r="D188" s="215">
        <v>0.174447468054266</v>
      </c>
      <c r="E188" s="215">
        <v>0.19951642186650001</v>
      </c>
      <c r="F188" s="215">
        <v>0.206220991449235</v>
      </c>
      <c r="G188" s="215">
        <v>0.124215797695758</v>
      </c>
      <c r="H188" s="215">
        <v>0.150737966581799</v>
      </c>
      <c r="I188" s="207"/>
      <c r="J188" s="218">
        <v>11</v>
      </c>
      <c r="K188" s="218">
        <v>22</v>
      </c>
      <c r="L188" s="218">
        <v>19</v>
      </c>
      <c r="M188" s="218">
        <v>24</v>
      </c>
      <c r="N188" s="218">
        <v>43</v>
      </c>
    </row>
    <row r="189" spans="2:14">
      <c r="B189" s="201">
        <v>42795</v>
      </c>
      <c r="C189" s="215">
        <v>0.13701727436778699</v>
      </c>
      <c r="D189" s="215">
        <v>0.18318197646285</v>
      </c>
      <c r="E189" s="215">
        <v>0.19894085068310299</v>
      </c>
      <c r="F189" s="215">
        <v>0.20585128078822301</v>
      </c>
      <c r="G189" s="215">
        <v>0.12608767123022999</v>
      </c>
      <c r="H189" s="215">
        <v>0.15072695779268699</v>
      </c>
      <c r="I189" s="207"/>
      <c r="J189" s="218">
        <v>12</v>
      </c>
      <c r="K189" s="218">
        <v>18</v>
      </c>
      <c r="L189" s="218">
        <v>22</v>
      </c>
      <c r="M189" s="218">
        <v>20</v>
      </c>
      <c r="N189" s="218">
        <v>47</v>
      </c>
    </row>
    <row r="190" spans="2:14">
      <c r="B190" s="201">
        <v>42826</v>
      </c>
      <c r="C190" s="215">
        <v>0.13363819130671101</v>
      </c>
      <c r="D190" s="215">
        <v>0.181314135633001</v>
      </c>
      <c r="E190" s="215">
        <v>0.19773735515257401</v>
      </c>
      <c r="F190" s="215">
        <v>0.20438056989935199</v>
      </c>
      <c r="G190" s="215">
        <v>0.12573303585800999</v>
      </c>
      <c r="H190" s="215">
        <v>0.14783662101626399</v>
      </c>
      <c r="I190" s="207"/>
      <c r="J190" s="218">
        <v>10</v>
      </c>
      <c r="K190" s="218">
        <v>23</v>
      </c>
      <c r="L190" s="218">
        <v>20</v>
      </c>
      <c r="M190" s="218">
        <v>21</v>
      </c>
      <c r="N190" s="218">
        <v>45</v>
      </c>
    </row>
    <row r="191" spans="2:14">
      <c r="B191" s="201">
        <v>42856</v>
      </c>
      <c r="C191" s="215">
        <v>0.13317702419841199</v>
      </c>
      <c r="D191" s="215">
        <v>0.18407329850047699</v>
      </c>
      <c r="E191" s="215">
        <v>0.19546011201255101</v>
      </c>
      <c r="F191" s="215">
        <v>0.20260648571225801</v>
      </c>
      <c r="G191" s="215">
        <v>0.13566035529888401</v>
      </c>
      <c r="H191" s="215">
        <v>0.14751765862054</v>
      </c>
      <c r="I191" s="207"/>
      <c r="J191" s="218">
        <v>11</v>
      </c>
      <c r="K191" s="218">
        <v>22</v>
      </c>
      <c r="L191" s="218">
        <v>22</v>
      </c>
      <c r="M191" s="218">
        <v>21</v>
      </c>
      <c r="N191" s="218">
        <v>44</v>
      </c>
    </row>
    <row r="192" spans="2:14">
      <c r="B192" s="201">
        <v>42887</v>
      </c>
      <c r="C192" s="215">
        <v>0.136172630393365</v>
      </c>
      <c r="D192" s="215">
        <v>0.47640032357928702</v>
      </c>
      <c r="E192" s="215">
        <v>0.19191777053711201</v>
      </c>
      <c r="F192" s="215">
        <v>0.20315641074896701</v>
      </c>
      <c r="G192" s="215">
        <v>0.13549907196031</v>
      </c>
      <c r="H192" s="215">
        <v>0.14746174107090401</v>
      </c>
      <c r="I192" s="207"/>
      <c r="J192" s="218">
        <v>11</v>
      </c>
      <c r="K192" s="218">
        <v>22</v>
      </c>
      <c r="L192" s="218">
        <v>22</v>
      </c>
      <c r="M192" s="218">
        <v>22</v>
      </c>
      <c r="N192" s="218">
        <v>43</v>
      </c>
    </row>
    <row r="193" spans="2:14">
      <c r="B193" s="201">
        <v>42917</v>
      </c>
      <c r="C193" s="215">
        <v>0.135786042459697</v>
      </c>
      <c r="D193" s="215">
        <v>0.483736609813604</v>
      </c>
      <c r="E193" s="215">
        <v>0.188893802842791</v>
      </c>
      <c r="F193" s="215">
        <v>0.202143638337107</v>
      </c>
      <c r="G193" s="215">
        <v>0.13561278158490001</v>
      </c>
      <c r="H193" s="215">
        <v>0.14671850091526101</v>
      </c>
      <c r="I193" s="207"/>
      <c r="J193" s="218">
        <v>12</v>
      </c>
      <c r="K193" s="218">
        <v>22</v>
      </c>
      <c r="L193" s="218">
        <v>22</v>
      </c>
      <c r="M193" s="218">
        <v>22</v>
      </c>
      <c r="N193" s="218">
        <v>42</v>
      </c>
    </row>
    <row r="194" spans="2:14">
      <c r="B194" s="201">
        <v>42948</v>
      </c>
      <c r="C194" s="215">
        <v>0.13633976006297799</v>
      </c>
      <c r="D194" s="215">
        <v>0.45463309482984798</v>
      </c>
      <c r="E194" s="215">
        <v>0.18640805175123401</v>
      </c>
      <c r="F194" s="215">
        <v>0.19994388480821501</v>
      </c>
      <c r="G194" s="215">
        <v>0.13573821486347801</v>
      </c>
      <c r="H194" s="215">
        <v>0.14674554386629801</v>
      </c>
      <c r="I194" s="207"/>
      <c r="J194" s="218">
        <v>13</v>
      </c>
      <c r="K194" s="218">
        <v>21</v>
      </c>
      <c r="L194" s="218">
        <v>24</v>
      </c>
      <c r="M194" s="218">
        <v>19</v>
      </c>
      <c r="N194" s="218">
        <v>42</v>
      </c>
    </row>
    <row r="195" spans="2:14">
      <c r="B195" s="201">
        <v>42979</v>
      </c>
      <c r="C195" s="215">
        <v>0.13630935916176301</v>
      </c>
      <c r="D195" s="215">
        <v>0.66214180391344402</v>
      </c>
      <c r="E195" s="215">
        <v>0.18457216198127199</v>
      </c>
      <c r="F195" s="215">
        <v>0.19830256986521499</v>
      </c>
      <c r="G195" s="215">
        <v>0.129770835953262</v>
      </c>
      <c r="H195" s="215">
        <v>0.14629698380592099</v>
      </c>
      <c r="I195" s="207"/>
      <c r="J195" s="218">
        <v>13</v>
      </c>
      <c r="K195" s="218">
        <v>22</v>
      </c>
      <c r="L195" s="218">
        <v>27</v>
      </c>
      <c r="M195" s="218">
        <v>17</v>
      </c>
      <c r="N195" s="218">
        <v>39</v>
      </c>
    </row>
    <row r="196" spans="2:14">
      <c r="B196" s="201">
        <v>43009</v>
      </c>
      <c r="C196" s="215">
        <v>0.137920706895022</v>
      </c>
      <c r="D196" s="215"/>
      <c r="E196" s="215">
        <v>0.182944834256343</v>
      </c>
      <c r="F196" s="215">
        <v>0.196669532110406</v>
      </c>
      <c r="G196" s="215">
        <v>0.129894260330361</v>
      </c>
      <c r="H196" s="215">
        <v>0.14714859838891001</v>
      </c>
      <c r="I196" s="207"/>
      <c r="J196" s="218">
        <v>13</v>
      </c>
      <c r="K196" s="218">
        <v>23</v>
      </c>
      <c r="L196" s="218">
        <v>26</v>
      </c>
      <c r="M196" s="218">
        <v>19</v>
      </c>
      <c r="N196" s="218">
        <v>36</v>
      </c>
    </row>
    <row r="197" spans="2:14">
      <c r="B197" s="201">
        <v>43040</v>
      </c>
      <c r="C197" s="215">
        <v>0.136266391171873</v>
      </c>
      <c r="D197" s="215"/>
      <c r="E197" s="215">
        <v>0.18132477367352801</v>
      </c>
      <c r="F197" s="215">
        <v>0.195534504977325</v>
      </c>
      <c r="G197" s="215">
        <v>0.12883599079640701</v>
      </c>
      <c r="H197" s="215">
        <v>0.14548604209699101</v>
      </c>
      <c r="I197" s="207"/>
      <c r="J197" s="218">
        <v>17</v>
      </c>
      <c r="K197" s="218">
        <v>19</v>
      </c>
      <c r="L197" s="218">
        <v>27</v>
      </c>
      <c r="M197" s="218">
        <v>17</v>
      </c>
      <c r="N197" s="218">
        <v>37</v>
      </c>
    </row>
    <row r="198" spans="2:14">
      <c r="B198" s="201">
        <v>43070</v>
      </c>
      <c r="C198" s="215">
        <v>0.13675886712331101</v>
      </c>
      <c r="D198" s="215"/>
      <c r="E198" s="215">
        <v>0.180194045542276</v>
      </c>
      <c r="F198" s="215">
        <v>0.19639059234368</v>
      </c>
      <c r="G198" s="215">
        <v>0.128857242808325</v>
      </c>
      <c r="H198" s="215">
        <v>0.14571129236683</v>
      </c>
      <c r="I198" s="207"/>
      <c r="J198" s="218">
        <v>17</v>
      </c>
      <c r="K198" s="218">
        <v>19</v>
      </c>
      <c r="L198" s="218">
        <v>28</v>
      </c>
      <c r="M198" s="218">
        <v>14</v>
      </c>
      <c r="N198" s="218">
        <v>39</v>
      </c>
    </row>
    <row r="199" spans="2:14">
      <c r="B199" s="201">
        <v>43101</v>
      </c>
      <c r="C199" s="215">
        <v>0.135554924426356</v>
      </c>
      <c r="D199" s="215"/>
      <c r="E199" s="215">
        <v>0.18651588692554899</v>
      </c>
      <c r="F199" s="215">
        <v>0.19896821866946501</v>
      </c>
      <c r="G199" s="215">
        <v>0.13199195859158999</v>
      </c>
      <c r="H199" s="215">
        <v>0.14595331000813</v>
      </c>
      <c r="I199" s="207"/>
      <c r="J199" s="218">
        <v>14</v>
      </c>
      <c r="K199" s="218">
        <v>23</v>
      </c>
      <c r="L199" s="218">
        <v>19</v>
      </c>
      <c r="M199" s="218">
        <v>21</v>
      </c>
      <c r="N199" s="218">
        <v>40</v>
      </c>
    </row>
    <row r="200" spans="2:14">
      <c r="B200" s="201">
        <v>43132</v>
      </c>
      <c r="C200" s="215">
        <v>0.13508381675688899</v>
      </c>
      <c r="D200" s="215"/>
      <c r="E200" s="215">
        <v>0.18462171160219501</v>
      </c>
      <c r="F200" s="215">
        <v>0.19782075886926201</v>
      </c>
      <c r="G200" s="215">
        <v>0.13150567867921101</v>
      </c>
      <c r="H200" s="215">
        <v>0.145312369432859</v>
      </c>
      <c r="I200" s="207"/>
      <c r="J200" s="218">
        <v>15</v>
      </c>
      <c r="K200" s="218">
        <v>23</v>
      </c>
      <c r="L200" s="218">
        <v>19</v>
      </c>
      <c r="M200" s="218">
        <v>20</v>
      </c>
      <c r="N200" s="218">
        <v>40</v>
      </c>
    </row>
    <row r="201" spans="2:14">
      <c r="B201" s="201">
        <v>43160</v>
      </c>
      <c r="C201" s="215">
        <v>0.131473794112001</v>
      </c>
      <c r="D201" s="215"/>
      <c r="E201" s="215">
        <v>0.181713928268114</v>
      </c>
      <c r="F201" s="215">
        <v>0.19585987819036299</v>
      </c>
      <c r="G201" s="215">
        <v>0.12977868019675201</v>
      </c>
      <c r="H201" s="215">
        <v>0.14196431519899999</v>
      </c>
      <c r="I201" s="207"/>
      <c r="J201" s="218">
        <v>18</v>
      </c>
      <c r="K201" s="218">
        <v>21</v>
      </c>
      <c r="L201" s="218">
        <v>20</v>
      </c>
      <c r="M201" s="218">
        <v>18</v>
      </c>
      <c r="N201" s="218">
        <v>40</v>
      </c>
    </row>
    <row r="202" spans="2:14">
      <c r="B202" s="201">
        <v>43191</v>
      </c>
      <c r="C202" s="215">
        <v>0.12917723175593601</v>
      </c>
      <c r="D202" s="215"/>
      <c r="E202" s="215">
        <v>0.179893141471339</v>
      </c>
      <c r="F202" s="215">
        <v>0.19454174263016</v>
      </c>
      <c r="G202" s="215">
        <v>0.128898128967117</v>
      </c>
      <c r="H202" s="215">
        <v>0.13980242447295399</v>
      </c>
      <c r="I202" s="207"/>
      <c r="J202" s="218">
        <v>19</v>
      </c>
      <c r="K202" s="218">
        <v>20</v>
      </c>
      <c r="L202" s="218">
        <v>22</v>
      </c>
      <c r="M202" s="218">
        <v>16</v>
      </c>
      <c r="N202" s="218">
        <v>40</v>
      </c>
    </row>
    <row r="203" spans="2:14">
      <c r="B203" s="201">
        <v>43221</v>
      </c>
      <c r="C203" s="215">
        <v>0.12767425368386701</v>
      </c>
      <c r="D203" s="215"/>
      <c r="E203" s="215">
        <v>0.17769735950400301</v>
      </c>
      <c r="F203" s="215">
        <v>0.19404704388611199</v>
      </c>
      <c r="G203" s="215">
        <v>0.127656698564661</v>
      </c>
      <c r="H203" s="215">
        <v>0.13822272533313301</v>
      </c>
      <c r="I203" s="207"/>
      <c r="J203" s="218">
        <v>19</v>
      </c>
      <c r="K203" s="218">
        <v>20</v>
      </c>
      <c r="L203" s="218">
        <v>24</v>
      </c>
      <c r="M203" s="218">
        <v>15</v>
      </c>
      <c r="N203" s="218">
        <v>41</v>
      </c>
    </row>
    <row r="204" spans="2:14">
      <c r="B204" s="201">
        <v>43252</v>
      </c>
      <c r="C204" s="215">
        <v>0.12735530365036499</v>
      </c>
      <c r="D204" s="215"/>
      <c r="E204" s="215">
        <v>0.176133371401336</v>
      </c>
      <c r="F204" s="215">
        <v>0.19195989772147501</v>
      </c>
      <c r="G204" s="215">
        <v>0.12641113151651101</v>
      </c>
      <c r="H204" s="215">
        <v>0.13767164884770999</v>
      </c>
      <c r="I204" s="207"/>
      <c r="J204" s="218">
        <v>21</v>
      </c>
      <c r="K204" s="218">
        <v>21</v>
      </c>
      <c r="L204" s="218">
        <v>23</v>
      </c>
      <c r="M204" s="218">
        <v>13</v>
      </c>
      <c r="N204" s="218">
        <v>41</v>
      </c>
    </row>
    <row r="205" spans="2:14">
      <c r="B205" s="201">
        <v>43282</v>
      </c>
      <c r="C205" s="215">
        <v>0.12818187577697701</v>
      </c>
      <c r="D205" s="215"/>
      <c r="E205" s="215">
        <v>0.17426104440609699</v>
      </c>
      <c r="F205" s="215">
        <v>0.19095705340187899</v>
      </c>
      <c r="G205" s="215">
        <v>0.124036983080901</v>
      </c>
      <c r="H205" s="215">
        <v>0.138042021710683</v>
      </c>
      <c r="I205" s="207"/>
      <c r="J205" s="218">
        <v>20</v>
      </c>
      <c r="K205" s="218">
        <v>22</v>
      </c>
      <c r="L205" s="218">
        <v>23</v>
      </c>
      <c r="M205" s="218">
        <v>14</v>
      </c>
      <c r="N205" s="218">
        <v>40</v>
      </c>
    </row>
    <row r="206" spans="2:14">
      <c r="B206" s="201">
        <v>43313</v>
      </c>
      <c r="C206" s="215">
        <v>0.12943039477708601</v>
      </c>
      <c r="D206" s="215"/>
      <c r="E206" s="215">
        <v>0.172596248451163</v>
      </c>
      <c r="F206" s="215">
        <v>0.18982304592882501</v>
      </c>
      <c r="G206" s="215">
        <v>0.122817115303064</v>
      </c>
      <c r="H206" s="215">
        <v>0.13878805360194599</v>
      </c>
      <c r="I206" s="207"/>
      <c r="J206" s="218">
        <v>20</v>
      </c>
      <c r="K206" s="218">
        <v>22</v>
      </c>
      <c r="L206" s="218">
        <v>25</v>
      </c>
      <c r="M206" s="218">
        <v>13</v>
      </c>
      <c r="N206" s="218">
        <v>39</v>
      </c>
    </row>
    <row r="207" spans="2:14">
      <c r="B207" s="201">
        <v>43344</v>
      </c>
      <c r="C207" s="215">
        <v>0.12920082357035101</v>
      </c>
      <c r="D207" s="215"/>
      <c r="E207" s="215">
        <v>0.17143460596281601</v>
      </c>
      <c r="F207" s="215">
        <v>0.18943339626837499</v>
      </c>
      <c r="G207" s="215">
        <v>0.122283582621909</v>
      </c>
      <c r="H207" s="215">
        <v>0.13843936483387201</v>
      </c>
      <c r="I207" s="207"/>
      <c r="J207" s="218">
        <v>20</v>
      </c>
      <c r="K207" s="218">
        <v>22</v>
      </c>
      <c r="L207" s="218">
        <v>25</v>
      </c>
      <c r="M207" s="218">
        <v>15</v>
      </c>
      <c r="N207" s="218">
        <v>37</v>
      </c>
    </row>
    <row r="208" spans="2:14">
      <c r="B208" s="201">
        <v>43374</v>
      </c>
      <c r="C208" s="215">
        <v>0.131411672680224</v>
      </c>
      <c r="D208" s="215"/>
      <c r="E208" s="215">
        <v>0.17042002485541399</v>
      </c>
      <c r="F208" s="215">
        <v>0.188759117704179</v>
      </c>
      <c r="G208" s="215">
        <v>0.12235462950288301</v>
      </c>
      <c r="H208" s="215">
        <v>0.140047547348049</v>
      </c>
      <c r="I208" s="207"/>
      <c r="J208" s="218">
        <v>19</v>
      </c>
      <c r="K208" s="218">
        <v>23</v>
      </c>
      <c r="L208" s="218">
        <v>24</v>
      </c>
      <c r="M208" s="218">
        <v>16</v>
      </c>
      <c r="N208" s="218">
        <v>37</v>
      </c>
    </row>
    <row r="209" spans="2:14">
      <c r="B209" s="201">
        <v>43405</v>
      </c>
      <c r="C209" s="215">
        <v>0.13253360164870601</v>
      </c>
      <c r="D209" s="215"/>
      <c r="E209" s="215">
        <v>0.16995111961583201</v>
      </c>
      <c r="F209" s="215">
        <v>0.188405774675241</v>
      </c>
      <c r="G209" s="215">
        <v>0.12156829415192399</v>
      </c>
      <c r="H209" s="215">
        <v>0.140846192356297</v>
      </c>
      <c r="I209" s="207"/>
      <c r="J209" s="218">
        <v>20</v>
      </c>
      <c r="K209" s="218">
        <v>23</v>
      </c>
      <c r="L209" s="218">
        <v>23</v>
      </c>
      <c r="M209" s="218">
        <v>18</v>
      </c>
      <c r="N209" s="218">
        <v>35</v>
      </c>
    </row>
    <row r="210" spans="2:14">
      <c r="B210" s="201">
        <v>43435</v>
      </c>
      <c r="C210" s="215">
        <v>0.13396432319169299</v>
      </c>
      <c r="D210" s="215"/>
      <c r="E210" s="215">
        <v>0.16955136536493601</v>
      </c>
      <c r="F210" s="215">
        <v>0.204769586283468</v>
      </c>
      <c r="G210" s="215">
        <v>0.125397577948473</v>
      </c>
      <c r="H210" s="215">
        <v>0.142434310712585</v>
      </c>
      <c r="I210" s="207"/>
      <c r="J210" s="218">
        <v>18</v>
      </c>
      <c r="K210" s="218">
        <v>24</v>
      </c>
      <c r="L210" s="218">
        <v>22</v>
      </c>
      <c r="M210" s="218">
        <v>21</v>
      </c>
      <c r="N210" s="218">
        <v>34</v>
      </c>
    </row>
    <row r="211" spans="2:14">
      <c r="B211" s="201">
        <v>43466</v>
      </c>
      <c r="C211" s="215">
        <v>0.13815586297462801</v>
      </c>
      <c r="D211" s="215"/>
      <c r="E211" s="215">
        <v>0.17798436880909899</v>
      </c>
      <c r="F211" s="215">
        <v>0.209470385671368</v>
      </c>
      <c r="G211" s="215">
        <v>0.125397577948473</v>
      </c>
      <c r="H211" s="215">
        <v>0.14743606888376701</v>
      </c>
      <c r="I211" s="207"/>
      <c r="J211" s="218">
        <v>14</v>
      </c>
      <c r="K211" s="218">
        <v>24</v>
      </c>
      <c r="L211" s="218">
        <v>24</v>
      </c>
      <c r="M211" s="218">
        <v>22</v>
      </c>
      <c r="N211" s="218">
        <v>36</v>
      </c>
    </row>
    <row r="212" spans="2:14">
      <c r="B212" s="201">
        <v>43497</v>
      </c>
      <c r="C212" s="215">
        <v>0.136789655277364</v>
      </c>
      <c r="D212" s="215"/>
      <c r="E212" s="215">
        <v>0.176947199003368</v>
      </c>
      <c r="F212" s="215">
        <v>0.20850292850828001</v>
      </c>
      <c r="G212" s="215">
        <v>0.124587291977468</v>
      </c>
      <c r="H212" s="215">
        <v>0.14620919881776501</v>
      </c>
      <c r="I212" s="207"/>
      <c r="J212" s="218">
        <v>15</v>
      </c>
      <c r="K212" s="218">
        <v>22</v>
      </c>
      <c r="L212" s="218">
        <v>24</v>
      </c>
      <c r="M212" s="218">
        <v>24</v>
      </c>
      <c r="N212" s="218">
        <v>35</v>
      </c>
    </row>
    <row r="213" spans="2:14">
      <c r="B213" s="201">
        <v>43525</v>
      </c>
      <c r="C213" s="215">
        <v>0.13362959908504199</v>
      </c>
      <c r="D213" s="215"/>
      <c r="E213" s="215">
        <v>0.176530169908683</v>
      </c>
      <c r="F213" s="215">
        <v>0.20777842219972001</v>
      </c>
      <c r="G213" s="215">
        <v>0.12517067409479801</v>
      </c>
      <c r="H213" s="215">
        <v>0.143685833272477</v>
      </c>
      <c r="I213" s="207"/>
      <c r="J213" s="218">
        <v>15</v>
      </c>
      <c r="K213" s="218">
        <v>23</v>
      </c>
      <c r="L213" s="218">
        <v>25</v>
      </c>
      <c r="M213" s="218">
        <v>23</v>
      </c>
      <c r="N213" s="218">
        <v>34</v>
      </c>
    </row>
    <row r="214" spans="2:14">
      <c r="B214" s="201">
        <v>43556</v>
      </c>
      <c r="C214" s="215">
        <v>0.132202702711544</v>
      </c>
      <c r="D214" s="215"/>
      <c r="E214" s="215">
        <v>0.176259046612355</v>
      </c>
      <c r="F214" s="215">
        <v>0.207524667729863</v>
      </c>
      <c r="G214" s="215">
        <v>0.125492178787597</v>
      </c>
      <c r="H214" s="215">
        <v>0.14244937189627199</v>
      </c>
      <c r="I214" s="207"/>
      <c r="J214" s="218">
        <v>15</v>
      </c>
      <c r="K214" s="218">
        <v>24</v>
      </c>
      <c r="L214" s="218">
        <v>23</v>
      </c>
      <c r="M214" s="218">
        <v>22</v>
      </c>
      <c r="N214" s="218">
        <v>36</v>
      </c>
    </row>
    <row r="215" spans="2:14">
      <c r="B215" s="201">
        <v>43586</v>
      </c>
      <c r="C215" s="215">
        <v>0.13340822027983801</v>
      </c>
      <c r="D215" s="215"/>
      <c r="E215" s="215">
        <v>0.175714912264021</v>
      </c>
      <c r="F215" s="215">
        <v>0.20686357331112201</v>
      </c>
      <c r="G215" s="215">
        <v>0.124932195492254</v>
      </c>
      <c r="H215" s="215">
        <v>0.14326434256027901</v>
      </c>
      <c r="I215" s="207"/>
      <c r="J215" s="218">
        <v>12</v>
      </c>
      <c r="K215" s="218">
        <v>27</v>
      </c>
      <c r="L215" s="218">
        <v>24</v>
      </c>
      <c r="M215" s="218">
        <v>22</v>
      </c>
      <c r="N215" s="218">
        <v>35</v>
      </c>
    </row>
    <row r="216" spans="2:14">
      <c r="B216" s="201">
        <v>43617</v>
      </c>
      <c r="C216" s="215">
        <v>0.133479864292081</v>
      </c>
      <c r="D216" s="215"/>
      <c r="E216" s="215">
        <v>0.17474426802079601</v>
      </c>
      <c r="F216" s="215">
        <v>0.20686207988803801</v>
      </c>
      <c r="G216" s="215">
        <v>0.12430256558120301</v>
      </c>
      <c r="H216" s="215">
        <v>0.14321087668214999</v>
      </c>
      <c r="I216" s="207"/>
      <c r="J216" s="218">
        <v>11</v>
      </c>
      <c r="K216" s="218">
        <v>27</v>
      </c>
      <c r="L216" s="218">
        <v>24</v>
      </c>
      <c r="M216" s="218">
        <v>26</v>
      </c>
      <c r="N216" s="218">
        <v>35</v>
      </c>
    </row>
    <row r="217" spans="2:14">
      <c r="B217" s="201">
        <v>43647</v>
      </c>
      <c r="C217" s="215">
        <v>0.134187539958987</v>
      </c>
      <c r="D217" s="215"/>
      <c r="E217" s="215">
        <v>0.17406356299921799</v>
      </c>
      <c r="F217" s="215">
        <v>0.18969682444823699</v>
      </c>
      <c r="G217" s="215">
        <v>0.124509042925854</v>
      </c>
      <c r="H217" s="215">
        <v>0.14317753703108299</v>
      </c>
      <c r="I217" s="207"/>
      <c r="J217" s="218">
        <v>12</v>
      </c>
      <c r="K217" s="218">
        <v>28</v>
      </c>
      <c r="L217" s="218">
        <v>25</v>
      </c>
      <c r="M217" s="218">
        <v>23</v>
      </c>
      <c r="N217" s="218">
        <v>35</v>
      </c>
    </row>
    <row r="218" spans="2:14">
      <c r="B218" s="201">
        <v>43678</v>
      </c>
      <c r="C218" s="215">
        <v>0.13405936084351699</v>
      </c>
      <c r="D218" s="215"/>
      <c r="E218" s="215">
        <v>0.17184486123466</v>
      </c>
      <c r="F218" s="215">
        <v>0.18939518628077401</v>
      </c>
      <c r="G218" s="215">
        <v>0.12308900133301701</v>
      </c>
      <c r="H218" s="215">
        <v>0.14276519071491101</v>
      </c>
      <c r="I218" s="207"/>
      <c r="J218" s="218">
        <v>13</v>
      </c>
      <c r="K218" s="218">
        <v>30</v>
      </c>
      <c r="L218" s="218">
        <v>25</v>
      </c>
      <c r="M218" s="218">
        <v>23</v>
      </c>
      <c r="N218" s="218">
        <v>35</v>
      </c>
    </row>
    <row r="219" spans="2:14">
      <c r="B219" s="201">
        <v>43709</v>
      </c>
      <c r="C219" s="215">
        <v>0.133796861660363</v>
      </c>
      <c r="D219" s="215"/>
      <c r="E219" s="215">
        <v>0.17144792409825799</v>
      </c>
      <c r="F219" s="215">
        <v>0.18902836307479601</v>
      </c>
      <c r="G219" s="215">
        <v>0.122093777483458</v>
      </c>
      <c r="H219" s="215">
        <v>0.14245854864787</v>
      </c>
      <c r="I219" s="207"/>
      <c r="J219" s="218">
        <v>13</v>
      </c>
      <c r="K219" s="218">
        <v>29</v>
      </c>
      <c r="L219" s="218">
        <v>25</v>
      </c>
      <c r="M219" s="218">
        <v>24</v>
      </c>
      <c r="N219" s="218">
        <v>35</v>
      </c>
    </row>
    <row r="220" spans="2:14">
      <c r="B220" s="201">
        <v>43739</v>
      </c>
      <c r="C220" s="215">
        <v>0.134308936868656</v>
      </c>
      <c r="D220" s="215"/>
      <c r="E220" s="215">
        <v>0.17167949786150299</v>
      </c>
      <c r="F220" s="215">
        <v>0.18940326706716601</v>
      </c>
      <c r="G220" s="215">
        <v>0.121651060427078</v>
      </c>
      <c r="H220" s="215">
        <v>0.14291158991958</v>
      </c>
      <c r="I220" s="207"/>
      <c r="J220" s="218">
        <v>13</v>
      </c>
      <c r="K220" s="218">
        <v>30</v>
      </c>
      <c r="L220" s="218">
        <v>24</v>
      </c>
      <c r="M220" s="218">
        <v>23</v>
      </c>
      <c r="N220" s="218">
        <v>36</v>
      </c>
    </row>
    <row r="221" spans="2:14">
      <c r="B221" s="201">
        <v>43770</v>
      </c>
      <c r="C221" s="215">
        <v>0.13516517340641901</v>
      </c>
      <c r="D221" s="215"/>
      <c r="E221" s="215">
        <v>0.170332176256067</v>
      </c>
      <c r="F221" s="215">
        <v>0.18789043861931501</v>
      </c>
      <c r="G221" s="215">
        <v>0.120112916458612</v>
      </c>
      <c r="H221" s="215">
        <v>0.14327746026803101</v>
      </c>
      <c r="I221" s="207"/>
      <c r="J221" s="218">
        <v>16</v>
      </c>
      <c r="K221" s="218">
        <v>28</v>
      </c>
      <c r="L221" s="218">
        <v>27</v>
      </c>
      <c r="M221" s="218">
        <v>20</v>
      </c>
      <c r="N221" s="218">
        <v>35</v>
      </c>
    </row>
    <row r="222" spans="2:14">
      <c r="B222" s="201">
        <v>43800</v>
      </c>
      <c r="C222" s="215">
        <v>0.13467458516817399</v>
      </c>
      <c r="D222" s="215"/>
      <c r="E222" s="215">
        <v>0.170626002248145</v>
      </c>
      <c r="F222" s="215">
        <v>0.18956918573630599</v>
      </c>
      <c r="G222" s="215">
        <v>0.120737361894464</v>
      </c>
      <c r="H222" s="215">
        <v>0.142966724401105</v>
      </c>
      <c r="I222" s="207"/>
      <c r="J222" s="218">
        <v>15</v>
      </c>
      <c r="K222" s="218">
        <v>30</v>
      </c>
      <c r="L222" s="218">
        <v>27</v>
      </c>
      <c r="M222" s="218">
        <v>22</v>
      </c>
      <c r="N222" s="218">
        <v>32</v>
      </c>
    </row>
    <row r="223" spans="2:14">
      <c r="B223" s="201">
        <v>43831</v>
      </c>
      <c r="C223" s="215">
        <v>0.136138491238604</v>
      </c>
      <c r="D223" s="215"/>
      <c r="E223" s="215">
        <v>0.17749395342319901</v>
      </c>
      <c r="F223" s="215">
        <v>0.20731054376745001</v>
      </c>
      <c r="G223" s="215">
        <v>0.123722858579508</v>
      </c>
      <c r="H223" s="215">
        <v>0.14600562625035499</v>
      </c>
      <c r="I223" s="207"/>
      <c r="J223" s="218">
        <v>12</v>
      </c>
      <c r="K223" s="218">
        <v>29</v>
      </c>
      <c r="L223" s="218">
        <v>27</v>
      </c>
      <c r="M223" s="218">
        <v>23</v>
      </c>
      <c r="N223" s="218">
        <v>37</v>
      </c>
    </row>
    <row r="224" spans="2:14">
      <c r="B224" s="201">
        <v>43862</v>
      </c>
      <c r="C224" s="215">
        <v>0.134337625889031</v>
      </c>
      <c r="D224" s="215"/>
      <c r="E224" s="215">
        <v>0.176941021889506</v>
      </c>
      <c r="F224" s="215">
        <v>0.20664023284396299</v>
      </c>
      <c r="G224" s="215">
        <v>0.122515666362968</v>
      </c>
      <c r="H224" s="215">
        <v>0.14447187764786801</v>
      </c>
      <c r="I224" s="207"/>
      <c r="J224" s="218">
        <v>14</v>
      </c>
      <c r="K224" s="218">
        <v>27</v>
      </c>
      <c r="L224" s="218">
        <v>27</v>
      </c>
      <c r="M224" s="218">
        <v>24</v>
      </c>
      <c r="N224" s="218">
        <v>36</v>
      </c>
    </row>
    <row r="225" spans="2:14">
      <c r="B225" s="201">
        <v>43891</v>
      </c>
      <c r="C225" s="215">
        <v>0.133416254482559</v>
      </c>
      <c r="D225" s="207"/>
      <c r="E225" s="215">
        <v>0.17835615895725099</v>
      </c>
      <c r="F225" s="215">
        <v>0.20767165796525799</v>
      </c>
      <c r="G225" s="215">
        <v>0.121783521065905</v>
      </c>
      <c r="H225" s="215">
        <v>0.14405189281751199</v>
      </c>
      <c r="I225" s="207"/>
      <c r="J225" s="218">
        <v>13</v>
      </c>
      <c r="K225" s="218">
        <v>27</v>
      </c>
      <c r="L225" s="218">
        <v>26</v>
      </c>
      <c r="M225" s="218">
        <v>26</v>
      </c>
      <c r="N225" s="218">
        <v>36</v>
      </c>
    </row>
    <row r="226" spans="2:14">
      <c r="B226" s="201">
        <v>43922</v>
      </c>
      <c r="C226" s="215">
        <v>0.13650799896570201</v>
      </c>
      <c r="D226" s="215"/>
      <c r="E226" s="215">
        <v>0.17940565225090399</v>
      </c>
      <c r="F226" s="215">
        <v>0.20920687836520699</v>
      </c>
      <c r="G226" s="215">
        <v>0.121956965077841</v>
      </c>
      <c r="H226" s="215">
        <v>0.14677934426918399</v>
      </c>
      <c r="I226" s="207"/>
      <c r="J226" s="206">
        <v>14</v>
      </c>
      <c r="K226" s="206">
        <v>25</v>
      </c>
      <c r="L226" s="206">
        <v>26</v>
      </c>
      <c r="M226" s="206">
        <v>27</v>
      </c>
      <c r="N226" s="206">
        <v>36</v>
      </c>
    </row>
    <row r="227" spans="2:14">
      <c r="B227" s="201">
        <v>43952</v>
      </c>
      <c r="C227" s="215">
        <v>0.13896745268063401</v>
      </c>
      <c r="D227" s="215"/>
      <c r="E227" s="215">
        <v>0.17988479833517901</v>
      </c>
      <c r="F227" s="215">
        <v>0.20927054405838399</v>
      </c>
      <c r="G227" s="215">
        <v>0.12099212874224299</v>
      </c>
      <c r="H227" s="215">
        <v>0.148803600894066</v>
      </c>
      <c r="I227" s="207"/>
      <c r="J227" s="206">
        <v>12</v>
      </c>
      <c r="K227" s="206">
        <v>27</v>
      </c>
      <c r="L227" s="206">
        <v>24</v>
      </c>
      <c r="M227" s="206">
        <v>26</v>
      </c>
      <c r="N227" s="206">
        <v>39</v>
      </c>
    </row>
    <row r="228" spans="2:14">
      <c r="B228" s="201">
        <v>43983</v>
      </c>
      <c r="C228" s="215">
        <v>0.14067717912868399</v>
      </c>
      <c r="D228" s="215"/>
      <c r="E228" s="215">
        <v>0.18017176077497599</v>
      </c>
      <c r="F228" s="215">
        <v>0.20903018196505499</v>
      </c>
      <c r="G228" s="215">
        <v>0.12129943219072099</v>
      </c>
      <c r="H228" s="215">
        <v>0.15025685712655801</v>
      </c>
      <c r="I228" s="207"/>
      <c r="J228" s="206">
        <v>12</v>
      </c>
      <c r="K228" s="206">
        <v>28</v>
      </c>
      <c r="L228" s="206">
        <v>25</v>
      </c>
      <c r="M228" s="206">
        <v>24</v>
      </c>
      <c r="N228" s="206">
        <v>40</v>
      </c>
    </row>
    <row r="229" spans="2:14">
      <c r="B229" s="201">
        <v>44013</v>
      </c>
      <c r="C229" s="215">
        <v>0.14218907408310699</v>
      </c>
      <c r="D229" s="215"/>
      <c r="E229" s="215">
        <v>0.178702639432817</v>
      </c>
      <c r="F229" s="215">
        <v>0.20993499392707399</v>
      </c>
      <c r="G229" s="215">
        <v>0.122813140756621</v>
      </c>
      <c r="H229" s="215">
        <v>0.151218398832144</v>
      </c>
      <c r="I229" s="207"/>
      <c r="J229" s="206">
        <v>11</v>
      </c>
      <c r="K229" s="206">
        <v>29</v>
      </c>
      <c r="L229" s="206">
        <v>25</v>
      </c>
      <c r="M229" s="206">
        <v>24</v>
      </c>
      <c r="N229" s="206">
        <v>40</v>
      </c>
    </row>
    <row r="230" spans="2:14">
      <c r="B230" s="201">
        <v>44044</v>
      </c>
      <c r="C230" s="215">
        <v>0.14381889884850199</v>
      </c>
      <c r="D230" s="215"/>
      <c r="E230" s="215">
        <v>0.177485143812741</v>
      </c>
      <c r="F230" s="215">
        <v>0.20977555117674901</v>
      </c>
      <c r="G230" s="215">
        <v>0.122332677218664</v>
      </c>
      <c r="H230" s="215">
        <v>0.15228150257723599</v>
      </c>
      <c r="I230" s="207"/>
      <c r="J230" s="206">
        <v>10</v>
      </c>
      <c r="K230" s="206">
        <v>26</v>
      </c>
      <c r="L230" s="206">
        <v>27</v>
      </c>
      <c r="M230" s="206">
        <v>27</v>
      </c>
      <c r="N230" s="206">
        <v>39</v>
      </c>
    </row>
    <row r="231" spans="2:14">
      <c r="B231" s="201">
        <v>44075</v>
      </c>
      <c r="C231" s="215">
        <v>0.14621805129610699</v>
      </c>
      <c r="D231" s="215"/>
      <c r="E231" s="215">
        <v>0.17580475239272</v>
      </c>
      <c r="F231" s="215">
        <v>0.20993231022101499</v>
      </c>
      <c r="G231" s="215">
        <v>0.12110051144607401</v>
      </c>
      <c r="H231" s="215">
        <v>0.153860706981859</v>
      </c>
      <c r="I231" s="207"/>
      <c r="J231" s="206">
        <v>11</v>
      </c>
      <c r="K231" s="206">
        <v>27</v>
      </c>
      <c r="L231" s="206">
        <v>28</v>
      </c>
      <c r="M231" s="206">
        <v>24</v>
      </c>
      <c r="N231" s="206">
        <v>39</v>
      </c>
    </row>
    <row r="232" spans="2:14">
      <c r="B232" s="201">
        <v>44105</v>
      </c>
      <c r="C232" s="215">
        <v>0.147093568499992</v>
      </c>
      <c r="D232" s="215"/>
      <c r="E232" s="215">
        <v>0.17371129665087701</v>
      </c>
      <c r="F232" s="215">
        <v>0.209095320216553</v>
      </c>
      <c r="G232" s="215">
        <v>0.120538464963313</v>
      </c>
      <c r="H232" s="215">
        <v>0.15408944953644901</v>
      </c>
      <c r="I232" s="207"/>
      <c r="J232" s="206">
        <v>9</v>
      </c>
      <c r="K232" s="206">
        <v>26</v>
      </c>
      <c r="L232" s="206">
        <v>34</v>
      </c>
      <c r="M232" s="206">
        <v>23</v>
      </c>
      <c r="N232" s="206">
        <v>37</v>
      </c>
    </row>
    <row r="233" spans="2:14">
      <c r="B233" s="201">
        <v>44136</v>
      </c>
      <c r="C233" s="215">
        <v>0.14622408399987799</v>
      </c>
      <c r="D233" s="215"/>
      <c r="E233" s="215">
        <v>0.172797249818295</v>
      </c>
      <c r="F233" s="215">
        <v>0.20797897888292199</v>
      </c>
      <c r="G233" s="215">
        <v>0.119856459799507</v>
      </c>
      <c r="H233" s="215">
        <v>0.15321750397126599</v>
      </c>
      <c r="I233" s="207"/>
      <c r="J233" s="206">
        <v>9</v>
      </c>
      <c r="K233" s="206">
        <v>26</v>
      </c>
      <c r="L233" s="206">
        <v>37</v>
      </c>
      <c r="M233" s="206">
        <v>20</v>
      </c>
      <c r="N233" s="206">
        <v>37</v>
      </c>
    </row>
    <row r="234" spans="2:14">
      <c r="B234" s="201">
        <v>44166</v>
      </c>
      <c r="C234" s="215">
        <v>0.14531040446590601</v>
      </c>
      <c r="D234" s="215"/>
      <c r="E234" s="215">
        <v>0.172882928042288</v>
      </c>
      <c r="F234" s="215">
        <v>0.207762657403011</v>
      </c>
      <c r="G234" s="215">
        <v>0.11868206666016599</v>
      </c>
      <c r="H234" s="215">
        <v>0.15250658243526999</v>
      </c>
      <c r="I234" s="207"/>
      <c r="J234" s="206">
        <v>10</v>
      </c>
      <c r="K234" s="206">
        <v>26</v>
      </c>
      <c r="L234" s="206">
        <v>35</v>
      </c>
      <c r="M234" s="206">
        <v>23</v>
      </c>
      <c r="N234" s="206">
        <v>35</v>
      </c>
    </row>
    <row r="235" spans="2:14">
      <c r="B235" s="201">
        <v>44197</v>
      </c>
      <c r="C235" s="215">
        <v>0.14561395014842499</v>
      </c>
      <c r="D235" s="215"/>
      <c r="E235" s="215">
        <v>0.187717651578241</v>
      </c>
      <c r="F235" s="215">
        <v>0.20775039123935199</v>
      </c>
      <c r="G235" s="215">
        <v>0.12322457622300299</v>
      </c>
      <c r="H235" s="215">
        <v>0.155998698690828</v>
      </c>
      <c r="I235" s="207"/>
      <c r="J235" s="206">
        <v>9</v>
      </c>
      <c r="K235" s="206">
        <v>25</v>
      </c>
      <c r="L235" s="206">
        <v>33</v>
      </c>
      <c r="M235" s="206">
        <v>21</v>
      </c>
      <c r="N235" s="206">
        <v>41</v>
      </c>
    </row>
    <row r="236" spans="2:14">
      <c r="B236" s="201">
        <v>44228</v>
      </c>
      <c r="C236" s="215">
        <v>0.14437713004272501</v>
      </c>
      <c r="D236" s="215"/>
      <c r="E236" s="215">
        <v>0.186633816919339</v>
      </c>
      <c r="F236" s="215">
        <v>0.20635269114046401</v>
      </c>
      <c r="G236" s="215">
        <v>0.12372900651818999</v>
      </c>
      <c r="H236" s="215">
        <v>0.154848291049277</v>
      </c>
      <c r="I236" s="207"/>
      <c r="J236" s="206">
        <v>10</v>
      </c>
      <c r="K236" s="206">
        <v>25</v>
      </c>
      <c r="L236" s="206">
        <v>35</v>
      </c>
      <c r="M236" s="206">
        <v>18</v>
      </c>
      <c r="N236" s="206">
        <v>41</v>
      </c>
    </row>
    <row r="237" spans="2:14">
      <c r="B237" s="201">
        <v>44256</v>
      </c>
      <c r="C237" s="215">
        <v>0.14400777780826601</v>
      </c>
      <c r="D237" s="215"/>
      <c r="E237" s="215">
        <v>0.18410822536815599</v>
      </c>
      <c r="F237" s="215">
        <v>0.20454120715296201</v>
      </c>
      <c r="G237" s="215">
        <v>0.120731400589478</v>
      </c>
      <c r="H237" s="215">
        <v>0.15417563664057701</v>
      </c>
      <c r="I237" s="207"/>
      <c r="J237" s="206">
        <v>9</v>
      </c>
      <c r="K237" s="206">
        <v>30</v>
      </c>
      <c r="L237" s="206">
        <v>35</v>
      </c>
      <c r="M237" s="206">
        <v>20</v>
      </c>
      <c r="N237" s="206">
        <v>40</v>
      </c>
    </row>
    <row r="238" spans="2:14">
      <c r="B238" s="201">
        <v>44287</v>
      </c>
      <c r="C238" s="215">
        <v>0.14378171500996001</v>
      </c>
      <c r="D238" s="215"/>
      <c r="E238" s="215">
        <v>0.18241764343039801</v>
      </c>
      <c r="F238" s="215">
        <v>0.19976414072853599</v>
      </c>
      <c r="G238" s="215">
        <v>0.120137074667339</v>
      </c>
      <c r="H238" s="215">
        <v>0.153576801066754</v>
      </c>
      <c r="I238" s="207"/>
      <c r="J238" s="206">
        <v>10</v>
      </c>
      <c r="K238" s="206">
        <v>30</v>
      </c>
      <c r="L238" s="206">
        <v>35</v>
      </c>
      <c r="M238" s="206">
        <v>20</v>
      </c>
      <c r="N238" s="206">
        <v>39</v>
      </c>
    </row>
    <row r="239" spans="2:14">
      <c r="B239" s="201">
        <v>44317</v>
      </c>
      <c r="C239" s="215">
        <v>0.146609458387568</v>
      </c>
      <c r="D239" s="215"/>
      <c r="E239" s="215">
        <v>0.18134437521582</v>
      </c>
      <c r="F239" s="215">
        <v>0.20408270664924</v>
      </c>
      <c r="G239" s="215">
        <v>0.119910105162831</v>
      </c>
      <c r="H239" s="215">
        <v>0.15557229008307699</v>
      </c>
      <c r="I239" s="207"/>
      <c r="J239" s="206">
        <v>10</v>
      </c>
      <c r="K239" s="206">
        <v>31</v>
      </c>
      <c r="L239" s="206">
        <v>33</v>
      </c>
      <c r="M239" s="206">
        <v>20</v>
      </c>
      <c r="N239" s="206">
        <v>39</v>
      </c>
    </row>
    <row r="240" spans="2:14">
      <c r="B240" s="201">
        <v>44348</v>
      </c>
      <c r="C240" s="215">
        <v>0.14491195233479001</v>
      </c>
      <c r="D240" s="215"/>
      <c r="E240" s="215">
        <v>0.179102815508521</v>
      </c>
      <c r="F240" s="215">
        <v>0.200343594060475</v>
      </c>
      <c r="G240" s="215">
        <v>0.121087183937683</v>
      </c>
      <c r="H240" s="215">
        <v>0.15380603052158401</v>
      </c>
      <c r="I240" s="207"/>
      <c r="J240" s="206">
        <v>13</v>
      </c>
      <c r="K240" s="206">
        <v>26</v>
      </c>
      <c r="L240" s="206">
        <v>37</v>
      </c>
      <c r="M240" s="206">
        <v>21</v>
      </c>
      <c r="N240" s="206">
        <v>38</v>
      </c>
    </row>
    <row r="241" spans="2:14">
      <c r="B241" s="201">
        <v>44378</v>
      </c>
      <c r="C241" s="215">
        <v>0.144522730769721</v>
      </c>
      <c r="D241" s="215"/>
      <c r="E241" s="215">
        <v>0.17714166264867201</v>
      </c>
      <c r="F241" s="215">
        <v>0.19881306097418999</v>
      </c>
      <c r="G241" s="215">
        <v>0.120206677707239</v>
      </c>
      <c r="H241" s="215">
        <v>0.15307374404134699</v>
      </c>
      <c r="I241" s="207"/>
      <c r="J241" s="206">
        <v>14</v>
      </c>
      <c r="K241" s="206">
        <v>31</v>
      </c>
      <c r="L241" s="206">
        <v>31</v>
      </c>
      <c r="M241" s="206">
        <v>23</v>
      </c>
      <c r="N241" s="206">
        <v>36</v>
      </c>
    </row>
    <row r="242" spans="2:14">
      <c r="B242" s="201">
        <v>44409</v>
      </c>
      <c r="C242" s="215">
        <v>0.14207658307343499</v>
      </c>
      <c r="D242" s="215"/>
      <c r="E242" s="215">
        <v>0.17502303165903199</v>
      </c>
      <c r="F242" s="215">
        <v>0.197468579479879</v>
      </c>
      <c r="G242" s="215">
        <v>0.119327099989792</v>
      </c>
      <c r="H242" s="215">
        <v>0.15076231870044199</v>
      </c>
      <c r="I242" s="207"/>
      <c r="J242" s="206">
        <v>14</v>
      </c>
      <c r="K242" s="206">
        <v>31</v>
      </c>
      <c r="L242" s="206">
        <v>31</v>
      </c>
      <c r="M242" s="206">
        <v>24</v>
      </c>
      <c r="N242" s="206">
        <v>35</v>
      </c>
    </row>
    <row r="243" spans="2:14">
      <c r="B243" s="201">
        <v>44440</v>
      </c>
      <c r="C243" s="215">
        <v>0.141249970310313</v>
      </c>
      <c r="D243" s="215"/>
      <c r="E243" s="215">
        <v>0.17341897009268201</v>
      </c>
      <c r="F243" s="215">
        <v>0.196025255408767</v>
      </c>
      <c r="G243" s="215">
        <v>0.122409924743496</v>
      </c>
      <c r="H243" s="215">
        <v>0.14983478104961601</v>
      </c>
      <c r="I243" s="207"/>
      <c r="J243" s="206">
        <v>17</v>
      </c>
      <c r="K243" s="206">
        <v>29</v>
      </c>
      <c r="L243" s="206">
        <v>31</v>
      </c>
      <c r="M243" s="206">
        <v>27</v>
      </c>
      <c r="N243" s="206">
        <v>31</v>
      </c>
    </row>
    <row r="244" spans="2:14">
      <c r="B244" s="201">
        <v>44470</v>
      </c>
      <c r="C244" s="215">
        <v>0.14087790359878299</v>
      </c>
      <c r="D244" s="215"/>
      <c r="E244" s="215">
        <v>0.17119740439602599</v>
      </c>
      <c r="F244" s="215">
        <v>0.19458551271503699</v>
      </c>
      <c r="G244" s="215">
        <v>0.120718937279384</v>
      </c>
      <c r="H244" s="215">
        <v>0.14905058221477899</v>
      </c>
      <c r="I244" s="207"/>
      <c r="J244" s="206">
        <v>14</v>
      </c>
      <c r="K244" s="206">
        <v>34</v>
      </c>
      <c r="L244" s="206">
        <v>31</v>
      </c>
      <c r="M244" s="206">
        <v>26</v>
      </c>
      <c r="N244" s="206">
        <v>30</v>
      </c>
    </row>
    <row r="245" spans="2:14">
      <c r="B245" s="201">
        <v>44501</v>
      </c>
      <c r="C245" s="215">
        <v>0.13935977323292401</v>
      </c>
      <c r="D245" s="215"/>
      <c r="E245" s="215">
        <v>0.16937905004753001</v>
      </c>
      <c r="F245" s="215">
        <v>0.19250502923440199</v>
      </c>
      <c r="G245" s="215">
        <v>0.12046579576484499</v>
      </c>
      <c r="H245" s="215">
        <v>0.14742344533513699</v>
      </c>
      <c r="I245" s="207"/>
      <c r="J245" s="206">
        <v>18</v>
      </c>
      <c r="K245" s="206">
        <v>33</v>
      </c>
      <c r="L245" s="206">
        <v>29</v>
      </c>
      <c r="M245" s="206">
        <v>26</v>
      </c>
      <c r="N245" s="206">
        <v>29</v>
      </c>
    </row>
    <row r="246" spans="2:14">
      <c r="B246" s="201">
        <v>44531</v>
      </c>
      <c r="C246" s="215">
        <v>0.139337570481739</v>
      </c>
      <c r="D246" s="215"/>
      <c r="E246" s="215">
        <v>0.171500616096181</v>
      </c>
      <c r="F246" s="215">
        <v>0.19240393272953299</v>
      </c>
      <c r="G246" s="215">
        <v>0.12294563616026501</v>
      </c>
      <c r="H246" s="215">
        <v>0.14792000128073499</v>
      </c>
      <c r="I246" s="207"/>
      <c r="J246" s="206">
        <v>15</v>
      </c>
      <c r="K246" s="206">
        <v>31</v>
      </c>
      <c r="L246" s="206">
        <v>32</v>
      </c>
      <c r="M246" s="206">
        <v>25</v>
      </c>
      <c r="N246" s="206">
        <v>32</v>
      </c>
    </row>
    <row r="247" spans="2:14">
      <c r="B247" s="201">
        <v>44562</v>
      </c>
      <c r="C247" s="215">
        <v>0.13905415658473499</v>
      </c>
      <c r="D247" s="215"/>
      <c r="E247" s="215">
        <v>0.170860145420795</v>
      </c>
      <c r="F247" s="215">
        <v>0.194258373660738</v>
      </c>
      <c r="G247" s="215">
        <v>0.123785388813973</v>
      </c>
      <c r="H247" s="215">
        <v>0.14768020048592101</v>
      </c>
      <c r="I247" s="207"/>
      <c r="J247" s="206">
        <v>14</v>
      </c>
      <c r="K247" s="206">
        <v>34</v>
      </c>
      <c r="L247" s="206">
        <v>30</v>
      </c>
      <c r="M247" s="206">
        <v>23</v>
      </c>
      <c r="N247" s="206">
        <v>34</v>
      </c>
    </row>
    <row r="248" spans="2:14">
      <c r="B248" s="201">
        <v>44593</v>
      </c>
      <c r="C248" s="215">
        <v>0.13732434436805699</v>
      </c>
      <c r="D248" s="215"/>
      <c r="E248" s="215">
        <v>0.16929966858981399</v>
      </c>
      <c r="F248" s="215">
        <v>0.19213611862935701</v>
      </c>
      <c r="G248" s="215">
        <v>0.12368073750014801</v>
      </c>
      <c r="H248" s="215">
        <v>0.14605119611432399</v>
      </c>
      <c r="I248" s="207"/>
      <c r="J248" s="206">
        <v>17</v>
      </c>
      <c r="K248" s="206">
        <v>32</v>
      </c>
      <c r="L248" s="206">
        <v>29</v>
      </c>
      <c r="M248" s="206">
        <v>23</v>
      </c>
      <c r="N248" s="206">
        <v>34</v>
      </c>
    </row>
    <row r="249" spans="2:14">
      <c r="B249" s="201">
        <v>44621</v>
      </c>
      <c r="C249" s="215">
        <v>0.13535484895758401</v>
      </c>
      <c r="D249" s="215"/>
      <c r="E249" s="215">
        <v>0.16797939638864601</v>
      </c>
      <c r="F249" s="215">
        <v>0.190584145239721</v>
      </c>
      <c r="G249" s="215">
        <v>0.122952750163506</v>
      </c>
      <c r="H249" s="215">
        <v>0.144300931778442</v>
      </c>
      <c r="I249" s="207"/>
      <c r="J249" s="206">
        <v>17</v>
      </c>
      <c r="K249" s="206">
        <v>35</v>
      </c>
      <c r="L249" s="206">
        <v>28</v>
      </c>
      <c r="M249" s="206">
        <v>24</v>
      </c>
      <c r="N249" s="206">
        <v>31</v>
      </c>
    </row>
    <row r="250" spans="2:14">
      <c r="B250" s="201">
        <v>44652</v>
      </c>
      <c r="C250" s="215">
        <v>0.13562818491548301</v>
      </c>
      <c r="D250" s="215"/>
      <c r="E250" s="215">
        <v>0.16672395321926101</v>
      </c>
      <c r="F250" s="215">
        <v>0.189027389736909</v>
      </c>
      <c r="G250" s="215">
        <v>0.12189480685463</v>
      </c>
      <c r="H250" s="215">
        <v>0.14418918631140501</v>
      </c>
      <c r="I250" s="207"/>
      <c r="J250" s="206">
        <v>18</v>
      </c>
      <c r="K250" s="206">
        <v>35</v>
      </c>
      <c r="L250" s="206">
        <v>26</v>
      </c>
      <c r="M250" s="206">
        <v>28</v>
      </c>
      <c r="N250" s="206">
        <v>28</v>
      </c>
    </row>
    <row r="251" spans="2:14">
      <c r="B251" s="201">
        <v>44682</v>
      </c>
      <c r="C251" s="215">
        <v>0.135546856892624</v>
      </c>
      <c r="D251" s="215"/>
      <c r="E251" s="215">
        <v>0.16564537475214899</v>
      </c>
      <c r="F251" s="215">
        <v>0.187463097276586</v>
      </c>
      <c r="G251" s="215">
        <v>0.119842318631165</v>
      </c>
      <c r="H251" s="215">
        <v>0.14383687367036499</v>
      </c>
      <c r="I251" s="219"/>
      <c r="J251" s="206">
        <v>19</v>
      </c>
      <c r="K251" s="206">
        <v>34</v>
      </c>
      <c r="L251" s="206">
        <v>29</v>
      </c>
      <c r="M251" s="206">
        <v>26</v>
      </c>
      <c r="N251" s="206">
        <v>27</v>
      </c>
    </row>
    <row r="252" spans="2:14">
      <c r="B252" s="201">
        <v>44713</v>
      </c>
      <c r="C252" s="215">
        <v>0.13669744419251401</v>
      </c>
      <c r="D252" s="215"/>
      <c r="E252" s="215">
        <v>0.16498145361598099</v>
      </c>
      <c r="F252" s="215">
        <v>0.18450505910713999</v>
      </c>
      <c r="G252" s="215">
        <v>0.12133636218331301</v>
      </c>
      <c r="H252" s="215">
        <v>0.14448703441593999</v>
      </c>
      <c r="I252" s="219"/>
      <c r="J252" s="206">
        <v>16</v>
      </c>
      <c r="K252" s="206">
        <v>36</v>
      </c>
      <c r="L252" s="206">
        <v>31</v>
      </c>
      <c r="M252" s="206">
        <v>26</v>
      </c>
      <c r="N252" s="206">
        <v>26</v>
      </c>
    </row>
    <row r="253" spans="2:14">
      <c r="B253" s="201">
        <v>44743</v>
      </c>
      <c r="C253" s="215">
        <v>0.13669819736060401</v>
      </c>
      <c r="D253" s="215"/>
      <c r="E253" s="215">
        <v>0.16325307391940999</v>
      </c>
      <c r="F253" s="215">
        <v>0.182636402788179</v>
      </c>
      <c r="G253" s="215">
        <v>0.12095302394004501</v>
      </c>
      <c r="H253" s="215">
        <v>0.14412365677425501</v>
      </c>
      <c r="I253" s="219"/>
      <c r="J253" s="206">
        <v>19</v>
      </c>
      <c r="K253" s="206">
        <v>34</v>
      </c>
      <c r="L253" s="206">
        <v>30</v>
      </c>
      <c r="M253" s="206">
        <v>26</v>
      </c>
      <c r="N253" s="206">
        <v>26</v>
      </c>
    </row>
    <row r="254" spans="2:14">
      <c r="B254" s="201">
        <v>44774</v>
      </c>
      <c r="C254" s="215">
        <v>0.135972237082569</v>
      </c>
      <c r="D254" s="215"/>
      <c r="E254" s="215">
        <v>0.16229001502898399</v>
      </c>
      <c r="F254" s="215">
        <v>0.18088285563131901</v>
      </c>
      <c r="G254" s="215">
        <v>0.12035670906234699</v>
      </c>
      <c r="H254" s="215">
        <v>0.143290983805651</v>
      </c>
      <c r="I254" s="219"/>
      <c r="J254" s="206">
        <v>20</v>
      </c>
      <c r="K254" s="206">
        <v>37</v>
      </c>
      <c r="L254" s="206">
        <v>32</v>
      </c>
      <c r="M254" s="206">
        <v>19</v>
      </c>
      <c r="N254" s="206">
        <v>27</v>
      </c>
    </row>
    <row r="255" spans="2:14">
      <c r="B255" s="201">
        <v>44805</v>
      </c>
      <c r="C255" s="215">
        <v>0.136045113365374</v>
      </c>
      <c r="D255" s="215"/>
      <c r="E255" s="215">
        <v>0.16159375011103799</v>
      </c>
      <c r="F255" s="215">
        <v>0.170765588239538</v>
      </c>
      <c r="G255" s="215">
        <v>0.121022445356416</v>
      </c>
      <c r="H255" s="215">
        <v>0.14286143416000899</v>
      </c>
      <c r="I255" s="219"/>
      <c r="J255" s="206">
        <v>20</v>
      </c>
      <c r="K255" s="206">
        <v>39</v>
      </c>
      <c r="L255" s="206">
        <v>30</v>
      </c>
      <c r="M255" s="206">
        <v>19</v>
      </c>
      <c r="N255" s="206">
        <v>27</v>
      </c>
    </row>
    <row r="256" spans="2:14">
      <c r="B256" s="201">
        <v>44835</v>
      </c>
      <c r="C256" s="215">
        <v>0.13646101054888299</v>
      </c>
      <c r="D256" s="215"/>
      <c r="E256" s="215">
        <v>0.16071831655246499</v>
      </c>
      <c r="F256" s="215">
        <v>0.177737046696748</v>
      </c>
      <c r="G256" s="215">
        <v>0.120460050291709</v>
      </c>
      <c r="H256" s="215">
        <v>0.14321482946619701</v>
      </c>
      <c r="I256" s="219"/>
      <c r="J256" s="206">
        <v>23</v>
      </c>
      <c r="K256" s="206">
        <v>36</v>
      </c>
      <c r="L256" s="206">
        <v>31</v>
      </c>
      <c r="M256" s="206">
        <v>18</v>
      </c>
      <c r="N256" s="206">
        <v>27</v>
      </c>
    </row>
    <row r="257" spans="2:14">
      <c r="B257" s="201">
        <v>44866</v>
      </c>
      <c r="C257" s="215">
        <v>0.13670614915917201</v>
      </c>
      <c r="D257" s="215"/>
      <c r="E257" s="215">
        <v>0.16050731021968601</v>
      </c>
      <c r="F257" s="215">
        <v>0.176736471224436</v>
      </c>
      <c r="G257" s="215">
        <v>0.118970112190286</v>
      </c>
      <c r="H257" s="215">
        <v>0.14331193941697701</v>
      </c>
      <c r="I257" s="219"/>
      <c r="J257" s="206">
        <v>22</v>
      </c>
      <c r="K257" s="206">
        <v>36</v>
      </c>
      <c r="L257" s="206">
        <v>35</v>
      </c>
      <c r="M257" s="206">
        <v>18</v>
      </c>
      <c r="N257" s="206">
        <v>24</v>
      </c>
    </row>
    <row r="258" spans="2:14">
      <c r="B258" s="201">
        <v>44896</v>
      </c>
      <c r="C258" s="215">
        <v>0.13879738520608101</v>
      </c>
      <c r="D258" s="215"/>
      <c r="E258" s="215">
        <v>0.15959642486127601</v>
      </c>
      <c r="F258" s="215">
        <v>0.17722789246654799</v>
      </c>
      <c r="G258" s="215">
        <v>0.119495942887184</v>
      </c>
      <c r="H258" s="215">
        <v>0.14462341901502099</v>
      </c>
      <c r="I258" s="219"/>
      <c r="J258" s="206">
        <v>22</v>
      </c>
      <c r="K258" s="206">
        <v>35</v>
      </c>
      <c r="L258" s="206">
        <v>36</v>
      </c>
      <c r="M258" s="206">
        <v>18</v>
      </c>
      <c r="N258" s="206">
        <v>24</v>
      </c>
    </row>
    <row r="259" spans="2:14">
      <c r="B259" s="201">
        <v>44927</v>
      </c>
      <c r="C259" s="215">
        <v>0.13166651701585599</v>
      </c>
      <c r="D259" s="215"/>
      <c r="E259" s="215">
        <v>0.15828850669721001</v>
      </c>
      <c r="F259" s="215">
        <v>0.17850748234172301</v>
      </c>
      <c r="G259" s="215">
        <v>0.116684279550716</v>
      </c>
      <c r="H259" s="215">
        <v>0.13922864545594499</v>
      </c>
      <c r="I259" s="219"/>
      <c r="J259" s="206">
        <v>25</v>
      </c>
      <c r="K259" s="206">
        <v>33</v>
      </c>
      <c r="L259" s="206">
        <v>33</v>
      </c>
      <c r="M259" s="206">
        <v>17</v>
      </c>
      <c r="N259" s="206">
        <v>27</v>
      </c>
    </row>
    <row r="260" spans="2:14">
      <c r="B260" s="201">
        <v>44958</v>
      </c>
      <c r="C260" s="215">
        <v>0.13040593159629599</v>
      </c>
      <c r="D260" s="215"/>
      <c r="E260" s="215">
        <v>0.15814589504388599</v>
      </c>
      <c r="F260" s="215">
        <v>0.17756978899374301</v>
      </c>
      <c r="G260" s="215">
        <v>0.11590250048241101</v>
      </c>
      <c r="H260" s="215">
        <v>0.13827514635683899</v>
      </c>
      <c r="I260" s="219"/>
      <c r="J260" s="206">
        <v>28</v>
      </c>
      <c r="K260" s="206">
        <v>33</v>
      </c>
      <c r="L260" s="206">
        <v>30</v>
      </c>
      <c r="M260" s="206">
        <v>18</v>
      </c>
      <c r="N260" s="206">
        <v>26</v>
      </c>
    </row>
    <row r="261" spans="2:14">
      <c r="B261" s="201">
        <v>44986</v>
      </c>
      <c r="C261" s="215">
        <v>0.12786275840990199</v>
      </c>
      <c r="D261" s="215"/>
      <c r="E261" s="215">
        <v>0.15766327137122499</v>
      </c>
      <c r="F261" s="215">
        <v>0.17662393282924299</v>
      </c>
      <c r="G261" s="215">
        <v>0.114939467372805</v>
      </c>
      <c r="H261" s="215">
        <v>0.13630095832755401</v>
      </c>
      <c r="I261" s="219"/>
      <c r="J261" s="206">
        <v>28</v>
      </c>
      <c r="K261" s="206">
        <v>34</v>
      </c>
      <c r="L261" s="206">
        <v>30</v>
      </c>
      <c r="M261" s="206">
        <v>20</v>
      </c>
      <c r="N261" s="206">
        <v>23</v>
      </c>
    </row>
    <row r="262" spans="2:14">
      <c r="B262" s="201">
        <v>45017</v>
      </c>
      <c r="C262" s="215">
        <v>0.127564299966381</v>
      </c>
      <c r="D262" s="215"/>
      <c r="E262" s="215">
        <v>0.15820806835377499</v>
      </c>
      <c r="F262" s="215">
        <v>0.17548448710613301</v>
      </c>
      <c r="G262" s="215">
        <v>0.114424419409331</v>
      </c>
      <c r="H262" s="215">
        <v>0.13620535458652899</v>
      </c>
      <c r="I262" s="219"/>
      <c r="J262" s="206">
        <v>24</v>
      </c>
      <c r="K262" s="206">
        <v>42</v>
      </c>
      <c r="L262" s="206">
        <v>27</v>
      </c>
      <c r="M262" s="206">
        <v>21</v>
      </c>
      <c r="N262" s="206">
        <v>21</v>
      </c>
    </row>
    <row r="263" spans="2:14">
      <c r="B263" s="201">
        <v>45047</v>
      </c>
      <c r="C263" s="215">
        <v>0.128951534438942</v>
      </c>
      <c r="D263" s="215"/>
      <c r="E263" s="215">
        <v>0.157542788903723</v>
      </c>
      <c r="F263" s="215">
        <v>0.17525083195305699</v>
      </c>
      <c r="G263" s="215">
        <v>0.114677124910521</v>
      </c>
      <c r="H263" s="215">
        <v>0.13708652203282601</v>
      </c>
      <c r="I263" s="219"/>
      <c r="J263" s="206">
        <v>27</v>
      </c>
      <c r="K263" s="206">
        <v>38</v>
      </c>
      <c r="L263" s="206">
        <v>27</v>
      </c>
      <c r="M263" s="206">
        <v>21</v>
      </c>
      <c r="N263" s="206">
        <v>22</v>
      </c>
    </row>
    <row r="264" spans="2:14">
      <c r="B264" s="201">
        <v>45078</v>
      </c>
      <c r="C264" s="215">
        <v>0.13323251904158301</v>
      </c>
      <c r="D264" s="215"/>
      <c r="E264" s="215">
        <v>0.15769912954472901</v>
      </c>
      <c r="F264" s="215">
        <v>0.17143744789811799</v>
      </c>
      <c r="G264" s="215">
        <v>0.11608069931101</v>
      </c>
      <c r="H264" s="215">
        <v>0.14019337243740701</v>
      </c>
      <c r="I264" s="219"/>
      <c r="J264" s="206">
        <v>25</v>
      </c>
      <c r="K264" s="206">
        <v>39</v>
      </c>
      <c r="L264" s="206">
        <v>28</v>
      </c>
      <c r="M264" s="206">
        <v>20</v>
      </c>
      <c r="N264" s="206">
        <v>23</v>
      </c>
    </row>
    <row r="265" spans="2:14">
      <c r="B265" s="201">
        <v>45108</v>
      </c>
      <c r="C265" s="215">
        <v>0.13360193517817101</v>
      </c>
      <c r="D265" s="215"/>
      <c r="E265" s="215">
        <v>0.15763853943497899</v>
      </c>
      <c r="F265" s="215">
        <v>0.170466560740345</v>
      </c>
      <c r="G265" s="215">
        <v>0.116860279722124</v>
      </c>
      <c r="H265" s="215">
        <v>0.14043754907585901</v>
      </c>
      <c r="I265" s="219"/>
      <c r="J265" s="206">
        <v>24</v>
      </c>
      <c r="K265" s="206">
        <v>39</v>
      </c>
      <c r="L265" s="206">
        <v>29</v>
      </c>
      <c r="M265" s="206">
        <v>21</v>
      </c>
      <c r="N265" s="206">
        <v>22</v>
      </c>
    </row>
    <row r="266" spans="2:14">
      <c r="B266" s="201">
        <v>45139</v>
      </c>
      <c r="C266" s="215">
        <v>0.13369387027990901</v>
      </c>
      <c r="D266" s="215"/>
      <c r="E266" s="215">
        <v>0.157714841600752</v>
      </c>
      <c r="F266" s="215">
        <v>0.17039969204299599</v>
      </c>
      <c r="G266" s="215">
        <v>0.116822362542331</v>
      </c>
      <c r="H266" s="215">
        <v>0.14050539834075501</v>
      </c>
      <c r="I266" s="219"/>
      <c r="J266" s="206">
        <v>22</v>
      </c>
      <c r="K266" s="206">
        <v>40</v>
      </c>
      <c r="L266" s="206">
        <v>30</v>
      </c>
      <c r="M266" s="206">
        <v>21</v>
      </c>
      <c r="N266" s="206">
        <v>22</v>
      </c>
    </row>
    <row r="267" spans="2:14">
      <c r="B267" s="201">
        <v>45170</v>
      </c>
      <c r="C267" s="215">
        <v>0.13387138645642399</v>
      </c>
      <c r="D267" s="215"/>
      <c r="E267" s="215">
        <v>0.151600157238102</v>
      </c>
      <c r="F267" s="215">
        <v>0.169650190007127</v>
      </c>
      <c r="G267" s="215">
        <v>0.11705533656042801</v>
      </c>
      <c r="H267" s="215">
        <v>0.139104271517941</v>
      </c>
      <c r="I267" s="219"/>
      <c r="J267" s="206">
        <v>26</v>
      </c>
      <c r="K267" s="206">
        <v>42</v>
      </c>
      <c r="L267" s="206">
        <v>26</v>
      </c>
      <c r="M267" s="206">
        <v>21</v>
      </c>
      <c r="N267" s="206">
        <v>20</v>
      </c>
    </row>
    <row r="268" spans="2:14">
      <c r="B268" s="201">
        <v>45200</v>
      </c>
      <c r="C268" s="215">
        <v>0.13383870782939</v>
      </c>
      <c r="D268" s="215"/>
      <c r="E268" s="215">
        <v>0.15127477838557599</v>
      </c>
      <c r="F268" s="215">
        <v>0.16943276351852499</v>
      </c>
      <c r="G268" s="215">
        <v>0.118233483945093</v>
      </c>
      <c r="H268" s="215">
        <v>0.138993001205726</v>
      </c>
      <c r="I268" s="219"/>
      <c r="J268" s="206">
        <v>28</v>
      </c>
      <c r="K268" s="206">
        <v>38</v>
      </c>
      <c r="L268" s="206">
        <v>28</v>
      </c>
      <c r="M268" s="206">
        <v>19</v>
      </c>
      <c r="N268" s="206">
        <v>22</v>
      </c>
    </row>
    <row r="269" spans="2:14">
      <c r="B269" s="201">
        <v>45231</v>
      </c>
      <c r="C269" s="215">
        <v>0.136071552676336</v>
      </c>
      <c r="D269" s="215"/>
      <c r="E269" s="215">
        <v>0.151025136440604</v>
      </c>
      <c r="F269" s="215">
        <v>0.16840520017637201</v>
      </c>
      <c r="G269" s="215">
        <v>0.118271966805211</v>
      </c>
      <c r="H269" s="215">
        <v>0.14044346854834699</v>
      </c>
      <c r="I269" s="207"/>
      <c r="J269" s="206">
        <v>26</v>
      </c>
      <c r="K269" s="206">
        <v>36</v>
      </c>
      <c r="L269" s="206">
        <v>33</v>
      </c>
      <c r="M269" s="206">
        <v>18</v>
      </c>
      <c r="N269" s="206">
        <v>22</v>
      </c>
    </row>
    <row r="270" spans="2:14">
      <c r="B270" s="201">
        <v>45261</v>
      </c>
      <c r="C270" s="215">
        <v>0.13787122611568101</v>
      </c>
      <c r="D270" s="215"/>
      <c r="E270" s="215">
        <v>0.15504123444085399</v>
      </c>
      <c r="F270" s="215">
        <v>0.16943730484198199</v>
      </c>
      <c r="G270" s="215">
        <v>0.12105312628919999</v>
      </c>
      <c r="H270" s="215">
        <v>0.142746779187964</v>
      </c>
      <c r="J270" s="206">
        <v>23</v>
      </c>
      <c r="K270" s="206">
        <v>37</v>
      </c>
      <c r="L270" s="206">
        <v>33</v>
      </c>
      <c r="M270" s="206">
        <v>19</v>
      </c>
      <c r="N270" s="206">
        <v>23</v>
      </c>
    </row>
    <row r="271" spans="2:14">
      <c r="B271" s="201">
        <v>45292</v>
      </c>
      <c r="C271" s="215">
        <v>0.138736135808089</v>
      </c>
      <c r="D271" s="215"/>
      <c r="E271" s="215">
        <v>0.15818266216117899</v>
      </c>
      <c r="F271" s="215">
        <v>0.171482096084421</v>
      </c>
      <c r="G271" s="215">
        <v>0.120880078471401</v>
      </c>
      <c r="H271" s="215">
        <v>0.144313004702982</v>
      </c>
      <c r="J271" s="206">
        <v>23</v>
      </c>
      <c r="K271" s="206">
        <v>37</v>
      </c>
      <c r="L271" s="206">
        <v>33</v>
      </c>
      <c r="M271" s="206">
        <v>20</v>
      </c>
      <c r="N271" s="206">
        <v>22</v>
      </c>
    </row>
    <row r="272" spans="2:14">
      <c r="B272" s="201">
        <v>45323</v>
      </c>
      <c r="C272" s="215">
        <v>0.134500292342176</v>
      </c>
      <c r="D272" s="215"/>
      <c r="E272" s="215">
        <v>0.15873102340044801</v>
      </c>
      <c r="F272" s="215">
        <v>0.17190973800326501</v>
      </c>
      <c r="G272" s="215">
        <v>0.12035763743500499</v>
      </c>
      <c r="H272" s="215">
        <v>0.14140429391440401</v>
      </c>
      <c r="J272" s="206">
        <v>22</v>
      </c>
      <c r="K272" s="206">
        <v>39</v>
      </c>
      <c r="L272" s="206">
        <v>34</v>
      </c>
      <c r="M272" s="206">
        <v>16</v>
      </c>
      <c r="N272" s="206">
        <v>24</v>
      </c>
    </row>
    <row r="273" spans="2:14">
      <c r="B273" s="201">
        <v>45352</v>
      </c>
      <c r="C273" s="215">
        <v>0.131730612983954</v>
      </c>
      <c r="D273" s="215"/>
      <c r="E273" s="215">
        <v>0.159343532965947</v>
      </c>
      <c r="F273" s="215">
        <v>0.17158285173361201</v>
      </c>
      <c r="G273" s="215">
        <v>0.118949771135655</v>
      </c>
      <c r="H273" s="215">
        <v>0.13951224350872199</v>
      </c>
      <c r="J273" s="206">
        <v>24</v>
      </c>
      <c r="K273" s="206">
        <v>34</v>
      </c>
      <c r="L273" s="206">
        <v>36</v>
      </c>
      <c r="M273" s="206">
        <v>16</v>
      </c>
      <c r="N273" s="206">
        <v>25</v>
      </c>
    </row>
    <row r="274" spans="2:14">
      <c r="B274" s="201">
        <v>45383</v>
      </c>
      <c r="C274" s="215">
        <v>0.131669001026993</v>
      </c>
      <c r="D274" s="215"/>
      <c r="E274" s="215">
        <v>0.160335524029145</v>
      </c>
      <c r="F274" s="215">
        <v>0.17234934299693799</v>
      </c>
      <c r="G274" s="215">
        <v>0.11953332163720599</v>
      </c>
      <c r="H274" s="215">
        <v>0.13970102265632101</v>
      </c>
      <c r="J274" s="206">
        <v>24</v>
      </c>
      <c r="K274" s="206">
        <v>37</v>
      </c>
      <c r="L274" s="206">
        <v>32</v>
      </c>
      <c r="M274" s="206">
        <v>17</v>
      </c>
      <c r="N274" s="206">
        <v>25</v>
      </c>
    </row>
    <row r="275" spans="2:14">
      <c r="B275" s="201">
        <v>45413</v>
      </c>
      <c r="C275" s="215">
        <v>0.130410200574648</v>
      </c>
      <c r="D275" s="215"/>
      <c r="E275" s="215">
        <v>0.16008743045110499</v>
      </c>
      <c r="F275" s="215">
        <v>0.17154183621697999</v>
      </c>
      <c r="G275" s="215">
        <v>0.121814753861689</v>
      </c>
      <c r="H275" s="215">
        <v>0.13868338042493</v>
      </c>
      <c r="J275" s="206">
        <v>23</v>
      </c>
      <c r="K275" s="206">
        <v>39</v>
      </c>
      <c r="L275" s="206">
        <v>31</v>
      </c>
      <c r="M275" s="206">
        <v>17</v>
      </c>
      <c r="N275" s="206">
        <v>25</v>
      </c>
    </row>
    <row r="276" spans="2:14">
      <c r="B276" s="201">
        <v>45444</v>
      </c>
      <c r="C276" s="215">
        <v>0.129224962575161</v>
      </c>
      <c r="D276" s="215"/>
      <c r="E276" s="215">
        <v>0.16126299874497199</v>
      </c>
      <c r="F276" s="215">
        <v>0.17024408162537399</v>
      </c>
      <c r="G276" s="215">
        <v>0.12268820116026</v>
      </c>
      <c r="H276" s="215">
        <v>0.137974958714283</v>
      </c>
      <c r="J276" s="206">
        <v>26</v>
      </c>
      <c r="K276" s="206">
        <v>36</v>
      </c>
      <c r="L276" s="206">
        <v>31</v>
      </c>
      <c r="M276" s="206">
        <v>15</v>
      </c>
      <c r="N276" s="206">
        <v>27</v>
      </c>
    </row>
    <row r="277" spans="2:14">
      <c r="B277" s="201">
        <v>45474</v>
      </c>
      <c r="C277" s="215">
        <v>0.12840147326295501</v>
      </c>
      <c r="D277" s="215"/>
      <c r="E277" s="215">
        <v>0.16084547997274601</v>
      </c>
      <c r="F277" s="215">
        <v>0.17051631940897999</v>
      </c>
      <c r="G277" s="215">
        <v>0.122122378838002</v>
      </c>
      <c r="H277" s="215">
        <v>0.13723527080890099</v>
      </c>
      <c r="J277" s="206">
        <v>26</v>
      </c>
      <c r="K277" s="206">
        <v>34</v>
      </c>
      <c r="L277" s="206">
        <v>33</v>
      </c>
      <c r="M277" s="206">
        <v>15</v>
      </c>
      <c r="N277" s="206">
        <v>27</v>
      </c>
    </row>
    <row r="278" spans="2:14">
      <c r="B278" s="201">
        <v>45505</v>
      </c>
      <c r="C278" s="215">
        <v>0.127500448479381</v>
      </c>
      <c r="D278" s="215"/>
      <c r="E278" s="215">
        <v>0.15982646732560801</v>
      </c>
      <c r="F278" s="215">
        <v>0.16935791981499199</v>
      </c>
      <c r="G278" s="215">
        <v>0.120536155294033</v>
      </c>
      <c r="H278" s="215">
        <v>0.136238229855595</v>
      </c>
      <c r="J278" s="206">
        <v>28</v>
      </c>
      <c r="K278" s="206">
        <v>33</v>
      </c>
      <c r="L278" s="206">
        <v>31</v>
      </c>
      <c r="M278" s="206">
        <v>16</v>
      </c>
      <c r="N278" s="206">
        <v>27</v>
      </c>
    </row>
    <row r="279" spans="2:14">
      <c r="B279" s="201">
        <v>45536</v>
      </c>
      <c r="C279" s="54">
        <v>0.12861240780620001</v>
      </c>
      <c r="D279" s="54"/>
      <c r="E279" s="54">
        <v>0.15910035482109799</v>
      </c>
      <c r="F279" s="54">
        <v>0.165856719005883</v>
      </c>
      <c r="G279" s="54">
        <v>0.12131061587520101</v>
      </c>
      <c r="H279" s="54">
        <v>0.13673298420243199</v>
      </c>
      <c r="J279" s="10">
        <v>29</v>
      </c>
      <c r="K279" s="10">
        <v>37</v>
      </c>
      <c r="L279" s="10">
        <v>26</v>
      </c>
      <c r="M279" s="10">
        <v>16</v>
      </c>
      <c r="N279" s="10">
        <v>27</v>
      </c>
    </row>
    <row r="280" spans="2:14">
      <c r="B280" s="201">
        <v>45566</v>
      </c>
      <c r="C280" s="54">
        <v>0.12927211913307499</v>
      </c>
      <c r="D280" s="54"/>
      <c r="E280" s="54">
        <v>0.16643760275240299</v>
      </c>
      <c r="F280" s="54">
        <v>0.165317755397768</v>
      </c>
      <c r="G280" s="54">
        <v>0.123769122733241</v>
      </c>
      <c r="H280" s="54">
        <v>0.13882292731732601</v>
      </c>
      <c r="J280" s="10">
        <v>27</v>
      </c>
      <c r="K280" s="10">
        <v>39</v>
      </c>
      <c r="L280" s="10">
        <v>22</v>
      </c>
      <c r="M280" s="10">
        <v>19</v>
      </c>
      <c r="N280" s="10">
        <v>28</v>
      </c>
    </row>
    <row r="281" spans="2:14">
      <c r="B281" s="201">
        <v>45597</v>
      </c>
      <c r="C281" s="54">
        <v>0.13709220876402101</v>
      </c>
      <c r="D281" s="54"/>
      <c r="E281" s="54">
        <v>0.16660637638723699</v>
      </c>
      <c r="F281" s="54">
        <v>0.16534821599080601</v>
      </c>
      <c r="G281" s="54">
        <v>0.122734646764063</v>
      </c>
      <c r="H281" s="54">
        <v>0.14431407423162401</v>
      </c>
      <c r="J281" s="10">
        <v>27</v>
      </c>
      <c r="K281" s="10">
        <v>38</v>
      </c>
      <c r="L281" s="10">
        <v>25</v>
      </c>
      <c r="M281" s="10">
        <v>16</v>
      </c>
      <c r="N281" s="10">
        <v>29</v>
      </c>
    </row>
    <row r="282" spans="2:14">
      <c r="B282" s="201">
        <v>45627</v>
      </c>
      <c r="C282" s="54">
        <v>0.142815468529708</v>
      </c>
      <c r="D282" s="54"/>
      <c r="E282" s="54">
        <v>0.17026121940025901</v>
      </c>
      <c r="F282" s="54">
        <v>0.16752369980908499</v>
      </c>
      <c r="G282" s="54">
        <v>0.126521841797027</v>
      </c>
      <c r="H282" s="54">
        <v>0.149398564295567</v>
      </c>
      <c r="J282" s="10">
        <v>21</v>
      </c>
      <c r="K282" s="10">
        <v>45</v>
      </c>
      <c r="L282" s="10">
        <v>20</v>
      </c>
      <c r="M282" s="10">
        <v>15</v>
      </c>
      <c r="N282" s="10">
        <v>34</v>
      </c>
    </row>
    <row r="283" spans="2:14">
      <c r="B283" s="201">
        <v>45658</v>
      </c>
      <c r="C283" s="54">
        <v>0.14462029588715</v>
      </c>
      <c r="D283" s="54"/>
      <c r="E283" s="54">
        <v>0.17343975624906599</v>
      </c>
      <c r="F283" s="54">
        <v>0.16908034438243</v>
      </c>
      <c r="G283" s="54">
        <v>0.126544544911983</v>
      </c>
      <c r="H283" s="54">
        <v>0.15148655247690199</v>
      </c>
      <c r="J283" s="10">
        <v>21</v>
      </c>
      <c r="K283" s="10">
        <v>40</v>
      </c>
      <c r="L283" s="10">
        <v>27</v>
      </c>
      <c r="M283" s="10">
        <v>13</v>
      </c>
      <c r="N283" s="10">
        <v>34</v>
      </c>
    </row>
    <row r="284" spans="2:14">
      <c r="B284" s="201">
        <v>45689</v>
      </c>
      <c r="C284" s="54">
        <v>0.142145135590976</v>
      </c>
      <c r="D284" s="54"/>
      <c r="E284" s="54">
        <v>0.17203758071015299</v>
      </c>
      <c r="F284" s="54">
        <v>0.168476512038365</v>
      </c>
      <c r="G284" s="54">
        <v>0.125677099907297</v>
      </c>
      <c r="H284" s="54">
        <v>0.149288351363556</v>
      </c>
      <c r="J284" s="10">
        <v>21</v>
      </c>
      <c r="K284" s="10">
        <v>41</v>
      </c>
      <c r="L284" s="10">
        <v>26</v>
      </c>
      <c r="M284" s="10">
        <v>14</v>
      </c>
      <c r="N284" s="10">
        <v>33</v>
      </c>
    </row>
    <row r="285" spans="2:14">
      <c r="B285" s="294"/>
      <c r="C285" s="54"/>
      <c r="D285" s="54"/>
      <c r="E285" s="54"/>
      <c r="F285" s="54"/>
      <c r="G285" s="54"/>
      <c r="H285" s="54"/>
      <c r="J285" s="10"/>
      <c r="K285" s="10"/>
      <c r="L285" s="10"/>
      <c r="M285" s="10"/>
      <c r="N285" s="10"/>
    </row>
    <row r="286" spans="2:14">
      <c r="B286" s="3"/>
      <c r="C286" s="54"/>
      <c r="D286" s="54"/>
      <c r="E286" s="54"/>
      <c r="F286" s="54"/>
      <c r="G286" s="54"/>
      <c r="H286" s="54"/>
      <c r="J286" s="10"/>
      <c r="K286" s="10"/>
      <c r="L286" s="10"/>
      <c r="M286" s="10"/>
      <c r="N286" s="10"/>
    </row>
    <row r="287" spans="2:14">
      <c r="B287" s="220" t="s">
        <v>297</v>
      </c>
      <c r="C287" s="54"/>
      <c r="D287" s="54"/>
      <c r="E287" s="54"/>
      <c r="F287" s="54"/>
      <c r="G287" s="54"/>
      <c r="H287" s="54"/>
    </row>
    <row r="288" spans="2:14">
      <c r="B288" s="220" t="s">
        <v>300</v>
      </c>
      <c r="C288" s="54"/>
      <c r="D288" s="54"/>
      <c r="E288" s="54"/>
      <c r="F288" s="54"/>
      <c r="G288" s="54"/>
      <c r="H288" s="54"/>
    </row>
    <row r="289" spans="2:2">
      <c r="B289" s="205" t="s">
        <v>237</v>
      </c>
    </row>
    <row r="290" spans="2:2">
      <c r="B290" s="205" t="s">
        <v>238</v>
      </c>
    </row>
    <row r="291" spans="2:2">
      <c r="B291" s="221" t="s">
        <v>239</v>
      </c>
    </row>
    <row r="292" spans="2:2">
      <c r="B292" s="205" t="s">
        <v>240</v>
      </c>
    </row>
    <row r="293" spans="2:2">
      <c r="B293" s="205" t="s">
        <v>265</v>
      </c>
    </row>
    <row r="294" spans="2:2">
      <c r="B294" s="205" t="s">
        <v>333</v>
      </c>
    </row>
    <row r="295" spans="2:2">
      <c r="B295" s="205" t="s">
        <v>266</v>
      </c>
    </row>
    <row r="296" spans="2:2">
      <c r="B296" s="9" t="s">
        <v>337</v>
      </c>
    </row>
  </sheetData>
  <mergeCells count="4">
    <mergeCell ref="B11:B12"/>
    <mergeCell ref="C11:H11"/>
    <mergeCell ref="J11:N11"/>
    <mergeCell ref="A8:Q8"/>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dimension ref="A1:V292"/>
  <sheetViews>
    <sheetView showGridLines="0" zoomScaleNormal="100" workbookViewId="0">
      <pane xSplit="2" ySplit="13" topLeftCell="C267" activePane="bottomRight" state="frozen"/>
      <selection activeCell="C12" sqref="C12"/>
      <selection pane="topRight" activeCell="C12" sqref="C12"/>
      <selection pane="bottomLeft" activeCell="C12" sqref="C12"/>
      <selection pane="bottomRight" activeCell="H284" sqref="H284"/>
    </sheetView>
  </sheetViews>
  <sheetFormatPr baseColWidth="10" defaultColWidth="11.42578125" defaultRowHeight="15"/>
  <cols>
    <col min="1" max="4" width="11.42578125" style="9"/>
    <col min="5" max="5" width="13.5703125" style="9" bestFit="1" customWidth="1"/>
    <col min="6" max="8" width="11.42578125" style="9"/>
    <col min="9" max="9" width="2.5703125" style="9" customWidth="1"/>
    <col min="10" max="16384" width="11.42578125" style="9"/>
  </cols>
  <sheetData>
    <row r="1" spans="1:17">
      <c r="A1" s="16"/>
    </row>
    <row r="2" spans="1:17">
      <c r="B2" s="8"/>
    </row>
    <row r="8" spans="1:17">
      <c r="A8" s="363"/>
      <c r="B8" s="363"/>
      <c r="C8" s="363"/>
      <c r="D8" s="363"/>
      <c r="E8" s="363"/>
      <c r="F8" s="363"/>
      <c r="G8" s="363"/>
      <c r="H8" s="363"/>
      <c r="I8" s="363"/>
      <c r="J8" s="363"/>
      <c r="K8" s="363"/>
      <c r="L8" s="363"/>
      <c r="M8" s="363"/>
      <c r="N8" s="363"/>
      <c r="O8" s="363"/>
      <c r="P8" s="363"/>
      <c r="Q8" s="363"/>
    </row>
    <row r="9" spans="1:17">
      <c r="B9" s="8"/>
    </row>
    <row r="10" spans="1:17">
      <c r="B10" s="4"/>
    </row>
    <row r="11" spans="1:17" ht="15.75" thickBot="1"/>
    <row r="12" spans="1:17" ht="15.75" thickTop="1">
      <c r="B12" s="398" t="s">
        <v>7</v>
      </c>
      <c r="C12" s="398" t="s">
        <v>246</v>
      </c>
      <c r="D12" s="398"/>
      <c r="E12" s="398"/>
      <c r="F12" s="398"/>
      <c r="G12" s="398"/>
      <c r="H12" s="398"/>
    </row>
    <row r="13" spans="1:17" ht="15.75" thickBot="1">
      <c r="B13" s="399"/>
      <c r="C13" s="332" t="s">
        <v>60</v>
      </c>
      <c r="D13" s="332" t="s">
        <v>30</v>
      </c>
      <c r="E13" s="332" t="s">
        <v>31</v>
      </c>
      <c r="F13" s="332" t="s">
        <v>32</v>
      </c>
      <c r="G13" s="332" t="s">
        <v>61</v>
      </c>
      <c r="H13" s="332" t="s">
        <v>1</v>
      </c>
    </row>
    <row r="14" spans="1:17" ht="15.75" thickTop="1">
      <c r="B14" s="322">
        <v>37438</v>
      </c>
      <c r="C14" s="215">
        <v>0.10588664088571501</v>
      </c>
      <c r="D14" s="215">
        <v>7.2898655842527693E-2</v>
      </c>
      <c r="E14" s="215">
        <v>3.6116503613618497E-2</v>
      </c>
      <c r="F14" s="215">
        <v>7.0152419660616194E-2</v>
      </c>
      <c r="G14" s="215"/>
      <c r="H14" s="215">
        <v>9.0538018641148396E-2</v>
      </c>
    </row>
    <row r="15" spans="1:17">
      <c r="B15" s="322">
        <v>37469</v>
      </c>
      <c r="C15" s="215">
        <v>0.103578865390356</v>
      </c>
      <c r="D15" s="215">
        <v>7.1275451376554597E-2</v>
      </c>
      <c r="E15" s="215">
        <v>3.72809024455018E-2</v>
      </c>
      <c r="F15" s="215">
        <v>6.9892159966044407E-2</v>
      </c>
      <c r="G15" s="215"/>
      <c r="H15" s="215">
        <v>8.8438700416796301E-2</v>
      </c>
    </row>
    <row r="16" spans="1:17">
      <c r="B16" s="322">
        <v>37500</v>
      </c>
      <c r="C16" s="215">
        <v>0.10673254171595099</v>
      </c>
      <c r="D16" s="215">
        <v>6.2637998984602497E-2</v>
      </c>
      <c r="E16" s="215">
        <v>8.3580937191489693E-2</v>
      </c>
      <c r="F16" s="215">
        <v>6.6310760413453407E-2</v>
      </c>
      <c r="G16" s="215"/>
      <c r="H16" s="215">
        <v>8.8472224607225397E-2</v>
      </c>
    </row>
    <row r="17" spans="2:8">
      <c r="B17" s="322">
        <v>37530</v>
      </c>
      <c r="C17" s="215">
        <v>0.109988540037448</v>
      </c>
      <c r="D17" s="215">
        <v>6.6735835943146804E-2</v>
      </c>
      <c r="E17" s="215">
        <v>5.6503584176174099E-2</v>
      </c>
      <c r="F17" s="215">
        <v>6.4489313226522599E-2</v>
      </c>
      <c r="G17" s="215"/>
      <c r="H17" s="215">
        <v>9.1236208178568798E-2</v>
      </c>
    </row>
    <row r="18" spans="2:8">
      <c r="B18" s="322">
        <v>37561</v>
      </c>
      <c r="C18" s="215">
        <v>0.11650477100390701</v>
      </c>
      <c r="D18" s="215">
        <v>6.6038544113157904E-2</v>
      </c>
      <c r="E18" s="215">
        <v>6.0843832819252701E-2</v>
      </c>
      <c r="F18" s="215">
        <v>6.5976130504621894E-2</v>
      </c>
      <c r="G18" s="215"/>
      <c r="H18" s="215">
        <v>9.4472750245272893E-2</v>
      </c>
    </row>
    <row r="19" spans="2:8">
      <c r="B19" s="322">
        <v>37591</v>
      </c>
      <c r="C19" s="215">
        <v>9.6036915289214E-2</v>
      </c>
      <c r="D19" s="215">
        <v>6.1207801965587699E-2</v>
      </c>
      <c r="E19" s="215">
        <v>7.1009895385432995E-2</v>
      </c>
      <c r="F19" s="215">
        <v>5.3650224430257597E-2</v>
      </c>
      <c r="G19" s="215"/>
      <c r="H19" s="215">
        <v>8.0475712382119494E-2</v>
      </c>
    </row>
    <row r="20" spans="2:8">
      <c r="B20" s="322">
        <v>37622</v>
      </c>
      <c r="C20" s="215">
        <v>0.10494727755170601</v>
      </c>
      <c r="D20" s="215">
        <v>7.0444503127885499E-2</v>
      </c>
      <c r="E20" s="215">
        <v>9.31001561322303E-2</v>
      </c>
      <c r="F20" s="215">
        <v>6.2194192757418297E-2</v>
      </c>
      <c r="G20" s="215"/>
      <c r="H20" s="215">
        <v>8.98186181328441E-2</v>
      </c>
    </row>
    <row r="21" spans="2:8">
      <c r="B21" s="322">
        <v>37653</v>
      </c>
      <c r="C21" s="215">
        <v>0.10870673953555</v>
      </c>
      <c r="D21" s="215">
        <v>7.4788597572739202E-2</v>
      </c>
      <c r="E21" s="215">
        <v>8.7725123967052704E-2</v>
      </c>
      <c r="F21" s="215">
        <v>5.7929413397244799E-2</v>
      </c>
      <c r="G21" s="215"/>
      <c r="H21" s="215">
        <v>9.2705182107065007E-2</v>
      </c>
    </row>
    <row r="22" spans="2:8">
      <c r="B22" s="322">
        <v>37681</v>
      </c>
      <c r="C22" s="215">
        <v>0.106909393751646</v>
      </c>
      <c r="D22" s="215">
        <v>8.3975634222269196E-2</v>
      </c>
      <c r="E22" s="215">
        <v>8.5944362157452298E-2</v>
      </c>
      <c r="F22" s="215">
        <v>5.8291256898949297E-2</v>
      </c>
      <c r="G22" s="215"/>
      <c r="H22" s="215">
        <v>9.5608033709019102E-2</v>
      </c>
    </row>
    <row r="23" spans="2:8">
      <c r="B23" s="322">
        <v>37712</v>
      </c>
      <c r="C23" s="215">
        <v>0.101970796311914</v>
      </c>
      <c r="D23" s="215">
        <v>7.8704815589053304E-2</v>
      </c>
      <c r="E23" s="215">
        <v>8.1247355657192599E-2</v>
      </c>
      <c r="F23" s="215">
        <v>6.5147813568569302E-2</v>
      </c>
      <c r="G23" s="215"/>
      <c r="H23" s="215">
        <v>9.17523909124561E-2</v>
      </c>
    </row>
    <row r="24" spans="2:8">
      <c r="B24" s="322">
        <v>37742</v>
      </c>
      <c r="C24" s="215">
        <v>0.109474000568667</v>
      </c>
      <c r="D24" s="215">
        <v>8.1146538023235695E-2</v>
      </c>
      <c r="E24" s="215">
        <v>7.4091626184580803E-2</v>
      </c>
      <c r="F24" s="215">
        <v>6.0757532883541299E-2</v>
      </c>
      <c r="G24" s="215"/>
      <c r="H24" s="215">
        <v>9.6249473567523905E-2</v>
      </c>
    </row>
    <row r="25" spans="2:8">
      <c r="B25" s="322">
        <v>37773</v>
      </c>
      <c r="C25" s="215">
        <v>9.7427425893882105E-2</v>
      </c>
      <c r="D25" s="215">
        <v>8.44330480231366E-2</v>
      </c>
      <c r="E25" s="215">
        <v>7.0799068543777002E-2</v>
      </c>
      <c r="F25" s="215">
        <v>5.7056374036611603E-2</v>
      </c>
      <c r="G25" s="215"/>
      <c r="H25" s="215">
        <v>8.9355135264003099E-2</v>
      </c>
    </row>
    <row r="26" spans="2:8">
      <c r="B26" s="322">
        <v>37803</v>
      </c>
      <c r="C26" s="215">
        <v>0.10031226318297599</v>
      </c>
      <c r="D26" s="215">
        <v>8.8188581518663101E-2</v>
      </c>
      <c r="E26" s="215">
        <v>6.4915857234452506E-2</v>
      </c>
      <c r="F26" s="215">
        <v>5.3795665332890701E-2</v>
      </c>
      <c r="G26" s="215"/>
      <c r="H26" s="215">
        <v>9.1493146615906407E-2</v>
      </c>
    </row>
    <row r="27" spans="2:8">
      <c r="B27" s="322">
        <v>37834</v>
      </c>
      <c r="C27" s="215">
        <v>0.108278977322757</v>
      </c>
      <c r="D27" s="215">
        <v>8.8268677685509903E-2</v>
      </c>
      <c r="E27" s="215">
        <v>5.9146660325773801E-2</v>
      </c>
      <c r="F27" s="215">
        <v>5.7677800419515798E-2</v>
      </c>
      <c r="G27" s="215"/>
      <c r="H27" s="215">
        <v>9.6176984214813799E-2</v>
      </c>
    </row>
    <row r="28" spans="2:8">
      <c r="B28" s="322">
        <v>37865</v>
      </c>
      <c r="C28" s="215">
        <v>0.100983503973921</v>
      </c>
      <c r="D28" s="215">
        <v>8.2724298826054296E-2</v>
      </c>
      <c r="E28" s="215">
        <v>5.8661825184989101E-2</v>
      </c>
      <c r="F28" s="215">
        <v>5.6159479796508302E-2</v>
      </c>
      <c r="G28" s="215"/>
      <c r="H28" s="215">
        <v>9.0063742964891794E-2</v>
      </c>
    </row>
    <row r="29" spans="2:8">
      <c r="B29" s="322">
        <v>37895</v>
      </c>
      <c r="C29" s="215">
        <v>9.8216076557316706E-2</v>
      </c>
      <c r="D29" s="215">
        <v>0.11580006583282799</v>
      </c>
      <c r="E29" s="215">
        <v>5.4913223914720699E-2</v>
      </c>
      <c r="F29" s="215">
        <v>5.32078517734643E-2</v>
      </c>
      <c r="G29" s="215"/>
      <c r="H29" s="215">
        <v>9.6696374089575501E-2</v>
      </c>
    </row>
    <row r="30" spans="2:8">
      <c r="B30" s="322">
        <v>37926</v>
      </c>
      <c r="C30" s="215">
        <v>9.5819739617384506E-2</v>
      </c>
      <c r="D30" s="215">
        <v>0.124442670829799</v>
      </c>
      <c r="E30" s="215">
        <v>5.7331636540649801E-2</v>
      </c>
      <c r="F30" s="215">
        <v>5.3071589636671301E-2</v>
      </c>
      <c r="G30" s="215"/>
      <c r="H30" s="215">
        <v>9.7611755016337995E-2</v>
      </c>
    </row>
    <row r="31" spans="2:8">
      <c r="B31" s="322">
        <v>37956</v>
      </c>
      <c r="C31" s="215">
        <v>8.1479554706254398E-2</v>
      </c>
      <c r="D31" s="215">
        <v>9.7518916362532904E-2</v>
      </c>
      <c r="E31" s="215">
        <v>4.2810403589297101E-2</v>
      </c>
      <c r="F31" s="215">
        <v>4.1194910198020997E-2</v>
      </c>
      <c r="G31" s="215"/>
      <c r="H31" s="215">
        <v>7.9984798965036394E-2</v>
      </c>
    </row>
    <row r="32" spans="2:8">
      <c r="B32" s="322">
        <v>37987</v>
      </c>
      <c r="C32" s="215">
        <v>8.8598676892290396E-2</v>
      </c>
      <c r="D32" s="215">
        <v>0.106852804196855</v>
      </c>
      <c r="E32" s="215">
        <v>5.04800716388338E-2</v>
      </c>
      <c r="F32" s="215">
        <v>4.8035307754312702E-2</v>
      </c>
      <c r="G32" s="215"/>
      <c r="H32" s="215">
        <v>8.7682164903022594E-2</v>
      </c>
    </row>
    <row r="33" spans="2:8">
      <c r="B33" s="322">
        <v>38018</v>
      </c>
      <c r="C33" s="215">
        <v>9.4202205771538497E-2</v>
      </c>
      <c r="D33" s="215">
        <v>0.12806984601876101</v>
      </c>
      <c r="E33" s="215">
        <v>6.0241670444741199E-2</v>
      </c>
      <c r="F33" s="215">
        <v>5.1740991166731101E-2</v>
      </c>
      <c r="G33" s="215"/>
      <c r="H33" s="215">
        <v>9.7445011435257606E-2</v>
      </c>
    </row>
    <row r="34" spans="2:8">
      <c r="B34" s="322">
        <v>38047</v>
      </c>
      <c r="C34" s="215">
        <v>8.9533990326870996E-2</v>
      </c>
      <c r="D34" s="215">
        <v>8.0206460789494199E-2</v>
      </c>
      <c r="E34" s="215">
        <v>4.8214361333601401E-2</v>
      </c>
      <c r="F34" s="215">
        <v>4.7687844521244298E-2</v>
      </c>
      <c r="G34" s="215"/>
      <c r="H34" s="215">
        <v>8.0446998429844804E-2</v>
      </c>
    </row>
    <row r="35" spans="2:8">
      <c r="B35" s="322">
        <v>38078</v>
      </c>
      <c r="C35" s="215">
        <v>8.8511590808497007E-2</v>
      </c>
      <c r="D35" s="215">
        <v>7.4395714133651106E-2</v>
      </c>
      <c r="E35" s="215">
        <v>6.0061114869461203E-2</v>
      </c>
      <c r="F35" s="215">
        <v>4.7970870206083802E-2</v>
      </c>
      <c r="G35" s="215"/>
      <c r="H35" s="215">
        <v>7.8586224926441198E-2</v>
      </c>
    </row>
    <row r="36" spans="2:8">
      <c r="B36" s="322">
        <v>38108</v>
      </c>
      <c r="C36" s="215">
        <v>9.0712198345807002E-2</v>
      </c>
      <c r="D36" s="215">
        <v>7.69824424742378E-2</v>
      </c>
      <c r="E36" s="215">
        <v>6.4280861065732497E-2</v>
      </c>
      <c r="F36" s="215">
        <v>4.5620900106353703E-2</v>
      </c>
      <c r="G36" s="215"/>
      <c r="H36" s="215">
        <v>8.0392401715202205E-2</v>
      </c>
    </row>
    <row r="37" spans="2:8" ht="15.75" customHeight="1">
      <c r="B37" s="322">
        <v>38139</v>
      </c>
      <c r="C37" s="215">
        <v>7.6621047140568596E-2</v>
      </c>
      <c r="D37" s="215">
        <v>6.9445500738757798E-2</v>
      </c>
      <c r="E37" s="215">
        <v>5.2637898239951901E-2</v>
      </c>
      <c r="F37" s="215">
        <v>3.8713235800131897E-2</v>
      </c>
      <c r="G37" s="215"/>
      <c r="H37" s="215">
        <v>6.8966882541234203E-2</v>
      </c>
    </row>
    <row r="38" spans="2:8" ht="15" customHeight="1">
      <c r="B38" s="322">
        <v>38169</v>
      </c>
      <c r="C38" s="215">
        <v>8.5266424632956195E-2</v>
      </c>
      <c r="D38" s="215">
        <v>6.8117153391896307E-2</v>
      </c>
      <c r="E38" s="215">
        <v>5.6758162616219E-2</v>
      </c>
      <c r="F38" s="215">
        <v>4.0114097737199803E-2</v>
      </c>
      <c r="G38" s="215"/>
      <c r="H38" s="215">
        <v>7.35753475708502E-2</v>
      </c>
    </row>
    <row r="39" spans="2:8">
      <c r="B39" s="322">
        <v>38200</v>
      </c>
      <c r="C39" s="215">
        <v>9.6030206262632201E-2</v>
      </c>
      <c r="D39" s="215">
        <v>6.9155394354298697E-2</v>
      </c>
      <c r="E39" s="215">
        <v>7.6769208910578299E-2</v>
      </c>
      <c r="F39" s="215">
        <v>4.1756780076739802E-2</v>
      </c>
      <c r="G39" s="215"/>
      <c r="H39" s="215">
        <v>8.0830205868874599E-2</v>
      </c>
    </row>
    <row r="40" spans="2:8">
      <c r="B40" s="322">
        <v>38231</v>
      </c>
      <c r="C40" s="215">
        <v>9.47404747432741E-2</v>
      </c>
      <c r="D40" s="215">
        <v>6.81279007850073E-2</v>
      </c>
      <c r="E40" s="215">
        <v>6.0321642226746998E-2</v>
      </c>
      <c r="F40" s="215">
        <v>3.6703294930027698E-2</v>
      </c>
      <c r="G40" s="215"/>
      <c r="H40" s="215">
        <v>7.8152333983538602E-2</v>
      </c>
    </row>
    <row r="41" spans="2:8">
      <c r="B41" s="322">
        <v>38261</v>
      </c>
      <c r="C41" s="215">
        <v>9.2784017280538894E-2</v>
      </c>
      <c r="D41" s="215">
        <v>7.1226406558862296E-2</v>
      </c>
      <c r="E41" s="215">
        <v>6.6587743746555503E-2</v>
      </c>
      <c r="F41" s="215">
        <v>3.75128520595647E-2</v>
      </c>
      <c r="G41" s="215"/>
      <c r="H41" s="215">
        <v>7.8363821496559294E-2</v>
      </c>
    </row>
    <row r="42" spans="2:8">
      <c r="B42" s="322">
        <v>38292</v>
      </c>
      <c r="C42" s="215">
        <v>9.7850323417168095E-2</v>
      </c>
      <c r="D42" s="215">
        <v>7.29441935368077E-2</v>
      </c>
      <c r="E42" s="215">
        <v>6.9235388877025406E-2</v>
      </c>
      <c r="F42" s="215">
        <v>3.7480937939219097E-2</v>
      </c>
      <c r="G42" s="215"/>
      <c r="H42" s="215">
        <v>8.1413588968506007E-2</v>
      </c>
    </row>
    <row r="43" spans="2:8">
      <c r="B43" s="322">
        <v>38322</v>
      </c>
      <c r="C43" s="215">
        <v>7.4522558370389305E-2</v>
      </c>
      <c r="D43" s="215">
        <v>5.4149436365536201E-2</v>
      </c>
      <c r="E43" s="215">
        <v>4.7290171141813997E-2</v>
      </c>
      <c r="F43" s="215">
        <v>2.6865259244753002E-2</v>
      </c>
      <c r="G43" s="215"/>
      <c r="H43" s="215">
        <v>6.0781539877701497E-2</v>
      </c>
    </row>
    <row r="44" spans="2:8">
      <c r="B44" s="322">
        <v>38353</v>
      </c>
      <c r="C44" s="215">
        <v>8.0749658240275704E-2</v>
      </c>
      <c r="D44" s="215">
        <v>6.3803149916891899E-2</v>
      </c>
      <c r="E44" s="215">
        <v>7.1001519080901895E-2</v>
      </c>
      <c r="F44" s="215">
        <v>3.3809761499184597E-2</v>
      </c>
      <c r="G44" s="215"/>
      <c r="H44" s="215">
        <v>6.9083676537085706E-2</v>
      </c>
    </row>
    <row r="45" spans="2:8">
      <c r="B45" s="322">
        <v>38384</v>
      </c>
      <c r="C45" s="215">
        <v>8.1197419683564004E-2</v>
      </c>
      <c r="D45" s="215">
        <v>6.9659546817366899E-2</v>
      </c>
      <c r="E45" s="215">
        <v>6.8590061012969203E-2</v>
      </c>
      <c r="F45" s="215">
        <v>3.2151119384158398E-2</v>
      </c>
      <c r="G45" s="215"/>
      <c r="H45" s="215">
        <v>7.0522462335158603E-2</v>
      </c>
    </row>
    <row r="46" spans="2:8">
      <c r="B46" s="322">
        <v>38412</v>
      </c>
      <c r="C46" s="215">
        <v>8.1772774153171607E-2</v>
      </c>
      <c r="D46" s="215">
        <v>6.61950376030538E-2</v>
      </c>
      <c r="E46" s="215">
        <v>6.93169209106273E-2</v>
      </c>
      <c r="F46" s="215">
        <v>3.0074461230757601E-2</v>
      </c>
      <c r="G46" s="215"/>
      <c r="H46" s="215">
        <v>6.9719847406337701E-2</v>
      </c>
    </row>
    <row r="47" spans="2:8">
      <c r="B47" s="322">
        <v>38443</v>
      </c>
      <c r="C47" s="215">
        <v>7.8511295537237499E-2</v>
      </c>
      <c r="D47" s="215">
        <v>6.2234788756023299E-2</v>
      </c>
      <c r="E47" s="215">
        <v>7.5137181958874796E-2</v>
      </c>
      <c r="F47" s="215">
        <v>3.07513565129874E-2</v>
      </c>
      <c r="G47" s="215"/>
      <c r="H47" s="215">
        <v>6.7479895530363695E-2</v>
      </c>
    </row>
    <row r="48" spans="2:8">
      <c r="B48" s="322">
        <v>38473</v>
      </c>
      <c r="C48" s="215">
        <v>7.5535388702639594E-2</v>
      </c>
      <c r="D48" s="215">
        <v>6.1554570738338102E-2</v>
      </c>
      <c r="E48" s="215">
        <v>7.0869315202717498E-2</v>
      </c>
      <c r="F48" s="215">
        <v>2.8899872032832501E-2</v>
      </c>
      <c r="G48" s="215"/>
      <c r="H48" s="215">
        <v>6.5119818238901103E-2</v>
      </c>
    </row>
    <row r="49" spans="2:8">
      <c r="B49" s="322">
        <v>38504</v>
      </c>
      <c r="C49" s="215">
        <v>6.8464966118001999E-2</v>
      </c>
      <c r="D49" s="215">
        <v>5.0462736670054999E-2</v>
      </c>
      <c r="E49" s="215">
        <v>6.0702602024983301E-2</v>
      </c>
      <c r="F49" s="215">
        <v>2.6967446959820101E-2</v>
      </c>
      <c r="G49" s="215"/>
      <c r="H49" s="215">
        <v>5.7574228982739999E-2</v>
      </c>
    </row>
    <row r="50" spans="2:8">
      <c r="B50" s="322">
        <v>38534</v>
      </c>
      <c r="C50" s="215">
        <v>6.7691394573074798E-2</v>
      </c>
      <c r="D50" s="215">
        <v>5.5421993187574403E-2</v>
      </c>
      <c r="E50" s="215">
        <v>7.1122796814300102E-2</v>
      </c>
      <c r="F50" s="215">
        <v>2.8065333118880501E-2</v>
      </c>
      <c r="G50" s="215"/>
      <c r="H50" s="215">
        <v>5.9510616971339698E-2</v>
      </c>
    </row>
    <row r="51" spans="2:8">
      <c r="B51" s="322">
        <v>38565</v>
      </c>
      <c r="C51" s="215">
        <v>7.0889963484788196E-2</v>
      </c>
      <c r="D51" s="215">
        <v>5.6510988882850798E-2</v>
      </c>
      <c r="E51" s="215">
        <v>6.7217613927872996E-2</v>
      </c>
      <c r="F51" s="215">
        <v>2.8451880476019899E-2</v>
      </c>
      <c r="G51" s="215"/>
      <c r="H51" s="215">
        <v>6.1006826511268E-2</v>
      </c>
    </row>
    <row r="52" spans="2:8">
      <c r="B52" s="322">
        <v>38596</v>
      </c>
      <c r="C52" s="215">
        <v>6.7477266741736694E-2</v>
      </c>
      <c r="D52" s="215">
        <v>5.0192580264901601E-2</v>
      </c>
      <c r="E52" s="215">
        <v>5.9559724002244102E-2</v>
      </c>
      <c r="F52" s="215">
        <v>2.44197743495588E-2</v>
      </c>
      <c r="G52" s="215"/>
      <c r="H52" s="215">
        <v>5.6246769425449199E-2</v>
      </c>
    </row>
    <row r="53" spans="2:8">
      <c r="B53" s="322">
        <v>38626</v>
      </c>
      <c r="C53" s="215">
        <v>6.8286203317818095E-2</v>
      </c>
      <c r="D53" s="215">
        <v>5.1402710955467897E-2</v>
      </c>
      <c r="E53" s="215">
        <v>6.1156642094393601E-2</v>
      </c>
      <c r="F53" s="215">
        <v>2.5670379284343001E-2</v>
      </c>
      <c r="G53" s="215"/>
      <c r="H53" s="215">
        <v>5.7211332063546498E-2</v>
      </c>
    </row>
    <row r="54" spans="2:8">
      <c r="B54" s="322">
        <v>38657</v>
      </c>
      <c r="C54" s="215">
        <v>6.4211386373705298E-2</v>
      </c>
      <c r="D54" s="215">
        <v>5.1001800026954598E-2</v>
      </c>
      <c r="E54" s="215">
        <v>5.98819237534048E-2</v>
      </c>
      <c r="F54" s="215">
        <v>2.28323243768279E-2</v>
      </c>
      <c r="G54" s="215"/>
      <c r="H54" s="215">
        <v>5.4539295468994699E-2</v>
      </c>
    </row>
    <row r="55" spans="2:8">
      <c r="B55" s="322">
        <v>38687</v>
      </c>
      <c r="C55" s="215">
        <v>5.5082123919040403E-2</v>
      </c>
      <c r="D55" s="215">
        <v>4.0768886263386699E-2</v>
      </c>
      <c r="E55" s="215">
        <v>4.98643985692638E-2</v>
      </c>
      <c r="F55" s="215">
        <v>1.92418109942998E-2</v>
      </c>
      <c r="G55" s="215"/>
      <c r="H55" s="215">
        <v>4.5654161841940398E-2</v>
      </c>
    </row>
    <row r="56" spans="2:8">
      <c r="B56" s="322">
        <v>38718</v>
      </c>
      <c r="C56" s="215">
        <v>5.8014042208317802E-2</v>
      </c>
      <c r="D56" s="215">
        <v>4.5868185297786898E-2</v>
      </c>
      <c r="E56" s="215">
        <v>5.81865512327654E-2</v>
      </c>
      <c r="F56" s="215">
        <v>2.4733059241822002E-2</v>
      </c>
      <c r="G56" s="215"/>
      <c r="H56" s="215">
        <v>4.9938460455145599E-2</v>
      </c>
    </row>
    <row r="57" spans="2:8">
      <c r="B57" s="322">
        <v>38749</v>
      </c>
      <c r="C57" s="215">
        <v>6.1186523445119198E-2</v>
      </c>
      <c r="D57" s="215">
        <v>5.4914415238414303E-2</v>
      </c>
      <c r="E57" s="215">
        <v>7.0516845471746803E-2</v>
      </c>
      <c r="F57" s="215">
        <v>2.2936954256831101E-2</v>
      </c>
      <c r="G57" s="215"/>
      <c r="H57" s="215">
        <v>5.5037787535455802E-2</v>
      </c>
    </row>
    <row r="58" spans="2:8">
      <c r="B58" s="322">
        <v>38777</v>
      </c>
      <c r="C58" s="215">
        <v>5.7071841543391399E-2</v>
      </c>
      <c r="D58" s="215">
        <v>4.9858318599279E-2</v>
      </c>
      <c r="E58" s="215">
        <v>5.1459098815564798E-2</v>
      </c>
      <c r="F58" s="215">
        <v>2.05413064370259E-2</v>
      </c>
      <c r="G58" s="215"/>
      <c r="H58" s="215">
        <v>4.9390595044965499E-2</v>
      </c>
    </row>
    <row r="59" spans="2:8">
      <c r="B59" s="322">
        <v>38808</v>
      </c>
      <c r="C59" s="215">
        <v>5.7291742929525699E-2</v>
      </c>
      <c r="D59" s="215">
        <v>5.2656559403450598E-2</v>
      </c>
      <c r="E59" s="215">
        <v>5.6883986695659701E-2</v>
      </c>
      <c r="F59" s="215">
        <v>2.23764309825547E-2</v>
      </c>
      <c r="G59" s="215"/>
      <c r="H59" s="215">
        <v>5.1058050390898398E-2</v>
      </c>
    </row>
    <row r="60" spans="2:8">
      <c r="B60" s="322">
        <v>38838</v>
      </c>
      <c r="C60" s="215">
        <v>5.6369727646104199E-2</v>
      </c>
      <c r="D60" s="215">
        <v>4.9959683513199397E-2</v>
      </c>
      <c r="E60" s="215">
        <v>5.38987338243661E-2</v>
      </c>
      <c r="F60" s="215">
        <v>2.2337097808138799E-2</v>
      </c>
      <c r="G60" s="215"/>
      <c r="H60" s="215">
        <v>4.9649736783485998E-2</v>
      </c>
    </row>
    <row r="61" spans="2:8">
      <c r="B61" s="322">
        <v>38869</v>
      </c>
      <c r="C61" s="215">
        <v>4.6731265224926301E-2</v>
      </c>
      <c r="D61" s="215">
        <v>4.6319151679909402E-2</v>
      </c>
      <c r="E61" s="215">
        <v>4.6588260348079301E-2</v>
      </c>
      <c r="F61" s="215">
        <v>1.9076163132457101E-2</v>
      </c>
      <c r="G61" s="215"/>
      <c r="H61" s="215">
        <v>4.2994842632106803E-2</v>
      </c>
    </row>
    <row r="62" spans="2:8">
      <c r="B62" s="322">
        <v>38899</v>
      </c>
      <c r="C62" s="215">
        <v>4.5457979068064598E-2</v>
      </c>
      <c r="D62" s="215">
        <v>5.1165124921419801E-2</v>
      </c>
      <c r="E62" s="215">
        <v>5.0976538616446902E-2</v>
      </c>
      <c r="F62" s="215">
        <v>2.33174196967449E-2</v>
      </c>
      <c r="G62" s="215"/>
      <c r="H62" s="215">
        <v>4.5122201945806503E-2</v>
      </c>
    </row>
    <row r="63" spans="2:8">
      <c r="B63" s="322">
        <v>38930</v>
      </c>
      <c r="C63" s="215">
        <v>4.25435047564812E-2</v>
      </c>
      <c r="D63" s="215">
        <v>4.9539312184627697E-2</v>
      </c>
      <c r="E63" s="215">
        <v>4.8689444604304903E-2</v>
      </c>
      <c r="F63" s="215">
        <v>2.3110758017590698E-2</v>
      </c>
      <c r="G63" s="215"/>
      <c r="H63" s="215">
        <v>4.2994186361004903E-2</v>
      </c>
    </row>
    <row r="64" spans="2:8">
      <c r="B64" s="322">
        <v>38961</v>
      </c>
      <c r="C64" s="215">
        <v>3.8322987319045598E-2</v>
      </c>
      <c r="D64" s="215">
        <v>4.7399805514569203E-2</v>
      </c>
      <c r="E64" s="215">
        <v>4.7475231390078802E-2</v>
      </c>
      <c r="F64" s="215">
        <v>2.1922853346054299E-2</v>
      </c>
      <c r="G64" s="215"/>
      <c r="H64" s="215">
        <v>4.0111882288674398E-2</v>
      </c>
    </row>
    <row r="65" spans="2:8">
      <c r="B65" s="322">
        <v>38991</v>
      </c>
      <c r="C65" s="215">
        <v>3.9718378651984798E-2</v>
      </c>
      <c r="D65" s="215">
        <v>4.9492501183814597E-2</v>
      </c>
      <c r="E65" s="215">
        <v>4.7873663202246799E-2</v>
      </c>
      <c r="F65" s="215">
        <v>2.1755698977481801E-2</v>
      </c>
      <c r="G65" s="215"/>
      <c r="H65" s="215">
        <v>4.1420265577862797E-2</v>
      </c>
    </row>
    <row r="66" spans="2:8">
      <c r="B66" s="322">
        <v>39022</v>
      </c>
      <c r="C66" s="215">
        <v>3.8080439116276503E-2</v>
      </c>
      <c r="D66" s="215">
        <v>4.48397486651353E-2</v>
      </c>
      <c r="E66" s="215">
        <v>4.4750457398509601E-2</v>
      </c>
      <c r="F66" s="215">
        <v>2.1945728197096899E-2</v>
      </c>
      <c r="G66" s="215"/>
      <c r="H66" s="215">
        <v>3.8931676709650101E-2</v>
      </c>
    </row>
    <row r="67" spans="2:8">
      <c r="B67" s="322">
        <v>39052</v>
      </c>
      <c r="C67" s="215">
        <v>2.8889400409040301E-2</v>
      </c>
      <c r="D67" s="215">
        <v>4.0475887815625999E-2</v>
      </c>
      <c r="E67" s="215">
        <v>4.2423149094916499E-2</v>
      </c>
      <c r="F67" s="215">
        <v>1.8734707692690498E-2</v>
      </c>
      <c r="G67" s="215"/>
      <c r="H67" s="215">
        <v>3.2648238754533203E-2</v>
      </c>
    </row>
    <row r="68" spans="2:8">
      <c r="B68" s="322">
        <v>39083</v>
      </c>
      <c r="C68" s="215">
        <v>2.8789016275880399E-2</v>
      </c>
      <c r="D68" s="215">
        <v>4.4217490691226803E-2</v>
      </c>
      <c r="E68" s="215">
        <v>4.5349091768227399E-2</v>
      </c>
      <c r="F68" s="215">
        <v>2.1744745518191801E-2</v>
      </c>
      <c r="G68" s="215"/>
      <c r="H68" s="215">
        <v>3.4507397823593702E-2</v>
      </c>
    </row>
    <row r="69" spans="2:8">
      <c r="B69" s="322">
        <v>39114</v>
      </c>
      <c r="C69" s="215">
        <v>3.3086058547230103E-2</v>
      </c>
      <c r="D69" s="215">
        <v>4.9109539643225099E-2</v>
      </c>
      <c r="E69" s="215">
        <v>4.90339994175105E-2</v>
      </c>
      <c r="F69" s="215">
        <v>2.18172832245834E-2</v>
      </c>
      <c r="G69" s="215"/>
      <c r="H69" s="215">
        <v>3.8424596799917797E-2</v>
      </c>
    </row>
    <row r="70" spans="2:8">
      <c r="B70" s="322">
        <v>39142</v>
      </c>
      <c r="C70" s="215">
        <v>3.1251444560903299E-2</v>
      </c>
      <c r="D70" s="215">
        <v>4.6597082584204703E-2</v>
      </c>
      <c r="E70" s="215">
        <v>4.3035491341341797E-2</v>
      </c>
      <c r="F70" s="215">
        <v>2.0922450664979501E-2</v>
      </c>
      <c r="G70" s="215"/>
      <c r="H70" s="215">
        <v>3.60934811463463E-2</v>
      </c>
    </row>
    <row r="71" spans="2:8">
      <c r="B71" s="322">
        <v>39173</v>
      </c>
      <c r="C71" s="215">
        <v>3.3396479917998698E-2</v>
      </c>
      <c r="D71" s="215">
        <v>4.7529441170933898E-2</v>
      </c>
      <c r="E71" s="215">
        <v>4.3556162601062799E-2</v>
      </c>
      <c r="F71" s="215">
        <v>2.2956945008189698E-2</v>
      </c>
      <c r="G71" s="215"/>
      <c r="H71" s="215">
        <v>3.7650277916149E-2</v>
      </c>
    </row>
    <row r="72" spans="2:8">
      <c r="B72" s="322">
        <v>39203</v>
      </c>
      <c r="C72" s="215">
        <v>3.2788128746444802E-2</v>
      </c>
      <c r="D72" s="215">
        <v>4.6631663242121701E-2</v>
      </c>
      <c r="E72" s="215">
        <v>4.2829896927136402E-2</v>
      </c>
      <c r="F72" s="215">
        <v>2.2126197078461699E-2</v>
      </c>
      <c r="G72" s="215"/>
      <c r="H72" s="215">
        <v>3.6929589055288502E-2</v>
      </c>
    </row>
    <row r="73" spans="2:8">
      <c r="B73" s="322">
        <v>39234</v>
      </c>
      <c r="C73" s="215">
        <v>2.73734364424301E-2</v>
      </c>
      <c r="D73" s="215">
        <v>4.5605755412636499E-2</v>
      </c>
      <c r="E73" s="215">
        <v>4.3069098002578E-2</v>
      </c>
      <c r="F73" s="215">
        <v>2.0597242548700899E-2</v>
      </c>
      <c r="G73" s="215"/>
      <c r="H73" s="215">
        <v>3.4257181644864902E-2</v>
      </c>
    </row>
    <row r="74" spans="2:8">
      <c r="B74" s="322">
        <v>39264</v>
      </c>
      <c r="C74" s="215">
        <v>3.1539812710831498E-2</v>
      </c>
      <c r="D74" s="215">
        <v>4.9711098866047999E-2</v>
      </c>
      <c r="E74" s="215">
        <v>4.6056918646424999E-2</v>
      </c>
      <c r="F74" s="215">
        <v>2.2243565441813301E-2</v>
      </c>
      <c r="G74" s="215"/>
      <c r="H74" s="215">
        <v>3.7927879136899198E-2</v>
      </c>
    </row>
    <row r="75" spans="2:8">
      <c r="B75" s="322">
        <v>39295</v>
      </c>
      <c r="C75" s="215">
        <v>3.2444779356239697E-2</v>
      </c>
      <c r="D75" s="215">
        <v>4.8679820160558003E-2</v>
      </c>
      <c r="E75" s="215">
        <v>4.3831665503948798E-2</v>
      </c>
      <c r="F75" s="215">
        <v>2.2306062064277501E-2</v>
      </c>
      <c r="G75" s="215"/>
      <c r="H75" s="215">
        <v>3.7718139017002397E-2</v>
      </c>
    </row>
    <row r="76" spans="2:8">
      <c r="B76" s="322">
        <v>39326</v>
      </c>
      <c r="C76" s="215">
        <v>2.98287388439629E-2</v>
      </c>
      <c r="D76" s="215">
        <v>4.90355249700666E-2</v>
      </c>
      <c r="E76" s="215">
        <v>4.8360566193468603E-2</v>
      </c>
      <c r="F76" s="215">
        <v>2.0633594673383299E-2</v>
      </c>
      <c r="G76" s="215"/>
      <c r="H76" s="215">
        <v>3.7038910428656403E-2</v>
      </c>
    </row>
    <row r="77" spans="2:8">
      <c r="B77" s="322">
        <v>39356</v>
      </c>
      <c r="C77" s="215">
        <v>2.8478760441738599E-2</v>
      </c>
      <c r="D77" s="215">
        <v>5.0808538803573902E-2</v>
      </c>
      <c r="E77" s="215">
        <v>4.5860856177812402E-2</v>
      </c>
      <c r="F77" s="215">
        <v>2.2213559417038901E-2</v>
      </c>
      <c r="G77" s="215"/>
      <c r="H77" s="215">
        <v>3.7161997058517297E-2</v>
      </c>
    </row>
    <row r="78" spans="2:8">
      <c r="B78" s="322">
        <v>39387</v>
      </c>
      <c r="C78" s="215">
        <v>2.7861220525097499E-2</v>
      </c>
      <c r="D78" s="215">
        <v>4.7664314973938297E-2</v>
      </c>
      <c r="E78" s="215">
        <v>4.4414645482101403E-2</v>
      </c>
      <c r="F78" s="215">
        <v>2.1722340415179401E-2</v>
      </c>
      <c r="G78" s="215"/>
      <c r="H78" s="215">
        <v>3.5645362212257899E-2</v>
      </c>
    </row>
    <row r="79" spans="2:8">
      <c r="B79" s="322">
        <v>39417</v>
      </c>
      <c r="C79" s="215">
        <v>2.30048419465574E-2</v>
      </c>
      <c r="D79" s="215">
        <v>4.10470797470288E-2</v>
      </c>
      <c r="E79" s="215">
        <v>4.2101365175856102E-2</v>
      </c>
      <c r="F79" s="215">
        <v>1.6507539832541801E-2</v>
      </c>
      <c r="G79" s="215"/>
      <c r="H79" s="215">
        <v>3.0439429924913799E-2</v>
      </c>
    </row>
    <row r="80" spans="2:8">
      <c r="B80" s="322">
        <v>39448</v>
      </c>
      <c r="C80" s="215">
        <v>2.4416284886733201E-2</v>
      </c>
      <c r="D80" s="215">
        <v>4.3114296344371202E-2</v>
      </c>
      <c r="E80" s="215">
        <v>4.8954286615954599E-2</v>
      </c>
      <c r="F80" s="215">
        <v>1.9033359906405999E-2</v>
      </c>
      <c r="G80" s="215"/>
      <c r="H80" s="215">
        <v>3.2831365280397401E-2</v>
      </c>
    </row>
    <row r="81" spans="2:8">
      <c r="B81" s="322">
        <v>39479</v>
      </c>
      <c r="C81" s="215">
        <v>2.6835600003018701E-2</v>
      </c>
      <c r="D81" s="215">
        <v>4.74431760043863E-2</v>
      </c>
      <c r="E81" s="215">
        <v>5.0596976879084897E-2</v>
      </c>
      <c r="F81" s="215">
        <v>1.9012756720766699E-2</v>
      </c>
      <c r="G81" s="215"/>
      <c r="H81" s="215">
        <v>3.5427301986597402E-2</v>
      </c>
    </row>
    <row r="82" spans="2:8">
      <c r="B82" s="322">
        <v>39508</v>
      </c>
      <c r="C82" s="215">
        <v>2.42699427561552E-2</v>
      </c>
      <c r="D82" s="215">
        <v>4.8683980952895299E-2</v>
      </c>
      <c r="E82" s="215">
        <v>5.4073076447500597E-2</v>
      </c>
      <c r="F82" s="215">
        <v>2.02211186786488E-2</v>
      </c>
      <c r="G82" s="215"/>
      <c r="H82" s="215">
        <v>3.5249219788166399E-2</v>
      </c>
    </row>
    <row r="83" spans="2:8">
      <c r="B83" s="322">
        <v>39539</v>
      </c>
      <c r="C83" s="215">
        <v>2.2958227548066201E-2</v>
      </c>
      <c r="D83" s="215">
        <v>4.4646052622644601E-2</v>
      </c>
      <c r="E83" s="215">
        <v>4.7658365666975601E-2</v>
      </c>
      <c r="F83" s="215">
        <v>1.8556637149626801E-2</v>
      </c>
      <c r="G83" s="215"/>
      <c r="H83" s="215">
        <v>3.2304879287802103E-2</v>
      </c>
    </row>
    <row r="84" spans="2:8">
      <c r="B84" s="322">
        <v>39569</v>
      </c>
      <c r="C84" s="215">
        <v>2.25606216760551E-2</v>
      </c>
      <c r="D84" s="215">
        <v>4.6960321010233001E-2</v>
      </c>
      <c r="E84" s="215">
        <v>5.0000015887523799E-2</v>
      </c>
      <c r="F84" s="215">
        <v>1.9719714903993199E-2</v>
      </c>
      <c r="G84" s="215"/>
      <c r="H84" s="215">
        <v>3.3313401051041101E-2</v>
      </c>
    </row>
    <row r="85" spans="2:8">
      <c r="B85" s="322">
        <v>39600</v>
      </c>
      <c r="C85" s="215">
        <v>2.19591835880775E-2</v>
      </c>
      <c r="D85" s="215">
        <v>4.2599689183907698E-2</v>
      </c>
      <c r="E85" s="215">
        <v>4.6674662325560001E-2</v>
      </c>
      <c r="F85" s="215">
        <v>1.6454614729212599E-2</v>
      </c>
      <c r="G85" s="215"/>
      <c r="H85" s="215">
        <v>3.07585136168608E-2</v>
      </c>
    </row>
    <row r="86" spans="2:8">
      <c r="B86" s="322">
        <v>39630</v>
      </c>
      <c r="C86" s="215">
        <v>2.47219903478441E-2</v>
      </c>
      <c r="D86" s="215">
        <v>4.0118602446719102E-2</v>
      </c>
      <c r="E86" s="215">
        <v>4.3184354761054297E-2</v>
      </c>
      <c r="F86" s="215">
        <v>1.6777416956071201E-2</v>
      </c>
      <c r="G86" s="215"/>
      <c r="H86" s="215">
        <v>3.0777655975178599E-2</v>
      </c>
    </row>
    <row r="87" spans="2:8">
      <c r="B87" s="322">
        <v>39661</v>
      </c>
      <c r="C87" s="215">
        <v>2.5407296120893701E-2</v>
      </c>
      <c r="D87" s="215">
        <v>3.9742318452956497E-2</v>
      </c>
      <c r="E87" s="215">
        <v>4.5414920395216697E-2</v>
      </c>
      <c r="F87" s="215">
        <v>1.7707027184136699E-2</v>
      </c>
      <c r="G87" s="215"/>
      <c r="H87" s="215">
        <v>3.1358875327515703E-2</v>
      </c>
    </row>
    <row r="88" spans="2:8">
      <c r="B88" s="322">
        <v>39692</v>
      </c>
      <c r="C88" s="215">
        <v>2.2491145431638399E-2</v>
      </c>
      <c r="D88" s="215">
        <v>3.8343509005180999E-2</v>
      </c>
      <c r="E88" s="215">
        <v>4.41886402124161E-2</v>
      </c>
      <c r="F88" s="215">
        <v>1.6449088950613099E-2</v>
      </c>
      <c r="G88" s="215"/>
      <c r="H88" s="215">
        <v>2.9380281321002101E-2</v>
      </c>
    </row>
    <row r="89" spans="2:8">
      <c r="B89" s="322">
        <v>39722</v>
      </c>
      <c r="C89" s="215">
        <v>2.1205752777418201E-2</v>
      </c>
      <c r="D89" s="215">
        <v>4.2418822934893199E-2</v>
      </c>
      <c r="E89" s="215">
        <v>4.4169903122549398E-2</v>
      </c>
      <c r="F89" s="215">
        <v>1.7314021047870699E-2</v>
      </c>
      <c r="G89" s="215"/>
      <c r="H89" s="215">
        <v>3.03831187416474E-2</v>
      </c>
    </row>
    <row r="90" spans="2:8">
      <c r="B90" s="322">
        <v>39753</v>
      </c>
      <c r="C90" s="215">
        <v>2.0239784128717499E-2</v>
      </c>
      <c r="D90" s="215">
        <v>4.3248587924628601E-2</v>
      </c>
      <c r="E90" s="215">
        <v>4.7897562779047102E-2</v>
      </c>
      <c r="F90" s="215">
        <v>1.7551624778499499E-2</v>
      </c>
      <c r="G90" s="215"/>
      <c r="H90" s="215">
        <v>3.0828868649837599E-2</v>
      </c>
    </row>
    <row r="91" spans="2:8">
      <c r="B91" s="322">
        <v>39783</v>
      </c>
      <c r="C91" s="215">
        <v>1.8069085362438699E-2</v>
      </c>
      <c r="D91" s="215">
        <v>3.9005302883939899E-2</v>
      </c>
      <c r="E91" s="215">
        <v>4.2267976074186801E-2</v>
      </c>
      <c r="F91" s="215">
        <v>1.5690666303475601E-2</v>
      </c>
      <c r="G91" s="215"/>
      <c r="H91" s="215">
        <v>2.7748925809203798E-2</v>
      </c>
    </row>
    <row r="92" spans="2:8">
      <c r="B92" s="322">
        <v>39814</v>
      </c>
      <c r="C92" s="215">
        <v>2.0155889241305201E-2</v>
      </c>
      <c r="D92" s="215">
        <v>4.4085916931529801E-2</v>
      </c>
      <c r="E92" s="215">
        <v>4.8107090414135703E-2</v>
      </c>
      <c r="F92" s="215">
        <v>1.8506205080484301E-2</v>
      </c>
      <c r="G92" s="215"/>
      <c r="H92" s="215">
        <v>3.1503140746259303E-2</v>
      </c>
    </row>
    <row r="93" spans="2:8">
      <c r="B93" s="322">
        <v>39845</v>
      </c>
      <c r="C93" s="215">
        <v>2.4745099451095601E-2</v>
      </c>
      <c r="D93" s="215">
        <v>5.0147895757199301E-2</v>
      </c>
      <c r="E93" s="215">
        <v>5.8123811451670997E-2</v>
      </c>
      <c r="F93" s="215">
        <v>2.0005550568546498E-2</v>
      </c>
      <c r="G93" s="215"/>
      <c r="H93" s="215">
        <v>3.6775163551913001E-2</v>
      </c>
    </row>
    <row r="94" spans="2:8">
      <c r="B94" s="322">
        <v>39873</v>
      </c>
      <c r="C94" s="215">
        <v>2.6289645889797899E-2</v>
      </c>
      <c r="D94" s="215">
        <v>4.8725486862925098E-2</v>
      </c>
      <c r="E94" s="215">
        <v>5.2328946393170601E-2</v>
      </c>
      <c r="F94" s="215">
        <v>1.8862177850156099E-2</v>
      </c>
      <c r="G94" s="215"/>
      <c r="H94" s="215">
        <v>3.6119707908030402E-2</v>
      </c>
    </row>
    <row r="95" spans="2:8">
      <c r="B95" s="322">
        <v>39904</v>
      </c>
      <c r="C95" s="215">
        <v>2.8097848163681601E-2</v>
      </c>
      <c r="D95" s="215">
        <v>4.8369919961452901E-2</v>
      </c>
      <c r="E95" s="215">
        <v>5.6248020168967898E-2</v>
      </c>
      <c r="F95" s="215">
        <v>1.92705411525965E-2</v>
      </c>
      <c r="G95" s="215"/>
      <c r="H95" s="215">
        <v>3.7282913422588798E-2</v>
      </c>
    </row>
    <row r="96" spans="2:8">
      <c r="B96" s="322">
        <v>39934</v>
      </c>
      <c r="C96" s="215">
        <v>2.85217727105994E-2</v>
      </c>
      <c r="D96" s="215">
        <v>5.0299231691798202E-2</v>
      </c>
      <c r="E96" s="215">
        <v>6.13401881244858E-2</v>
      </c>
      <c r="F96" s="215">
        <v>2.0950402378230901E-2</v>
      </c>
      <c r="G96" s="215"/>
      <c r="H96" s="215">
        <v>3.9182954996719699E-2</v>
      </c>
    </row>
    <row r="97" spans="2:8">
      <c r="B97" s="322">
        <v>39965</v>
      </c>
      <c r="C97" s="215">
        <v>2.61163988655367E-2</v>
      </c>
      <c r="D97" s="215">
        <v>4.9691930405049198E-2</v>
      </c>
      <c r="E97" s="215">
        <v>5.6910555310580098E-2</v>
      </c>
      <c r="F97" s="215">
        <v>2.0477087041677701E-2</v>
      </c>
      <c r="G97" s="215"/>
      <c r="H97" s="215">
        <v>3.74726492719984E-2</v>
      </c>
    </row>
    <row r="98" spans="2:8">
      <c r="B98" s="322">
        <v>39995</v>
      </c>
      <c r="C98" s="215">
        <v>2.7337188482174701E-2</v>
      </c>
      <c r="D98" s="215">
        <v>5.06794454157782E-2</v>
      </c>
      <c r="E98" s="215">
        <v>5.5061007572794203E-2</v>
      </c>
      <c r="F98" s="215">
        <v>2.0897751229479799E-2</v>
      </c>
      <c r="G98" s="215"/>
      <c r="H98" s="215">
        <v>3.8163404332072798E-2</v>
      </c>
    </row>
    <row r="99" spans="2:8">
      <c r="B99" s="322">
        <v>40026</v>
      </c>
      <c r="C99" s="215">
        <v>2.6569857500486099E-2</v>
      </c>
      <c r="D99" s="215">
        <v>5.17939706304563E-2</v>
      </c>
      <c r="E99" s="215">
        <v>5.90633032224748E-2</v>
      </c>
      <c r="F99" s="215">
        <v>2.22381584126723E-2</v>
      </c>
      <c r="G99" s="215"/>
      <c r="H99" s="215">
        <v>3.9170466247821403E-2</v>
      </c>
    </row>
    <row r="100" spans="2:8">
      <c r="B100" s="322">
        <v>40057</v>
      </c>
      <c r="C100" s="215">
        <v>2.46940549599464E-2</v>
      </c>
      <c r="D100" s="215">
        <v>4.8910179225367098E-2</v>
      </c>
      <c r="E100" s="215">
        <v>5.3319445866623197E-2</v>
      </c>
      <c r="F100" s="215">
        <v>2.15721976985935E-2</v>
      </c>
      <c r="G100" s="215"/>
      <c r="H100" s="215">
        <v>3.6630712791204098E-2</v>
      </c>
    </row>
    <row r="101" spans="2:8">
      <c r="B101" s="322">
        <v>40087</v>
      </c>
      <c r="C101" s="215">
        <v>2.5180129915359201E-2</v>
      </c>
      <c r="D101" s="215">
        <v>5.0426392320031502E-2</v>
      </c>
      <c r="E101" s="215">
        <v>5.3215990750115301E-2</v>
      </c>
      <c r="F101" s="215">
        <v>2.2261924623862499E-2</v>
      </c>
      <c r="G101" s="215"/>
      <c r="H101" s="215">
        <v>3.7414185138627397E-2</v>
      </c>
    </row>
    <row r="102" spans="2:8">
      <c r="B102" s="322">
        <v>40118</v>
      </c>
      <c r="C102" s="215">
        <v>2.5843939031680301E-2</v>
      </c>
      <c r="D102" s="215">
        <v>5.1167665490164903E-2</v>
      </c>
      <c r="E102" s="215">
        <v>5.64342901029036E-2</v>
      </c>
      <c r="F102" s="215">
        <v>2.3188349031032701E-2</v>
      </c>
      <c r="G102" s="215"/>
      <c r="H102" s="215">
        <v>3.8377902007668697E-2</v>
      </c>
    </row>
    <row r="103" spans="2:8">
      <c r="B103" s="322">
        <v>40148</v>
      </c>
      <c r="C103" s="215">
        <v>2.3008684231896101E-2</v>
      </c>
      <c r="D103" s="215">
        <v>4.0730729663778803E-2</v>
      </c>
      <c r="E103" s="215">
        <v>4.1396026062084798E-2</v>
      </c>
      <c r="F103" s="215">
        <v>1.7595632816984098E-2</v>
      </c>
      <c r="G103" s="215"/>
      <c r="H103" s="215">
        <v>3.08267425081678E-2</v>
      </c>
    </row>
    <row r="104" spans="2:8">
      <c r="B104" s="322">
        <v>40179</v>
      </c>
      <c r="C104" s="215">
        <v>2.4615324198181399E-2</v>
      </c>
      <c r="D104" s="215">
        <v>4.4480620172996303E-2</v>
      </c>
      <c r="E104" s="215">
        <v>5.0560227810744901E-2</v>
      </c>
      <c r="F104" s="215">
        <v>2.1821303421659399E-2</v>
      </c>
      <c r="G104" s="215"/>
      <c r="H104" s="215">
        <v>3.4557633782486497E-2</v>
      </c>
    </row>
    <row r="105" spans="2:8">
      <c r="B105" s="322">
        <v>40210</v>
      </c>
      <c r="C105" s="215">
        <v>2.4066279357409001E-2</v>
      </c>
      <c r="D105" s="215">
        <v>4.9062987243803598E-2</v>
      </c>
      <c r="E105" s="215">
        <v>5.3254817939504297E-2</v>
      </c>
      <c r="F105" s="215">
        <v>2.2873657632470901E-2</v>
      </c>
      <c r="G105" s="215"/>
      <c r="H105" s="215">
        <v>3.6517588411371801E-2</v>
      </c>
    </row>
    <row r="106" spans="2:8">
      <c r="B106" s="322">
        <v>40238</v>
      </c>
      <c r="C106" s="215">
        <v>2.2352964176388001E-2</v>
      </c>
      <c r="D106" s="215">
        <v>4.7611828016491602E-2</v>
      </c>
      <c r="E106" s="215">
        <v>4.4463181992227499E-2</v>
      </c>
      <c r="F106" s="215">
        <v>2.1308095325933401E-2</v>
      </c>
      <c r="G106" s="215"/>
      <c r="H106" s="215">
        <v>3.4058738296882302E-2</v>
      </c>
    </row>
    <row r="107" spans="2:8">
      <c r="B107" s="322">
        <v>40269</v>
      </c>
      <c r="C107" s="215">
        <v>2.1798511796215201E-2</v>
      </c>
      <c r="D107" s="215">
        <v>4.3037952814891103E-2</v>
      </c>
      <c r="E107" s="215">
        <v>4.3076257700422602E-2</v>
      </c>
      <c r="F107" s="215">
        <v>2.0841211245029401E-2</v>
      </c>
      <c r="G107" s="215"/>
      <c r="H107" s="215">
        <v>3.1884862215964802E-2</v>
      </c>
    </row>
    <row r="108" spans="2:8">
      <c r="B108" s="322">
        <v>40299</v>
      </c>
      <c r="C108" s="215">
        <v>2.3159885660218399E-2</v>
      </c>
      <c r="D108" s="215">
        <v>4.2103253088404201E-2</v>
      </c>
      <c r="E108" s="215">
        <v>4.2914224757094603E-2</v>
      </c>
      <c r="F108" s="215">
        <v>2.1559098718916401E-2</v>
      </c>
      <c r="G108" s="215"/>
      <c r="H108" s="215">
        <v>3.2218430588513501E-2</v>
      </c>
    </row>
    <row r="109" spans="2:8">
      <c r="B109" s="322">
        <v>40330</v>
      </c>
      <c r="C109" s="215">
        <v>2.11188687499849E-2</v>
      </c>
      <c r="D109" s="215">
        <v>3.9404932899985097E-2</v>
      </c>
      <c r="E109" s="215">
        <v>3.7954645745690699E-2</v>
      </c>
      <c r="F109" s="215">
        <v>1.9238499862489499E-2</v>
      </c>
      <c r="G109" s="215"/>
      <c r="H109" s="215">
        <v>2.95827512979903E-2</v>
      </c>
    </row>
    <row r="110" spans="2:8">
      <c r="B110" s="322">
        <v>40360</v>
      </c>
      <c r="C110" s="215">
        <v>2.2322042066696999E-2</v>
      </c>
      <c r="D110" s="215">
        <v>3.9944471149850502E-2</v>
      </c>
      <c r="E110" s="215">
        <v>3.7101909513016201E-2</v>
      </c>
      <c r="F110" s="215">
        <v>1.9593503863671601E-2</v>
      </c>
      <c r="G110" s="215"/>
      <c r="H110" s="215">
        <v>3.0225807640036999E-2</v>
      </c>
    </row>
    <row r="111" spans="2:8">
      <c r="B111" s="322">
        <v>40391</v>
      </c>
      <c r="C111" s="215">
        <v>2.11666724366588E-2</v>
      </c>
      <c r="D111" s="215">
        <v>3.9430800051020697E-2</v>
      </c>
      <c r="E111" s="215">
        <v>3.6564391993187402E-2</v>
      </c>
      <c r="F111" s="215">
        <v>2.0870309348169101E-2</v>
      </c>
      <c r="G111" s="215"/>
      <c r="H111" s="215">
        <v>2.9753308035256401E-2</v>
      </c>
    </row>
    <row r="112" spans="2:8">
      <c r="B112" s="322">
        <v>40422</v>
      </c>
      <c r="C112" s="215">
        <v>2.0491252545798401E-2</v>
      </c>
      <c r="D112" s="215">
        <v>3.91722808802248E-2</v>
      </c>
      <c r="E112" s="215">
        <v>3.7419440297006903E-2</v>
      </c>
      <c r="F112" s="215">
        <v>2.18388176325502E-2</v>
      </c>
      <c r="G112" s="215"/>
      <c r="H112" s="215">
        <v>2.9720242044753899E-2</v>
      </c>
    </row>
    <row r="113" spans="2:8">
      <c r="B113" s="322">
        <v>40452</v>
      </c>
      <c r="C113" s="215">
        <v>1.9470497495279199E-2</v>
      </c>
      <c r="D113" s="215">
        <v>3.9422419643424203E-2</v>
      </c>
      <c r="E113" s="215">
        <v>3.7893379332141597E-2</v>
      </c>
      <c r="F113" s="215">
        <v>2.0345754107922699E-2</v>
      </c>
      <c r="G113" s="215"/>
      <c r="H113" s="215">
        <v>2.9204997129623399E-2</v>
      </c>
    </row>
    <row r="114" spans="2:8">
      <c r="B114" s="322">
        <v>40483</v>
      </c>
      <c r="C114" s="215">
        <v>1.9249535487982899E-2</v>
      </c>
      <c r="D114" s="215">
        <v>3.9185619055586603E-2</v>
      </c>
      <c r="E114" s="215">
        <v>3.65978908196272E-2</v>
      </c>
      <c r="F114" s="215">
        <v>2.13054092038472E-2</v>
      </c>
      <c r="G114" s="215"/>
      <c r="H114" s="215">
        <v>2.9077161160622401E-2</v>
      </c>
    </row>
    <row r="115" spans="2:8">
      <c r="B115" s="322">
        <v>40513</v>
      </c>
      <c r="C115" s="215">
        <v>1.49066580232796E-2</v>
      </c>
      <c r="D115" s="215">
        <v>3.07116182420837E-2</v>
      </c>
      <c r="E115" s="215">
        <v>3.0523010998722899E-2</v>
      </c>
      <c r="F115" s="215">
        <v>1.71305950663844E-2</v>
      </c>
      <c r="G115" s="215"/>
      <c r="H115" s="215">
        <v>2.30046207943672E-2</v>
      </c>
    </row>
    <row r="116" spans="2:8">
      <c r="B116" s="322">
        <v>40544</v>
      </c>
      <c r="C116" s="215">
        <v>1.5377368855701999E-2</v>
      </c>
      <c r="D116" s="215">
        <v>3.4020498286380201E-2</v>
      </c>
      <c r="E116" s="215">
        <v>3.8648922979933498E-2</v>
      </c>
      <c r="F116" s="215">
        <v>2.0415378923540901E-2</v>
      </c>
      <c r="G116" s="215"/>
      <c r="H116" s="215">
        <v>2.59255227546949E-2</v>
      </c>
    </row>
    <row r="117" spans="2:8">
      <c r="B117" s="322">
        <v>40575</v>
      </c>
      <c r="C117" s="215">
        <v>1.6547439190651599E-2</v>
      </c>
      <c r="D117" s="215">
        <v>3.7894802566056901E-2</v>
      </c>
      <c r="E117" s="215">
        <v>4.2285507508801203E-2</v>
      </c>
      <c r="F117" s="215">
        <v>2.03157751702365E-2</v>
      </c>
      <c r="G117" s="215"/>
      <c r="H117" s="215">
        <v>2.8432944233422599E-2</v>
      </c>
    </row>
    <row r="118" spans="2:8">
      <c r="B118" s="322">
        <v>40603</v>
      </c>
      <c r="C118" s="215">
        <v>1.5157435300429799E-2</v>
      </c>
      <c r="D118" s="215">
        <v>3.5999686492361301E-2</v>
      </c>
      <c r="E118" s="215">
        <v>3.9497686858644798E-2</v>
      </c>
      <c r="F118" s="215">
        <v>1.9058559825400299E-2</v>
      </c>
      <c r="G118" s="215"/>
      <c r="H118" s="215">
        <v>2.6656096598839201E-2</v>
      </c>
    </row>
    <row r="119" spans="2:8">
      <c r="B119" s="322">
        <v>40634</v>
      </c>
      <c r="C119" s="215">
        <v>1.5133306415482601E-2</v>
      </c>
      <c r="D119" s="215">
        <v>3.6420515606451501E-2</v>
      </c>
      <c r="E119" s="215">
        <v>4.1696738437464201E-2</v>
      </c>
      <c r="F119" s="215">
        <v>2.04340256456556E-2</v>
      </c>
      <c r="G119" s="215"/>
      <c r="H119" s="215">
        <v>2.7228905564143299E-2</v>
      </c>
    </row>
    <row r="120" spans="2:8">
      <c r="B120" s="322">
        <v>40664</v>
      </c>
      <c r="C120" s="215">
        <v>1.4724409828909201E-2</v>
      </c>
      <c r="D120" s="215">
        <v>3.6623369747805799E-2</v>
      </c>
      <c r="E120" s="215">
        <v>4.0871677893782203E-2</v>
      </c>
      <c r="F120" s="215">
        <v>1.9492314686642202E-2</v>
      </c>
      <c r="G120" s="215"/>
      <c r="H120" s="215">
        <v>2.6975854382587601E-2</v>
      </c>
    </row>
    <row r="121" spans="2:8">
      <c r="B121" s="322">
        <v>40695</v>
      </c>
      <c r="C121" s="215">
        <v>1.4674439734538801E-2</v>
      </c>
      <c r="D121" s="215">
        <v>3.4840685369827901E-2</v>
      </c>
      <c r="E121" s="215">
        <v>3.7216655811596097E-2</v>
      </c>
      <c r="F121" s="215">
        <v>2.1513468719527699E-2</v>
      </c>
      <c r="G121" s="215"/>
      <c r="H121" s="215">
        <v>2.6250024641612701E-2</v>
      </c>
    </row>
    <row r="122" spans="2:8">
      <c r="B122" s="322">
        <v>40725</v>
      </c>
      <c r="C122" s="215">
        <v>1.4628278976803201E-2</v>
      </c>
      <c r="D122" s="215">
        <v>3.6519941366615703E-2</v>
      </c>
      <c r="E122" s="215">
        <v>4.1051462665609502E-2</v>
      </c>
      <c r="F122" s="215">
        <v>2.2619501989718498E-2</v>
      </c>
      <c r="G122" s="215"/>
      <c r="H122" s="215">
        <v>2.7587892526872701E-2</v>
      </c>
    </row>
    <row r="123" spans="2:8">
      <c r="B123" s="322">
        <v>40756</v>
      </c>
      <c r="C123" s="215">
        <v>1.50648332496381E-2</v>
      </c>
      <c r="D123" s="215">
        <v>3.60407331063285E-2</v>
      </c>
      <c r="E123" s="215">
        <v>3.8361973089449698E-2</v>
      </c>
      <c r="F123" s="215">
        <v>2.26913430201406E-2</v>
      </c>
      <c r="G123" s="215"/>
      <c r="H123" s="215">
        <v>2.7365466798506499E-2</v>
      </c>
    </row>
    <row r="124" spans="2:8">
      <c r="B124" s="322">
        <v>40787</v>
      </c>
      <c r="C124" s="215">
        <v>1.44996597124223E-2</v>
      </c>
      <c r="D124" s="215">
        <v>3.54339582753243E-2</v>
      </c>
      <c r="E124" s="215">
        <v>3.7799390687520099E-2</v>
      </c>
      <c r="F124" s="215">
        <v>2.19687663148114E-2</v>
      </c>
      <c r="G124" s="215"/>
      <c r="H124" s="215">
        <v>2.68475759221555E-2</v>
      </c>
    </row>
    <row r="125" spans="2:8">
      <c r="B125" s="322">
        <v>40817</v>
      </c>
      <c r="C125" s="215">
        <v>1.4368317363501E-2</v>
      </c>
      <c r="D125" s="215">
        <v>3.7570603332230203E-2</v>
      </c>
      <c r="E125" s="215">
        <v>4.1385488509199098E-2</v>
      </c>
      <c r="F125" s="215">
        <v>2.1881795373246801E-2</v>
      </c>
      <c r="G125" s="215"/>
      <c r="H125" s="215">
        <v>2.8110615384309801E-2</v>
      </c>
    </row>
    <row r="126" spans="2:8">
      <c r="B126" s="322">
        <v>40848</v>
      </c>
      <c r="C126" s="215">
        <v>1.3905638091129199E-2</v>
      </c>
      <c r="D126" s="215">
        <v>3.9251553021501899E-2</v>
      </c>
      <c r="E126" s="215">
        <v>4.16358142566862E-2</v>
      </c>
      <c r="F126" s="215">
        <v>2.2630265442624899E-2</v>
      </c>
      <c r="G126" s="215"/>
      <c r="H126" s="215">
        <v>2.8621485732106901E-2</v>
      </c>
    </row>
    <row r="127" spans="2:8">
      <c r="B127" s="322">
        <v>40878</v>
      </c>
      <c r="C127" s="215">
        <v>1.04403710441426E-2</v>
      </c>
      <c r="D127" s="215">
        <v>3.1645023397955802E-2</v>
      </c>
      <c r="E127" s="215">
        <v>3.4282171029786701E-2</v>
      </c>
      <c r="F127" s="215">
        <v>1.8096096291477799E-2</v>
      </c>
      <c r="G127" s="215"/>
      <c r="H127" s="215">
        <v>2.2858963753745999E-2</v>
      </c>
    </row>
    <row r="128" spans="2:8">
      <c r="B128" s="322">
        <v>40909</v>
      </c>
      <c r="C128" s="215">
        <v>1.10684372618883E-2</v>
      </c>
      <c r="D128" s="215">
        <v>3.6966455422760898E-2</v>
      </c>
      <c r="E128" s="215">
        <v>4.1766748014685003E-2</v>
      </c>
      <c r="F128" s="215">
        <v>2.1731570960106899E-2</v>
      </c>
      <c r="G128" s="215"/>
      <c r="H128" s="215">
        <v>2.6716464934516598E-2</v>
      </c>
    </row>
    <row r="129" spans="2:8">
      <c r="B129" s="322">
        <v>40940</v>
      </c>
      <c r="C129" s="215">
        <v>1.2000302069267501E-2</v>
      </c>
      <c r="D129" s="215">
        <v>4.0965222448809603E-2</v>
      </c>
      <c r="E129" s="215">
        <v>4.5206211785924398E-2</v>
      </c>
      <c r="F129" s="215">
        <v>2.2434860307626699E-2</v>
      </c>
      <c r="G129" s="215"/>
      <c r="H129" s="215">
        <v>2.9304597271039699E-2</v>
      </c>
    </row>
    <row r="130" spans="2:8">
      <c r="B130" s="322">
        <v>40969</v>
      </c>
      <c r="C130" s="215">
        <v>1.16270238591834E-2</v>
      </c>
      <c r="D130" s="215">
        <v>4.01205739084508E-2</v>
      </c>
      <c r="E130" s="215">
        <v>4.27041910171213E-2</v>
      </c>
      <c r="F130" s="215">
        <v>2.1480302344509102E-2</v>
      </c>
      <c r="G130" s="215"/>
      <c r="H130" s="215">
        <v>2.8333258691841699E-2</v>
      </c>
    </row>
    <row r="131" spans="2:8">
      <c r="B131" s="322">
        <v>41000</v>
      </c>
      <c r="C131" s="215">
        <v>1.1949202861039499E-2</v>
      </c>
      <c r="D131" s="215">
        <v>4.2967992360407901E-2</v>
      </c>
      <c r="E131" s="215">
        <v>4.7928839324212401E-2</v>
      </c>
      <c r="F131" s="215">
        <v>2.3593733952475399E-2</v>
      </c>
      <c r="G131" s="215"/>
      <c r="H131" s="215">
        <v>3.0289212457284401E-2</v>
      </c>
    </row>
    <row r="132" spans="2:8">
      <c r="B132" s="322">
        <v>41030</v>
      </c>
      <c r="C132" s="215">
        <v>1.1694885323915201E-2</v>
      </c>
      <c r="D132" s="215">
        <v>4.2160523684495202E-2</v>
      </c>
      <c r="E132" s="215">
        <v>4.6106254576218697E-2</v>
      </c>
      <c r="F132" s="215">
        <v>2.2928667265662499E-2</v>
      </c>
      <c r="G132" s="215"/>
      <c r="H132" s="215">
        <v>2.9644274296963501E-2</v>
      </c>
    </row>
    <row r="133" spans="2:8">
      <c r="B133" s="322">
        <v>41061</v>
      </c>
      <c r="C133" s="215">
        <v>1.1531862274705099E-2</v>
      </c>
      <c r="D133" s="215">
        <v>4.2928219157420802E-2</v>
      </c>
      <c r="E133" s="215">
        <v>4.6264487356636901E-2</v>
      </c>
      <c r="F133" s="215">
        <v>2.3160597624866001E-2</v>
      </c>
      <c r="G133" s="215"/>
      <c r="H133" s="215">
        <v>2.99046086611881E-2</v>
      </c>
    </row>
    <row r="134" spans="2:8">
      <c r="B134" s="322">
        <v>41091</v>
      </c>
      <c r="C134" s="215">
        <v>1.1558373574657501E-2</v>
      </c>
      <c r="D134" s="215">
        <v>4.4689701700896402E-2</v>
      </c>
      <c r="E134" s="215">
        <v>4.9055342256105902E-2</v>
      </c>
      <c r="F134" s="215">
        <v>2.3080521050075801E-2</v>
      </c>
      <c r="G134" s="215"/>
      <c r="H134" s="215">
        <v>3.0965582683860599E-2</v>
      </c>
    </row>
    <row r="135" spans="2:8">
      <c r="B135" s="322">
        <v>41122</v>
      </c>
      <c r="C135" s="215">
        <v>1.1743013565727401E-2</v>
      </c>
      <c r="D135" s="215">
        <v>4.5176247236611899E-2</v>
      </c>
      <c r="E135" s="215">
        <v>4.3190936195447602E-2</v>
      </c>
      <c r="F135" s="215">
        <v>2.3374019571842E-2</v>
      </c>
      <c r="G135" s="215">
        <v>3.2686387859300098E-3</v>
      </c>
      <c r="H135" s="215">
        <v>3.04687064096692E-2</v>
      </c>
    </row>
    <row r="136" spans="2:8">
      <c r="B136" s="322">
        <v>41153</v>
      </c>
      <c r="C136" s="215">
        <v>1.0592953504282999E-2</v>
      </c>
      <c r="D136" s="215">
        <v>4.6210380647518597E-2</v>
      </c>
      <c r="E136" s="215">
        <v>4.57191344805324E-2</v>
      </c>
      <c r="F136" s="215">
        <v>2.35934779860613E-2</v>
      </c>
      <c r="G136" s="215">
        <v>3.1867158820148901E-3</v>
      </c>
      <c r="H136" s="215">
        <v>3.07262495069178E-2</v>
      </c>
    </row>
    <row r="137" spans="2:8">
      <c r="B137" s="322">
        <v>41183</v>
      </c>
      <c r="C137" s="215">
        <v>1.1410975294877E-2</v>
      </c>
      <c r="D137" s="215">
        <v>4.9185090840063797E-2</v>
      </c>
      <c r="E137" s="215">
        <v>4.85832705538864E-2</v>
      </c>
      <c r="F137" s="215">
        <v>2.2938123129211199E-2</v>
      </c>
      <c r="G137" s="215">
        <v>1.3619157335918E-2</v>
      </c>
      <c r="H137" s="215">
        <v>3.2593706052261799E-2</v>
      </c>
    </row>
    <row r="138" spans="2:8">
      <c r="B138" s="322">
        <v>41214</v>
      </c>
      <c r="C138" s="215">
        <v>1.1507045397255E-2</v>
      </c>
      <c r="D138" s="215">
        <v>4.9572790878550599E-2</v>
      </c>
      <c r="E138" s="215">
        <v>4.97648557211516E-2</v>
      </c>
      <c r="F138" s="215">
        <v>2.2476649982912902E-2</v>
      </c>
      <c r="G138" s="215">
        <v>5.7293674696959999E-3</v>
      </c>
      <c r="H138" s="215">
        <v>3.2797759821519099E-2</v>
      </c>
    </row>
    <row r="139" spans="2:8">
      <c r="B139" s="322">
        <v>41244</v>
      </c>
      <c r="C139" s="215">
        <v>7.5443946867280696E-3</v>
      </c>
      <c r="D139" s="215">
        <v>4.5478790517008899E-2</v>
      </c>
      <c r="E139" s="215">
        <v>4.78769969668097E-2</v>
      </c>
      <c r="F139" s="215">
        <v>1.8948177382711699E-2</v>
      </c>
      <c r="G139" s="215">
        <v>5.7751127878079497E-3</v>
      </c>
      <c r="H139" s="215">
        <v>2.8890530818913299E-2</v>
      </c>
    </row>
    <row r="140" spans="2:8">
      <c r="B140" s="322">
        <v>41275</v>
      </c>
      <c r="C140" s="215">
        <v>8.6544387297115607E-3</v>
      </c>
      <c r="D140" s="215">
        <v>5.0996642328851302E-2</v>
      </c>
      <c r="E140" s="215">
        <v>5.5023925045215097E-2</v>
      </c>
      <c r="F140" s="215">
        <v>2.2334846058469401E-2</v>
      </c>
      <c r="G140" s="215">
        <v>6.8969651314718704E-3</v>
      </c>
      <c r="H140" s="215">
        <v>3.2789836278652298E-2</v>
      </c>
    </row>
    <row r="141" spans="2:8">
      <c r="B141" s="322">
        <v>41306</v>
      </c>
      <c r="C141" s="215">
        <v>9.20335971964969E-3</v>
      </c>
      <c r="D141" s="215">
        <v>5.4805077000704201E-2</v>
      </c>
      <c r="E141" s="215">
        <v>5.8767989182551501E-2</v>
      </c>
      <c r="F141" s="215">
        <v>2.31216368193248E-2</v>
      </c>
      <c r="G141" s="215">
        <v>6.2110556968178804E-3</v>
      </c>
      <c r="H141" s="215">
        <v>3.5027177049866298E-2</v>
      </c>
    </row>
    <row r="142" spans="2:8">
      <c r="B142" s="322">
        <v>41334</v>
      </c>
      <c r="C142" s="215">
        <v>9.0913409080453905E-3</v>
      </c>
      <c r="D142" s="215">
        <v>5.5280226718044403E-2</v>
      </c>
      <c r="E142" s="215">
        <v>5.8201521836378702E-2</v>
      </c>
      <c r="F142" s="215">
        <v>2.35953509337627E-2</v>
      </c>
      <c r="G142" s="215">
        <v>7.7967912702642701E-3</v>
      </c>
      <c r="H142" s="215">
        <v>3.4980371052945901E-2</v>
      </c>
    </row>
    <row r="143" spans="2:8">
      <c r="B143" s="322">
        <v>41365</v>
      </c>
      <c r="C143" s="215">
        <v>1.10854485774884E-2</v>
      </c>
      <c r="D143" s="215">
        <v>5.24183236245905E-2</v>
      </c>
      <c r="E143" s="215">
        <v>5.70762020512324E-2</v>
      </c>
      <c r="F143" s="215">
        <v>2.36897852220973E-2</v>
      </c>
      <c r="G143" s="215">
        <v>7.7205467290501597E-3</v>
      </c>
      <c r="H143" s="215">
        <v>3.45823072295477E-2</v>
      </c>
    </row>
    <row r="144" spans="2:8">
      <c r="B144" s="322">
        <v>41395</v>
      </c>
      <c r="C144" s="215">
        <v>1.1177575967754601E-2</v>
      </c>
      <c r="D144" s="215">
        <v>5.25808590547195E-2</v>
      </c>
      <c r="E144" s="215">
        <v>5.7976204884082699E-2</v>
      </c>
      <c r="F144" s="215">
        <v>2.3345039822022799E-2</v>
      </c>
      <c r="G144" s="215">
        <v>2.75951047001756E-2</v>
      </c>
      <c r="H144" s="215">
        <v>3.4927322150954503E-2</v>
      </c>
    </row>
    <row r="145" spans="2:8">
      <c r="B145" s="322">
        <v>41426</v>
      </c>
      <c r="C145" s="215">
        <v>1.10182349395003E-2</v>
      </c>
      <c r="D145" s="215">
        <v>5.1854254943971598E-2</v>
      </c>
      <c r="E145" s="215">
        <v>5.93458390340992E-2</v>
      </c>
      <c r="F145" s="215">
        <v>2.1875743039915001E-2</v>
      </c>
      <c r="G145" s="215">
        <v>1.19557073893213E-2</v>
      </c>
      <c r="H145" s="215">
        <v>3.4722425465986202E-2</v>
      </c>
    </row>
    <row r="146" spans="2:8">
      <c r="B146" s="322">
        <v>41456</v>
      </c>
      <c r="C146" s="215">
        <v>1.13612473240286E-2</v>
      </c>
      <c r="D146" s="215">
        <v>5.18366561489658E-2</v>
      </c>
      <c r="E146" s="215">
        <v>6.01103913559414E-2</v>
      </c>
      <c r="F146" s="215">
        <v>2.2802009301622999E-2</v>
      </c>
      <c r="G146" s="215">
        <v>3.4273478784957699E-2</v>
      </c>
      <c r="H146" s="215">
        <v>3.5091858424135397E-2</v>
      </c>
    </row>
    <row r="147" spans="2:8">
      <c r="B147" s="322">
        <v>41487</v>
      </c>
      <c r="C147" s="215">
        <v>1.10641221750444E-2</v>
      </c>
      <c r="D147" s="215">
        <v>5.0433381944572198E-2</v>
      </c>
      <c r="E147" s="215">
        <v>6.3316918577925194E-2</v>
      </c>
      <c r="F147" s="215">
        <v>2.36620387000206E-2</v>
      </c>
      <c r="G147" s="215">
        <v>1.6912521943217001E-2</v>
      </c>
      <c r="H147" s="215">
        <v>3.4864330807079603E-2</v>
      </c>
    </row>
    <row r="148" spans="2:8">
      <c r="B148" s="322">
        <v>41518</v>
      </c>
      <c r="C148" s="215">
        <v>1.1747250379016701E-2</v>
      </c>
      <c r="D148" s="215">
        <v>5.19514698183665E-2</v>
      </c>
      <c r="E148" s="215">
        <v>6.3896740502012203E-2</v>
      </c>
      <c r="F148" s="215">
        <v>2.2763360224860099E-2</v>
      </c>
      <c r="G148" s="215">
        <v>3.0792882921761799E-2</v>
      </c>
      <c r="H148" s="215">
        <v>3.5820441173564199E-2</v>
      </c>
    </row>
    <row r="149" spans="2:8">
      <c r="B149" s="322">
        <v>41548</v>
      </c>
      <c r="C149" s="215">
        <v>1.16770957186089E-2</v>
      </c>
      <c r="D149" s="215">
        <v>5.2540136756417298E-2</v>
      </c>
      <c r="E149" s="215">
        <v>6.8497263424005306E-2</v>
      </c>
      <c r="F149" s="215">
        <v>2.2997029688485601E-2</v>
      </c>
      <c r="G149" s="215">
        <v>1.8928257021348802E-2</v>
      </c>
      <c r="H149" s="215">
        <v>3.6610155301727801E-2</v>
      </c>
    </row>
    <row r="150" spans="2:8">
      <c r="B150" s="322">
        <v>41579</v>
      </c>
      <c r="C150" s="215">
        <v>1.13558018256376E-2</v>
      </c>
      <c r="D150" s="215">
        <v>5.1566183936281901E-2</v>
      </c>
      <c r="E150" s="215">
        <v>6.8115394246447497E-2</v>
      </c>
      <c r="F150" s="215">
        <v>2.4249682601778001E-2</v>
      </c>
      <c r="G150" s="215">
        <v>1.5776589059694701E-2</v>
      </c>
      <c r="H150" s="215">
        <v>3.6003972098059202E-2</v>
      </c>
    </row>
    <row r="151" spans="2:8">
      <c r="B151" s="322">
        <v>41609</v>
      </c>
      <c r="C151" s="215">
        <v>8.8155364735800906E-3</v>
      </c>
      <c r="D151" s="215">
        <v>4.5809301540011699E-2</v>
      </c>
      <c r="E151" s="215">
        <v>6.1759588338817097E-2</v>
      </c>
      <c r="F151" s="215">
        <v>2.0480283509136402E-2</v>
      </c>
      <c r="G151" s="215">
        <v>3.5693704132880803E-2</v>
      </c>
      <c r="H151" s="215">
        <v>3.1456467443934599E-2</v>
      </c>
    </row>
    <row r="152" spans="2:8">
      <c r="B152" s="322">
        <v>41640</v>
      </c>
      <c r="C152" s="215">
        <v>1.0992451510815199E-2</v>
      </c>
      <c r="D152" s="215">
        <v>5.1444364308520001E-2</v>
      </c>
      <c r="E152" s="215">
        <v>6.7682958360952394E-2</v>
      </c>
      <c r="F152" s="215">
        <v>2.25435745787472E-2</v>
      </c>
      <c r="G152" s="215">
        <v>0.133428419697669</v>
      </c>
      <c r="H152" s="215">
        <v>3.5743525437893303E-2</v>
      </c>
    </row>
    <row r="153" spans="2:8">
      <c r="B153" s="322">
        <v>41671</v>
      </c>
      <c r="C153" s="215">
        <v>1.15572627639498E-2</v>
      </c>
      <c r="D153" s="215">
        <v>5.3435543748640797E-2</v>
      </c>
      <c r="E153" s="215">
        <v>6.8879206423352601E-2</v>
      </c>
      <c r="F153" s="215">
        <v>2.40495367120479E-2</v>
      </c>
      <c r="G153" s="215">
        <v>2.27712989379764E-2</v>
      </c>
      <c r="H153" s="215">
        <v>3.6910842605946903E-2</v>
      </c>
    </row>
    <row r="154" spans="2:8">
      <c r="B154" s="322">
        <v>41699</v>
      </c>
      <c r="C154" s="215">
        <v>1.2814372608777099E-2</v>
      </c>
      <c r="D154" s="215">
        <v>5.4702564599543702E-2</v>
      </c>
      <c r="E154" s="215">
        <v>7.0965810089958295E-2</v>
      </c>
      <c r="F154" s="215">
        <v>2.31664061561427E-2</v>
      </c>
      <c r="G154" s="215">
        <v>1.9398400338329298E-2</v>
      </c>
      <c r="H154" s="215">
        <v>3.7893478807655402E-2</v>
      </c>
    </row>
    <row r="155" spans="2:8">
      <c r="B155" s="322">
        <v>41730</v>
      </c>
      <c r="C155" s="215">
        <v>1.17256499476266E-2</v>
      </c>
      <c r="D155" s="215">
        <v>5.2233814313446703E-2</v>
      </c>
      <c r="E155" s="215">
        <v>6.88088426533289E-2</v>
      </c>
      <c r="F155" s="215">
        <v>2.4237307707554001E-2</v>
      </c>
      <c r="G155" s="215">
        <v>1.2781533921464101E-2</v>
      </c>
      <c r="H155" s="215">
        <v>3.59628779909104E-2</v>
      </c>
    </row>
    <row r="156" spans="2:8">
      <c r="B156" s="322">
        <v>41760</v>
      </c>
      <c r="C156" s="215">
        <v>1.3093866786190501E-2</v>
      </c>
      <c r="D156" s="215">
        <v>5.3864334201846699E-2</v>
      </c>
      <c r="E156" s="215">
        <v>6.9420815004336098E-2</v>
      </c>
      <c r="F156" s="215">
        <v>2.3121868401374299E-2</v>
      </c>
      <c r="G156" s="215">
        <v>1.4853472539758101E-2</v>
      </c>
      <c r="H156" s="215">
        <v>3.7255190256222197E-2</v>
      </c>
    </row>
    <row r="157" spans="2:8">
      <c r="B157" s="322">
        <v>41791</v>
      </c>
      <c r="C157" s="215">
        <v>1.1775361675951701E-2</v>
      </c>
      <c r="D157" s="215">
        <v>5.43285458096757E-2</v>
      </c>
      <c r="E157" s="215">
        <v>6.8372074033595201E-2</v>
      </c>
      <c r="F157" s="215">
        <v>2.3785411184406802E-2</v>
      </c>
      <c r="G157" s="215">
        <v>7.9374304983913305E-3</v>
      </c>
      <c r="H157" s="215">
        <v>3.7010231844279401E-2</v>
      </c>
    </row>
    <row r="158" spans="2:8">
      <c r="B158" s="322">
        <v>41821</v>
      </c>
      <c r="C158" s="215">
        <v>1.20213750854356E-2</v>
      </c>
      <c r="D158" s="215">
        <v>5.3184315243147498E-2</v>
      </c>
      <c r="E158" s="215">
        <v>6.7549962160599303E-2</v>
      </c>
      <c r="F158" s="215">
        <v>2.29993556356347E-2</v>
      </c>
      <c r="G158" s="215">
        <v>7.2703313886226199E-3</v>
      </c>
      <c r="H158" s="215">
        <v>3.65100454237655E-2</v>
      </c>
    </row>
    <row r="159" spans="2:8">
      <c r="B159" s="322">
        <v>41852</v>
      </c>
      <c r="C159" s="215">
        <v>1.2298441790253399E-2</v>
      </c>
      <c r="D159" s="215">
        <v>5.2392288818656603E-2</v>
      </c>
      <c r="E159" s="215">
        <v>6.7372413022145403E-2</v>
      </c>
      <c r="F159" s="215">
        <v>2.4111120782988101E-2</v>
      </c>
      <c r="G159" s="215">
        <v>5.7873330488662196E-3</v>
      </c>
      <c r="H159" s="215">
        <v>3.6517426683406899E-2</v>
      </c>
    </row>
    <row r="160" spans="2:8">
      <c r="B160" s="322">
        <v>41883</v>
      </c>
      <c r="C160" s="215">
        <v>1.16314124252341E-2</v>
      </c>
      <c r="D160" s="215">
        <v>5.3056746635381298E-2</v>
      </c>
      <c r="E160" s="215">
        <v>6.7666747704006602E-2</v>
      </c>
      <c r="F160" s="215">
        <v>2.35604640591296E-2</v>
      </c>
      <c r="G160" s="215">
        <v>4.2896148464015797E-3</v>
      </c>
      <c r="H160" s="215">
        <v>3.6507701011569797E-2</v>
      </c>
    </row>
    <row r="161" spans="2:8">
      <c r="B161" s="322">
        <v>41913</v>
      </c>
      <c r="C161" s="215">
        <v>1.17943220437741E-2</v>
      </c>
      <c r="D161" s="215">
        <v>5.7382642812012101E-2</v>
      </c>
      <c r="E161" s="215">
        <v>6.8142770008949194E-2</v>
      </c>
      <c r="F161" s="215">
        <v>2.3955444022391099E-2</v>
      </c>
      <c r="G161" s="215">
        <v>3.3246369478112602E-3</v>
      </c>
      <c r="H161" s="215">
        <v>3.8270059930092103E-2</v>
      </c>
    </row>
    <row r="162" spans="2:8">
      <c r="B162" s="322">
        <v>41944</v>
      </c>
      <c r="C162" s="215">
        <v>1.1387113210427501E-2</v>
      </c>
      <c r="D162" s="215">
        <v>5.9611608979932798E-2</v>
      </c>
      <c r="E162" s="215">
        <v>6.6832607409532299E-2</v>
      </c>
      <c r="F162" s="215">
        <v>2.2954448453321501E-2</v>
      </c>
      <c r="G162" s="215">
        <v>3.18494852463564E-3</v>
      </c>
      <c r="H162" s="215">
        <v>3.88552675692629E-2</v>
      </c>
    </row>
    <row r="163" spans="2:8">
      <c r="B163" s="322">
        <v>41974</v>
      </c>
      <c r="C163" s="215">
        <v>9.0595621811081096E-3</v>
      </c>
      <c r="D163" s="215">
        <v>5.0571026118191198E-2</v>
      </c>
      <c r="E163" s="215">
        <v>5.9463445114127399E-2</v>
      </c>
      <c r="F163" s="215">
        <v>2.04590078774472E-2</v>
      </c>
      <c r="G163" s="215">
        <v>2.8384606054105001E-3</v>
      </c>
      <c r="H163" s="215">
        <v>3.2807858580475503E-2</v>
      </c>
    </row>
    <row r="164" spans="2:8">
      <c r="B164" s="322">
        <v>42005</v>
      </c>
      <c r="C164" s="215">
        <v>1.00242709216097E-2</v>
      </c>
      <c r="D164" s="215">
        <v>5.75105318579286E-2</v>
      </c>
      <c r="E164" s="215">
        <v>6.66993482335973E-2</v>
      </c>
      <c r="F164" s="215">
        <v>2.3049883591177898E-2</v>
      </c>
      <c r="G164" s="215">
        <v>0.103641618033918</v>
      </c>
      <c r="H164" s="215">
        <v>3.7775454117227603E-2</v>
      </c>
    </row>
    <row r="165" spans="2:8">
      <c r="B165" s="322">
        <v>42036</v>
      </c>
      <c r="C165" s="215">
        <v>1.20534972420153E-2</v>
      </c>
      <c r="D165" s="215">
        <v>6.2264800339180498E-2</v>
      </c>
      <c r="E165" s="215">
        <v>6.8609753117790107E-2</v>
      </c>
      <c r="F165" s="215">
        <v>2.37431977322284E-2</v>
      </c>
      <c r="G165" s="215">
        <v>6.6090556745444201E-2</v>
      </c>
      <c r="H165" s="215">
        <v>4.0432829196343403E-2</v>
      </c>
    </row>
    <row r="166" spans="2:8">
      <c r="B166" s="322">
        <v>42064</v>
      </c>
      <c r="C166" s="215">
        <v>1.1774675126914101E-2</v>
      </c>
      <c r="D166" s="215">
        <v>5.9309303427455003E-2</v>
      </c>
      <c r="E166" s="215">
        <v>6.7363062515946606E-2</v>
      </c>
      <c r="F166" s="215">
        <v>2.17074926188832E-2</v>
      </c>
      <c r="G166" s="215">
        <v>6.4732721732280799E-2</v>
      </c>
      <c r="H166" s="215">
        <v>3.8910138936141501E-2</v>
      </c>
    </row>
    <row r="167" spans="2:8">
      <c r="B167" s="322">
        <v>42095</v>
      </c>
      <c r="C167" s="215">
        <v>1.2292406873577501E-2</v>
      </c>
      <c r="D167" s="215">
        <v>5.7717085467353199E-2</v>
      </c>
      <c r="E167" s="215">
        <v>6.6177988462258405E-2</v>
      </c>
      <c r="F167" s="215">
        <v>2.2698436514669199E-2</v>
      </c>
      <c r="G167" s="215">
        <v>8.3384785273402401E-2</v>
      </c>
      <c r="H167" s="215">
        <v>3.8561110055137002E-2</v>
      </c>
    </row>
    <row r="168" spans="2:8">
      <c r="B168" s="322">
        <v>42125</v>
      </c>
      <c r="C168" s="215">
        <v>1.2249116478648899E-2</v>
      </c>
      <c r="D168" s="215">
        <v>6.1946593353501597E-2</v>
      </c>
      <c r="E168" s="215">
        <v>6.8204059008948201E-2</v>
      </c>
      <c r="F168" s="215">
        <v>2.2887453989554801E-2</v>
      </c>
      <c r="G168" s="215">
        <v>9.6152684682934406E-2</v>
      </c>
      <c r="H168" s="215">
        <v>4.0880925722842097E-2</v>
      </c>
    </row>
    <row r="169" spans="2:8">
      <c r="B169" s="322">
        <v>42156</v>
      </c>
      <c r="C169" s="215">
        <v>1.2083159531929E-2</v>
      </c>
      <c r="D169" s="215">
        <v>6.2366105527283097E-2</v>
      </c>
      <c r="E169" s="215">
        <v>6.5323865691992195E-2</v>
      </c>
      <c r="F169" s="215">
        <v>2.3786387243613798E-2</v>
      </c>
      <c r="G169" s="215">
        <v>6.6540184473741507E-2</v>
      </c>
      <c r="H169" s="215">
        <v>4.02006228147695E-2</v>
      </c>
    </row>
    <row r="170" spans="2:8">
      <c r="B170" s="322">
        <v>42186</v>
      </c>
      <c r="C170" s="215">
        <v>1.2786529903471899E-2</v>
      </c>
      <c r="D170" s="215">
        <v>6.4121365114054599E-2</v>
      </c>
      <c r="E170" s="215">
        <v>6.6016978720689096E-2</v>
      </c>
      <c r="F170" s="215">
        <v>2.28248074578958E-2</v>
      </c>
      <c r="G170" s="215">
        <v>7.6557481240975306E-2</v>
      </c>
      <c r="H170" s="215">
        <v>4.1469736395019399E-2</v>
      </c>
    </row>
    <row r="171" spans="2:8">
      <c r="B171" s="322">
        <v>42217</v>
      </c>
      <c r="C171" s="215">
        <v>1.4183917624853199E-2</v>
      </c>
      <c r="D171" s="215">
        <v>6.6363560641099106E-2</v>
      </c>
      <c r="E171" s="215">
        <v>6.9210919909239305E-2</v>
      </c>
      <c r="F171" s="215">
        <v>2.4644791488917302E-2</v>
      </c>
      <c r="G171" s="215">
        <v>7.5255792494688695E-2</v>
      </c>
      <c r="H171" s="215">
        <v>4.3655470714814099E-2</v>
      </c>
    </row>
    <row r="172" spans="2:8">
      <c r="B172" s="322">
        <v>42248</v>
      </c>
      <c r="C172" s="215">
        <v>1.43933331772648E-2</v>
      </c>
      <c r="D172" s="215">
        <v>6.6255868264671905E-2</v>
      </c>
      <c r="E172" s="215">
        <v>6.91214880588681E-2</v>
      </c>
      <c r="F172" s="215">
        <v>2.42262091081769E-2</v>
      </c>
      <c r="G172" s="215">
        <v>7.1716342490564799E-2</v>
      </c>
      <c r="H172" s="215">
        <v>4.3836912218338499E-2</v>
      </c>
    </row>
    <row r="173" spans="2:8">
      <c r="B173" s="322">
        <v>42278</v>
      </c>
      <c r="C173" s="215">
        <v>1.5823718544161001E-2</v>
      </c>
      <c r="D173" s="215">
        <v>7.0136161047219994E-2</v>
      </c>
      <c r="E173" s="215">
        <v>7.6652878383507997E-2</v>
      </c>
      <c r="F173" s="215">
        <v>2.4935825464993001E-2</v>
      </c>
      <c r="G173" s="215">
        <v>7.7656749216200999E-2</v>
      </c>
      <c r="H173" s="215">
        <v>4.7062570446324697E-2</v>
      </c>
    </row>
    <row r="174" spans="2:8">
      <c r="B174" s="322">
        <v>42309</v>
      </c>
      <c r="C174" s="215">
        <v>1.7018504773218202E-2</v>
      </c>
      <c r="D174" s="215">
        <v>7.3473814482175104E-2</v>
      </c>
      <c r="E174" s="215">
        <v>7.96079856973156E-2</v>
      </c>
      <c r="F174" s="215">
        <v>2.80046400391246E-2</v>
      </c>
      <c r="G174" s="215">
        <v>8.5727067558865402E-2</v>
      </c>
      <c r="H174" s="215">
        <v>4.9720344946197703E-2</v>
      </c>
    </row>
    <row r="175" spans="2:8">
      <c r="B175" s="322">
        <v>42339</v>
      </c>
      <c r="C175" s="215">
        <v>1.3587795381061901E-2</v>
      </c>
      <c r="D175" s="215">
        <v>6.3681267084498602E-2</v>
      </c>
      <c r="E175" s="215">
        <v>7.4230891719960806E-2</v>
      </c>
      <c r="F175" s="215">
        <v>2.4069964255605699E-2</v>
      </c>
      <c r="G175" s="215">
        <v>5.1004966700645901E-2</v>
      </c>
      <c r="H175" s="215">
        <v>4.3694156000437197E-2</v>
      </c>
    </row>
    <row r="176" spans="2:8">
      <c r="B176" s="322">
        <v>42370</v>
      </c>
      <c r="C176" s="215">
        <v>1.80282219367995E-2</v>
      </c>
      <c r="D176" s="215">
        <v>7.6151968645172999E-2</v>
      </c>
      <c r="E176" s="215">
        <v>9.0433358728836996E-2</v>
      </c>
      <c r="F176" s="215">
        <v>3.0610926744289401E-2</v>
      </c>
      <c r="G176" s="215">
        <v>6.0235258671826802E-2</v>
      </c>
      <c r="H176" s="215">
        <v>5.3376535284855801E-2</v>
      </c>
    </row>
    <row r="177" spans="2:22">
      <c r="B177" s="322">
        <v>42401</v>
      </c>
      <c r="C177" s="215">
        <v>1.8976754065647802E-2</v>
      </c>
      <c r="D177" s="215">
        <v>8.3022416209464905E-2</v>
      </c>
      <c r="E177" s="215">
        <v>9.4079471652192798E-2</v>
      </c>
      <c r="F177" s="215">
        <v>3.2828205486288203E-2</v>
      </c>
      <c r="G177" s="215">
        <v>5.3640438197893998E-2</v>
      </c>
      <c r="H177" s="215">
        <v>5.6804340236879997E-2</v>
      </c>
    </row>
    <row r="178" spans="2:22">
      <c r="B178" s="322">
        <v>42430</v>
      </c>
      <c r="C178" s="215">
        <v>1.7007377892039599E-2</v>
      </c>
      <c r="D178" s="215">
        <v>8.1210403982072799E-2</v>
      </c>
      <c r="E178" s="215">
        <v>9.6078326390980698E-2</v>
      </c>
      <c r="F178" s="215">
        <v>3.1689084388258799E-2</v>
      </c>
      <c r="G178" s="215">
        <v>5.7155376780030201E-2</v>
      </c>
      <c r="H178" s="215">
        <v>5.5373812159181503E-2</v>
      </c>
    </row>
    <row r="179" spans="2:22">
      <c r="B179" s="322">
        <v>42461</v>
      </c>
      <c r="C179" s="215">
        <v>1.75095769167493E-2</v>
      </c>
      <c r="D179" s="215">
        <v>8.1196755609486707E-2</v>
      </c>
      <c r="E179" s="215">
        <v>9.8723906539155096E-2</v>
      </c>
      <c r="F179" s="215">
        <v>3.5413505366120097E-2</v>
      </c>
      <c r="G179" s="215">
        <v>5.56730781482178E-2</v>
      </c>
      <c r="H179" s="215">
        <v>5.6027404431393903E-2</v>
      </c>
    </row>
    <row r="180" spans="2:22">
      <c r="B180" s="322">
        <v>42491</v>
      </c>
      <c r="C180" s="215">
        <v>1.8849891306963001E-2</v>
      </c>
      <c r="D180" s="215">
        <v>8.8477032713621603E-2</v>
      </c>
      <c r="E180" s="215">
        <v>0.10652690199498201</v>
      </c>
      <c r="F180" s="215">
        <v>3.7404813408862002E-2</v>
      </c>
      <c r="G180" s="215">
        <v>5.3954188236198901E-2</v>
      </c>
      <c r="H180" s="215">
        <v>6.0644472567544301E-2</v>
      </c>
    </row>
    <row r="181" spans="2:22">
      <c r="B181" s="322">
        <v>42522</v>
      </c>
      <c r="C181" s="215">
        <v>1.53493491748535E-2</v>
      </c>
      <c r="D181" s="215">
        <v>7.7051546767864798E-2</v>
      </c>
      <c r="E181" s="215">
        <v>9.37340276476364E-2</v>
      </c>
      <c r="F181" s="215">
        <v>3.4104169956142301E-2</v>
      </c>
      <c r="G181" s="215">
        <v>5.8216768718406003E-2</v>
      </c>
      <c r="H181" s="215">
        <v>5.2786873406722799E-2</v>
      </c>
    </row>
    <row r="182" spans="2:22">
      <c r="B182" s="322">
        <v>42552</v>
      </c>
      <c r="C182" s="215">
        <v>1.5562277297365101E-2</v>
      </c>
      <c r="D182" s="215">
        <v>7.5744830410209602E-2</v>
      </c>
      <c r="E182" s="215">
        <v>8.96792911386807E-2</v>
      </c>
      <c r="F182" s="215">
        <v>3.5767324437833599E-2</v>
      </c>
      <c r="G182" s="215">
        <v>5.4123608696937803E-2</v>
      </c>
      <c r="H182" s="215">
        <v>5.1806316361540997E-2</v>
      </c>
    </row>
    <row r="183" spans="2:22">
      <c r="B183" s="322">
        <v>42583</v>
      </c>
      <c r="C183" s="215">
        <v>1.5962558769674399E-2</v>
      </c>
      <c r="D183" s="215">
        <v>7.3987257621063104E-2</v>
      </c>
      <c r="E183" s="215">
        <v>9.0039191824641401E-2</v>
      </c>
      <c r="F183" s="215">
        <v>3.6071527971203901E-2</v>
      </c>
      <c r="G183" s="215">
        <v>5.4647791335498699E-2</v>
      </c>
      <c r="H183" s="215">
        <v>5.1701347824573002E-2</v>
      </c>
    </row>
    <row r="184" spans="2:22">
      <c r="B184" s="322">
        <v>42614</v>
      </c>
      <c r="C184" s="215">
        <v>1.4594205867263999E-2</v>
      </c>
      <c r="D184" s="215">
        <v>6.8247900915509793E-2</v>
      </c>
      <c r="E184" s="215">
        <v>8.7628346368118795E-2</v>
      </c>
      <c r="F184" s="215">
        <v>3.5629326058771199E-2</v>
      </c>
      <c r="G184" s="215">
        <v>4.6826996071504798E-2</v>
      </c>
      <c r="H184" s="215">
        <v>4.8451093888929903E-2</v>
      </c>
    </row>
    <row r="185" spans="2:22">
      <c r="B185" s="322">
        <v>42644</v>
      </c>
      <c r="C185" s="215">
        <v>1.66063831415552E-2</v>
      </c>
      <c r="D185" s="215">
        <v>6.9248077376189598E-2</v>
      </c>
      <c r="E185" s="215">
        <v>8.9287484761314095E-2</v>
      </c>
      <c r="F185" s="215">
        <v>3.9650477052931302E-2</v>
      </c>
      <c r="G185" s="215">
        <v>5.0936592982375399E-2</v>
      </c>
      <c r="H185" s="215">
        <v>5.0186613158002297E-2</v>
      </c>
    </row>
    <row r="186" spans="2:22">
      <c r="B186" s="322">
        <v>42675</v>
      </c>
      <c r="C186" s="215">
        <v>1.80319124983267E-2</v>
      </c>
      <c r="D186" s="215">
        <v>6.9616430164475607E-2</v>
      </c>
      <c r="E186" s="215">
        <v>8.8914568308158401E-2</v>
      </c>
      <c r="F186" s="215">
        <v>3.8369625540596697E-2</v>
      </c>
      <c r="G186" s="215">
        <v>5.4948804054692699E-2</v>
      </c>
      <c r="H186" s="215">
        <v>5.0607976820308702E-2</v>
      </c>
    </row>
    <row r="187" spans="2:22">
      <c r="B187" s="322">
        <v>42705</v>
      </c>
      <c r="C187" s="215">
        <v>1.3032523440735E-2</v>
      </c>
      <c r="D187" s="215">
        <v>5.9862948818706303E-2</v>
      </c>
      <c r="E187" s="215">
        <v>8.0947490479147496E-2</v>
      </c>
      <c r="F187" s="215">
        <v>3.1571897790910498E-2</v>
      </c>
      <c r="G187" s="215">
        <v>4.68251636665208E-2</v>
      </c>
      <c r="H187" s="215">
        <v>4.2430540573253503E-2</v>
      </c>
    </row>
    <row r="188" spans="2:22">
      <c r="B188" s="322">
        <v>42736</v>
      </c>
      <c r="C188" s="215">
        <v>1.3983353191741399E-2</v>
      </c>
      <c r="D188" s="215">
        <v>6.3475419696316496E-2</v>
      </c>
      <c r="E188" s="215">
        <v>8.6037702807691505E-2</v>
      </c>
      <c r="F188" s="215">
        <v>3.6812937903015402E-2</v>
      </c>
      <c r="G188" s="215">
        <v>5.00757816584829E-2</v>
      </c>
      <c r="H188" s="215">
        <v>4.5450087148109802E-2</v>
      </c>
    </row>
    <row r="189" spans="2:22">
      <c r="B189" s="322">
        <v>42767</v>
      </c>
      <c r="C189" s="215">
        <v>1.47286823978184E-2</v>
      </c>
      <c r="D189" s="215">
        <v>6.5081762105382093E-2</v>
      </c>
      <c r="E189" s="215">
        <v>8.8640380510768696E-2</v>
      </c>
      <c r="F189" s="215">
        <v>3.7609644688657497E-2</v>
      </c>
      <c r="G189" s="215">
        <v>5.2573010529691599E-2</v>
      </c>
      <c r="H189" s="215">
        <v>4.6698887593610898E-2</v>
      </c>
      <c r="Q189" s="70"/>
      <c r="R189" s="70"/>
      <c r="S189" s="70"/>
      <c r="T189" s="70"/>
      <c r="U189" s="70"/>
      <c r="V189" s="70"/>
    </row>
    <row r="190" spans="2:22">
      <c r="B190" s="322">
        <v>42795</v>
      </c>
      <c r="C190" s="215">
        <v>1.4836215455072899E-2</v>
      </c>
      <c r="D190" s="215">
        <v>6.3223374787524197E-2</v>
      </c>
      <c r="E190" s="215">
        <v>8.2531866671322604E-2</v>
      </c>
      <c r="F190" s="215">
        <v>3.53774484936542E-2</v>
      </c>
      <c r="G190" s="215">
        <v>5.9838695505222E-2</v>
      </c>
      <c r="H190" s="215">
        <v>4.4923051220144901E-2</v>
      </c>
      <c r="Q190" s="70"/>
      <c r="R190" s="70"/>
      <c r="S190" s="70"/>
      <c r="T190" s="70"/>
      <c r="U190" s="70"/>
      <c r="V190" s="70"/>
    </row>
    <row r="191" spans="2:22">
      <c r="B191" s="322">
        <v>42826</v>
      </c>
      <c r="C191" s="215">
        <v>1.45307014998757E-2</v>
      </c>
      <c r="D191" s="215">
        <v>6.0809432640658398E-2</v>
      </c>
      <c r="E191" s="215">
        <v>8.4137467998987595E-2</v>
      </c>
      <c r="F191" s="215">
        <v>3.67746277600191E-2</v>
      </c>
      <c r="G191" s="215">
        <v>6.3634318602863796E-2</v>
      </c>
      <c r="H191" s="215">
        <v>4.4009206083270198E-2</v>
      </c>
      <c r="Q191" s="70"/>
      <c r="R191" s="70"/>
      <c r="S191" s="70"/>
      <c r="T191" s="70"/>
      <c r="U191" s="70"/>
      <c r="V191" s="70"/>
    </row>
    <row r="192" spans="2:22">
      <c r="B192" s="322">
        <v>42856</v>
      </c>
      <c r="C192" s="215">
        <v>1.4683713170774699E-2</v>
      </c>
      <c r="D192" s="215">
        <v>6.0221549254764598E-2</v>
      </c>
      <c r="E192" s="215">
        <v>8.2357882968470394E-2</v>
      </c>
      <c r="F192" s="215">
        <v>3.4552803014655797E-2</v>
      </c>
      <c r="G192" s="215">
        <v>6.2374858713950598E-2</v>
      </c>
      <c r="H192" s="215">
        <v>4.3535372957486503E-2</v>
      </c>
      <c r="Q192" s="70"/>
      <c r="R192" s="70"/>
      <c r="S192" s="70"/>
      <c r="T192" s="70"/>
      <c r="U192" s="70"/>
      <c r="V192" s="70"/>
    </row>
    <row r="193" spans="2:22">
      <c r="B193" s="322">
        <v>42887</v>
      </c>
      <c r="C193" s="215">
        <v>1.31236515848009E-2</v>
      </c>
      <c r="D193" s="215">
        <v>5.6856959847239603E-2</v>
      </c>
      <c r="E193" s="215">
        <v>7.7563116929127304E-2</v>
      </c>
      <c r="F193" s="215">
        <v>3.2712220522495498E-2</v>
      </c>
      <c r="G193" s="215">
        <v>5.1512595312607198E-2</v>
      </c>
      <c r="H193" s="215">
        <v>4.0702152139331801E-2</v>
      </c>
      <c r="Q193" s="70"/>
      <c r="R193" s="70"/>
      <c r="S193" s="70"/>
      <c r="T193" s="70"/>
      <c r="U193" s="70"/>
      <c r="V193" s="70"/>
    </row>
    <row r="194" spans="2:22">
      <c r="B194" s="322">
        <v>42917</v>
      </c>
      <c r="C194" s="215">
        <v>1.39942687001295E-2</v>
      </c>
      <c r="D194" s="215">
        <v>5.7382939562690402E-2</v>
      </c>
      <c r="E194" s="215">
        <v>7.6855983032417197E-2</v>
      </c>
      <c r="F194" s="215">
        <v>3.4746831564019698E-2</v>
      </c>
      <c r="G194" s="215">
        <v>5.4616454414550999E-2</v>
      </c>
      <c r="H194" s="215">
        <v>4.1414065092569598E-2</v>
      </c>
      <c r="Q194" s="70"/>
      <c r="R194" s="70"/>
      <c r="S194" s="70"/>
      <c r="T194" s="70"/>
      <c r="U194" s="70"/>
      <c r="V194" s="70"/>
    </row>
    <row r="195" spans="2:22">
      <c r="B195" s="322">
        <v>42948</v>
      </c>
      <c r="C195" s="215">
        <v>1.31870707927057E-2</v>
      </c>
      <c r="D195" s="215">
        <v>5.42540091153332E-2</v>
      </c>
      <c r="E195" s="215">
        <v>7.4868051300881103E-2</v>
      </c>
      <c r="F195" s="215">
        <v>3.4285201071264503E-2</v>
      </c>
      <c r="G195" s="215">
        <v>5.06178397313038E-2</v>
      </c>
      <c r="H195" s="215">
        <v>3.9667380589655098E-2</v>
      </c>
      <c r="Q195" s="70"/>
      <c r="R195" s="70"/>
      <c r="S195" s="70"/>
      <c r="T195" s="70"/>
      <c r="U195" s="70"/>
      <c r="V195" s="70"/>
    </row>
    <row r="196" spans="2:22">
      <c r="B196" s="322">
        <v>42979</v>
      </c>
      <c r="C196" s="215">
        <v>1.29889724173326E-2</v>
      </c>
      <c r="D196" s="215">
        <v>5.3331543760546399E-2</v>
      </c>
      <c r="E196" s="215">
        <v>7.2243832201295294E-2</v>
      </c>
      <c r="F196" s="215">
        <v>3.3525231585581697E-2</v>
      </c>
      <c r="G196" s="215">
        <v>5.2863480104177497E-2</v>
      </c>
      <c r="H196" s="215">
        <v>3.8865213687311002E-2</v>
      </c>
      <c r="Q196" s="70"/>
      <c r="R196" s="70"/>
      <c r="S196" s="70"/>
      <c r="T196" s="70"/>
      <c r="U196" s="70"/>
      <c r="V196" s="70"/>
    </row>
    <row r="197" spans="2:22">
      <c r="B197" s="322">
        <v>43009</v>
      </c>
      <c r="C197" s="215">
        <v>1.2848648957098601E-2</v>
      </c>
      <c r="D197" s="215">
        <v>5.2983825433388303E-2</v>
      </c>
      <c r="E197" s="215">
        <v>7.0357841659815401E-2</v>
      </c>
      <c r="F197" s="215">
        <v>3.2059305660145497E-2</v>
      </c>
      <c r="G197" s="215">
        <v>5.5107842083461298E-2</v>
      </c>
      <c r="H197" s="215">
        <v>3.8379721268667899E-2</v>
      </c>
      <c r="Q197" s="70"/>
      <c r="R197" s="70"/>
      <c r="S197" s="70"/>
      <c r="T197" s="70"/>
      <c r="U197" s="70"/>
      <c r="V197" s="70"/>
    </row>
    <row r="198" spans="2:22">
      <c r="B198" s="322">
        <v>43040</v>
      </c>
      <c r="C198" s="215">
        <v>1.19603508196135E-2</v>
      </c>
      <c r="D198" s="215">
        <v>5.1830589448559797E-2</v>
      </c>
      <c r="E198" s="215">
        <v>6.8836374360701405E-2</v>
      </c>
      <c r="F198" s="215">
        <v>3.1768577845302501E-2</v>
      </c>
      <c r="G198" s="215">
        <v>5.5727106440969003E-2</v>
      </c>
      <c r="H198" s="215">
        <v>3.7342638450493099E-2</v>
      </c>
      <c r="Q198" s="70"/>
      <c r="R198" s="70"/>
      <c r="S198" s="70"/>
      <c r="T198" s="70"/>
      <c r="U198" s="70"/>
      <c r="V198" s="70"/>
    </row>
    <row r="199" spans="2:22">
      <c r="B199" s="322">
        <v>43070</v>
      </c>
      <c r="C199" s="215">
        <v>1.08521578093611E-2</v>
      </c>
      <c r="D199" s="215">
        <v>4.6236680576386698E-2</v>
      </c>
      <c r="E199" s="215">
        <v>6.3099263149407905E-2</v>
      </c>
      <c r="F199" s="215">
        <v>2.8303272059832799E-2</v>
      </c>
      <c r="G199" s="215">
        <v>4.7925989377752401E-2</v>
      </c>
      <c r="H199" s="215">
        <v>3.3486527713094003E-2</v>
      </c>
      <c r="Q199" s="70"/>
      <c r="R199" s="70"/>
      <c r="S199" s="70"/>
      <c r="T199" s="70"/>
      <c r="U199" s="70"/>
      <c r="V199" s="70"/>
    </row>
    <row r="200" spans="2:22">
      <c r="B200" s="322">
        <v>43101</v>
      </c>
      <c r="C200" s="215">
        <v>1.15201381954162E-2</v>
      </c>
      <c r="D200" s="215">
        <v>4.9930425072772198E-2</v>
      </c>
      <c r="E200" s="215">
        <v>6.5206591763618399E-2</v>
      </c>
      <c r="F200" s="215">
        <v>3.1592075676126902E-2</v>
      </c>
      <c r="G200" s="215">
        <v>4.5047058943393802E-2</v>
      </c>
      <c r="H200" s="215">
        <v>3.5728532147539703E-2</v>
      </c>
      <c r="Q200" s="70"/>
      <c r="R200" s="70"/>
      <c r="S200" s="70"/>
      <c r="T200" s="70"/>
      <c r="U200" s="70"/>
      <c r="V200" s="70"/>
    </row>
    <row r="201" spans="2:22">
      <c r="B201" s="322">
        <v>43132</v>
      </c>
      <c r="C201" s="215">
        <v>1.2200487408421E-2</v>
      </c>
      <c r="D201" s="215">
        <v>5.07264448443695E-2</v>
      </c>
      <c r="E201" s="215">
        <v>6.6253639566866293E-2</v>
      </c>
      <c r="F201" s="215">
        <v>3.2610901459160999E-2</v>
      </c>
      <c r="G201" s="215">
        <v>5.39642984311842E-2</v>
      </c>
      <c r="H201" s="215">
        <v>3.6724593816649699E-2</v>
      </c>
      <c r="Q201" s="70"/>
      <c r="R201" s="70"/>
      <c r="S201" s="70"/>
      <c r="T201" s="70"/>
      <c r="U201" s="70"/>
      <c r="V201" s="70"/>
    </row>
    <row r="202" spans="2:22">
      <c r="B202" s="322">
        <v>43160</v>
      </c>
      <c r="C202" s="215">
        <v>1.2212763808144501E-2</v>
      </c>
      <c r="D202" s="215">
        <v>4.8245958207670303E-2</v>
      </c>
      <c r="E202" s="215">
        <v>6.3537608947031296E-2</v>
      </c>
      <c r="F202" s="215">
        <v>3.0980732639598801E-2</v>
      </c>
      <c r="G202" s="215">
        <v>4.9760238929748103E-2</v>
      </c>
      <c r="H202" s="215">
        <v>3.51953165892228E-2</v>
      </c>
      <c r="Q202" s="70"/>
      <c r="R202" s="70"/>
      <c r="S202" s="70"/>
      <c r="T202" s="70"/>
      <c r="U202" s="70"/>
      <c r="V202" s="70"/>
    </row>
    <row r="203" spans="2:22">
      <c r="B203" s="322">
        <v>43191</v>
      </c>
      <c r="C203" s="215">
        <v>1.25608300013282E-2</v>
      </c>
      <c r="D203" s="215">
        <v>4.78806828535965E-2</v>
      </c>
      <c r="E203" s="215">
        <v>6.3436472506633701E-2</v>
      </c>
      <c r="F203" s="215">
        <v>3.1615806797444398E-2</v>
      </c>
      <c r="G203" s="215">
        <v>5.8826434275688198E-2</v>
      </c>
      <c r="H203" s="215">
        <v>3.5186020979892603E-2</v>
      </c>
      <c r="Q203" s="70"/>
      <c r="R203" s="70"/>
      <c r="S203" s="70"/>
      <c r="T203" s="70"/>
      <c r="U203" s="70"/>
      <c r="V203" s="70"/>
    </row>
    <row r="204" spans="2:22">
      <c r="B204" s="322">
        <v>43221</v>
      </c>
      <c r="C204" s="215">
        <v>1.21935407465053E-2</v>
      </c>
      <c r="D204" s="215">
        <v>4.7207911091261899E-2</v>
      </c>
      <c r="E204" s="215">
        <v>6.1180067098705097E-2</v>
      </c>
      <c r="F204" s="215">
        <v>3.1901476870497901E-2</v>
      </c>
      <c r="G204" s="215">
        <v>6.4734887054602494E-2</v>
      </c>
      <c r="H204" s="215">
        <v>3.4634285011060098E-2</v>
      </c>
      <c r="Q204" s="70"/>
      <c r="R204" s="70"/>
      <c r="S204" s="70"/>
      <c r="T204" s="70"/>
      <c r="U204" s="70"/>
      <c r="V204" s="70"/>
    </row>
    <row r="205" spans="2:22">
      <c r="B205" s="322">
        <v>43252</v>
      </c>
      <c r="C205" s="215">
        <v>1.1602046828416699E-2</v>
      </c>
      <c r="D205" s="215">
        <v>4.4658603603728302E-2</v>
      </c>
      <c r="E205" s="215">
        <v>5.8677596443782599E-2</v>
      </c>
      <c r="F205" s="215">
        <v>3.0360838394984099E-2</v>
      </c>
      <c r="G205" s="215">
        <v>5.8161341831653397E-2</v>
      </c>
      <c r="H205" s="215">
        <v>3.29255335582486E-2</v>
      </c>
      <c r="Q205" s="70"/>
      <c r="R205" s="70"/>
      <c r="S205" s="70"/>
      <c r="T205" s="70"/>
      <c r="U205" s="70"/>
      <c r="V205" s="70"/>
    </row>
    <row r="206" spans="2:22">
      <c r="B206" s="322">
        <v>43282</v>
      </c>
      <c r="C206" s="215">
        <v>1.1674696632552301E-2</v>
      </c>
      <c r="D206" s="215">
        <v>4.5240804532985998E-2</v>
      </c>
      <c r="E206" s="215">
        <v>5.6528628025046102E-2</v>
      </c>
      <c r="F206" s="215">
        <v>3.0422410806039E-2</v>
      </c>
      <c r="G206" s="215">
        <v>6.3458298349008499E-2</v>
      </c>
      <c r="H206" s="215">
        <v>3.3105773543391698E-2</v>
      </c>
      <c r="Q206" s="70"/>
      <c r="R206" s="70"/>
      <c r="S206" s="70"/>
      <c r="T206" s="70"/>
      <c r="U206" s="70"/>
      <c r="V206" s="70"/>
    </row>
    <row r="207" spans="2:22">
      <c r="B207" s="322">
        <v>43313</v>
      </c>
      <c r="C207" s="215">
        <v>1.1870277689929799E-2</v>
      </c>
      <c r="D207" s="215">
        <v>4.5074751508723497E-2</v>
      </c>
      <c r="E207" s="215">
        <v>5.5566776615923297E-2</v>
      </c>
      <c r="F207" s="215">
        <v>3.04240292915198E-2</v>
      </c>
      <c r="G207" s="215">
        <v>6.5471527232950896E-2</v>
      </c>
      <c r="H207" s="215">
        <v>3.3172114971133301E-2</v>
      </c>
      <c r="Q207" s="70"/>
      <c r="R207" s="70"/>
      <c r="S207" s="70"/>
      <c r="T207" s="70"/>
      <c r="U207" s="70"/>
      <c r="V207" s="70"/>
    </row>
    <row r="208" spans="2:22">
      <c r="B208" s="322">
        <v>43344</v>
      </c>
      <c r="C208" s="215">
        <v>1.1996358591173E-2</v>
      </c>
      <c r="D208" s="215">
        <v>4.4153862922082197E-2</v>
      </c>
      <c r="E208" s="215">
        <v>5.6301017330579101E-2</v>
      </c>
      <c r="F208" s="215">
        <v>3.0015254360907E-2</v>
      </c>
      <c r="G208" s="215">
        <v>7.1471727281706907E-2</v>
      </c>
      <c r="H208" s="215">
        <v>3.3069385974991497E-2</v>
      </c>
      <c r="Q208" s="70"/>
      <c r="R208" s="70"/>
      <c r="S208" s="70"/>
      <c r="T208" s="70"/>
      <c r="U208" s="70"/>
      <c r="V208" s="70"/>
    </row>
    <row r="209" spans="2:22">
      <c r="B209" s="322">
        <v>43374</v>
      </c>
      <c r="C209" s="215">
        <v>1.2121723467542899E-2</v>
      </c>
      <c r="D209" s="215">
        <v>4.4654870864489597E-2</v>
      </c>
      <c r="E209" s="215">
        <v>5.5071261115534099E-2</v>
      </c>
      <c r="F209" s="215">
        <v>2.8499078367861499E-2</v>
      </c>
      <c r="G209" s="215">
        <v>8.0541026936562302E-2</v>
      </c>
      <c r="H209" s="215">
        <v>3.3255436406373302E-2</v>
      </c>
      <c r="Q209" s="70"/>
      <c r="R209" s="70"/>
      <c r="S209" s="70"/>
      <c r="T209" s="70"/>
      <c r="U209" s="70"/>
      <c r="V209" s="70"/>
    </row>
    <row r="210" spans="2:22">
      <c r="B210" s="322">
        <v>43405</v>
      </c>
      <c r="C210" s="215">
        <v>1.05599249033465E-2</v>
      </c>
      <c r="D210" s="215">
        <v>4.4853385213771003E-2</v>
      </c>
      <c r="E210" s="215">
        <v>5.4674683719351802E-2</v>
      </c>
      <c r="F210" s="215">
        <v>2.9038082335724E-2</v>
      </c>
      <c r="G210" s="215">
        <v>8.1745646253405899E-2</v>
      </c>
      <c r="H210" s="215">
        <v>3.2868136821152499E-2</v>
      </c>
      <c r="Q210" s="70"/>
      <c r="R210" s="70"/>
      <c r="S210" s="70"/>
      <c r="T210" s="70"/>
      <c r="U210" s="70"/>
      <c r="V210" s="70"/>
    </row>
    <row r="211" spans="2:22">
      <c r="B211" s="322">
        <v>43435</v>
      </c>
      <c r="C211" s="215">
        <v>8.1458691680914297E-3</v>
      </c>
      <c r="D211" s="215">
        <v>4.0510219413689902E-2</v>
      </c>
      <c r="E211" s="215">
        <v>5.17124201206412E-2</v>
      </c>
      <c r="F211" s="215">
        <v>2.5470452231306302E-2</v>
      </c>
      <c r="G211" s="215">
        <v>7.0499131085367097E-3</v>
      </c>
      <c r="H211" s="215">
        <v>2.8584218311940301E-2</v>
      </c>
      <c r="Q211" s="70"/>
      <c r="R211" s="70"/>
      <c r="S211" s="70"/>
      <c r="T211" s="70"/>
      <c r="U211" s="70"/>
      <c r="V211" s="70"/>
    </row>
    <row r="212" spans="2:22">
      <c r="B212" s="322">
        <v>43466</v>
      </c>
      <c r="C212" s="215">
        <v>9.3306022139024794E-3</v>
      </c>
      <c r="D212" s="215">
        <v>4.3339872436904597E-2</v>
      </c>
      <c r="E212" s="215">
        <v>5.3691071480094103E-2</v>
      </c>
      <c r="F212" s="215">
        <v>2.76857595761325E-2</v>
      </c>
      <c r="G212" s="215">
        <v>6.8976588331254897E-3</v>
      </c>
      <c r="H212" s="215">
        <v>3.0743459286671101E-2</v>
      </c>
      <c r="Q212" s="70"/>
      <c r="R212" s="70"/>
      <c r="S212" s="70"/>
      <c r="T212" s="70"/>
      <c r="U212" s="70"/>
      <c r="V212" s="70"/>
    </row>
    <row r="213" spans="2:22">
      <c r="B213" s="322">
        <v>43497</v>
      </c>
      <c r="C213" s="215">
        <v>1.06867817776931E-2</v>
      </c>
      <c r="D213" s="215">
        <v>4.3835371253813003E-2</v>
      </c>
      <c r="E213" s="215">
        <v>5.3508328041920697E-2</v>
      </c>
      <c r="F213" s="215">
        <v>2.7512269019293399E-2</v>
      </c>
      <c r="G213" s="215">
        <v>6.7020114338210996E-3</v>
      </c>
      <c r="H213" s="215">
        <v>3.1454032392704598E-2</v>
      </c>
      <c r="Q213" s="70"/>
      <c r="R213" s="70"/>
      <c r="S213" s="70"/>
      <c r="T213" s="70"/>
      <c r="U213" s="70"/>
      <c r="V213" s="70"/>
    </row>
    <row r="214" spans="2:22">
      <c r="B214" s="322">
        <v>43525</v>
      </c>
      <c r="C214" s="215">
        <v>1.0967108049851701E-2</v>
      </c>
      <c r="D214" s="215">
        <v>4.6860361849530303E-2</v>
      </c>
      <c r="E214" s="215">
        <v>5.4400524523516798E-2</v>
      </c>
      <c r="F214" s="215">
        <v>2.7452248924152399E-2</v>
      </c>
      <c r="G214" s="215">
        <v>9.0738678016107095E-3</v>
      </c>
      <c r="H214" s="215">
        <v>3.2941312206843702E-2</v>
      </c>
      <c r="Q214" s="70"/>
      <c r="R214" s="70"/>
      <c r="S214" s="70"/>
      <c r="T214" s="70"/>
      <c r="U214" s="70"/>
      <c r="V214" s="70"/>
    </row>
    <row r="215" spans="2:22">
      <c r="B215" s="322">
        <v>43556</v>
      </c>
      <c r="C215" s="215">
        <v>1.06576960081193E-2</v>
      </c>
      <c r="D215" s="215">
        <v>4.3869302203329297E-2</v>
      </c>
      <c r="E215" s="215">
        <v>5.4080911535721997E-2</v>
      </c>
      <c r="F215" s="215">
        <v>2.8598647281105401E-2</v>
      </c>
      <c r="G215" s="215">
        <v>2.9666730793156602E-2</v>
      </c>
      <c r="H215" s="215">
        <v>3.1861730552616201E-2</v>
      </c>
      <c r="Q215" s="70"/>
      <c r="R215" s="70"/>
      <c r="S215" s="70"/>
      <c r="T215" s="70"/>
      <c r="U215" s="70"/>
      <c r="V215" s="70"/>
    </row>
    <row r="216" spans="2:22">
      <c r="B216" s="322">
        <v>43586</v>
      </c>
      <c r="C216" s="215">
        <v>1.22667107758462E-2</v>
      </c>
      <c r="D216" s="215">
        <v>4.4307515006994203E-2</v>
      </c>
      <c r="E216" s="215">
        <v>5.4674881428846897E-2</v>
      </c>
      <c r="F216" s="215">
        <v>2.8201463276888002E-2</v>
      </c>
      <c r="G216" s="215">
        <v>3.4386909983115402E-2</v>
      </c>
      <c r="H216" s="215">
        <v>3.28038550955842E-2</v>
      </c>
      <c r="Q216" s="70"/>
      <c r="R216" s="70"/>
      <c r="S216" s="70"/>
      <c r="T216" s="70"/>
      <c r="U216" s="70"/>
      <c r="V216" s="70"/>
    </row>
    <row r="217" spans="2:22">
      <c r="B217" s="322">
        <v>43617</v>
      </c>
      <c r="C217" s="215">
        <v>9.8910373770136097E-3</v>
      </c>
      <c r="D217" s="215">
        <v>4.4382166219260402E-2</v>
      </c>
      <c r="E217" s="215">
        <v>5.3719787944908101E-2</v>
      </c>
      <c r="F217" s="215">
        <v>2.6972445668139201E-2</v>
      </c>
      <c r="G217" s="215">
        <v>3.21864211377011E-2</v>
      </c>
      <c r="H217" s="215">
        <v>3.1840185113800698E-2</v>
      </c>
      <c r="Q217" s="70"/>
      <c r="R217" s="70"/>
      <c r="S217" s="70"/>
      <c r="T217" s="70"/>
      <c r="U217" s="70"/>
      <c r="V217" s="70"/>
    </row>
    <row r="218" spans="2:22">
      <c r="B218" s="322">
        <v>43647</v>
      </c>
      <c r="C218" s="215">
        <v>1.1185777630121701E-2</v>
      </c>
      <c r="D218" s="215">
        <v>4.38412232977601E-2</v>
      </c>
      <c r="E218" s="215">
        <v>5.2511710398426399E-2</v>
      </c>
      <c r="F218" s="215">
        <v>2.6103365668014002E-2</v>
      </c>
      <c r="G218" s="215">
        <v>2.8765979849937302E-2</v>
      </c>
      <c r="H218" s="215">
        <v>3.1971261830535398E-2</v>
      </c>
      <c r="Q218" s="70"/>
      <c r="R218" s="70"/>
      <c r="S218" s="70"/>
      <c r="T218" s="70"/>
      <c r="U218" s="70"/>
      <c r="V218" s="70"/>
    </row>
    <row r="219" spans="2:22">
      <c r="B219" s="322">
        <v>43678</v>
      </c>
      <c r="C219" s="215">
        <v>1.1724499280664699E-2</v>
      </c>
      <c r="D219" s="215">
        <v>4.3739418657886102E-2</v>
      </c>
      <c r="E219" s="215">
        <v>5.2912896313862597E-2</v>
      </c>
      <c r="F219" s="215">
        <v>2.7379025207796202E-2</v>
      </c>
      <c r="G219" s="215">
        <v>1.2232637878147899E-2</v>
      </c>
      <c r="H219" s="215">
        <v>3.2301692207353898E-2</v>
      </c>
      <c r="Q219" s="70"/>
      <c r="R219" s="70"/>
      <c r="S219" s="70"/>
      <c r="T219" s="70"/>
      <c r="U219" s="70"/>
      <c r="V219" s="70"/>
    </row>
    <row r="220" spans="2:22">
      <c r="B220" s="322">
        <v>43709</v>
      </c>
      <c r="C220" s="215">
        <v>1.0818277244629E-2</v>
      </c>
      <c r="D220" s="215">
        <v>4.4290505235346299E-2</v>
      </c>
      <c r="E220" s="215">
        <v>5.3385087380795497E-2</v>
      </c>
      <c r="F220" s="215">
        <v>2.7886756510599301E-2</v>
      </c>
      <c r="G220" s="215">
        <v>1.28976502690719E-2</v>
      </c>
      <c r="H220" s="215">
        <v>3.23836260364119E-2</v>
      </c>
      <c r="Q220" s="70"/>
      <c r="R220" s="70"/>
      <c r="S220" s="70"/>
      <c r="T220" s="70"/>
      <c r="U220" s="70"/>
      <c r="V220" s="70"/>
    </row>
    <row r="221" spans="2:22">
      <c r="B221" s="322">
        <v>43739</v>
      </c>
      <c r="C221" s="215">
        <v>1.0809877224794401E-2</v>
      </c>
      <c r="D221" s="215">
        <v>4.5725161963337597E-2</v>
      </c>
      <c r="E221" s="215">
        <v>5.4366039538053197E-2</v>
      </c>
      <c r="F221" s="215">
        <v>2.79253315253007E-2</v>
      </c>
      <c r="G221" s="215">
        <v>1.45157036241974E-2</v>
      </c>
      <c r="H221" s="215">
        <v>3.3155830354170003E-2</v>
      </c>
      <c r="Q221" s="70"/>
      <c r="R221" s="70"/>
      <c r="S221" s="70"/>
      <c r="T221" s="70"/>
      <c r="U221" s="70"/>
      <c r="V221" s="70"/>
    </row>
    <row r="222" spans="2:22">
      <c r="B222" s="322">
        <v>43770</v>
      </c>
      <c r="C222" s="215">
        <v>1.0371869328953299E-2</v>
      </c>
      <c r="D222" s="215">
        <v>4.6209919259485498E-2</v>
      </c>
      <c r="E222" s="215">
        <v>5.5131269926793999E-2</v>
      </c>
      <c r="F222" s="215">
        <v>2.8581766678492101E-2</v>
      </c>
      <c r="G222" s="215">
        <v>1.7539133768676701E-2</v>
      </c>
      <c r="H222" s="215">
        <v>3.3549712587553897E-2</v>
      </c>
      <c r="Q222" s="70"/>
      <c r="R222" s="70"/>
      <c r="S222" s="70"/>
      <c r="T222" s="70"/>
      <c r="U222" s="70"/>
      <c r="V222" s="70"/>
    </row>
    <row r="223" spans="2:22">
      <c r="B223" s="322">
        <v>43800</v>
      </c>
      <c r="C223" s="215">
        <v>8.7594982699807106E-3</v>
      </c>
      <c r="D223" s="215">
        <v>4.0986635475157303E-2</v>
      </c>
      <c r="E223" s="215">
        <v>5.0632058616682102E-2</v>
      </c>
      <c r="F223" s="215">
        <v>2.5813717174637301E-2</v>
      </c>
      <c r="G223" s="215">
        <v>1.7170591247291301E-2</v>
      </c>
      <c r="H223" s="215">
        <v>2.9867796841841699E-2</v>
      </c>
      <c r="Q223" s="70"/>
      <c r="R223" s="70"/>
      <c r="S223" s="70"/>
      <c r="T223" s="70"/>
      <c r="U223" s="70"/>
      <c r="V223" s="70"/>
    </row>
    <row r="224" spans="2:22">
      <c r="B224" s="322">
        <v>43831</v>
      </c>
      <c r="C224" s="215">
        <v>1.03225140819737E-2</v>
      </c>
      <c r="D224" s="215">
        <v>4.35157646762784E-2</v>
      </c>
      <c r="E224" s="215">
        <v>5.4822935205054601E-2</v>
      </c>
      <c r="F224" s="215">
        <v>2.7958416591714001E-2</v>
      </c>
      <c r="G224" s="215">
        <v>2.1860068900978601E-2</v>
      </c>
      <c r="H224" s="215">
        <v>3.2492301845844201E-2</v>
      </c>
      <c r="Q224" s="70"/>
      <c r="R224" s="70"/>
      <c r="S224" s="70"/>
      <c r="T224" s="70"/>
      <c r="U224" s="70"/>
      <c r="V224" s="70"/>
    </row>
    <row r="225" spans="2:22">
      <c r="B225" s="322">
        <v>43862</v>
      </c>
      <c r="C225" s="215">
        <v>1.20223565090043E-2</v>
      </c>
      <c r="D225" s="215">
        <v>4.5632318443562199E-2</v>
      </c>
      <c r="E225" s="215">
        <v>5.8939499054368197E-2</v>
      </c>
      <c r="F225" s="215">
        <v>3.0603384388147199E-2</v>
      </c>
      <c r="G225" s="215">
        <v>2.0112895756793099E-2</v>
      </c>
      <c r="H225" s="215">
        <v>3.4845667506018599E-2</v>
      </c>
      <c r="Q225" s="70"/>
      <c r="R225" s="70"/>
      <c r="S225" s="70"/>
      <c r="T225" s="70"/>
      <c r="U225" s="70"/>
      <c r="V225" s="70"/>
    </row>
    <row r="226" spans="2:22">
      <c r="B226" s="322">
        <v>43891</v>
      </c>
      <c r="C226" s="215">
        <v>1.1369418762298101E-2</v>
      </c>
      <c r="D226" s="215">
        <v>3.8375348632317702E-2</v>
      </c>
      <c r="E226" s="215">
        <v>6.6509504059362207E-2</v>
      </c>
      <c r="F226" s="215">
        <v>4.62754061824317E-2</v>
      </c>
      <c r="G226" s="215">
        <v>1.63177323549102E-2</v>
      </c>
      <c r="H226" s="215">
        <v>3.3882631931594097E-2</v>
      </c>
      <c r="Q226" s="70"/>
      <c r="R226" s="70"/>
      <c r="S226" s="70"/>
      <c r="T226" s="70"/>
      <c r="U226" s="70"/>
      <c r="V226" s="70"/>
    </row>
    <row r="227" spans="2:22">
      <c r="B227" s="322">
        <v>43922</v>
      </c>
      <c r="C227" s="215">
        <v>1.55095886801231E-2</v>
      </c>
      <c r="D227" s="215">
        <v>4.2255233394108499E-2</v>
      </c>
      <c r="E227" s="215">
        <v>6.9043974914894696E-2</v>
      </c>
      <c r="F227" s="215">
        <v>5.9475516530956299E-2</v>
      </c>
      <c r="G227" s="215">
        <v>2.6060059719712099E-2</v>
      </c>
      <c r="H227" s="215">
        <v>3.86819490603071E-2</v>
      </c>
      <c r="Q227" s="70"/>
      <c r="R227" s="70"/>
      <c r="S227" s="70"/>
      <c r="T227" s="70"/>
      <c r="U227" s="70"/>
      <c r="V227" s="70"/>
    </row>
    <row r="228" spans="2:22">
      <c r="B228" s="322">
        <v>43952</v>
      </c>
      <c r="C228" s="215">
        <v>1.38181374679888E-2</v>
      </c>
      <c r="D228" s="215">
        <v>4.3555891602189097E-2</v>
      </c>
      <c r="E228" s="215">
        <v>5.7630078223497402E-2</v>
      </c>
      <c r="F228" s="215">
        <v>5.9819012584316003E-2</v>
      </c>
      <c r="G228" s="215">
        <v>4.8932791198590099E-2</v>
      </c>
      <c r="H228" s="215">
        <v>3.73470558660772E-2</v>
      </c>
      <c r="Q228" s="70"/>
      <c r="R228" s="70"/>
      <c r="S228" s="70"/>
      <c r="T228" s="70"/>
      <c r="U228" s="70"/>
      <c r="V228" s="70"/>
    </row>
    <row r="229" spans="2:22">
      <c r="B229" s="322">
        <v>43983</v>
      </c>
      <c r="C229" s="215">
        <v>1.1715733700289201E-2</v>
      </c>
      <c r="D229" s="215">
        <v>3.7389395473072101E-2</v>
      </c>
      <c r="E229" s="215">
        <v>5.0777476531014699E-2</v>
      </c>
      <c r="F229" s="215">
        <v>4.9936971207663099E-2</v>
      </c>
      <c r="G229" s="215">
        <v>3.23516663191694E-2</v>
      </c>
      <c r="H229" s="215">
        <v>3.19044525766215E-2</v>
      </c>
      <c r="Q229" s="70"/>
      <c r="R229" s="70"/>
      <c r="S229" s="70"/>
      <c r="T229" s="70"/>
      <c r="U229" s="70"/>
      <c r="V229" s="70"/>
    </row>
    <row r="230" spans="2:22">
      <c r="B230" s="322">
        <v>44013</v>
      </c>
      <c r="C230" s="215">
        <v>1.14332398587168E-2</v>
      </c>
      <c r="D230" s="215">
        <v>3.5990876007733701E-2</v>
      </c>
      <c r="E230" s="215">
        <v>4.8341976147255897E-2</v>
      </c>
      <c r="F230" s="215">
        <v>4.3236367413626499E-2</v>
      </c>
      <c r="G230" s="215">
        <v>2.55797953155752E-2</v>
      </c>
      <c r="H230" s="215">
        <v>3.02359089496065E-2</v>
      </c>
      <c r="Q230" s="70"/>
      <c r="R230" s="70"/>
      <c r="S230" s="70"/>
      <c r="T230" s="70"/>
      <c r="U230" s="70"/>
      <c r="V230" s="70"/>
    </row>
    <row r="231" spans="2:22">
      <c r="B231" s="322">
        <v>44044</v>
      </c>
      <c r="C231" s="215">
        <v>1.1002997342937E-2</v>
      </c>
      <c r="D231" s="215">
        <v>4.2659768904251397E-2</v>
      </c>
      <c r="E231" s="215">
        <v>5.5770722662047002E-2</v>
      </c>
      <c r="F231" s="215">
        <v>4.5085064460654703E-2</v>
      </c>
      <c r="G231" s="215">
        <v>3.1505981221632798E-2</v>
      </c>
      <c r="H231" s="215">
        <v>3.4218679642098002E-2</v>
      </c>
      <c r="Q231" s="70"/>
      <c r="R231" s="70"/>
      <c r="S231" s="70"/>
      <c r="T231" s="70"/>
      <c r="U231" s="70"/>
      <c r="V231" s="70"/>
    </row>
    <row r="232" spans="2:22">
      <c r="B232" s="322">
        <v>44075</v>
      </c>
      <c r="C232" s="215">
        <v>1.27948337928034E-2</v>
      </c>
      <c r="D232" s="215">
        <v>5.8747243761932202E-2</v>
      </c>
      <c r="E232" s="215">
        <v>5.9804883763356201E-2</v>
      </c>
      <c r="F232" s="215">
        <v>4.0579343304649101E-2</v>
      </c>
      <c r="G232" s="215">
        <v>2.9397791441740699E-2</v>
      </c>
      <c r="H232" s="215">
        <v>4.1827241537726802E-2</v>
      </c>
      <c r="Q232" s="70"/>
      <c r="R232" s="70"/>
      <c r="S232" s="70"/>
      <c r="T232" s="70"/>
      <c r="U232" s="70"/>
      <c r="V232" s="70"/>
    </row>
    <row r="233" spans="2:22">
      <c r="B233" s="322">
        <v>44105</v>
      </c>
      <c r="C233" s="215">
        <v>9.1019865746141196E-3</v>
      </c>
      <c r="D233" s="215">
        <v>4.31300312056049E-2</v>
      </c>
      <c r="E233" s="215">
        <v>5.3799915460848897E-2</v>
      </c>
      <c r="F233" s="215">
        <v>3.76881963476767E-2</v>
      </c>
      <c r="G233" s="215">
        <v>2.6090786241528999E-2</v>
      </c>
      <c r="H233" s="215">
        <v>3.28804017446193E-2</v>
      </c>
      <c r="Q233" s="70"/>
      <c r="R233" s="70"/>
      <c r="S233" s="70"/>
      <c r="T233" s="70"/>
      <c r="U233" s="70"/>
      <c r="V233" s="70"/>
    </row>
    <row r="234" spans="2:22">
      <c r="B234" s="322">
        <v>44136</v>
      </c>
      <c r="C234" s="215">
        <v>8.4996785819997107E-3</v>
      </c>
      <c r="D234" s="215">
        <v>4.3920453060187201E-2</v>
      </c>
      <c r="E234" s="215">
        <v>5.5452095430771398E-2</v>
      </c>
      <c r="F234" s="215">
        <v>3.8591089971414701E-2</v>
      </c>
      <c r="G234" s="215">
        <v>2.18549855657168E-2</v>
      </c>
      <c r="H234" s="215">
        <v>3.3308088849717199E-2</v>
      </c>
      <c r="Q234" s="70"/>
      <c r="R234" s="70"/>
      <c r="S234" s="70"/>
      <c r="T234" s="70"/>
      <c r="U234" s="70"/>
      <c r="V234" s="70"/>
    </row>
    <row r="235" spans="2:22">
      <c r="B235" s="322">
        <v>44166</v>
      </c>
      <c r="C235" s="215">
        <v>7.3442482318948196E-3</v>
      </c>
      <c r="D235" s="215">
        <v>3.9568059546349801E-2</v>
      </c>
      <c r="E235" s="215">
        <v>4.6726283430704701E-2</v>
      </c>
      <c r="F235" s="215">
        <v>3.3820579937335199E-2</v>
      </c>
      <c r="G235" s="215">
        <v>2.2641578590867201E-2</v>
      </c>
      <c r="H235" s="215">
        <v>2.92375181997588E-2</v>
      </c>
      <c r="Q235" s="70"/>
      <c r="R235" s="70"/>
      <c r="S235" s="70"/>
      <c r="T235" s="70"/>
      <c r="U235" s="70"/>
      <c r="V235" s="70"/>
    </row>
    <row r="236" spans="2:22">
      <c r="B236" s="322">
        <v>44197</v>
      </c>
      <c r="C236" s="215">
        <v>7.6788177598008699E-3</v>
      </c>
      <c r="D236" s="215">
        <v>4.05264845925516E-2</v>
      </c>
      <c r="E236" s="215">
        <v>5.0957821420910897E-2</v>
      </c>
      <c r="F236" s="215">
        <v>3.4842257649692003E-2</v>
      </c>
      <c r="G236" s="215">
        <v>2.8800009933165501E-2</v>
      </c>
      <c r="H236" s="215">
        <v>3.0549505771720799E-2</v>
      </c>
      <c r="Q236" s="70"/>
      <c r="R236" s="70"/>
      <c r="S236" s="70"/>
      <c r="T236" s="70"/>
      <c r="U236" s="70"/>
      <c r="V236" s="70"/>
    </row>
    <row r="237" spans="2:22">
      <c r="B237" s="322">
        <v>44228</v>
      </c>
      <c r="C237" s="215">
        <v>7.3162862106538398E-3</v>
      </c>
      <c r="D237" s="215">
        <v>4.1462436864941297E-2</v>
      </c>
      <c r="E237" s="215">
        <v>5.3176959694479602E-2</v>
      </c>
      <c r="F237" s="215">
        <v>3.5911130242233601E-2</v>
      </c>
      <c r="G237" s="215">
        <v>3.53543951161681E-2</v>
      </c>
      <c r="H237" s="215">
        <v>3.1317901611733402E-2</v>
      </c>
      <c r="Q237" s="70"/>
      <c r="R237" s="70"/>
      <c r="S237" s="70"/>
      <c r="T237" s="70"/>
      <c r="U237" s="70"/>
      <c r="V237" s="70"/>
    </row>
    <row r="238" spans="2:22">
      <c r="B238" s="322">
        <v>44256</v>
      </c>
      <c r="C238" s="215">
        <v>7.9066906061231196E-3</v>
      </c>
      <c r="D238" s="215">
        <v>4.2875204024465798E-2</v>
      </c>
      <c r="E238" s="215">
        <v>5.5105379063613402E-2</v>
      </c>
      <c r="F238" s="215">
        <v>3.5852107892268399E-2</v>
      </c>
      <c r="G238" s="215">
        <v>4.0631835935434797E-2</v>
      </c>
      <c r="H238" s="215">
        <v>3.2540071260758502E-2</v>
      </c>
      <c r="Q238" s="70"/>
      <c r="R238" s="70"/>
      <c r="S238" s="70"/>
      <c r="T238" s="70"/>
      <c r="U238" s="70"/>
      <c r="V238" s="70"/>
    </row>
    <row r="239" spans="2:22">
      <c r="B239" s="322">
        <v>44287</v>
      </c>
      <c r="C239" s="215">
        <v>1.07366529809184E-2</v>
      </c>
      <c r="D239" s="215">
        <v>4.4996190964267303E-2</v>
      </c>
      <c r="E239" s="215">
        <v>6.1116112205935103E-2</v>
      </c>
      <c r="F239" s="215">
        <v>3.8956869159477797E-2</v>
      </c>
      <c r="G239" s="215">
        <v>4.4868943337651901E-2</v>
      </c>
      <c r="H239" s="215">
        <v>3.5572966351846098E-2</v>
      </c>
      <c r="Q239" s="70"/>
      <c r="R239" s="70"/>
      <c r="S239" s="70"/>
      <c r="T239" s="70"/>
      <c r="U239" s="70"/>
      <c r="V239" s="70"/>
    </row>
    <row r="240" spans="2:22">
      <c r="B240" s="322">
        <v>44317</v>
      </c>
      <c r="C240" s="215">
        <v>1.13645038386206E-2</v>
      </c>
      <c r="D240" s="215">
        <v>4.7389977398314097E-2</v>
      </c>
      <c r="E240" s="215">
        <v>6.2736466135042204E-2</v>
      </c>
      <c r="F240" s="215">
        <v>3.9046098286866199E-2</v>
      </c>
      <c r="G240" s="215">
        <v>4.83770100622717E-2</v>
      </c>
      <c r="H240" s="215">
        <v>3.6852573081664501E-2</v>
      </c>
      <c r="Q240" s="70"/>
      <c r="R240" s="70"/>
      <c r="S240" s="70"/>
      <c r="T240" s="70"/>
      <c r="U240" s="70"/>
      <c r="V240" s="70"/>
    </row>
    <row r="241" spans="2:22">
      <c r="B241" s="322">
        <v>44348</v>
      </c>
      <c r="C241" s="215">
        <v>1.0659000800454E-2</v>
      </c>
      <c r="D241" s="215">
        <v>4.3620977154326897E-2</v>
      </c>
      <c r="E241" s="215">
        <v>6.1046450977809003E-2</v>
      </c>
      <c r="F241" s="215">
        <v>3.4822169312575299E-2</v>
      </c>
      <c r="G241" s="215">
        <v>5.7947654919058303E-2</v>
      </c>
      <c r="H241" s="215">
        <v>3.4605668830763797E-2</v>
      </c>
      <c r="Q241" s="70"/>
      <c r="R241" s="70"/>
      <c r="S241" s="70"/>
      <c r="T241" s="70"/>
      <c r="U241" s="70"/>
      <c r="V241" s="70"/>
    </row>
    <row r="242" spans="2:22">
      <c r="B242" s="322">
        <v>44378</v>
      </c>
      <c r="C242" s="215">
        <v>9.8128679808464295E-3</v>
      </c>
      <c r="D242" s="215">
        <v>4.0170877615270197E-2</v>
      </c>
      <c r="E242" s="215">
        <v>6.0013151040385397E-2</v>
      </c>
      <c r="F242" s="215">
        <v>3.29768575194219E-2</v>
      </c>
      <c r="G242" s="215">
        <v>6.3939717791685197E-2</v>
      </c>
      <c r="H242" s="215">
        <v>3.2703987919926097E-2</v>
      </c>
      <c r="Q242" s="70"/>
      <c r="R242" s="70"/>
      <c r="S242" s="70"/>
      <c r="T242" s="70"/>
      <c r="U242" s="70"/>
      <c r="V242" s="70"/>
    </row>
    <row r="243" spans="2:22">
      <c r="B243" s="322">
        <v>44409</v>
      </c>
      <c r="C243" s="215">
        <v>1.00738580662811E-2</v>
      </c>
      <c r="D243" s="215">
        <v>3.8394793413077402E-2</v>
      </c>
      <c r="E243" s="215">
        <v>5.9046499497512298E-2</v>
      </c>
      <c r="F243" s="215">
        <v>3.2184111259915597E-2</v>
      </c>
      <c r="G243" s="215">
        <v>6.3741123894602097E-2</v>
      </c>
      <c r="H243" s="215">
        <v>3.1911562224167501E-2</v>
      </c>
      <c r="Q243" s="70"/>
      <c r="R243" s="70"/>
      <c r="S243" s="70"/>
      <c r="T243" s="70"/>
      <c r="U243" s="70"/>
      <c r="V243" s="70"/>
    </row>
    <row r="244" spans="2:22">
      <c r="B244" s="322">
        <v>44440</v>
      </c>
      <c r="C244" s="215">
        <v>1.0144724205593701E-2</v>
      </c>
      <c r="D244" s="215">
        <v>3.57745047349175E-2</v>
      </c>
      <c r="E244" s="215">
        <v>5.69852838649344E-2</v>
      </c>
      <c r="F244" s="215">
        <v>3.1573623010571997E-2</v>
      </c>
      <c r="G244" s="215">
        <v>6.39103903948611E-2</v>
      </c>
      <c r="H244" s="215">
        <v>3.0551937413626998E-2</v>
      </c>
      <c r="Q244" s="70"/>
      <c r="R244" s="70"/>
      <c r="S244" s="70"/>
      <c r="T244" s="70"/>
      <c r="U244" s="70"/>
      <c r="V244" s="70"/>
    </row>
    <row r="245" spans="2:22">
      <c r="B245" s="322">
        <v>44470</v>
      </c>
      <c r="C245" s="215">
        <v>1.05965337938757E-2</v>
      </c>
      <c r="D245" s="215">
        <v>3.4611662896706197E-2</v>
      </c>
      <c r="E245" s="215">
        <v>5.8473372933208603E-2</v>
      </c>
      <c r="F245" s="215">
        <v>3.34790746812689E-2</v>
      </c>
      <c r="G245" s="215">
        <v>6.4714617254986395E-2</v>
      </c>
      <c r="H245" s="215">
        <v>3.0648051195612501E-2</v>
      </c>
      <c r="Q245" s="70"/>
      <c r="R245" s="70"/>
      <c r="S245" s="70"/>
      <c r="T245" s="70"/>
      <c r="U245" s="70"/>
      <c r="V245" s="70"/>
    </row>
    <row r="246" spans="2:22">
      <c r="B246" s="322">
        <v>44501</v>
      </c>
      <c r="C246" s="215">
        <v>1.1085006736919799E-2</v>
      </c>
      <c r="D246" s="215">
        <v>3.4921190906532902E-2</v>
      </c>
      <c r="E246" s="215">
        <v>5.6585028170067997E-2</v>
      </c>
      <c r="F246" s="215">
        <v>3.1137356247932301E-2</v>
      </c>
      <c r="G246" s="215">
        <v>4.2755882126781802E-2</v>
      </c>
      <c r="H246" s="215">
        <v>3.03091143907562E-2</v>
      </c>
      <c r="Q246" s="70"/>
      <c r="R246" s="70"/>
      <c r="S246" s="70"/>
      <c r="T246" s="70"/>
      <c r="U246" s="70"/>
      <c r="V246" s="70"/>
    </row>
    <row r="247" spans="2:22">
      <c r="B247" s="322">
        <v>44531</v>
      </c>
      <c r="C247" s="215">
        <v>9.4537560887111294E-3</v>
      </c>
      <c r="D247" s="215">
        <v>3.1455454419114598E-2</v>
      </c>
      <c r="E247" s="215">
        <v>5.0914392108636998E-2</v>
      </c>
      <c r="F247" s="215">
        <v>2.79073165714992E-2</v>
      </c>
      <c r="G247" s="215">
        <v>4.1075811194840099E-2</v>
      </c>
      <c r="H247" s="215">
        <v>2.7079860170516099E-2</v>
      </c>
      <c r="Q247" s="70"/>
      <c r="R247" s="70"/>
      <c r="S247" s="70"/>
      <c r="T247" s="70"/>
      <c r="U247" s="70"/>
      <c r="V247" s="70"/>
    </row>
    <row r="248" spans="2:22">
      <c r="B248" s="322">
        <v>44562</v>
      </c>
      <c r="C248" s="215">
        <v>1.03007521700505E-2</v>
      </c>
      <c r="D248" s="215">
        <v>3.37170118223349E-2</v>
      </c>
      <c r="E248" s="215">
        <v>5.6005116473548403E-2</v>
      </c>
      <c r="F248" s="215">
        <v>3.2239965562266798E-2</v>
      </c>
      <c r="G248" s="215">
        <v>4.1188112894198499E-2</v>
      </c>
      <c r="H248" s="215">
        <v>2.9566847667546199E-2</v>
      </c>
      <c r="Q248" s="70"/>
      <c r="R248" s="70"/>
      <c r="S248" s="70"/>
      <c r="T248" s="70"/>
      <c r="U248" s="70"/>
      <c r="V248" s="70"/>
    </row>
    <row r="249" spans="2:22">
      <c r="B249" s="322">
        <v>44593</v>
      </c>
      <c r="C249" s="215">
        <v>9.8648024461526693E-3</v>
      </c>
      <c r="D249" s="215">
        <v>3.31339636775961E-2</v>
      </c>
      <c r="E249" s="215">
        <v>5.5196902719493103E-2</v>
      </c>
      <c r="F249" s="215">
        <v>3.2576283824920303E-2</v>
      </c>
      <c r="G249" s="215">
        <v>4.1716004753800801E-2</v>
      </c>
      <c r="H249" s="215">
        <v>2.9052075683344499E-2</v>
      </c>
      <c r="Q249" s="70"/>
      <c r="R249" s="70"/>
      <c r="S249" s="70"/>
      <c r="T249" s="70"/>
      <c r="U249" s="70"/>
      <c r="V249" s="70"/>
    </row>
    <row r="250" spans="2:22">
      <c r="B250" s="322">
        <v>44621</v>
      </c>
      <c r="C250" s="215">
        <v>9.8353985060170308E-3</v>
      </c>
      <c r="D250" s="215">
        <v>3.2330900027131203E-2</v>
      </c>
      <c r="E250" s="215">
        <v>5.3519228329878397E-2</v>
      </c>
      <c r="F250" s="215">
        <v>3.2591197597748402E-2</v>
      </c>
      <c r="G250" s="215">
        <v>4.0008752444214701E-2</v>
      </c>
      <c r="H250" s="215">
        <v>2.8378268173958901E-2</v>
      </c>
      <c r="Q250" s="70"/>
      <c r="R250" s="70"/>
      <c r="S250" s="70"/>
      <c r="T250" s="70"/>
      <c r="U250" s="70"/>
      <c r="V250" s="70"/>
    </row>
    <row r="251" spans="2:22">
      <c r="B251" s="322">
        <v>44652</v>
      </c>
      <c r="C251" s="215">
        <v>9.7518248815105704E-3</v>
      </c>
      <c r="D251" s="215">
        <v>3.1330436020417997E-2</v>
      </c>
      <c r="E251" s="215">
        <v>5.5380685221897902E-2</v>
      </c>
      <c r="F251" s="215">
        <v>3.2953290309789197E-2</v>
      </c>
      <c r="G251" s="215">
        <v>4.0017840807091302E-2</v>
      </c>
      <c r="H251" s="215">
        <v>2.8244415700237498E-2</v>
      </c>
      <c r="Q251" s="70"/>
      <c r="R251" s="70"/>
      <c r="S251" s="70"/>
      <c r="T251" s="70"/>
      <c r="U251" s="70"/>
      <c r="V251" s="70"/>
    </row>
    <row r="252" spans="2:22">
      <c r="B252" s="322">
        <v>44682</v>
      </c>
      <c r="C252" s="215">
        <v>9.8822408473846005E-3</v>
      </c>
      <c r="D252" s="215">
        <v>3.1340788833262301E-2</v>
      </c>
      <c r="E252" s="215">
        <v>5.4303440934269899E-2</v>
      </c>
      <c r="F252" s="215">
        <v>3.25600116092793E-2</v>
      </c>
      <c r="G252" s="215">
        <v>3.9719339683680799E-2</v>
      </c>
      <c r="H252" s="215">
        <v>2.8115843838497599E-2</v>
      </c>
      <c r="Q252" s="70"/>
      <c r="R252" s="70"/>
      <c r="S252" s="70"/>
      <c r="T252" s="70"/>
      <c r="U252" s="70"/>
      <c r="V252" s="70"/>
    </row>
    <row r="253" spans="2:22">
      <c r="B253" s="322">
        <v>44713</v>
      </c>
      <c r="C253" s="215">
        <v>1.00340194948051E-2</v>
      </c>
      <c r="D253" s="215">
        <v>3.1489040473924902E-2</v>
      </c>
      <c r="E253" s="215">
        <v>5.7554679753601901E-2</v>
      </c>
      <c r="F253" s="215">
        <v>3.2830062361605399E-2</v>
      </c>
      <c r="G253" s="215">
        <v>4.0306213905929499E-2</v>
      </c>
      <c r="H253" s="215">
        <v>2.88175144006746E-2</v>
      </c>
      <c r="Q253" s="70"/>
      <c r="R253" s="70"/>
      <c r="S253" s="70"/>
      <c r="T253" s="70"/>
      <c r="U253" s="70"/>
      <c r="V253" s="70"/>
    </row>
    <row r="254" spans="2:22">
      <c r="B254" s="322">
        <v>44743</v>
      </c>
      <c r="C254" s="215">
        <v>1.01479276255833E-2</v>
      </c>
      <c r="D254" s="215">
        <v>3.23189469722742E-2</v>
      </c>
      <c r="E254" s="215">
        <v>5.7197838710499202E-2</v>
      </c>
      <c r="F254" s="215">
        <v>3.2992992918921299E-2</v>
      </c>
      <c r="G254" s="215">
        <v>4.0936373223820002E-2</v>
      </c>
      <c r="H254" s="215">
        <v>2.9244679978263601E-2</v>
      </c>
      <c r="Q254" s="70"/>
      <c r="R254" s="70"/>
      <c r="S254" s="70"/>
      <c r="T254" s="70"/>
      <c r="U254" s="70"/>
      <c r="V254" s="70"/>
    </row>
    <row r="255" spans="2:22">
      <c r="B255" s="322">
        <v>44774</v>
      </c>
      <c r="C255" s="215">
        <v>9.6718958593323499E-3</v>
      </c>
      <c r="D255" s="215">
        <v>3.2878078725604103E-2</v>
      </c>
      <c r="E255" s="215">
        <v>5.6723436603646503E-2</v>
      </c>
      <c r="F255" s="215">
        <v>3.3047446655354203E-2</v>
      </c>
      <c r="G255" s="215">
        <v>4.7226963176093102E-2</v>
      </c>
      <c r="H255" s="215">
        <v>2.9363294834112801E-2</v>
      </c>
      <c r="Q255" s="70"/>
      <c r="R255" s="70"/>
      <c r="S255" s="70"/>
      <c r="T255" s="70"/>
      <c r="U255" s="70"/>
      <c r="V255" s="70"/>
    </row>
    <row r="256" spans="2:22">
      <c r="B256" s="322">
        <v>44805</v>
      </c>
      <c r="C256" s="215">
        <v>9.0840437831480603E-3</v>
      </c>
      <c r="D256" s="215">
        <v>3.1550063326697401E-2</v>
      </c>
      <c r="E256" s="215">
        <v>5.4682012159100297E-2</v>
      </c>
      <c r="F256" s="215">
        <v>3.1374309510453502E-2</v>
      </c>
      <c r="G256" s="215">
        <v>4.3987628484093502E-2</v>
      </c>
      <c r="H256" s="215">
        <v>2.8165078973301599E-2</v>
      </c>
      <c r="J256" s="176"/>
      <c r="Q256" s="70"/>
      <c r="R256" s="70"/>
      <c r="S256" s="70"/>
      <c r="T256" s="70"/>
      <c r="U256" s="70"/>
      <c r="V256" s="70"/>
    </row>
    <row r="257" spans="2:10">
      <c r="B257" s="322">
        <v>44835</v>
      </c>
      <c r="C257" s="215">
        <v>9.5909711944002097E-3</v>
      </c>
      <c r="D257" s="215">
        <v>3.25406960862464E-2</v>
      </c>
      <c r="E257" s="215">
        <v>5.5261896820031901E-2</v>
      </c>
      <c r="F257" s="215">
        <v>3.2582572635031698E-2</v>
      </c>
      <c r="G257" s="215">
        <v>4.3918488948486899E-2</v>
      </c>
      <c r="H257" s="215">
        <v>2.9048024105233501E-2</v>
      </c>
    </row>
    <row r="258" spans="2:10">
      <c r="B258" s="322">
        <v>44866</v>
      </c>
      <c r="C258" s="215">
        <v>1.1683016521171199E-2</v>
      </c>
      <c r="D258" s="215">
        <v>3.3269566447046199E-2</v>
      </c>
      <c r="E258" s="215">
        <v>5.4986406981794397E-2</v>
      </c>
      <c r="F258" s="215">
        <v>3.1664005437558901E-2</v>
      </c>
      <c r="G258" s="215">
        <v>4.2369397551973297E-2</v>
      </c>
      <c r="H258" s="215">
        <v>2.9994916071481199E-2</v>
      </c>
    </row>
    <row r="259" spans="2:10">
      <c r="B259" s="322">
        <v>44896</v>
      </c>
      <c r="C259" s="215">
        <v>9.3025750934366807E-3</v>
      </c>
      <c r="D259" s="215">
        <v>3.0593052914155601E-2</v>
      </c>
      <c r="E259" s="215">
        <v>5.1271872640411498E-2</v>
      </c>
      <c r="F259" s="215">
        <v>2.8340026624930698E-2</v>
      </c>
      <c r="G259" s="215">
        <v>3.9836759062870201E-2</v>
      </c>
      <c r="H259" s="215">
        <v>2.7184116133743601E-2</v>
      </c>
    </row>
    <row r="260" spans="2:10">
      <c r="B260" s="322">
        <v>44927</v>
      </c>
      <c r="C260" s="215">
        <v>1.20597046896501E-2</v>
      </c>
      <c r="D260" s="215">
        <v>4.6402113344312997E-2</v>
      </c>
      <c r="E260" s="215">
        <v>7.3825504230439903E-2</v>
      </c>
      <c r="F260" s="215">
        <v>3.5047350540761503E-2</v>
      </c>
      <c r="G260" s="215">
        <v>5.59297951360836E-2</v>
      </c>
      <c r="H260" s="215">
        <v>3.9409273702937703E-2</v>
      </c>
    </row>
    <row r="261" spans="2:10">
      <c r="B261" s="322">
        <v>44958</v>
      </c>
      <c r="C261" s="215">
        <v>1.2448173451675501E-2</v>
      </c>
      <c r="D261" s="215">
        <v>4.8451107012924099E-2</v>
      </c>
      <c r="E261" s="215">
        <v>7.6516080670140596E-2</v>
      </c>
      <c r="F261" s="215">
        <v>3.6744777912762497E-2</v>
      </c>
      <c r="G261" s="215">
        <v>6.2197539483720303E-2</v>
      </c>
      <c r="H261" s="215">
        <v>4.1113386283315997E-2</v>
      </c>
    </row>
    <row r="262" spans="2:10">
      <c r="B262" s="322">
        <v>44986</v>
      </c>
      <c r="C262" s="215">
        <v>1.22434432782564E-2</v>
      </c>
      <c r="D262" s="215">
        <v>4.8862117884512099E-2</v>
      </c>
      <c r="E262" s="215">
        <v>7.5311531140919194E-2</v>
      </c>
      <c r="F262" s="215">
        <v>3.5154408815528997E-2</v>
      </c>
      <c r="G262" s="215">
        <v>5.8084917931686499E-2</v>
      </c>
      <c r="H262" s="215">
        <v>4.0912782005183897E-2</v>
      </c>
    </row>
    <row r="263" spans="2:10">
      <c r="B263" s="322">
        <v>45017</v>
      </c>
      <c r="C263" s="215">
        <v>1.2875637299078001E-2</v>
      </c>
      <c r="D263" s="215">
        <v>4.8708330980610497E-2</v>
      </c>
      <c r="E263" s="215">
        <v>7.8114854590040306E-2</v>
      </c>
      <c r="F263" s="215">
        <v>3.6300869559326501E-2</v>
      </c>
      <c r="G263" s="215">
        <v>5.8974237744407E-2</v>
      </c>
      <c r="H263" s="215">
        <v>4.1631878886193803E-2</v>
      </c>
    </row>
    <row r="264" spans="2:10">
      <c r="B264" s="322">
        <v>45047</v>
      </c>
      <c r="C264" s="215">
        <v>1.2882352265665101E-2</v>
      </c>
      <c r="D264" s="215">
        <v>4.9862074261093001E-2</v>
      </c>
      <c r="E264" s="215">
        <v>7.9598420428176497E-2</v>
      </c>
      <c r="F264" s="215">
        <v>3.58775822465758E-2</v>
      </c>
      <c r="G264" s="215">
        <v>5.9530097029319197E-2</v>
      </c>
      <c r="H264" s="215">
        <v>4.2425073936887103E-2</v>
      </c>
      <c r="J264" s="70"/>
    </row>
    <row r="265" spans="2:10">
      <c r="B265" s="322">
        <v>45078</v>
      </c>
      <c r="C265" s="215">
        <v>1.2492348132889601E-2</v>
      </c>
      <c r="D265" s="215">
        <v>4.9493055070356499E-2</v>
      </c>
      <c r="E265" s="215">
        <v>8.0060993722605001E-2</v>
      </c>
      <c r="F265" s="215">
        <v>3.4613921639421903E-2</v>
      </c>
      <c r="G265" s="215">
        <v>5.94615607292798E-2</v>
      </c>
      <c r="H265" s="215">
        <v>4.2169738516458E-2</v>
      </c>
      <c r="J265" s="70"/>
    </row>
    <row r="266" spans="2:10">
      <c r="B266" s="322">
        <v>45108</v>
      </c>
      <c r="C266" s="215">
        <v>1.3709058467972501E-2</v>
      </c>
      <c r="D266" s="215">
        <v>5.20403566342411E-2</v>
      </c>
      <c r="E266" s="215">
        <v>8.1431937061892806E-2</v>
      </c>
      <c r="F266" s="215">
        <v>3.4740018747799598E-2</v>
      </c>
      <c r="G266" s="215">
        <v>6.3702052364052297E-2</v>
      </c>
      <c r="H266" s="215">
        <v>4.4007520059792603E-2</v>
      </c>
      <c r="J266" s="70"/>
    </row>
    <row r="267" spans="2:10">
      <c r="B267" s="322">
        <v>45139</v>
      </c>
      <c r="C267" s="215">
        <v>1.3065063008609899E-2</v>
      </c>
      <c r="D267" s="215">
        <v>5.1944450762608098E-2</v>
      </c>
      <c r="E267" s="215">
        <v>8.0453769908119602E-2</v>
      </c>
      <c r="F267" s="215">
        <v>3.4440493728151202E-2</v>
      </c>
      <c r="G267" s="215">
        <v>6.0757499248787497E-2</v>
      </c>
      <c r="H267" s="215">
        <v>4.3552252209606401E-2</v>
      </c>
      <c r="J267" s="70"/>
    </row>
    <row r="268" spans="2:10">
      <c r="B268" s="322">
        <v>45170</v>
      </c>
      <c r="C268" s="215">
        <v>1.3656530102043899E-2</v>
      </c>
      <c r="D268" s="215">
        <v>5.1657405578448702E-2</v>
      </c>
      <c r="E268" s="215">
        <v>8.3864189247442197E-2</v>
      </c>
      <c r="F268" s="215">
        <v>3.4519086377090703E-2</v>
      </c>
      <c r="G268" s="215">
        <v>5.5655843982701E-2</v>
      </c>
      <c r="H268" s="215">
        <v>4.4173700650111503E-2</v>
      </c>
      <c r="J268" s="70"/>
    </row>
    <row r="269" spans="2:10">
      <c r="B269" s="322">
        <v>45200</v>
      </c>
      <c r="C269" s="215">
        <v>1.3710087857833699E-2</v>
      </c>
      <c r="D269" s="215">
        <v>5.3820483827286499E-2</v>
      </c>
      <c r="E269" s="215">
        <v>8.8617617826334802E-2</v>
      </c>
      <c r="F269" s="215">
        <v>3.5398521647120602E-2</v>
      </c>
      <c r="G269" s="215">
        <v>5.3818523383569003E-2</v>
      </c>
      <c r="H269" s="215">
        <v>4.6053451431287799E-2</v>
      </c>
      <c r="J269" s="70"/>
    </row>
    <row r="270" spans="2:10">
      <c r="B270" s="322">
        <v>45231</v>
      </c>
      <c r="C270" s="215">
        <v>1.3211585546035499E-2</v>
      </c>
      <c r="D270" s="215">
        <v>5.5267860662597999E-2</v>
      </c>
      <c r="E270" s="215">
        <v>9.1447815144578504E-2</v>
      </c>
      <c r="F270" s="215">
        <v>3.4577974981410603E-2</v>
      </c>
      <c r="G270" s="215">
        <v>5.3617692757096998E-2</v>
      </c>
      <c r="H270" s="215">
        <v>4.69399133469676E-2</v>
      </c>
    </row>
    <row r="271" spans="2:10">
      <c r="B271" s="322">
        <v>45261</v>
      </c>
      <c r="C271" s="215">
        <v>1.2086483750655399E-2</v>
      </c>
      <c r="D271" s="215">
        <v>5.1285457924037901E-2</v>
      </c>
      <c r="E271" s="215">
        <v>8.3799715922801707E-2</v>
      </c>
      <c r="F271" s="215">
        <v>3.2086906209998198E-2</v>
      </c>
      <c r="G271" s="215">
        <v>4.7973252385091002E-2</v>
      </c>
      <c r="H271" s="215">
        <v>4.3248297764626298E-2</v>
      </c>
    </row>
    <row r="272" spans="2:10">
      <c r="B272" s="322">
        <v>45292</v>
      </c>
      <c r="C272" s="215">
        <v>1.3180783458236501E-2</v>
      </c>
      <c r="D272" s="215">
        <v>5.45794721013474E-2</v>
      </c>
      <c r="E272" s="215">
        <v>9.1463752258948899E-2</v>
      </c>
      <c r="F272" s="215">
        <v>3.5546110938131502E-2</v>
      </c>
      <c r="G272" s="215">
        <v>4.5442378861301501E-2</v>
      </c>
      <c r="H272" s="215">
        <v>4.6643571849413298E-2</v>
      </c>
    </row>
    <row r="273" spans="2:8">
      <c r="B273" s="322">
        <v>45323</v>
      </c>
      <c r="C273" s="215">
        <v>1.3962601922205499E-2</v>
      </c>
      <c r="D273" s="215">
        <v>5.64860264515347E-2</v>
      </c>
      <c r="E273" s="215">
        <v>9.5354865530681496E-2</v>
      </c>
      <c r="F273" s="215">
        <v>3.5753084434824202E-2</v>
      </c>
      <c r="G273" s="215">
        <v>4.6840315644349199E-2</v>
      </c>
      <c r="H273" s="215">
        <v>4.8419965062367801E-2</v>
      </c>
    </row>
    <row r="274" spans="2:8">
      <c r="B274" s="322">
        <v>45352</v>
      </c>
      <c r="C274" s="215">
        <v>1.49108485858777E-2</v>
      </c>
      <c r="D274" s="215">
        <v>5.7509184455801103E-2</v>
      </c>
      <c r="E274" s="215">
        <v>9.88242693993093E-2</v>
      </c>
      <c r="F274" s="215">
        <v>3.5737266523513701E-2</v>
      </c>
      <c r="G274" s="215">
        <v>4.4351428177765703E-2</v>
      </c>
      <c r="H274" s="215">
        <v>4.9746385475792201E-2</v>
      </c>
    </row>
    <row r="275" spans="2:8">
      <c r="B275" s="322">
        <v>45383</v>
      </c>
      <c r="C275" s="215">
        <v>1.5318149156051199E-2</v>
      </c>
      <c r="D275" s="215">
        <v>5.7378205800726202E-2</v>
      </c>
      <c r="E275" s="215">
        <v>0.100824248477852</v>
      </c>
      <c r="F275" s="215">
        <v>3.69696007077982E-2</v>
      </c>
      <c r="G275" s="215">
        <v>4.4133924247238103E-2</v>
      </c>
      <c r="H275" s="215">
        <v>5.0193931540143497E-2</v>
      </c>
    </row>
    <row r="276" spans="2:8">
      <c r="B276" s="322">
        <v>45413</v>
      </c>
      <c r="C276" s="215">
        <v>1.57087245661158E-2</v>
      </c>
      <c r="D276" s="215">
        <v>5.7855686747058599E-2</v>
      </c>
      <c r="E276" s="215">
        <v>0.10271648467571599</v>
      </c>
      <c r="F276" s="215">
        <v>3.58278782224297E-2</v>
      </c>
      <c r="G276" s="215">
        <v>4.30998322840528E-2</v>
      </c>
      <c r="H276" s="215">
        <v>5.0704988136422303E-2</v>
      </c>
    </row>
    <row r="277" spans="2:8">
      <c r="B277" s="322">
        <v>45444</v>
      </c>
      <c r="C277" s="215">
        <v>1.4945893413403299E-2</v>
      </c>
      <c r="D277" s="215">
        <v>5.7745158245722301E-2</v>
      </c>
      <c r="E277" s="215">
        <v>9.6695340652622405E-2</v>
      </c>
      <c r="F277" s="215">
        <v>3.5884854089254403E-2</v>
      </c>
      <c r="G277" s="215">
        <v>4.1588682770272098E-2</v>
      </c>
      <c r="H277" s="215">
        <v>4.9178021239145699E-2</v>
      </c>
    </row>
    <row r="278" spans="2:8">
      <c r="B278" s="322">
        <v>45474</v>
      </c>
      <c r="C278" s="215">
        <v>1.5647214253876301E-2</v>
      </c>
      <c r="D278" s="215">
        <v>5.9635143140129E-2</v>
      </c>
      <c r="E278" s="215">
        <v>0.100883255551788</v>
      </c>
      <c r="F278" s="215">
        <v>3.7175524525088099E-2</v>
      </c>
      <c r="G278" s="215">
        <v>4.0252600386298701E-2</v>
      </c>
      <c r="H278" s="215">
        <v>5.0996230790773797E-2</v>
      </c>
    </row>
    <row r="279" spans="2:8">
      <c r="B279" s="322">
        <v>45505</v>
      </c>
      <c r="C279" s="215">
        <v>1.46229894009817E-2</v>
      </c>
      <c r="D279" s="215">
        <v>5.8989098379144699E-2</v>
      </c>
      <c r="E279" s="215">
        <v>0.101755607268899</v>
      </c>
      <c r="F279" s="215">
        <v>3.84013332131449E-2</v>
      </c>
      <c r="G279" s="215">
        <v>4.1001107813816301E-2</v>
      </c>
      <c r="H279" s="215">
        <v>5.0604068122847401E-2</v>
      </c>
    </row>
    <row r="280" spans="2:8">
      <c r="B280" s="322">
        <v>45536</v>
      </c>
      <c r="C280" s="215">
        <v>1.50286591424831E-2</v>
      </c>
      <c r="D280" s="215">
        <v>6.0030886890683297E-2</v>
      </c>
      <c r="E280" s="215">
        <v>0.104495191274614</v>
      </c>
      <c r="F280" s="215">
        <v>3.9214869115934602E-2</v>
      </c>
      <c r="G280" s="215">
        <v>3.65316570728869E-2</v>
      </c>
      <c r="H280" s="215">
        <v>5.1591601973535003E-2</v>
      </c>
    </row>
    <row r="281" spans="2:8">
      <c r="B281" s="322">
        <v>45566</v>
      </c>
      <c r="C281" s="215">
        <v>1.52715787809992E-2</v>
      </c>
      <c r="D281" s="215">
        <v>5.9791710389573802E-2</v>
      </c>
      <c r="E281" s="215">
        <v>0.102523894550267</v>
      </c>
      <c r="F281" s="215">
        <v>3.8612792621952899E-2</v>
      </c>
      <c r="G281" s="215">
        <v>3.5202977839430299E-2</v>
      </c>
      <c r="H281" s="215">
        <v>5.1052883971153998E-2</v>
      </c>
    </row>
    <row r="282" spans="2:8">
      <c r="B282" s="322">
        <v>45597</v>
      </c>
      <c r="C282" s="215">
        <v>1.36674118227693E-2</v>
      </c>
      <c r="D282" s="215">
        <v>6.0019748664578702E-2</v>
      </c>
      <c r="E282" s="215">
        <v>0.101678380374401</v>
      </c>
      <c r="F282" s="215">
        <v>4.0381055690127003E-2</v>
      </c>
      <c r="G282" s="215">
        <v>3.76471645584543E-2</v>
      </c>
      <c r="H282" s="215">
        <v>5.0440362856262799E-2</v>
      </c>
    </row>
    <row r="283" spans="2:8">
      <c r="B283" s="322">
        <v>45627</v>
      </c>
      <c r="C283" s="215">
        <v>1.19899216630439E-2</v>
      </c>
      <c r="D283" s="215">
        <v>5.3960762959254997E-2</v>
      </c>
      <c r="E283" s="215">
        <v>9.1092628476734896E-2</v>
      </c>
      <c r="F283" s="215">
        <v>3.6400039942769899E-2</v>
      </c>
      <c r="G283" s="215">
        <v>3.7370174433622602E-2</v>
      </c>
      <c r="H283" s="215">
        <v>4.5022408752306599E-2</v>
      </c>
    </row>
    <row r="284" spans="2:8">
      <c r="B284" s="322">
        <v>45658</v>
      </c>
      <c r="C284" s="215">
        <v>1.2532815308535099E-2</v>
      </c>
      <c r="D284" s="215">
        <v>5.3603215942030102E-2</v>
      </c>
      <c r="E284" s="215">
        <v>9.1822270646030296E-2</v>
      </c>
      <c r="F284" s="215">
        <v>3.7086302477382399E-2</v>
      </c>
      <c r="G284" s="215">
        <v>3.7722083568585897E-2</v>
      </c>
      <c r="H284" s="215">
        <v>4.5164364161063703E-2</v>
      </c>
    </row>
    <row r="285" spans="2:8">
      <c r="B285" s="322">
        <v>45689</v>
      </c>
      <c r="C285" s="215">
        <v>1.3179265506555101E-2</v>
      </c>
      <c r="D285" s="215">
        <v>5.2959458841702202E-2</v>
      </c>
      <c r="E285" s="215">
        <v>9.1932176095905399E-2</v>
      </c>
      <c r="F285" s="215">
        <v>3.6518862841656702E-2</v>
      </c>
      <c r="G285" s="215">
        <v>3.6892830615695801E-2</v>
      </c>
      <c r="H285" s="215">
        <v>4.4948785241031901E-2</v>
      </c>
    </row>
    <row r="286" spans="2:8">
      <c r="C286" s="54"/>
      <c r="D286" s="54"/>
      <c r="E286" s="54"/>
      <c r="F286" s="54"/>
      <c r="G286" s="54"/>
      <c r="H286" s="54"/>
    </row>
    <row r="287" spans="2:8">
      <c r="C287" s="54"/>
      <c r="D287" s="54"/>
      <c r="E287" s="54"/>
      <c r="F287" s="54"/>
      <c r="G287" s="54"/>
      <c r="H287" s="54"/>
    </row>
    <row r="288" spans="2:8">
      <c r="B288" s="205" t="s">
        <v>297</v>
      </c>
    </row>
    <row r="289" spans="2:2">
      <c r="B289" s="205" t="s">
        <v>298</v>
      </c>
    </row>
    <row r="290" spans="2:2">
      <c r="B290" s="205" t="s">
        <v>247</v>
      </c>
    </row>
    <row r="291" spans="2:2">
      <c r="B291" s="205" t="s">
        <v>332</v>
      </c>
    </row>
    <row r="292" spans="2:2">
      <c r="B292" s="9" t="s">
        <v>336</v>
      </c>
    </row>
  </sheetData>
  <mergeCells count="3">
    <mergeCell ref="B12:B13"/>
    <mergeCell ref="C12:H12"/>
    <mergeCell ref="A8:Q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dimension ref="A1:Q290"/>
  <sheetViews>
    <sheetView showGridLines="0" zoomScale="90" zoomScaleNormal="90" workbookViewId="0">
      <pane xSplit="2" ySplit="12" topLeftCell="C263" activePane="bottomRight" state="frozen"/>
      <selection activeCell="C12" sqref="C12"/>
      <selection pane="topRight" activeCell="C12" sqref="C12"/>
      <selection pane="bottomLeft" activeCell="C12" sqref="C12"/>
      <selection pane="bottomRight" activeCell="B291" sqref="B291"/>
    </sheetView>
  </sheetViews>
  <sheetFormatPr baseColWidth="10" defaultColWidth="11.42578125" defaultRowHeight="15"/>
  <cols>
    <col min="1" max="2" width="11.42578125" style="9"/>
    <col min="3" max="3" width="18.42578125" style="9" bestFit="1" customWidth="1"/>
    <col min="4" max="4" width="24.5703125" style="9" bestFit="1" customWidth="1"/>
    <col min="5" max="6" width="14" style="9" bestFit="1" customWidth="1"/>
    <col min="7" max="7" width="12.5703125" style="9" bestFit="1" customWidth="1"/>
    <col min="8" max="8" width="6.5703125" style="9" bestFit="1" customWidth="1"/>
    <col min="9" max="9" width="2.5703125" style="9" customWidth="1"/>
    <col min="10" max="16384" width="11.42578125" style="9"/>
  </cols>
  <sheetData>
    <row r="1" spans="1:17">
      <c r="A1" s="16"/>
    </row>
    <row r="2" spans="1:17">
      <c r="B2" s="8"/>
    </row>
    <row r="8" spans="1:17">
      <c r="A8" s="363"/>
      <c r="B8" s="363"/>
      <c r="C8" s="363"/>
      <c r="D8" s="363"/>
      <c r="E8" s="363"/>
      <c r="F8" s="363"/>
      <c r="G8" s="363"/>
      <c r="H8" s="363"/>
      <c r="I8" s="363"/>
      <c r="J8" s="363"/>
      <c r="K8" s="363"/>
      <c r="L8" s="363"/>
      <c r="M8" s="363"/>
      <c r="N8" s="363"/>
      <c r="O8" s="363"/>
      <c r="P8" s="363"/>
      <c r="Q8" s="363"/>
    </row>
    <row r="9" spans="1:17">
      <c r="B9" s="4"/>
      <c r="C9" s="68"/>
    </row>
    <row r="10" spans="1:17" ht="15.75" thickBot="1"/>
    <row r="11" spans="1:17" ht="15.75" thickTop="1">
      <c r="B11" s="398" t="s">
        <v>7</v>
      </c>
      <c r="C11" s="398" t="s">
        <v>54</v>
      </c>
      <c r="D11" s="398"/>
      <c r="E11" s="398"/>
      <c r="F11" s="398"/>
      <c r="G11" s="398"/>
      <c r="H11" s="398"/>
    </row>
    <row r="12" spans="1:17" ht="15.75" thickBot="1">
      <c r="B12" s="399"/>
      <c r="C12" s="332" t="s">
        <v>56</v>
      </c>
      <c r="D12" s="332" t="s">
        <v>57</v>
      </c>
      <c r="E12" s="332" t="s">
        <v>262</v>
      </c>
      <c r="F12" s="332" t="s">
        <v>263</v>
      </c>
      <c r="G12" s="332" t="s">
        <v>59</v>
      </c>
      <c r="H12" s="332" t="s">
        <v>53</v>
      </c>
    </row>
    <row r="13" spans="1:17" ht="15.75" thickTop="1">
      <c r="B13" s="322">
        <v>37438</v>
      </c>
      <c r="C13" s="215">
        <v>0.26232929934352101</v>
      </c>
      <c r="D13" s="215">
        <v>0.18132777598022901</v>
      </c>
      <c r="E13" s="215">
        <v>0.208939262862333</v>
      </c>
      <c r="F13" s="215"/>
      <c r="G13" s="215">
        <v>0.182469439128703</v>
      </c>
      <c r="H13" s="215">
        <v>0.25684940043443999</v>
      </c>
    </row>
    <row r="14" spans="1:17">
      <c r="B14" s="322">
        <v>37469</v>
      </c>
      <c r="C14" s="215">
        <v>0.26389005854089498</v>
      </c>
      <c r="D14" s="215">
        <v>0.181649547137469</v>
      </c>
      <c r="E14" s="215">
        <v>0.19361692022777499</v>
      </c>
      <c r="F14" s="215"/>
      <c r="G14" s="215">
        <v>0.192806504506121</v>
      </c>
      <c r="H14" s="215">
        <v>0.25795162832827101</v>
      </c>
    </row>
    <row r="15" spans="1:17">
      <c r="B15" s="322">
        <v>37500</v>
      </c>
      <c r="C15" s="215">
        <v>0.28177700525136001</v>
      </c>
      <c r="D15" s="215">
        <v>0.195065999251954</v>
      </c>
      <c r="E15" s="215">
        <v>0.180832394413553</v>
      </c>
      <c r="F15" s="215"/>
      <c r="G15" s="215">
        <v>0.20567377706648099</v>
      </c>
      <c r="H15" s="215">
        <v>0.27488206203644999</v>
      </c>
    </row>
    <row r="16" spans="1:17">
      <c r="B16" s="322">
        <v>37530</v>
      </c>
      <c r="C16" s="215">
        <v>0.27223625521525702</v>
      </c>
      <c r="D16" s="215">
        <v>0.235010311811094</v>
      </c>
      <c r="E16" s="215">
        <v>0.186471336934565</v>
      </c>
      <c r="F16" s="215"/>
      <c r="G16" s="215">
        <v>0.20509606451576001</v>
      </c>
      <c r="H16" s="215">
        <v>0.26714520435561201</v>
      </c>
    </row>
    <row r="17" spans="2:8">
      <c r="B17" s="322">
        <v>37561</v>
      </c>
      <c r="C17" s="215">
        <v>0.27613266231179401</v>
      </c>
      <c r="D17" s="215">
        <v>0.23642783640163201</v>
      </c>
      <c r="E17" s="215">
        <v>0.18589498169197299</v>
      </c>
      <c r="F17" s="215"/>
      <c r="G17" s="215">
        <v>0.19238994778131099</v>
      </c>
      <c r="H17" s="215">
        <v>0.27036671094567</v>
      </c>
    </row>
    <row r="18" spans="2:8">
      <c r="B18" s="322">
        <v>37591</v>
      </c>
      <c r="C18" s="215">
        <v>0.278556504463981</v>
      </c>
      <c r="D18" s="215">
        <v>0.32161922638664198</v>
      </c>
      <c r="E18" s="215">
        <v>0.19216108123108799</v>
      </c>
      <c r="F18" s="215"/>
      <c r="G18" s="215">
        <v>0.220952852253954</v>
      </c>
      <c r="H18" s="215">
        <v>0.27619241028420699</v>
      </c>
    </row>
    <row r="19" spans="2:8">
      <c r="B19" s="322">
        <v>37622</v>
      </c>
      <c r="C19" s="215">
        <v>0.28495330266733998</v>
      </c>
      <c r="D19" s="215">
        <v>0.25272624607655397</v>
      </c>
      <c r="E19" s="215">
        <v>0.21100418556682701</v>
      </c>
      <c r="F19" s="215"/>
      <c r="G19" s="215">
        <v>0.206587943563946</v>
      </c>
      <c r="H19" s="215">
        <v>0.27999851011784399</v>
      </c>
    </row>
    <row r="20" spans="2:8">
      <c r="B20" s="322">
        <v>37653</v>
      </c>
      <c r="C20" s="215">
        <v>0.29105572611154501</v>
      </c>
      <c r="D20" s="215">
        <v>0.291474962715702</v>
      </c>
      <c r="E20" s="215">
        <v>0.204062094093476</v>
      </c>
      <c r="F20" s="215"/>
      <c r="G20" s="215">
        <v>0.205816302751123</v>
      </c>
      <c r="H20" s="215">
        <v>0.286500201857806</v>
      </c>
    </row>
    <row r="21" spans="2:8">
      <c r="B21" s="322">
        <v>37681</v>
      </c>
      <c r="C21" s="215">
        <v>0.31427516734920802</v>
      </c>
      <c r="D21" s="215">
        <v>0.27923322662725403</v>
      </c>
      <c r="E21" s="215">
        <v>0.21453901066074799</v>
      </c>
      <c r="F21" s="215"/>
      <c r="G21" s="215">
        <v>0.20233216579913799</v>
      </c>
      <c r="H21" s="215">
        <v>0.30759987092042101</v>
      </c>
    </row>
    <row r="22" spans="2:8">
      <c r="B22" s="322">
        <v>37712</v>
      </c>
      <c r="C22" s="215">
        <v>0.31014519110203698</v>
      </c>
      <c r="D22" s="215">
        <v>0.26527401933674299</v>
      </c>
      <c r="E22" s="215">
        <v>0.22451147409637201</v>
      </c>
      <c r="F22" s="215"/>
      <c r="G22" s="215">
        <v>0.207757116008911</v>
      </c>
      <c r="H22" s="215">
        <v>0.30363465670436002</v>
      </c>
    </row>
    <row r="23" spans="2:8">
      <c r="B23" s="322">
        <v>37742</v>
      </c>
      <c r="C23" s="215">
        <v>0.31084265095418301</v>
      </c>
      <c r="D23" s="215">
        <v>0.26057862767506901</v>
      </c>
      <c r="E23" s="215">
        <v>0.21697396337580899</v>
      </c>
      <c r="F23" s="215"/>
      <c r="G23" s="215">
        <v>0.22163423375653299</v>
      </c>
      <c r="H23" s="215">
        <v>0.30409559501626299</v>
      </c>
    </row>
    <row r="24" spans="2:8">
      <c r="B24" s="322">
        <v>37773</v>
      </c>
      <c r="C24" s="215">
        <v>0.30524506561092302</v>
      </c>
      <c r="D24" s="215">
        <v>0.318882024726586</v>
      </c>
      <c r="E24" s="215">
        <v>0.21505066169770801</v>
      </c>
      <c r="F24" s="215"/>
      <c r="G24" s="215">
        <v>0.20098231684766801</v>
      </c>
      <c r="H24" s="215">
        <v>0.30041585669363902</v>
      </c>
    </row>
    <row r="25" spans="2:8">
      <c r="B25" s="322">
        <v>37803</v>
      </c>
      <c r="C25" s="215">
        <v>0.30048546668800902</v>
      </c>
      <c r="D25" s="215">
        <v>0.32358821340142901</v>
      </c>
      <c r="E25" s="215">
        <v>0.21213720343815901</v>
      </c>
      <c r="F25" s="215"/>
      <c r="G25" s="215">
        <v>0.198156083995326</v>
      </c>
      <c r="H25" s="215">
        <v>0.29597378769441601</v>
      </c>
    </row>
    <row r="26" spans="2:8">
      <c r="B26" s="322">
        <v>37834</v>
      </c>
      <c r="C26" s="215">
        <v>0.30412580593530097</v>
      </c>
      <c r="D26" s="215">
        <v>0.28269330128230202</v>
      </c>
      <c r="E26" s="215">
        <v>0.21001210701512499</v>
      </c>
      <c r="F26" s="215"/>
      <c r="G26" s="215">
        <v>0.194538770981804</v>
      </c>
      <c r="H26" s="215">
        <v>0.29778493562387998</v>
      </c>
    </row>
    <row r="27" spans="2:8">
      <c r="B27" s="322">
        <v>37865</v>
      </c>
      <c r="C27" s="215">
        <v>0.30288310183104999</v>
      </c>
      <c r="D27" s="215">
        <v>0.296094564574091</v>
      </c>
      <c r="E27" s="215">
        <v>0.212863766436833</v>
      </c>
      <c r="F27" s="215"/>
      <c r="G27" s="215">
        <v>0.215387590410101</v>
      </c>
      <c r="H27" s="215">
        <v>0.29757239174102901</v>
      </c>
    </row>
    <row r="28" spans="2:8">
      <c r="B28" s="322">
        <v>37895</v>
      </c>
      <c r="C28" s="215">
        <v>0.31730642221455302</v>
      </c>
      <c r="D28" s="215">
        <v>0.27664845545434702</v>
      </c>
      <c r="E28" s="215">
        <v>0.230926174854061</v>
      </c>
      <c r="F28" s="215"/>
      <c r="G28" s="215">
        <v>0.22356291342330101</v>
      </c>
      <c r="H28" s="215">
        <v>0.31075263901965</v>
      </c>
    </row>
    <row r="29" spans="2:8">
      <c r="B29" s="322">
        <v>37926</v>
      </c>
      <c r="C29" s="215">
        <v>0.32365483597113398</v>
      </c>
      <c r="D29" s="215">
        <v>0.27676843195949202</v>
      </c>
      <c r="E29" s="215">
        <v>0.29590386097854898</v>
      </c>
      <c r="F29" s="215"/>
      <c r="G29" s="215">
        <v>0.21735774536125901</v>
      </c>
      <c r="H29" s="215">
        <v>0.31833335619513897</v>
      </c>
    </row>
    <row r="30" spans="2:8">
      <c r="B30" s="322">
        <v>37956</v>
      </c>
      <c r="C30" s="215">
        <v>0.33027325688568099</v>
      </c>
      <c r="D30" s="215">
        <v>0.26390613220227999</v>
      </c>
      <c r="E30" s="215">
        <v>0.284921537615417</v>
      </c>
      <c r="F30" s="215"/>
      <c r="G30" s="215">
        <v>0.18961862143453501</v>
      </c>
      <c r="H30" s="215">
        <v>0.322794532666422</v>
      </c>
    </row>
    <row r="31" spans="2:8">
      <c r="B31" s="322">
        <v>37987</v>
      </c>
      <c r="C31" s="215">
        <v>0.34943647950787199</v>
      </c>
      <c r="D31" s="215">
        <v>0.23648085092620899</v>
      </c>
      <c r="E31" s="215">
        <v>0.30418758578795801</v>
      </c>
      <c r="F31" s="215"/>
      <c r="G31" s="215">
        <v>0.21207640119957299</v>
      </c>
      <c r="H31" s="215">
        <v>0.34038336524680501</v>
      </c>
    </row>
    <row r="32" spans="2:8">
      <c r="B32" s="322">
        <v>38018</v>
      </c>
      <c r="C32" s="215">
        <v>0.339959959857357</v>
      </c>
      <c r="D32" s="215">
        <v>0.26870616798630398</v>
      </c>
      <c r="E32" s="215">
        <v>0.30281107685144598</v>
      </c>
      <c r="F32" s="215"/>
      <c r="G32" s="215">
        <v>0.226315248123337</v>
      </c>
      <c r="H32" s="215">
        <v>0.33311734893574202</v>
      </c>
    </row>
    <row r="33" spans="2:8">
      <c r="B33" s="322">
        <v>38047</v>
      </c>
      <c r="C33" s="215">
        <v>0.34995772687930998</v>
      </c>
      <c r="D33" s="215">
        <v>0.27906730415361197</v>
      </c>
      <c r="E33" s="215">
        <v>0.29267990140522798</v>
      </c>
      <c r="F33" s="215"/>
      <c r="G33" s="215">
        <v>0.19935009635325099</v>
      </c>
      <c r="H33" s="215">
        <v>0.34125912282728799</v>
      </c>
    </row>
    <row r="34" spans="2:8">
      <c r="B34" s="322">
        <v>38078</v>
      </c>
      <c r="C34" s="215">
        <v>0.34293250323440899</v>
      </c>
      <c r="D34" s="215">
        <v>0.25308551741387397</v>
      </c>
      <c r="E34" s="215">
        <v>0.29339189868367099</v>
      </c>
      <c r="F34" s="215"/>
      <c r="G34" s="215">
        <v>0.177735976754929</v>
      </c>
      <c r="H34" s="215">
        <v>0.33367314521340702</v>
      </c>
    </row>
    <row r="35" spans="2:8">
      <c r="B35" s="322">
        <v>38108</v>
      </c>
      <c r="C35" s="215">
        <v>0.34408061205676799</v>
      </c>
      <c r="D35" s="215">
        <v>0.26421566344957798</v>
      </c>
      <c r="E35" s="215">
        <v>0.28625512980305101</v>
      </c>
      <c r="F35" s="215"/>
      <c r="G35" s="215">
        <v>0.18971025834656999</v>
      </c>
      <c r="H35" s="215">
        <v>0.33512995617299501</v>
      </c>
    </row>
    <row r="36" spans="2:8" ht="15.75" customHeight="1">
      <c r="B36" s="322">
        <v>38139</v>
      </c>
      <c r="C36" s="215">
        <v>0.338452591456745</v>
      </c>
      <c r="D36" s="215">
        <v>0.27440365752231499</v>
      </c>
      <c r="E36" s="215">
        <v>0.26973480080916901</v>
      </c>
      <c r="F36" s="215"/>
      <c r="G36" s="215">
        <v>0.23347233178219301</v>
      </c>
      <c r="H36" s="215">
        <v>0.33049401740433898</v>
      </c>
    </row>
    <row r="37" spans="2:8" ht="15.75" customHeight="1">
      <c r="B37" s="322">
        <v>38169</v>
      </c>
      <c r="C37" s="215">
        <v>0.32653302538065299</v>
      </c>
      <c r="D37" s="215">
        <v>0.257363844091403</v>
      </c>
      <c r="E37" s="215">
        <v>0.252615995803879</v>
      </c>
      <c r="F37" s="215"/>
      <c r="G37" s="215">
        <v>0.23220165889942401</v>
      </c>
      <c r="H37" s="215">
        <v>0.31838187179664301</v>
      </c>
    </row>
    <row r="38" spans="2:8" ht="15" customHeight="1">
      <c r="B38" s="322">
        <v>38200</v>
      </c>
      <c r="C38" s="215">
        <v>0.298206967834793</v>
      </c>
      <c r="D38" s="215">
        <v>0.326913484175052</v>
      </c>
      <c r="E38" s="215">
        <v>0.24785446077329201</v>
      </c>
      <c r="F38" s="215"/>
      <c r="G38" s="215">
        <v>0.210678719308006</v>
      </c>
      <c r="H38" s="215">
        <v>0.29418400578578802</v>
      </c>
    </row>
    <row r="39" spans="2:8">
      <c r="B39" s="322">
        <v>38231</v>
      </c>
      <c r="C39" s="215">
        <v>0.28404178430853599</v>
      </c>
      <c r="D39" s="215">
        <v>0.267129044985768</v>
      </c>
      <c r="E39" s="215">
        <v>0.26770283349130902</v>
      </c>
      <c r="F39" s="215"/>
      <c r="G39" s="215">
        <v>0.24634625088536</v>
      </c>
      <c r="H39" s="215">
        <v>0.28162948948382899</v>
      </c>
    </row>
    <row r="40" spans="2:8">
      <c r="B40" s="322">
        <v>38261</v>
      </c>
      <c r="C40" s="215">
        <v>0.28994884551380601</v>
      </c>
      <c r="D40" s="215">
        <v>0.21040445508220801</v>
      </c>
      <c r="E40" s="215">
        <v>0.26144030026082998</v>
      </c>
      <c r="F40" s="215"/>
      <c r="G40" s="215">
        <v>0.230898762406471</v>
      </c>
      <c r="H40" s="215">
        <v>0.28448863656262702</v>
      </c>
    </row>
    <row r="41" spans="2:8">
      <c r="B41" s="322">
        <v>38292</v>
      </c>
      <c r="C41" s="215">
        <v>0.301905875394618</v>
      </c>
      <c r="D41" s="215">
        <v>0.28842408687238102</v>
      </c>
      <c r="E41" s="215">
        <v>0.24944487907608101</v>
      </c>
      <c r="F41" s="215"/>
      <c r="G41" s="215">
        <v>0.22857913545974501</v>
      </c>
      <c r="H41" s="215">
        <v>0.29671167175243102</v>
      </c>
    </row>
    <row r="42" spans="2:8">
      <c r="B42" s="322">
        <v>38322</v>
      </c>
      <c r="C42" s="215">
        <v>0.31750837223612199</v>
      </c>
      <c r="D42" s="215">
        <v>0.26039116053130401</v>
      </c>
      <c r="E42" s="215">
        <v>0.260235273147224</v>
      </c>
      <c r="F42" s="215"/>
      <c r="G42" s="215">
        <v>0.226834321627569</v>
      </c>
      <c r="H42" s="215">
        <v>0.31037985063186702</v>
      </c>
    </row>
    <row r="43" spans="2:8">
      <c r="B43" s="322">
        <v>38353</v>
      </c>
      <c r="C43" s="215">
        <v>0.30338787759369801</v>
      </c>
      <c r="D43" s="215">
        <v>0.255802233367109</v>
      </c>
      <c r="E43" s="215">
        <v>0.25064984513476202</v>
      </c>
      <c r="F43" s="215"/>
      <c r="G43" s="215">
        <v>0.21140117905539901</v>
      </c>
      <c r="H43" s="215">
        <v>0.29673944371040101</v>
      </c>
    </row>
    <row r="44" spans="2:8">
      <c r="B44" s="322">
        <v>38384</v>
      </c>
      <c r="C44" s="215">
        <v>0.28777480325632998</v>
      </c>
      <c r="D44" s="215">
        <v>0.31724047489426899</v>
      </c>
      <c r="E44" s="215">
        <v>0.24408776455562201</v>
      </c>
      <c r="F44" s="215"/>
      <c r="G44" s="215">
        <v>0.21367965267521599</v>
      </c>
      <c r="H44" s="215">
        <v>0.28419184769656802</v>
      </c>
    </row>
    <row r="45" spans="2:8">
      <c r="B45" s="322">
        <v>38412</v>
      </c>
      <c r="C45" s="215">
        <v>0.30399786994017902</v>
      </c>
      <c r="D45" s="215">
        <v>0.26269107226024802</v>
      </c>
      <c r="E45" s="215">
        <v>0.235201817617048</v>
      </c>
      <c r="F45" s="215"/>
      <c r="G45" s="215">
        <v>0.20885918780194601</v>
      </c>
      <c r="H45" s="215">
        <v>0.29651152828403099</v>
      </c>
    </row>
    <row r="46" spans="2:8">
      <c r="B46" s="322">
        <v>38443</v>
      </c>
      <c r="C46" s="215">
        <v>0.27817415246188198</v>
      </c>
      <c r="D46" s="215">
        <v>0.20655495742885599</v>
      </c>
      <c r="E46" s="215">
        <v>0.21950272624099501</v>
      </c>
      <c r="F46" s="215"/>
      <c r="G46" s="215">
        <v>0.20631863439107301</v>
      </c>
      <c r="H46" s="215">
        <v>0.270945751932896</v>
      </c>
    </row>
    <row r="47" spans="2:8">
      <c r="B47" s="322">
        <v>38473</v>
      </c>
      <c r="C47" s="215">
        <v>0.27163713022949099</v>
      </c>
      <c r="D47" s="215">
        <v>0.19831645790998101</v>
      </c>
      <c r="E47" s="215">
        <v>0.21722583772307699</v>
      </c>
      <c r="F47" s="215"/>
      <c r="G47" s="215">
        <v>0.20789178299789299</v>
      </c>
      <c r="H47" s="215">
        <v>0.26473791565556598</v>
      </c>
    </row>
    <row r="48" spans="2:8">
      <c r="B48" s="322">
        <v>38504</v>
      </c>
      <c r="C48" s="215">
        <v>0.27725973528376002</v>
      </c>
      <c r="D48" s="215">
        <v>0.21776687973867401</v>
      </c>
      <c r="E48" s="215">
        <v>0.212905950778668</v>
      </c>
      <c r="F48" s="215"/>
      <c r="G48" s="215">
        <v>0.179012940937258</v>
      </c>
      <c r="H48" s="215">
        <v>0.26917044119844502</v>
      </c>
    </row>
    <row r="49" spans="2:8">
      <c r="B49" s="322">
        <v>38534</v>
      </c>
      <c r="C49" s="215">
        <v>0.27649874468680202</v>
      </c>
      <c r="D49" s="215">
        <v>0.18292149762124199</v>
      </c>
      <c r="E49" s="215">
        <v>0.19657558935206801</v>
      </c>
      <c r="F49" s="215"/>
      <c r="G49" s="215">
        <v>0.15029829099221201</v>
      </c>
      <c r="H49" s="215">
        <v>0.26568381377116201</v>
      </c>
    </row>
    <row r="50" spans="2:8">
      <c r="B50" s="322">
        <v>38565</v>
      </c>
      <c r="C50" s="215">
        <v>0.26719748658747</v>
      </c>
      <c r="D50" s="215">
        <v>0.211778719860027</v>
      </c>
      <c r="E50" s="215">
        <v>0.20647332559553699</v>
      </c>
      <c r="F50" s="215"/>
      <c r="G50" s="215">
        <v>0.14420304403090001</v>
      </c>
      <c r="H50" s="215">
        <v>0.25857992830983001</v>
      </c>
    </row>
    <row r="51" spans="2:8">
      <c r="B51" s="322">
        <v>38596</v>
      </c>
      <c r="C51" s="215">
        <v>0.303360846906786</v>
      </c>
      <c r="D51" s="215">
        <v>0.19504234632138201</v>
      </c>
      <c r="E51" s="215">
        <v>0.221381907021901</v>
      </c>
      <c r="F51" s="215"/>
      <c r="G51" s="215">
        <v>0.18178835633762699</v>
      </c>
      <c r="H51" s="215">
        <v>0.29223222776304802</v>
      </c>
    </row>
    <row r="52" spans="2:8">
      <c r="B52" s="322">
        <v>38626</v>
      </c>
      <c r="C52" s="215">
        <v>0.29544290775640297</v>
      </c>
      <c r="D52" s="215">
        <v>0.225676828416181</v>
      </c>
      <c r="E52" s="215">
        <v>0.232607010510123</v>
      </c>
      <c r="F52" s="215"/>
      <c r="G52" s="215">
        <v>0.15584914342244199</v>
      </c>
      <c r="H52" s="215">
        <v>0.28585061827340802</v>
      </c>
    </row>
    <row r="53" spans="2:8">
      <c r="B53" s="322">
        <v>38657</v>
      </c>
      <c r="C53" s="215">
        <v>0.285412441735304</v>
      </c>
      <c r="D53" s="215">
        <v>0.229988014522235</v>
      </c>
      <c r="E53" s="215">
        <v>0.21699737896542601</v>
      </c>
      <c r="F53" s="215"/>
      <c r="G53" s="215">
        <v>0.16024366145079999</v>
      </c>
      <c r="H53" s="215">
        <v>0.27633772779066801</v>
      </c>
    </row>
    <row r="54" spans="2:8">
      <c r="B54" s="322">
        <v>38687</v>
      </c>
      <c r="C54" s="215">
        <v>0.30496784274994199</v>
      </c>
      <c r="D54" s="215">
        <v>0.22883182022109599</v>
      </c>
      <c r="E54" s="215">
        <v>0.22674149234510299</v>
      </c>
      <c r="F54" s="215"/>
      <c r="G54" s="215">
        <v>0.179370357452215</v>
      </c>
      <c r="H54" s="215">
        <v>0.294914306924136</v>
      </c>
    </row>
    <row r="55" spans="2:8">
      <c r="B55" s="322">
        <v>38718</v>
      </c>
      <c r="C55" s="215">
        <v>0.31033098397327602</v>
      </c>
      <c r="D55" s="215">
        <v>0.239314376133442</v>
      </c>
      <c r="E55" s="215">
        <v>0.24855158247405901</v>
      </c>
      <c r="F55" s="215"/>
      <c r="G55" s="215">
        <v>0.182286232519668</v>
      </c>
      <c r="H55" s="215">
        <v>0.30112190925203602</v>
      </c>
    </row>
    <row r="56" spans="2:8">
      <c r="B56" s="322">
        <v>38749</v>
      </c>
      <c r="C56" s="215">
        <v>0.29829304751396302</v>
      </c>
      <c r="D56" s="215">
        <v>0.201913485228395</v>
      </c>
      <c r="E56" s="215">
        <v>0.25735727620444898</v>
      </c>
      <c r="F56" s="215"/>
      <c r="G56" s="215">
        <v>0.181026404774215</v>
      </c>
      <c r="H56" s="215">
        <v>0.28985737964061697</v>
      </c>
    </row>
    <row r="57" spans="2:8">
      <c r="B57" s="322">
        <v>38777</v>
      </c>
      <c r="C57" s="215">
        <v>0.29885227589211</v>
      </c>
      <c r="D57" s="215">
        <v>0.248304506598472</v>
      </c>
      <c r="E57" s="215">
        <v>0.26132979223469199</v>
      </c>
      <c r="F57" s="215"/>
      <c r="G57" s="215">
        <v>0.17363555026861299</v>
      </c>
      <c r="H57" s="215">
        <v>0.29168346557267</v>
      </c>
    </row>
    <row r="58" spans="2:8">
      <c r="B58" s="322">
        <v>38808</v>
      </c>
      <c r="C58" s="215">
        <v>0.31905563133256198</v>
      </c>
      <c r="D58" s="215">
        <v>0.165435576123071</v>
      </c>
      <c r="E58" s="215">
        <v>0.27142236541221998</v>
      </c>
      <c r="F58" s="215"/>
      <c r="G58" s="215">
        <v>0.180211066438828</v>
      </c>
      <c r="H58" s="215">
        <v>0.30801508163711699</v>
      </c>
    </row>
    <row r="59" spans="2:8">
      <c r="B59" s="322">
        <v>38838</v>
      </c>
      <c r="C59" s="215">
        <v>0.299840297770672</v>
      </c>
      <c r="D59" s="215">
        <v>0.21586628088701901</v>
      </c>
      <c r="E59" s="215">
        <v>0.27893191081639002</v>
      </c>
      <c r="F59" s="215"/>
      <c r="G59" s="215">
        <v>0.16253016184977501</v>
      </c>
      <c r="H59" s="215">
        <v>0.29216533854310001</v>
      </c>
    </row>
    <row r="60" spans="2:8">
      <c r="B60" s="322">
        <v>38869</v>
      </c>
      <c r="C60" s="215">
        <v>0.30181446103378101</v>
      </c>
      <c r="D60" s="215">
        <v>0.213956506920914</v>
      </c>
      <c r="E60" s="215">
        <v>0.285227883295532</v>
      </c>
      <c r="F60" s="215"/>
      <c r="G60" s="215">
        <v>0.145874434242658</v>
      </c>
      <c r="H60" s="215">
        <v>0.29367050171443698</v>
      </c>
    </row>
    <row r="61" spans="2:8">
      <c r="B61" s="322">
        <v>38899</v>
      </c>
      <c r="C61" s="215">
        <v>0.29871030233497298</v>
      </c>
      <c r="D61" s="215">
        <v>0.17784870229892899</v>
      </c>
      <c r="E61" s="215">
        <v>0.267981807721489</v>
      </c>
      <c r="F61" s="215"/>
      <c r="G61" s="215">
        <v>0.123593085796803</v>
      </c>
      <c r="H61" s="215">
        <v>0.28824326974168801</v>
      </c>
    </row>
    <row r="62" spans="2:8">
      <c r="B62" s="322">
        <v>38930</v>
      </c>
      <c r="C62" s="215">
        <v>0.28338833493978599</v>
      </c>
      <c r="D62" s="215">
        <v>0.22653431468261701</v>
      </c>
      <c r="E62" s="215">
        <v>0.26275255871999298</v>
      </c>
      <c r="F62" s="215"/>
      <c r="G62" s="215">
        <v>0.13298698173613399</v>
      </c>
      <c r="H62" s="215">
        <v>0.27592039416110198</v>
      </c>
    </row>
    <row r="63" spans="2:8">
      <c r="B63" s="322">
        <v>38961</v>
      </c>
      <c r="C63" s="215">
        <v>0.27741481288790298</v>
      </c>
      <c r="D63" s="215">
        <v>0.19439531677438401</v>
      </c>
      <c r="E63" s="215">
        <v>0.250663064907237</v>
      </c>
      <c r="F63" s="215"/>
      <c r="G63" s="215">
        <v>0.14825682711832999</v>
      </c>
      <c r="H63" s="215">
        <v>0.26927597313114099</v>
      </c>
    </row>
    <row r="64" spans="2:8">
      <c r="B64" s="322">
        <v>38991</v>
      </c>
      <c r="C64" s="215">
        <v>0.28770327189335299</v>
      </c>
      <c r="D64" s="215">
        <v>0.24856395979363199</v>
      </c>
      <c r="E64" s="215">
        <v>0.25111080737129199</v>
      </c>
      <c r="F64" s="215"/>
      <c r="G64" s="215">
        <v>0.12891163229491401</v>
      </c>
      <c r="H64" s="215">
        <v>0.27978611813165499</v>
      </c>
    </row>
    <row r="65" spans="2:8">
      <c r="B65" s="322">
        <v>39022</v>
      </c>
      <c r="C65" s="215">
        <v>0.28246357540433897</v>
      </c>
      <c r="D65" s="215">
        <v>0.20601243004623099</v>
      </c>
      <c r="E65" s="215">
        <v>0.25834244611087998</v>
      </c>
      <c r="F65" s="215"/>
      <c r="G65" s="215">
        <v>0.19958871106213</v>
      </c>
      <c r="H65" s="215">
        <v>0.27613767935431099</v>
      </c>
    </row>
    <row r="66" spans="2:8">
      <c r="B66" s="322">
        <v>39052</v>
      </c>
      <c r="C66" s="215">
        <v>0.26903721814409798</v>
      </c>
      <c r="D66" s="215">
        <v>0.229975399104451</v>
      </c>
      <c r="E66" s="215">
        <v>0.26863601350980498</v>
      </c>
      <c r="F66" s="215"/>
      <c r="G66" s="215">
        <v>0.170501357125692</v>
      </c>
      <c r="H66" s="215">
        <v>0.264904900183422</v>
      </c>
    </row>
    <row r="67" spans="2:8">
      <c r="B67" s="322">
        <v>39083</v>
      </c>
      <c r="C67" s="215">
        <v>0.24660594515038201</v>
      </c>
      <c r="D67" s="215">
        <v>0.19251894640216599</v>
      </c>
      <c r="E67" s="215">
        <v>0.28440803064236703</v>
      </c>
      <c r="F67" s="215"/>
      <c r="G67" s="215">
        <v>0.15114411833494401</v>
      </c>
      <c r="H67" s="215">
        <v>0.24403660768649099</v>
      </c>
    </row>
    <row r="68" spans="2:8">
      <c r="B68" s="322">
        <v>39114</v>
      </c>
      <c r="C68" s="215">
        <v>0.24944787605999699</v>
      </c>
      <c r="D68" s="215">
        <v>0.24157134133974001</v>
      </c>
      <c r="E68" s="215">
        <v>0.28579859515672901</v>
      </c>
      <c r="F68" s="215"/>
      <c r="G68" s="215">
        <v>0.13740500733951799</v>
      </c>
      <c r="H68" s="215">
        <v>0.24782689331649399</v>
      </c>
    </row>
    <row r="69" spans="2:8">
      <c r="B69" s="322">
        <v>39142</v>
      </c>
      <c r="C69" s="215">
        <v>0.25033377926336903</v>
      </c>
      <c r="D69" s="215">
        <v>0.15558505772641801</v>
      </c>
      <c r="E69" s="215">
        <v>0.271719484318313</v>
      </c>
      <c r="F69" s="215"/>
      <c r="G69" s="215">
        <v>0.15916176584880101</v>
      </c>
      <c r="H69" s="215">
        <v>0.24567215688206201</v>
      </c>
    </row>
    <row r="70" spans="2:8">
      <c r="B70" s="322">
        <v>39173</v>
      </c>
      <c r="C70" s="215">
        <v>0.26844330480254402</v>
      </c>
      <c r="D70" s="215">
        <v>0.21376205042782601</v>
      </c>
      <c r="E70" s="215">
        <v>0.26601738498278199</v>
      </c>
      <c r="F70" s="215"/>
      <c r="G70" s="215">
        <v>0.14677465525511499</v>
      </c>
      <c r="H70" s="215">
        <v>0.26318204526502098</v>
      </c>
    </row>
    <row r="71" spans="2:8">
      <c r="B71" s="322">
        <v>39203</v>
      </c>
      <c r="C71" s="215">
        <v>0.26709538897949697</v>
      </c>
      <c r="D71" s="215">
        <v>0.223275132634461</v>
      </c>
      <c r="E71" s="215">
        <v>0.26682369923058002</v>
      </c>
      <c r="F71" s="215"/>
      <c r="G71" s="215">
        <v>0.13771199928516101</v>
      </c>
      <c r="H71" s="215">
        <v>0.26195666909842502</v>
      </c>
    </row>
    <row r="72" spans="2:8">
      <c r="B72" s="322">
        <v>39234</v>
      </c>
      <c r="C72" s="215">
        <v>0.26126867391713599</v>
      </c>
      <c r="D72" s="215">
        <v>0.22012712033447099</v>
      </c>
      <c r="E72" s="215">
        <v>0.24938341105413001</v>
      </c>
      <c r="F72" s="215"/>
      <c r="G72" s="215">
        <v>0.15825843205114301</v>
      </c>
      <c r="H72" s="215">
        <v>0.25622031437963999</v>
      </c>
    </row>
    <row r="73" spans="2:8">
      <c r="B73" s="322">
        <v>39264</v>
      </c>
      <c r="C73" s="215">
        <v>0.268859655445779</v>
      </c>
      <c r="D73" s="215">
        <v>0.25882910866900999</v>
      </c>
      <c r="E73" s="215">
        <v>0.24591637960829299</v>
      </c>
      <c r="F73" s="215"/>
      <c r="G73" s="215">
        <v>0.12585199170077399</v>
      </c>
      <c r="H73" s="215">
        <v>0.26294751998743598</v>
      </c>
    </row>
    <row r="74" spans="2:8">
      <c r="B74" s="322">
        <v>39295</v>
      </c>
      <c r="C74" s="215">
        <v>0.28935739102549002</v>
      </c>
      <c r="D74" s="215">
        <v>0.204559283763391</v>
      </c>
      <c r="E74" s="215">
        <v>0.25317002876150102</v>
      </c>
      <c r="F74" s="215"/>
      <c r="G74" s="215">
        <v>0.14595780689443699</v>
      </c>
      <c r="H74" s="215">
        <v>0.280315624420506</v>
      </c>
    </row>
    <row r="75" spans="2:8">
      <c r="B75" s="322">
        <v>39326</v>
      </c>
      <c r="C75" s="215">
        <v>0.28706590296909301</v>
      </c>
      <c r="D75" s="215">
        <v>0.180770189199253</v>
      </c>
      <c r="E75" s="215">
        <v>0.251964466543039</v>
      </c>
      <c r="F75" s="215"/>
      <c r="G75" s="215">
        <v>0.13430543974923401</v>
      </c>
      <c r="H75" s="215">
        <v>0.277134018211598</v>
      </c>
    </row>
    <row r="76" spans="2:8">
      <c r="B76" s="322">
        <v>39356</v>
      </c>
      <c r="C76" s="215">
        <v>0.28773915328671201</v>
      </c>
      <c r="D76" s="215">
        <v>0.208668054567369</v>
      </c>
      <c r="E76" s="215">
        <v>0.25758941659561102</v>
      </c>
      <c r="F76" s="215"/>
      <c r="G76" s="215">
        <v>0.106466960958694</v>
      </c>
      <c r="H76" s="215">
        <v>0.277994902803403</v>
      </c>
    </row>
    <row r="77" spans="2:8">
      <c r="B77" s="322">
        <v>39387</v>
      </c>
      <c r="C77" s="215">
        <v>0.31002964426623902</v>
      </c>
      <c r="D77" s="215">
        <v>0.2488343112976</v>
      </c>
      <c r="E77" s="215">
        <v>0.26337097764537998</v>
      </c>
      <c r="F77" s="215"/>
      <c r="G77" s="215">
        <v>9.9780568433589706E-2</v>
      </c>
      <c r="H77" s="215">
        <v>0.29918349183353199</v>
      </c>
    </row>
    <row r="78" spans="2:8">
      <c r="B78" s="322">
        <v>39417</v>
      </c>
      <c r="C78" s="215">
        <v>0.33518444655746499</v>
      </c>
      <c r="D78" s="215">
        <v>0.24398929917513901</v>
      </c>
      <c r="E78" s="215">
        <v>0.27177682051379998</v>
      </c>
      <c r="F78" s="215"/>
      <c r="G78" s="215">
        <v>0.17274536725178899</v>
      </c>
      <c r="H78" s="215">
        <v>0.32399673027723702</v>
      </c>
    </row>
    <row r="79" spans="2:8">
      <c r="B79" s="322">
        <v>39448</v>
      </c>
      <c r="C79" s="215">
        <v>0.334935305728703</v>
      </c>
      <c r="D79" s="215">
        <v>0.25003421199303899</v>
      </c>
      <c r="E79" s="215">
        <v>0.276765664001828</v>
      </c>
      <c r="F79" s="215"/>
      <c r="G79" s="215">
        <v>0.142289611000951</v>
      </c>
      <c r="H79" s="215">
        <v>0.323428775767376</v>
      </c>
    </row>
    <row r="80" spans="2:8">
      <c r="B80" s="322">
        <v>39479</v>
      </c>
      <c r="C80" s="215">
        <v>0.34162892849658399</v>
      </c>
      <c r="D80" s="215">
        <v>0.23582054706865399</v>
      </c>
      <c r="E80" s="215">
        <v>0.27586310553490301</v>
      </c>
      <c r="F80" s="215"/>
      <c r="G80" s="215">
        <v>0.13130756515999001</v>
      </c>
      <c r="H80" s="215">
        <v>0.32879743648049398</v>
      </c>
    </row>
    <row r="81" spans="2:8">
      <c r="B81" s="322">
        <v>39508</v>
      </c>
      <c r="C81" s="215">
        <v>0.34380394060414898</v>
      </c>
      <c r="D81" s="215">
        <v>0.25539658002363602</v>
      </c>
      <c r="E81" s="215">
        <v>0.270530718322887</v>
      </c>
      <c r="F81" s="215"/>
      <c r="G81" s="215">
        <v>0.129064507120425</v>
      </c>
      <c r="H81" s="215">
        <v>0.33104080917286899</v>
      </c>
    </row>
    <row r="82" spans="2:8">
      <c r="B82" s="322">
        <v>39539</v>
      </c>
      <c r="C82" s="215">
        <v>0.365965584906354</v>
      </c>
      <c r="D82" s="215">
        <v>0.26430373449514899</v>
      </c>
      <c r="E82" s="215">
        <v>0.26518685246051099</v>
      </c>
      <c r="F82" s="215"/>
      <c r="G82" s="215">
        <v>0.14018087305826199</v>
      </c>
      <c r="H82" s="215">
        <v>0.35089867405651798</v>
      </c>
    </row>
    <row r="83" spans="2:8">
      <c r="B83" s="322">
        <v>39569</v>
      </c>
      <c r="C83" s="215">
        <v>0.353844337537017</v>
      </c>
      <c r="D83" s="215">
        <v>0.20372121783108299</v>
      </c>
      <c r="E83" s="215">
        <v>0.249109289207055</v>
      </c>
      <c r="F83" s="215"/>
      <c r="G83" s="215">
        <v>0.125583845774693</v>
      </c>
      <c r="H83" s="215">
        <v>0.33746894818744999</v>
      </c>
    </row>
    <row r="84" spans="2:8">
      <c r="B84" s="322">
        <v>39600</v>
      </c>
      <c r="C84" s="215">
        <v>0.34635900145577497</v>
      </c>
      <c r="D84" s="215">
        <v>0.232222347077296</v>
      </c>
      <c r="E84" s="215">
        <v>0.22900536869925001</v>
      </c>
      <c r="F84" s="215"/>
      <c r="G84" s="215">
        <v>0.119404567660075</v>
      </c>
      <c r="H84" s="215">
        <v>0.330099582901144</v>
      </c>
    </row>
    <row r="85" spans="2:8">
      <c r="B85" s="322">
        <v>39630</v>
      </c>
      <c r="C85" s="215">
        <v>0.35262902404084501</v>
      </c>
      <c r="D85" s="215">
        <v>0.24418660225918101</v>
      </c>
      <c r="E85" s="215">
        <v>0.23081018618742699</v>
      </c>
      <c r="F85" s="215"/>
      <c r="G85" s="215">
        <v>9.90600186765178E-2</v>
      </c>
      <c r="H85" s="215">
        <v>0.33570137439492898</v>
      </c>
    </row>
    <row r="86" spans="2:8">
      <c r="B86" s="322">
        <v>39661</v>
      </c>
      <c r="C86" s="215">
        <v>0.34792160207982897</v>
      </c>
      <c r="D86" s="215">
        <v>0.204021041484622</v>
      </c>
      <c r="E86" s="215">
        <v>0.236377254149679</v>
      </c>
      <c r="F86" s="215"/>
      <c r="G86" s="215">
        <v>0.10712952401300301</v>
      </c>
      <c r="H86" s="215">
        <v>0.33110927414461999</v>
      </c>
    </row>
    <row r="87" spans="2:8">
      <c r="B87" s="322">
        <v>39692</v>
      </c>
      <c r="C87" s="215">
        <v>0.33843476910918702</v>
      </c>
      <c r="D87" s="215">
        <v>0.21884052199537901</v>
      </c>
      <c r="E87" s="215">
        <v>0.21919531177734</v>
      </c>
      <c r="F87" s="215"/>
      <c r="G87" s="215">
        <v>8.1116957360424499E-2</v>
      </c>
      <c r="H87" s="215">
        <v>0.32121864809089801</v>
      </c>
    </row>
    <row r="88" spans="2:8">
      <c r="B88" s="322">
        <v>39722</v>
      </c>
      <c r="C88" s="215">
        <v>0.34110602248466398</v>
      </c>
      <c r="D88" s="215">
        <v>0.21618400201087701</v>
      </c>
      <c r="E88" s="215">
        <v>0.22630236386635</v>
      </c>
      <c r="F88" s="215"/>
      <c r="G88" s="215">
        <v>0.14720315219632299</v>
      </c>
      <c r="H88" s="215">
        <v>0.32561612474866902</v>
      </c>
    </row>
    <row r="89" spans="2:8">
      <c r="B89" s="322">
        <v>39753</v>
      </c>
      <c r="C89" s="215">
        <v>0.34126883124731899</v>
      </c>
      <c r="D89" s="215">
        <v>0.19730941766396501</v>
      </c>
      <c r="E89" s="215">
        <v>0.230263961703709</v>
      </c>
      <c r="F89" s="215"/>
      <c r="G89" s="215">
        <v>0.11096569930358401</v>
      </c>
      <c r="H89" s="215">
        <v>0.32481301141617902</v>
      </c>
    </row>
    <row r="90" spans="2:8">
      <c r="B90" s="322">
        <v>39783</v>
      </c>
      <c r="C90" s="215">
        <v>0.31832011760121798</v>
      </c>
      <c r="D90" s="215">
        <v>0.22380220376255899</v>
      </c>
      <c r="E90" s="215">
        <v>0.24334706035929299</v>
      </c>
      <c r="F90" s="215"/>
      <c r="G90" s="215">
        <v>0.17766216014817399</v>
      </c>
      <c r="H90" s="215">
        <v>0.307353190257802</v>
      </c>
    </row>
    <row r="91" spans="2:8">
      <c r="B91" s="322">
        <v>39814</v>
      </c>
      <c r="C91" s="215">
        <v>0.30963063142345798</v>
      </c>
      <c r="D91" s="215">
        <v>0.186318132939984</v>
      </c>
      <c r="E91" s="215">
        <v>0.25346446654456001</v>
      </c>
      <c r="F91" s="215"/>
      <c r="G91" s="215">
        <v>0.13496386139441099</v>
      </c>
      <c r="H91" s="215">
        <v>0.298096335228828</v>
      </c>
    </row>
    <row r="92" spans="2:8">
      <c r="B92" s="322">
        <v>39845</v>
      </c>
      <c r="C92" s="215">
        <v>0.31686882069407102</v>
      </c>
      <c r="D92" s="215">
        <v>0.21629126149456501</v>
      </c>
      <c r="E92" s="215">
        <v>0.254897190392051</v>
      </c>
      <c r="F92" s="215"/>
      <c r="G92" s="215">
        <v>0.112459062809875</v>
      </c>
      <c r="H92" s="215">
        <v>0.30506079796868601</v>
      </c>
    </row>
    <row r="93" spans="2:8">
      <c r="B93" s="322">
        <v>39873</v>
      </c>
      <c r="C93" s="215">
        <v>0.31182510277060699</v>
      </c>
      <c r="D93" s="215">
        <v>0.27415839721748197</v>
      </c>
      <c r="E93" s="215">
        <v>0.25877437901984401</v>
      </c>
      <c r="F93" s="215"/>
      <c r="G93" s="215">
        <v>7.8613035898748004E-2</v>
      </c>
      <c r="H93" s="215">
        <v>0.301795590506931</v>
      </c>
    </row>
    <row r="94" spans="2:8">
      <c r="B94" s="322">
        <v>39904</v>
      </c>
      <c r="C94" s="215">
        <v>0.33225870525225099</v>
      </c>
      <c r="D94" s="215">
        <v>0.25420916620701001</v>
      </c>
      <c r="E94" s="215">
        <v>0.26408949579656599</v>
      </c>
      <c r="F94" s="215"/>
      <c r="G94" s="215">
        <v>0.126360548500346</v>
      </c>
      <c r="H94" s="215">
        <v>0.32075250590891502</v>
      </c>
    </row>
    <row r="95" spans="2:8">
      <c r="B95" s="322">
        <v>39934</v>
      </c>
      <c r="C95" s="215">
        <v>0.34184843606295401</v>
      </c>
      <c r="D95" s="215">
        <v>0.35986758930117801</v>
      </c>
      <c r="E95" s="215">
        <v>0.27857356068140898</v>
      </c>
      <c r="F95" s="215"/>
      <c r="G95" s="215">
        <v>0.15774217509989999</v>
      </c>
      <c r="H95" s="215">
        <v>0.33370406078241799</v>
      </c>
    </row>
    <row r="96" spans="2:8">
      <c r="B96" s="322">
        <v>39965</v>
      </c>
      <c r="C96" s="215">
        <v>0.34252482914593402</v>
      </c>
      <c r="D96" s="215">
        <v>0.39682546706711702</v>
      </c>
      <c r="E96" s="215">
        <v>0.28129953497930998</v>
      </c>
      <c r="F96" s="215"/>
      <c r="G96" s="215">
        <v>0.18744726973676001</v>
      </c>
      <c r="H96" s="215">
        <v>0.336013296517298</v>
      </c>
    </row>
    <row r="97" spans="2:8">
      <c r="B97" s="322">
        <v>39995</v>
      </c>
      <c r="C97" s="215">
        <v>0.34213133311267901</v>
      </c>
      <c r="D97" s="215">
        <v>0.36668244341463102</v>
      </c>
      <c r="E97" s="215">
        <v>0.29455100423285002</v>
      </c>
      <c r="F97" s="215"/>
      <c r="G97" s="215">
        <v>0.15112749585073601</v>
      </c>
      <c r="H97" s="215">
        <v>0.33497862681215601</v>
      </c>
    </row>
    <row r="98" spans="2:8">
      <c r="B98" s="322">
        <v>40026</v>
      </c>
      <c r="C98" s="215">
        <v>0.355697973097161</v>
      </c>
      <c r="D98" s="215">
        <v>0.35091013363405499</v>
      </c>
      <c r="E98" s="215">
        <v>0.28860819823702999</v>
      </c>
      <c r="F98" s="215"/>
      <c r="G98" s="215">
        <v>0.19964206572378901</v>
      </c>
      <c r="H98" s="215">
        <v>0.347009428921771</v>
      </c>
    </row>
    <row r="99" spans="2:8">
      <c r="B99" s="322">
        <v>40057</v>
      </c>
      <c r="C99" s="215">
        <v>0.33201656259345802</v>
      </c>
      <c r="D99" s="215">
        <v>0.31347300003850598</v>
      </c>
      <c r="E99" s="215">
        <v>0.287491944802932</v>
      </c>
      <c r="F99" s="215"/>
      <c r="G99" s="215">
        <v>0.194057543634017</v>
      </c>
      <c r="H99" s="215">
        <v>0.32504900743890702</v>
      </c>
    </row>
    <row r="100" spans="2:8">
      <c r="B100" s="322">
        <v>40087</v>
      </c>
      <c r="C100" s="215">
        <v>0.32700152275146599</v>
      </c>
      <c r="D100" s="215">
        <v>0.29212705810365802</v>
      </c>
      <c r="E100" s="215">
        <v>0.29682291025125002</v>
      </c>
      <c r="F100" s="215"/>
      <c r="G100" s="215">
        <v>0.18969905249750399</v>
      </c>
      <c r="H100" s="215">
        <v>0.32069916966928902</v>
      </c>
    </row>
    <row r="101" spans="2:8">
      <c r="B101" s="322">
        <v>40118</v>
      </c>
      <c r="C101" s="215">
        <v>0.33210618428066202</v>
      </c>
      <c r="D101" s="215">
        <v>0.30717312304189398</v>
      </c>
      <c r="E101" s="215">
        <v>0.29677406136605</v>
      </c>
      <c r="F101" s="215"/>
      <c r="G101" s="215">
        <v>0.16664851986776</v>
      </c>
      <c r="H101" s="215">
        <v>0.32508964961701198</v>
      </c>
    </row>
    <row r="102" spans="2:8">
      <c r="B102" s="322">
        <v>40148</v>
      </c>
      <c r="C102" s="215">
        <v>0.359411539542559</v>
      </c>
      <c r="D102" s="215">
        <v>0.25982817904296701</v>
      </c>
      <c r="E102" s="215">
        <v>0.31821810169218701</v>
      </c>
      <c r="F102" s="215"/>
      <c r="G102" s="215">
        <v>0.178736203987135</v>
      </c>
      <c r="H102" s="215">
        <v>0.35000499552224501</v>
      </c>
    </row>
    <row r="103" spans="2:8">
      <c r="B103" s="322">
        <v>40179</v>
      </c>
      <c r="C103" s="215">
        <v>0.35247324317706202</v>
      </c>
      <c r="D103" s="215">
        <v>0.23488902225283401</v>
      </c>
      <c r="E103" s="215">
        <v>0.32411462610214598</v>
      </c>
      <c r="F103" s="215"/>
      <c r="G103" s="215">
        <v>0.14849674448935299</v>
      </c>
      <c r="H103" s="215">
        <v>0.34326241010025499</v>
      </c>
    </row>
    <row r="104" spans="2:8">
      <c r="B104" s="322">
        <v>40210</v>
      </c>
      <c r="C104" s="215">
        <v>0.35663949936245298</v>
      </c>
      <c r="D104" s="215">
        <v>0.21831718407314701</v>
      </c>
      <c r="E104" s="215">
        <v>0.31391538049127898</v>
      </c>
      <c r="F104" s="215"/>
      <c r="G104" s="215">
        <v>0.138141594578022</v>
      </c>
      <c r="H104" s="215">
        <v>0.34555843396779301</v>
      </c>
    </row>
    <row r="105" spans="2:8">
      <c r="B105" s="322">
        <v>40238</v>
      </c>
      <c r="C105" s="215">
        <v>0.35190264138211103</v>
      </c>
      <c r="D105" s="215">
        <v>0.222616726626647</v>
      </c>
      <c r="E105" s="215">
        <v>0.31290041495297</v>
      </c>
      <c r="F105" s="215"/>
      <c r="G105" s="215">
        <v>0.11642557046273</v>
      </c>
      <c r="H105" s="215">
        <v>0.341081528858306</v>
      </c>
    </row>
    <row r="106" spans="2:8">
      <c r="B106" s="322">
        <v>40269</v>
      </c>
      <c r="C106" s="215">
        <v>0.342409489145025</v>
      </c>
      <c r="D106" s="215">
        <v>0.21273849178023899</v>
      </c>
      <c r="E106" s="215">
        <v>0.305388162716977</v>
      </c>
      <c r="F106" s="215"/>
      <c r="G106" s="215">
        <v>0.147372923713431</v>
      </c>
      <c r="H106" s="215">
        <v>0.33240669379204002</v>
      </c>
    </row>
    <row r="107" spans="2:8">
      <c r="B107" s="322">
        <v>40299</v>
      </c>
      <c r="C107" s="215">
        <v>0.34716729254280099</v>
      </c>
      <c r="D107" s="215">
        <v>0.277901520745028</v>
      </c>
      <c r="E107" s="215">
        <v>0.30367967099795401</v>
      </c>
      <c r="F107" s="215"/>
      <c r="G107" s="215">
        <v>0.145447197154046</v>
      </c>
      <c r="H107" s="215">
        <v>0.33769333372970001</v>
      </c>
    </row>
    <row r="108" spans="2:8">
      <c r="B108" s="322">
        <v>40330</v>
      </c>
      <c r="C108" s="215">
        <v>0.33216446896844898</v>
      </c>
      <c r="D108" s="215">
        <v>0.27262918306547301</v>
      </c>
      <c r="E108" s="215">
        <v>0.29399314587611602</v>
      </c>
      <c r="F108" s="215"/>
      <c r="G108" s="215">
        <v>0.120583994407658</v>
      </c>
      <c r="H108" s="215">
        <v>0.32303887596233799</v>
      </c>
    </row>
    <row r="109" spans="2:8">
      <c r="B109" s="322">
        <v>40360</v>
      </c>
      <c r="C109" s="215">
        <v>0.350810711372533</v>
      </c>
      <c r="D109" s="215">
        <v>0.21444100360667301</v>
      </c>
      <c r="E109" s="215">
        <v>0.28487851877742598</v>
      </c>
      <c r="F109" s="215"/>
      <c r="G109" s="215">
        <v>0.13603994929653501</v>
      </c>
      <c r="H109" s="215">
        <v>0.33722909836225401</v>
      </c>
    </row>
    <row r="110" spans="2:8">
      <c r="B110" s="322">
        <v>40391</v>
      </c>
      <c r="C110" s="215">
        <v>0.32949703225563998</v>
      </c>
      <c r="D110" s="215">
        <v>0.21022650936364001</v>
      </c>
      <c r="E110" s="215">
        <v>0.27602401228205797</v>
      </c>
      <c r="F110" s="215"/>
      <c r="G110" s="215">
        <v>0.11585062337195901</v>
      </c>
      <c r="H110" s="215">
        <v>0.31729869683869899</v>
      </c>
    </row>
    <row r="111" spans="2:8">
      <c r="B111" s="322">
        <v>40422</v>
      </c>
      <c r="C111" s="215">
        <v>0.31584301035617401</v>
      </c>
      <c r="D111" s="215">
        <v>0.17819139623938099</v>
      </c>
      <c r="E111" s="215">
        <v>0.26956212093369403</v>
      </c>
      <c r="F111" s="215"/>
      <c r="G111" s="215">
        <v>0.10299053193531001</v>
      </c>
      <c r="H111" s="215">
        <v>0.30364425229587699</v>
      </c>
    </row>
    <row r="112" spans="2:8">
      <c r="B112" s="322">
        <v>40452</v>
      </c>
      <c r="C112" s="215">
        <v>0.308563297671057</v>
      </c>
      <c r="D112" s="215">
        <v>0.21018221007895399</v>
      </c>
      <c r="E112" s="215">
        <v>0.26287752496029998</v>
      </c>
      <c r="F112" s="215"/>
      <c r="G112" s="215">
        <v>0.116070328428242</v>
      </c>
      <c r="H112" s="215">
        <v>0.29774488754609801</v>
      </c>
    </row>
    <row r="113" spans="2:8">
      <c r="B113" s="322">
        <v>40483</v>
      </c>
      <c r="C113" s="215">
        <v>0.31423807345858301</v>
      </c>
      <c r="D113" s="215">
        <v>0.263482860890078</v>
      </c>
      <c r="E113" s="215">
        <v>0.27074391143574</v>
      </c>
      <c r="F113" s="215"/>
      <c r="G113" s="215">
        <v>0.114123060870466</v>
      </c>
      <c r="H113" s="215">
        <v>0.30479816356974898</v>
      </c>
    </row>
    <row r="114" spans="2:8">
      <c r="B114" s="322">
        <v>40513</v>
      </c>
      <c r="C114" s="215">
        <v>0.327257760491933</v>
      </c>
      <c r="D114" s="215">
        <v>0.186544568102856</v>
      </c>
      <c r="E114" s="215">
        <v>0.276733088969492</v>
      </c>
      <c r="F114" s="215"/>
      <c r="G114" s="215">
        <v>0.13555038852517501</v>
      </c>
      <c r="H114" s="215">
        <v>0.31517098538771998</v>
      </c>
    </row>
    <row r="115" spans="2:8">
      <c r="B115" s="322">
        <v>40544</v>
      </c>
      <c r="C115" s="215">
        <v>0.30684714437417498</v>
      </c>
      <c r="D115" s="215">
        <v>0.22584205021519299</v>
      </c>
      <c r="E115" s="215">
        <v>0.27254259148861298</v>
      </c>
      <c r="F115" s="215"/>
      <c r="G115" s="215">
        <v>0.10083053425426</v>
      </c>
      <c r="H115" s="215">
        <v>0.29719700756748302</v>
      </c>
    </row>
    <row r="116" spans="2:8">
      <c r="B116" s="322">
        <v>40575</v>
      </c>
      <c r="C116" s="215">
        <v>0.31880089756122998</v>
      </c>
      <c r="D116" s="215">
        <v>0.26414762151413301</v>
      </c>
      <c r="E116" s="215">
        <v>0.27544932751068302</v>
      </c>
      <c r="F116" s="215"/>
      <c r="G116" s="215">
        <v>0.10683140759774901</v>
      </c>
      <c r="H116" s="215">
        <v>0.30896979838907701</v>
      </c>
    </row>
    <row r="117" spans="2:8">
      <c r="B117" s="322">
        <v>40603</v>
      </c>
      <c r="C117" s="215">
        <v>0.32760984368177298</v>
      </c>
      <c r="D117" s="215">
        <v>0.236103991623202</v>
      </c>
      <c r="E117" s="215">
        <v>0.27784215288548297</v>
      </c>
      <c r="F117" s="215"/>
      <c r="G117" s="215">
        <v>0.112180831907484</v>
      </c>
      <c r="H117" s="215">
        <v>0.31624826981775001</v>
      </c>
    </row>
    <row r="118" spans="2:8">
      <c r="B118" s="322">
        <v>40634</v>
      </c>
      <c r="C118" s="215">
        <v>0.32602758428005502</v>
      </c>
      <c r="D118" s="215">
        <v>0.16617079822561301</v>
      </c>
      <c r="E118" s="215">
        <v>0.28584238303926701</v>
      </c>
      <c r="F118" s="215"/>
      <c r="G118" s="215">
        <v>0.123786512725094</v>
      </c>
      <c r="H118" s="215">
        <v>0.31402530051260902</v>
      </c>
    </row>
    <row r="119" spans="2:8">
      <c r="B119" s="322">
        <v>40664</v>
      </c>
      <c r="C119" s="215">
        <v>0.31728247007200899</v>
      </c>
      <c r="D119" s="215">
        <v>0.18137986264457201</v>
      </c>
      <c r="E119" s="215">
        <v>0.27700262640531598</v>
      </c>
      <c r="F119" s="215"/>
      <c r="G119" s="215">
        <v>0.12587560713659399</v>
      </c>
      <c r="H119" s="215">
        <v>0.3058803561656</v>
      </c>
    </row>
    <row r="120" spans="2:8">
      <c r="B120" s="322">
        <v>40695</v>
      </c>
      <c r="C120" s="215">
        <v>0.30630466912737397</v>
      </c>
      <c r="D120" s="215">
        <v>0.19967718679326901</v>
      </c>
      <c r="E120" s="215">
        <v>0.26461823648910598</v>
      </c>
      <c r="F120" s="215"/>
      <c r="G120" s="215">
        <v>0.12848630792351201</v>
      </c>
      <c r="H120" s="215">
        <v>0.29585358680936802</v>
      </c>
    </row>
    <row r="121" spans="2:8">
      <c r="B121" s="322">
        <v>40725</v>
      </c>
      <c r="C121" s="215">
        <v>0.29967093640442599</v>
      </c>
      <c r="D121" s="215">
        <v>0.17442590516501599</v>
      </c>
      <c r="E121" s="215">
        <v>0.25587761103040901</v>
      </c>
      <c r="F121" s="215"/>
      <c r="G121" s="215">
        <v>0.10048543841851799</v>
      </c>
      <c r="H121" s="215">
        <v>0.288177763304791</v>
      </c>
    </row>
    <row r="122" spans="2:8">
      <c r="B122" s="322">
        <v>40756</v>
      </c>
      <c r="C122" s="215">
        <v>0.302798636010844</v>
      </c>
      <c r="D122" s="215">
        <v>0.18137964390201</v>
      </c>
      <c r="E122" s="215">
        <v>0.24695513011096101</v>
      </c>
      <c r="F122" s="215"/>
      <c r="G122" s="215">
        <v>9.9219205628168994E-2</v>
      </c>
      <c r="H122" s="215">
        <v>0.29010225599745698</v>
      </c>
    </row>
    <row r="123" spans="2:8">
      <c r="B123" s="322">
        <v>40787</v>
      </c>
      <c r="C123" s="215">
        <v>0.30080969110398098</v>
      </c>
      <c r="D123" s="215">
        <v>0.16024306742144201</v>
      </c>
      <c r="E123" s="215">
        <v>0.236813568347744</v>
      </c>
      <c r="F123" s="215"/>
      <c r="G123" s="215">
        <v>0.106236346880052</v>
      </c>
      <c r="H123" s="215">
        <v>0.28692481990278101</v>
      </c>
    </row>
    <row r="124" spans="2:8">
      <c r="B124" s="322">
        <v>40817</v>
      </c>
      <c r="C124" s="215">
        <v>0.29245148736957999</v>
      </c>
      <c r="D124" s="215">
        <v>0.21580612400084101</v>
      </c>
      <c r="E124" s="215">
        <v>0.226289697603867</v>
      </c>
      <c r="F124" s="215"/>
      <c r="G124" s="215">
        <v>9.7227151446770896E-2</v>
      </c>
      <c r="H124" s="215">
        <v>0.27990046717603201</v>
      </c>
    </row>
    <row r="125" spans="2:8">
      <c r="B125" s="322">
        <v>40848</v>
      </c>
      <c r="C125" s="215">
        <v>0.26741268432263599</v>
      </c>
      <c r="D125" s="215">
        <v>0.17560968532028001</v>
      </c>
      <c r="E125" s="215">
        <v>0.222596393865056</v>
      </c>
      <c r="F125" s="215"/>
      <c r="G125" s="215">
        <v>9.3588544786083194E-2</v>
      </c>
      <c r="H125" s="215">
        <v>0.25676856997921599</v>
      </c>
    </row>
    <row r="126" spans="2:8">
      <c r="B126" s="322">
        <v>40878</v>
      </c>
      <c r="C126" s="215">
        <v>0.29970657955776703</v>
      </c>
      <c r="D126" s="215">
        <v>0.14698033670960201</v>
      </c>
      <c r="E126" s="215">
        <v>0.234086696849158</v>
      </c>
      <c r="F126" s="215"/>
      <c r="G126" s="215">
        <v>0.120907240792862</v>
      </c>
      <c r="H126" s="215">
        <v>0.285253749513044</v>
      </c>
    </row>
    <row r="127" spans="2:8">
      <c r="B127" s="322">
        <v>40909</v>
      </c>
      <c r="C127" s="215">
        <v>0.31543581200197202</v>
      </c>
      <c r="D127" s="215">
        <v>0.163288639120309</v>
      </c>
      <c r="E127" s="215">
        <v>0.23204077032779999</v>
      </c>
      <c r="F127" s="215"/>
      <c r="G127" s="215">
        <v>0.106443432461638</v>
      </c>
      <c r="H127" s="215">
        <v>0.29871302524624999</v>
      </c>
    </row>
    <row r="128" spans="2:8">
      <c r="B128" s="322">
        <v>40940</v>
      </c>
      <c r="C128" s="215">
        <v>0.32103452835955998</v>
      </c>
      <c r="D128" s="215">
        <v>0.205148425377365</v>
      </c>
      <c r="E128" s="215">
        <v>0.23058380725132199</v>
      </c>
      <c r="F128" s="215"/>
      <c r="G128" s="215">
        <v>0.119231808719545</v>
      </c>
      <c r="H128" s="215">
        <v>0.304663007744567</v>
      </c>
    </row>
    <row r="129" spans="2:8">
      <c r="B129" s="322">
        <v>40969</v>
      </c>
      <c r="C129" s="215">
        <v>0.32226932211446602</v>
      </c>
      <c r="D129" s="215">
        <v>0.14823277784935099</v>
      </c>
      <c r="E129" s="215">
        <v>0.22930626401070001</v>
      </c>
      <c r="F129" s="215"/>
      <c r="G129" s="215">
        <v>0.11409447829324</v>
      </c>
      <c r="H129" s="215">
        <v>0.30419890026229401</v>
      </c>
    </row>
    <row r="130" spans="2:8">
      <c r="B130" s="322">
        <v>41000</v>
      </c>
      <c r="C130" s="215">
        <v>0.31086689937798601</v>
      </c>
      <c r="D130" s="215">
        <v>0.150321719037668</v>
      </c>
      <c r="E130" s="215">
        <v>0.22464429556911999</v>
      </c>
      <c r="F130" s="215"/>
      <c r="G130" s="215">
        <v>0.110947341084047</v>
      </c>
      <c r="H130" s="215">
        <v>0.29401367144944202</v>
      </c>
    </row>
    <row r="131" spans="2:8">
      <c r="B131" s="322">
        <v>41030</v>
      </c>
      <c r="C131" s="215">
        <v>0.29899187669367999</v>
      </c>
      <c r="D131" s="215">
        <v>0.17254433161624899</v>
      </c>
      <c r="E131" s="215">
        <v>0.22332409258459701</v>
      </c>
      <c r="F131" s="215"/>
      <c r="G131" s="215">
        <v>9.4451015336248001E-2</v>
      </c>
      <c r="H131" s="215">
        <v>0.28381054625229801</v>
      </c>
    </row>
    <row r="132" spans="2:8">
      <c r="B132" s="322">
        <v>41061</v>
      </c>
      <c r="C132" s="215">
        <v>0.29613441348457198</v>
      </c>
      <c r="D132" s="215">
        <v>0.15985248972490201</v>
      </c>
      <c r="E132" s="215">
        <v>0.218131768702885</v>
      </c>
      <c r="F132" s="215"/>
      <c r="G132" s="215">
        <v>9.6379055997760005E-2</v>
      </c>
      <c r="H132" s="215">
        <v>0.280372046316265</v>
      </c>
    </row>
    <row r="133" spans="2:8">
      <c r="B133" s="322">
        <v>41091</v>
      </c>
      <c r="C133" s="215">
        <v>0.29320982880544899</v>
      </c>
      <c r="D133" s="215">
        <v>0.20224915108390701</v>
      </c>
      <c r="E133" s="215">
        <v>0.20497342587311801</v>
      </c>
      <c r="F133" s="215"/>
      <c r="G133" s="215">
        <v>0.114006863055126</v>
      </c>
      <c r="H133" s="215">
        <v>0.277964814764037</v>
      </c>
    </row>
    <row r="134" spans="2:8">
      <c r="B134" s="322">
        <v>41122</v>
      </c>
      <c r="C134" s="215">
        <v>0.290246921951198</v>
      </c>
      <c r="D134" s="215">
        <v>0.16913209003112301</v>
      </c>
      <c r="E134" s="215">
        <v>0.203585934544604</v>
      </c>
      <c r="F134" s="215"/>
      <c r="G134" s="215">
        <v>0.100608304993678</v>
      </c>
      <c r="H134" s="215">
        <v>0.27410628566772999</v>
      </c>
    </row>
    <row r="135" spans="2:8">
      <c r="B135" s="322">
        <v>41153</v>
      </c>
      <c r="C135" s="215">
        <v>0.285670988004329</v>
      </c>
      <c r="D135" s="215">
        <v>0.118824240775299</v>
      </c>
      <c r="E135" s="215">
        <v>0.20182124893131401</v>
      </c>
      <c r="F135" s="215"/>
      <c r="G135" s="215">
        <v>9.9326209253139106E-2</v>
      </c>
      <c r="H135" s="215">
        <v>0.26850601226739701</v>
      </c>
    </row>
    <row r="136" spans="2:8">
      <c r="B136" s="322">
        <v>41183</v>
      </c>
      <c r="C136" s="215">
        <v>0.28604157099223598</v>
      </c>
      <c r="D136" s="215">
        <v>0.14051439416771899</v>
      </c>
      <c r="E136" s="215">
        <v>0.20209379871806801</v>
      </c>
      <c r="F136" s="215"/>
      <c r="G136" s="215">
        <v>9.7317461035935707E-2</v>
      </c>
      <c r="H136" s="215">
        <v>0.26953225334085001</v>
      </c>
    </row>
    <row r="137" spans="2:8">
      <c r="B137" s="322">
        <v>41214</v>
      </c>
      <c r="C137" s="215">
        <v>0.29501408649000899</v>
      </c>
      <c r="D137" s="215">
        <v>0.14484026033615499</v>
      </c>
      <c r="E137" s="215">
        <v>0.20650270482560701</v>
      </c>
      <c r="F137" s="215"/>
      <c r="G137" s="215">
        <v>0.11359603989301501</v>
      </c>
      <c r="H137" s="215">
        <v>0.27808713273862201</v>
      </c>
    </row>
    <row r="138" spans="2:8">
      <c r="B138" s="322">
        <v>41244</v>
      </c>
      <c r="C138" s="215">
        <v>0.32021996277010301</v>
      </c>
      <c r="D138" s="215">
        <v>0.20881358878303499</v>
      </c>
      <c r="E138" s="215">
        <v>0.22766440524823001</v>
      </c>
      <c r="F138" s="215"/>
      <c r="G138" s="215">
        <v>0.12522309621757299</v>
      </c>
      <c r="H138" s="215">
        <v>0.30386235401766098</v>
      </c>
    </row>
    <row r="139" spans="2:8">
      <c r="B139" s="322">
        <v>41275</v>
      </c>
      <c r="C139" s="215">
        <v>0.28778690704479398</v>
      </c>
      <c r="D139" s="215">
        <v>0.15890558173750199</v>
      </c>
      <c r="E139" s="215">
        <v>0.23184145968755501</v>
      </c>
      <c r="F139" s="215"/>
      <c r="G139" s="215">
        <v>0.10336884518289299</v>
      </c>
      <c r="H139" s="215">
        <v>0.27455795512153602</v>
      </c>
    </row>
    <row r="140" spans="2:8">
      <c r="B140" s="322">
        <v>41306</v>
      </c>
      <c r="C140" s="215">
        <v>0.29648488230138098</v>
      </c>
      <c r="D140" s="215">
        <v>0.181675679544886</v>
      </c>
      <c r="E140" s="215">
        <v>0.23944931239542899</v>
      </c>
      <c r="F140" s="215"/>
      <c r="G140" s="215">
        <v>0.103070752482602</v>
      </c>
      <c r="H140" s="215">
        <v>0.28339028581629899</v>
      </c>
    </row>
    <row r="141" spans="2:8">
      <c r="B141" s="322">
        <v>41334</v>
      </c>
      <c r="C141" s="215">
        <v>0.29777354200395201</v>
      </c>
      <c r="D141" s="215">
        <v>0.12845541813740499</v>
      </c>
      <c r="E141" s="215">
        <v>0.236721357587307</v>
      </c>
      <c r="F141" s="215"/>
      <c r="G141" s="215">
        <v>0.10999777358757799</v>
      </c>
      <c r="H141" s="215">
        <v>0.28279614430849398</v>
      </c>
    </row>
    <row r="142" spans="2:8">
      <c r="B142" s="322">
        <v>41365</v>
      </c>
      <c r="C142" s="215">
        <v>0.28026190154401898</v>
      </c>
      <c r="D142" s="215">
        <v>0.140376263217111</v>
      </c>
      <c r="E142" s="215">
        <v>0.23900860043817301</v>
      </c>
      <c r="F142" s="215"/>
      <c r="G142" s="215">
        <v>0.114629958668428</v>
      </c>
      <c r="H142" s="215">
        <v>0.268854369191458</v>
      </c>
    </row>
    <row r="143" spans="2:8">
      <c r="B143" s="322">
        <v>41395</v>
      </c>
      <c r="C143" s="215">
        <v>0.286270156279683</v>
      </c>
      <c r="D143" s="215">
        <v>0.12479359538502501</v>
      </c>
      <c r="E143" s="215">
        <v>0.23665089840370501</v>
      </c>
      <c r="F143" s="215"/>
      <c r="G143" s="215">
        <v>9.0041575337413304E-2</v>
      </c>
      <c r="H143" s="215">
        <v>0.27256923886476497</v>
      </c>
    </row>
    <row r="144" spans="2:8">
      <c r="B144" s="322">
        <v>41426</v>
      </c>
      <c r="C144" s="215">
        <v>0.277819524075475</v>
      </c>
      <c r="D144" s="215">
        <v>0.154475049313927</v>
      </c>
      <c r="E144" s="215">
        <v>0.24033330868532199</v>
      </c>
      <c r="F144" s="215"/>
      <c r="G144" s="215">
        <v>0.119815878196779</v>
      </c>
      <c r="H144" s="215">
        <v>0.26685602785245899</v>
      </c>
    </row>
    <row r="145" spans="2:8">
      <c r="B145" s="322">
        <v>41456</v>
      </c>
      <c r="C145" s="215">
        <v>0.28234850132880801</v>
      </c>
      <c r="D145" s="215">
        <v>0.11967043154510799</v>
      </c>
      <c r="E145" s="215">
        <v>0.23221596889455801</v>
      </c>
      <c r="F145" s="215"/>
      <c r="G145" s="215">
        <v>9.7437386667671003E-2</v>
      </c>
      <c r="H145" s="215">
        <v>0.26809845818922401</v>
      </c>
    </row>
    <row r="146" spans="2:8">
      <c r="B146" s="322">
        <v>41487</v>
      </c>
      <c r="C146" s="215">
        <v>0.28451791424591599</v>
      </c>
      <c r="D146" s="215">
        <v>0.105078613475209</v>
      </c>
      <c r="E146" s="215">
        <v>0.23467588507713999</v>
      </c>
      <c r="F146" s="215"/>
      <c r="G146" s="215">
        <v>0.108089641353069</v>
      </c>
      <c r="H146" s="215">
        <v>0.26973998146291001</v>
      </c>
    </row>
    <row r="147" spans="2:8">
      <c r="B147" s="322">
        <v>41518</v>
      </c>
      <c r="C147" s="215">
        <v>0.28055377157167499</v>
      </c>
      <c r="D147" s="215">
        <v>0.10354034650808901</v>
      </c>
      <c r="E147" s="215">
        <v>0.22422641036736801</v>
      </c>
      <c r="F147" s="215"/>
      <c r="G147" s="215">
        <v>0.107601495625767</v>
      </c>
      <c r="H147" s="215">
        <v>0.26501606472766598</v>
      </c>
    </row>
    <row r="148" spans="2:8">
      <c r="B148" s="322">
        <v>41548</v>
      </c>
      <c r="C148" s="215">
        <v>0.29243431775966799</v>
      </c>
      <c r="D148" s="215">
        <v>0.11338021124560201</v>
      </c>
      <c r="E148" s="215">
        <v>0.23237526206190401</v>
      </c>
      <c r="F148" s="215"/>
      <c r="G148" s="215">
        <v>9.5574408834772695E-2</v>
      </c>
      <c r="H148" s="215">
        <v>0.27596587982815401</v>
      </c>
    </row>
    <row r="149" spans="2:8">
      <c r="B149" s="322">
        <v>41579</v>
      </c>
      <c r="C149" s="215">
        <v>0.29491450577606398</v>
      </c>
      <c r="D149" s="215">
        <v>0.161620325605114</v>
      </c>
      <c r="E149" s="215">
        <v>0.230484487915878</v>
      </c>
      <c r="F149" s="215"/>
      <c r="G149" s="215">
        <v>0.10117471439435299</v>
      </c>
      <c r="H149" s="215">
        <v>0.27938798976846602</v>
      </c>
    </row>
    <row r="150" spans="2:8">
      <c r="B150" s="322">
        <v>41609</v>
      </c>
      <c r="C150" s="215">
        <v>0.32926286655523501</v>
      </c>
      <c r="D150" s="215">
        <v>0.15128584006927401</v>
      </c>
      <c r="E150" s="215">
        <v>0.25451264748547597</v>
      </c>
      <c r="F150" s="215"/>
      <c r="G150" s="215">
        <v>0.123087154247704</v>
      </c>
      <c r="H150" s="215">
        <v>0.31129528830325498</v>
      </c>
    </row>
    <row r="151" spans="2:8">
      <c r="B151" s="322">
        <v>41640</v>
      </c>
      <c r="C151" s="215">
        <v>0.306733422805397</v>
      </c>
      <c r="D151" s="215">
        <v>0.115866149519477</v>
      </c>
      <c r="E151" s="215">
        <v>0.25367061568991001</v>
      </c>
      <c r="F151" s="215"/>
      <c r="G151" s="215">
        <v>8.5738557982618493E-2</v>
      </c>
      <c r="H151" s="215">
        <v>0.29022628671843398</v>
      </c>
    </row>
    <row r="152" spans="2:8">
      <c r="B152" s="322">
        <v>41671</v>
      </c>
      <c r="C152" s="215">
        <v>0.29969495660071299</v>
      </c>
      <c r="D152" s="215">
        <v>0.14341706637705001</v>
      </c>
      <c r="E152" s="215">
        <v>0.25582694865413902</v>
      </c>
      <c r="F152" s="215"/>
      <c r="G152" s="215">
        <v>0.10420713601154501</v>
      </c>
      <c r="H152" s="215">
        <v>0.28589004611813201</v>
      </c>
    </row>
    <row r="153" spans="2:8">
      <c r="B153" s="322">
        <v>41699</v>
      </c>
      <c r="C153" s="215">
        <v>0.30563824837721398</v>
      </c>
      <c r="D153" s="215">
        <v>0.14808160636196599</v>
      </c>
      <c r="E153" s="215">
        <v>0.25856222410438001</v>
      </c>
      <c r="F153" s="215"/>
      <c r="G153" s="215">
        <v>0.141919501665702</v>
      </c>
      <c r="H153" s="215">
        <v>0.29201378967694502</v>
      </c>
    </row>
    <row r="154" spans="2:8">
      <c r="B154" s="322">
        <v>41730</v>
      </c>
      <c r="C154" s="215">
        <v>0.28782345885400801</v>
      </c>
      <c r="D154" s="215">
        <v>0.13858742944791999</v>
      </c>
      <c r="E154" s="215">
        <v>0.26079466032739401</v>
      </c>
      <c r="F154" s="215"/>
      <c r="G154" s="215">
        <v>0.115985688492015</v>
      </c>
      <c r="H154" s="215">
        <v>0.27693902777114898</v>
      </c>
    </row>
    <row r="155" spans="2:8">
      <c r="B155" s="322">
        <v>41760</v>
      </c>
      <c r="C155" s="215">
        <v>0.29189282396580501</v>
      </c>
      <c r="D155" s="215">
        <v>0.149852533103144</v>
      </c>
      <c r="E155" s="215">
        <v>0.25226883487587598</v>
      </c>
      <c r="F155" s="215"/>
      <c r="G155" s="215">
        <v>0.103371067852381</v>
      </c>
      <c r="H155" s="215">
        <v>0.27929011158074801</v>
      </c>
    </row>
    <row r="156" spans="2:8">
      <c r="B156" s="322">
        <v>41791</v>
      </c>
      <c r="C156" s="215">
        <v>0.29723633680234701</v>
      </c>
      <c r="D156" s="215">
        <v>0.14461522169871699</v>
      </c>
      <c r="E156" s="215">
        <v>0.24564356632682999</v>
      </c>
      <c r="F156" s="215"/>
      <c r="G156" s="215">
        <v>9.5037473345208595E-2</v>
      </c>
      <c r="H156" s="215">
        <v>0.282646306240878</v>
      </c>
    </row>
    <row r="157" spans="2:8">
      <c r="B157" s="322">
        <v>41821</v>
      </c>
      <c r="C157" s="215">
        <v>0.29345916174498299</v>
      </c>
      <c r="D157" s="215">
        <v>0.128827925547849</v>
      </c>
      <c r="E157" s="215">
        <v>0.24357433117385299</v>
      </c>
      <c r="F157" s="215"/>
      <c r="G157" s="215">
        <v>0.105543859454631</v>
      </c>
      <c r="H157" s="215">
        <v>0.27907652720465298</v>
      </c>
    </row>
    <row r="158" spans="2:8">
      <c r="B158" s="322">
        <v>41852</v>
      </c>
      <c r="C158" s="215">
        <v>0.29737851348035199</v>
      </c>
      <c r="D158" s="215">
        <v>7.4352582913376902E-2</v>
      </c>
      <c r="E158" s="215">
        <v>0.24519961522759001</v>
      </c>
      <c r="F158" s="215"/>
      <c r="G158" s="215">
        <v>0.102215050083504</v>
      </c>
      <c r="H158" s="215">
        <v>0.28081085148058599</v>
      </c>
    </row>
    <row r="159" spans="2:8">
      <c r="B159" s="322">
        <v>41883</v>
      </c>
      <c r="C159" s="215">
        <v>0.29556431620012202</v>
      </c>
      <c r="D159" s="215">
        <v>0.100446482106765</v>
      </c>
      <c r="E159" s="215">
        <v>0.23484660737926799</v>
      </c>
      <c r="F159" s="215"/>
      <c r="G159" s="215">
        <v>9.09676122181452E-2</v>
      </c>
      <c r="H159" s="215">
        <v>0.27855779609158099</v>
      </c>
    </row>
    <row r="160" spans="2:8">
      <c r="B160" s="322">
        <v>41913</v>
      </c>
      <c r="C160" s="215">
        <v>0.28812274377408997</v>
      </c>
      <c r="D160" s="215">
        <v>0.101813269458268</v>
      </c>
      <c r="E160" s="215">
        <v>0.229357898238428</v>
      </c>
      <c r="F160" s="215"/>
      <c r="G160" s="215">
        <v>8.9019205440096297E-2</v>
      </c>
      <c r="H160" s="215">
        <v>0.27201099174447102</v>
      </c>
    </row>
    <row r="161" spans="2:8">
      <c r="B161" s="322">
        <v>41944</v>
      </c>
      <c r="C161" s="215">
        <v>0.29972082365652702</v>
      </c>
      <c r="D161" s="215">
        <v>0.13068475481706901</v>
      </c>
      <c r="E161" s="215">
        <v>0.22586880460596701</v>
      </c>
      <c r="F161" s="215"/>
      <c r="G161" s="215">
        <v>8.7906587007358802E-2</v>
      </c>
      <c r="H161" s="215">
        <v>0.281995957406172</v>
      </c>
    </row>
    <row r="162" spans="2:8">
      <c r="B162" s="322">
        <v>41974</v>
      </c>
      <c r="C162" s="215">
        <v>0.30128302094402098</v>
      </c>
      <c r="D162" s="215">
        <v>0.11050886882248399</v>
      </c>
      <c r="E162" s="215">
        <v>0.24682801062662199</v>
      </c>
      <c r="F162" s="215"/>
      <c r="G162" s="215">
        <v>0.113801965370345</v>
      </c>
      <c r="H162" s="215">
        <v>0.28613119390221903</v>
      </c>
    </row>
    <row r="163" spans="2:8">
      <c r="B163" s="322">
        <v>42005</v>
      </c>
      <c r="C163" s="215">
        <v>0.259485401579643</v>
      </c>
      <c r="D163" s="215">
        <v>0.105349134629571</v>
      </c>
      <c r="E163" s="215">
        <v>0.23920047498090399</v>
      </c>
      <c r="F163" s="215">
        <v>0.20693671632906099</v>
      </c>
      <c r="G163" s="215">
        <v>9.4672054443478704E-2</v>
      </c>
      <c r="H163" s="215">
        <v>0.24942163590137301</v>
      </c>
    </row>
    <row r="164" spans="2:8">
      <c r="B164" s="322">
        <v>42036</v>
      </c>
      <c r="C164" s="215">
        <v>0.24884742992525799</v>
      </c>
      <c r="D164" s="215">
        <v>0.13053067624863099</v>
      </c>
      <c r="E164" s="215">
        <v>0.25169316429828997</v>
      </c>
      <c r="F164" s="215">
        <v>0.20284406817870801</v>
      </c>
      <c r="G164" s="215">
        <v>9.3696557795989899E-2</v>
      </c>
      <c r="H164" s="215">
        <v>0.24301881983981</v>
      </c>
    </row>
    <row r="165" spans="2:8">
      <c r="B165" s="322">
        <v>42064</v>
      </c>
      <c r="C165" s="215">
        <v>0.262594332311817</v>
      </c>
      <c r="D165" s="215">
        <v>9.0975950073605094E-2</v>
      </c>
      <c r="E165" s="215">
        <v>0.243596805400871</v>
      </c>
      <c r="F165" s="215">
        <v>0.193235146973919</v>
      </c>
      <c r="G165" s="215">
        <v>8.0891271694521899E-2</v>
      </c>
      <c r="H165" s="215">
        <v>0.251876707484125</v>
      </c>
    </row>
    <row r="166" spans="2:8">
      <c r="B166" s="322">
        <v>42095</v>
      </c>
      <c r="C166" s="215">
        <v>0.249393664809058</v>
      </c>
      <c r="D166" s="215">
        <v>0.13580821908114299</v>
      </c>
      <c r="E166" s="215">
        <v>0.243409363333703</v>
      </c>
      <c r="F166" s="215">
        <v>0.17928831028522399</v>
      </c>
      <c r="G166" s="215">
        <v>6.8910350052799094E-2</v>
      </c>
      <c r="H166" s="215">
        <v>0.24199798398168901</v>
      </c>
    </row>
    <row r="167" spans="2:8">
      <c r="B167" s="322">
        <v>42125</v>
      </c>
      <c r="C167" s="215">
        <v>0.25946616225109898</v>
      </c>
      <c r="D167" s="215">
        <v>0.13509842466712799</v>
      </c>
      <c r="E167" s="215">
        <v>0.244646288286826</v>
      </c>
      <c r="F167" s="215">
        <v>0.19423484984640499</v>
      </c>
      <c r="G167" s="215">
        <v>7.2732061994859196E-2</v>
      </c>
      <c r="H167" s="215">
        <v>0.25042508786772899</v>
      </c>
    </row>
    <row r="168" spans="2:8">
      <c r="B168" s="322">
        <v>42156</v>
      </c>
      <c r="C168" s="215">
        <v>0.259073333198928</v>
      </c>
      <c r="D168" s="215">
        <v>0.157353585853338</v>
      </c>
      <c r="E168" s="215">
        <v>0.242577943427494</v>
      </c>
      <c r="F168" s="215">
        <v>0.20134470033500501</v>
      </c>
      <c r="G168" s="215">
        <v>7.00291796266964E-2</v>
      </c>
      <c r="H168" s="215">
        <v>0.25037604419548398</v>
      </c>
    </row>
    <row r="169" spans="2:8">
      <c r="B169" s="322">
        <v>42186</v>
      </c>
      <c r="C169" s="215">
        <v>0.25872058436481998</v>
      </c>
      <c r="D169" s="215">
        <v>0.15169310894458901</v>
      </c>
      <c r="E169" s="215">
        <v>0.23180094606919599</v>
      </c>
      <c r="F169" s="215">
        <v>0.18283618299564799</v>
      </c>
      <c r="G169" s="215">
        <v>7.4778665148406503E-2</v>
      </c>
      <c r="H169" s="215">
        <v>0.24841978430490999</v>
      </c>
    </row>
    <row r="170" spans="2:8">
      <c r="B170" s="322">
        <v>42217</v>
      </c>
      <c r="C170" s="215">
        <v>0.26046562900445003</v>
      </c>
      <c r="D170" s="215">
        <v>0.15511829174377001</v>
      </c>
      <c r="E170" s="215">
        <v>0.23180438542517101</v>
      </c>
      <c r="F170" s="215">
        <v>0.17520612981277101</v>
      </c>
      <c r="G170" s="215">
        <v>8.2311368463227494E-2</v>
      </c>
      <c r="H170" s="215">
        <v>0.24989735025698101</v>
      </c>
    </row>
    <row r="171" spans="2:8">
      <c r="B171" s="322">
        <v>42248</v>
      </c>
      <c r="C171" s="215">
        <v>0.25410790820090301</v>
      </c>
      <c r="D171" s="215">
        <v>0.143683710706178</v>
      </c>
      <c r="E171" s="215">
        <v>0.22840514049744101</v>
      </c>
      <c r="F171" s="215">
        <v>0.175313250116991</v>
      </c>
      <c r="G171" s="215">
        <v>7.2652129559945697E-2</v>
      </c>
      <c r="H171" s="215">
        <v>0.24368914453677101</v>
      </c>
    </row>
    <row r="172" spans="2:8">
      <c r="B172" s="322">
        <v>42278</v>
      </c>
      <c r="C172" s="215">
        <v>0.26560042917632898</v>
      </c>
      <c r="D172" s="215">
        <v>0.206353364611988</v>
      </c>
      <c r="E172" s="215">
        <v>0.23012588238355999</v>
      </c>
      <c r="F172" s="215">
        <v>0.15851914218944099</v>
      </c>
      <c r="G172" s="215">
        <v>7.9547720956696905E-2</v>
      </c>
      <c r="H172" s="215">
        <v>0.25489838986750002</v>
      </c>
    </row>
    <row r="173" spans="2:8">
      <c r="B173" s="322">
        <v>42309</v>
      </c>
      <c r="C173" s="215">
        <v>0.27877209446303902</v>
      </c>
      <c r="D173" s="215">
        <v>0.23839996863090401</v>
      </c>
      <c r="E173" s="215">
        <v>0.229455004168126</v>
      </c>
      <c r="F173" s="215">
        <v>0.17115370726609</v>
      </c>
      <c r="G173" s="215">
        <v>7.6935861017322998E-2</v>
      </c>
      <c r="H173" s="215">
        <v>0.26630256622504</v>
      </c>
    </row>
    <row r="174" spans="2:8">
      <c r="B174" s="322">
        <v>42339</v>
      </c>
      <c r="C174" s="215">
        <v>0.30233639859568201</v>
      </c>
      <c r="D174" s="215">
        <v>0.25178047228568701</v>
      </c>
      <c r="E174" s="215">
        <v>0.24397420190765401</v>
      </c>
      <c r="F174" s="215">
        <v>0.17401510861858499</v>
      </c>
      <c r="G174" s="215">
        <v>8.4440177978653996E-2</v>
      </c>
      <c r="H174" s="215">
        <v>0.28589137506203299</v>
      </c>
    </row>
    <row r="175" spans="2:8">
      <c r="B175" s="322">
        <v>42370</v>
      </c>
      <c r="C175" s="215">
        <v>0.31805266518529901</v>
      </c>
      <c r="D175" s="215">
        <v>0.25421189423537</v>
      </c>
      <c r="E175" s="215">
        <v>0.25833231970868797</v>
      </c>
      <c r="F175" s="215">
        <v>0.19170942230019999</v>
      </c>
      <c r="G175" s="215">
        <v>8.7287553483980998E-2</v>
      </c>
      <c r="H175" s="215">
        <v>0.30086674291848198</v>
      </c>
    </row>
    <row r="176" spans="2:8">
      <c r="B176" s="322">
        <v>42401</v>
      </c>
      <c r="C176" s="215">
        <v>0.33413489796649398</v>
      </c>
      <c r="D176" s="215">
        <v>0.29592301205777599</v>
      </c>
      <c r="E176" s="215">
        <v>0.26347218349003199</v>
      </c>
      <c r="F176" s="215">
        <v>0.19250007928416299</v>
      </c>
      <c r="G176" s="215">
        <v>0.120486931717736</v>
      </c>
      <c r="H176" s="215">
        <v>0.31620875780357699</v>
      </c>
    </row>
    <row r="177" spans="2:8">
      <c r="B177" s="322">
        <v>42430</v>
      </c>
      <c r="C177" s="215">
        <v>0.34377302795346298</v>
      </c>
      <c r="D177" s="215">
        <v>0.25268087931086203</v>
      </c>
      <c r="E177" s="215">
        <v>0.27245285782136203</v>
      </c>
      <c r="F177" s="215">
        <v>0.191296991902733</v>
      </c>
      <c r="G177" s="215">
        <v>0.171913837617411</v>
      </c>
      <c r="H177" s="215">
        <v>0.32516702451606799</v>
      </c>
    </row>
    <row r="178" spans="2:8">
      <c r="B178" s="322">
        <v>42461</v>
      </c>
      <c r="C178" s="215">
        <v>0.327711425993292</v>
      </c>
      <c r="D178" s="215">
        <v>0.24063765754692901</v>
      </c>
      <c r="E178" s="215">
        <v>0.27853453664484201</v>
      </c>
      <c r="F178" s="215">
        <v>0.20018628095823399</v>
      </c>
      <c r="G178" s="215">
        <v>0.16928957887509299</v>
      </c>
      <c r="H178" s="215">
        <v>0.31255710568734701</v>
      </c>
    </row>
    <row r="179" spans="2:8">
      <c r="B179" s="322">
        <v>42491</v>
      </c>
      <c r="C179" s="215">
        <v>0.32644422703430598</v>
      </c>
      <c r="D179" s="215">
        <v>0.24038773687394399</v>
      </c>
      <c r="E179" s="215">
        <v>0.28234202647839002</v>
      </c>
      <c r="F179" s="215">
        <v>0.20444433213320301</v>
      </c>
      <c r="G179" s="215">
        <v>0.15177850445559499</v>
      </c>
      <c r="H179" s="215">
        <v>0.31170075881123799</v>
      </c>
    </row>
    <row r="180" spans="2:8">
      <c r="B180" s="322">
        <v>42522</v>
      </c>
      <c r="C180" s="215">
        <v>0.33642439502656801</v>
      </c>
      <c r="D180" s="215">
        <v>0.24757375211341701</v>
      </c>
      <c r="E180" s="215">
        <v>0.28379274702415702</v>
      </c>
      <c r="F180" s="215">
        <v>0.203805568825591</v>
      </c>
      <c r="G180" s="215">
        <v>0.15537348469620699</v>
      </c>
      <c r="H180" s="215">
        <v>0.32020178611528399</v>
      </c>
    </row>
    <row r="181" spans="2:8">
      <c r="B181" s="322">
        <v>42552</v>
      </c>
      <c r="C181" s="215">
        <v>0.33824362953194498</v>
      </c>
      <c r="D181" s="215">
        <v>0.24122774334168001</v>
      </c>
      <c r="E181" s="215">
        <v>0.29111381384054202</v>
      </c>
      <c r="F181" s="215">
        <v>0.20722519231573699</v>
      </c>
      <c r="G181" s="215">
        <v>0.124915783951686</v>
      </c>
      <c r="H181" s="215">
        <v>0.32196424208790397</v>
      </c>
    </row>
    <row r="182" spans="2:8">
      <c r="B182" s="322">
        <v>42583</v>
      </c>
      <c r="C182" s="215">
        <v>0.33243044819364997</v>
      </c>
      <c r="D182" s="215">
        <v>0.199737552575567</v>
      </c>
      <c r="E182" s="215">
        <v>0.30331097168079402</v>
      </c>
      <c r="F182" s="215">
        <v>0.21106830852264</v>
      </c>
      <c r="G182" s="215">
        <v>0.121378988429635</v>
      </c>
      <c r="H182" s="215">
        <v>0.31838517706435299</v>
      </c>
    </row>
    <row r="183" spans="2:8">
      <c r="B183" s="322">
        <v>42614</v>
      </c>
      <c r="C183" s="215">
        <v>0.332239127151983</v>
      </c>
      <c r="D183" s="215">
        <v>0.19037762394101099</v>
      </c>
      <c r="E183" s="215">
        <v>0.31310596382931499</v>
      </c>
      <c r="F183" s="215">
        <v>0.21899176146565399</v>
      </c>
      <c r="G183" s="215">
        <v>0.11509190814454601</v>
      </c>
      <c r="H183" s="215">
        <v>0.31968889582471399</v>
      </c>
    </row>
    <row r="184" spans="2:8">
      <c r="B184" s="322">
        <v>42644</v>
      </c>
      <c r="C184" s="215">
        <v>0.33291845402263298</v>
      </c>
      <c r="D184" s="215">
        <v>0.16999658075284099</v>
      </c>
      <c r="E184" s="215">
        <v>0.315646328115465</v>
      </c>
      <c r="F184" s="215">
        <v>0.21900625003782501</v>
      </c>
      <c r="G184" s="215">
        <v>0.11607624196494</v>
      </c>
      <c r="H184" s="215">
        <v>0.32037100552220299</v>
      </c>
    </row>
    <row r="185" spans="2:8">
      <c r="B185" s="322">
        <v>42675</v>
      </c>
      <c r="C185" s="215">
        <v>0.32568379957814902</v>
      </c>
      <c r="D185" s="215">
        <v>0.18534538730043801</v>
      </c>
      <c r="E185" s="215">
        <v>0.31271093577741399</v>
      </c>
      <c r="F185" s="215">
        <v>0.224521117923285</v>
      </c>
      <c r="G185" s="215">
        <v>0.11697919473905</v>
      </c>
      <c r="H185" s="215">
        <v>0.31464987246514697</v>
      </c>
    </row>
    <row r="186" spans="2:8">
      <c r="B186" s="322">
        <v>42705</v>
      </c>
      <c r="C186" s="215">
        <v>0.33161088076495698</v>
      </c>
      <c r="D186" s="215">
        <v>0.20253940960064601</v>
      </c>
      <c r="E186" s="215">
        <v>0.32219733246621002</v>
      </c>
      <c r="F186" s="215">
        <v>0.22673418101133699</v>
      </c>
      <c r="G186" s="215">
        <v>0.12963848137912501</v>
      </c>
      <c r="H186" s="215">
        <v>0.32154097103467799</v>
      </c>
    </row>
    <row r="187" spans="2:8">
      <c r="B187" s="322">
        <v>42736</v>
      </c>
      <c r="C187" s="215">
        <v>0.31215524125982402</v>
      </c>
      <c r="D187" s="215">
        <v>0.238655262751542</v>
      </c>
      <c r="E187" s="215">
        <v>0.32840814775806698</v>
      </c>
      <c r="F187" s="215">
        <v>0.24101991718310301</v>
      </c>
      <c r="G187" s="215">
        <v>0.13487036290628401</v>
      </c>
      <c r="H187" s="215">
        <v>0.30820034505313099</v>
      </c>
    </row>
    <row r="188" spans="2:8">
      <c r="B188" s="322">
        <v>42767</v>
      </c>
      <c r="C188" s="215">
        <v>0.316862044713832</v>
      </c>
      <c r="D188" s="215">
        <v>0.19043866852289101</v>
      </c>
      <c r="E188" s="215">
        <v>0.34014461823606101</v>
      </c>
      <c r="F188" s="215">
        <v>0.237799301137985</v>
      </c>
      <c r="G188" s="215">
        <v>0.12964136283776301</v>
      </c>
      <c r="H188" s="215">
        <v>0.31264511684156499</v>
      </c>
    </row>
    <row r="189" spans="2:8">
      <c r="B189" s="322">
        <v>42795</v>
      </c>
      <c r="C189" s="215">
        <v>0.320468256302678</v>
      </c>
      <c r="D189" s="215">
        <v>0.220027407345434</v>
      </c>
      <c r="E189" s="215">
        <v>0.34704205389458997</v>
      </c>
      <c r="F189" s="215">
        <v>0.22847155447783901</v>
      </c>
      <c r="G189" s="215">
        <v>0.126917991937681</v>
      </c>
      <c r="H189" s="215">
        <v>0.31703574232752302</v>
      </c>
    </row>
    <row r="190" spans="2:8">
      <c r="B190" s="322">
        <v>42826</v>
      </c>
      <c r="C190" s="215">
        <v>0.29933459665164602</v>
      </c>
      <c r="D190" s="215">
        <v>0.22158394832055101</v>
      </c>
      <c r="E190" s="215">
        <v>0.34752759572862901</v>
      </c>
      <c r="F190" s="215">
        <v>0.22897586620388899</v>
      </c>
      <c r="G190" s="215">
        <v>0.123517919702665</v>
      </c>
      <c r="H190" s="215">
        <v>0.30062294313516502</v>
      </c>
    </row>
    <row r="191" spans="2:8">
      <c r="B191" s="322">
        <v>42856</v>
      </c>
      <c r="C191" s="215">
        <v>0.28558878303466301</v>
      </c>
      <c r="D191" s="215">
        <v>0.257821178023798</v>
      </c>
      <c r="E191" s="215">
        <v>0.33618047770367698</v>
      </c>
      <c r="F191" s="215">
        <v>0.22779046178475501</v>
      </c>
      <c r="G191" s="215">
        <v>9.2138024336852697E-2</v>
      </c>
      <c r="H191" s="215">
        <v>0.28829735003960699</v>
      </c>
    </row>
    <row r="192" spans="2:8">
      <c r="B192" s="322">
        <v>42887</v>
      </c>
      <c r="C192" s="215">
        <v>0.29187066296554698</v>
      </c>
      <c r="D192" s="215">
        <v>0.51062342749637601</v>
      </c>
      <c r="E192" s="215">
        <v>0.31840057865034999</v>
      </c>
      <c r="F192" s="215">
        <v>0.22275668033217899</v>
      </c>
      <c r="G192" s="215">
        <v>0.105553510607354</v>
      </c>
      <c r="H192" s="215">
        <v>0.29125811147210301</v>
      </c>
    </row>
    <row r="193" spans="2:8">
      <c r="B193" s="322">
        <v>42917</v>
      </c>
      <c r="C193" s="215">
        <v>0.282769702397904</v>
      </c>
      <c r="D193" s="215">
        <v>0.57062829604603305</v>
      </c>
      <c r="E193" s="215">
        <v>0.30330207402292397</v>
      </c>
      <c r="F193" s="215">
        <v>0.22161633019436699</v>
      </c>
      <c r="G193" s="215">
        <v>0.107032442893402</v>
      </c>
      <c r="H193" s="215">
        <v>0.28156854770268303</v>
      </c>
    </row>
    <row r="194" spans="2:8">
      <c r="B194" s="322">
        <v>42948</v>
      </c>
      <c r="C194" s="215">
        <v>0.27423607508168901</v>
      </c>
      <c r="D194" s="215">
        <v>0.55452855123407996</v>
      </c>
      <c r="E194" s="215">
        <v>0.30076753426612401</v>
      </c>
      <c r="F194" s="215">
        <v>0.221885003667457</v>
      </c>
      <c r="G194" s="215">
        <v>0.10999235036912899</v>
      </c>
      <c r="H194" s="215">
        <v>0.27451020097555701</v>
      </c>
    </row>
    <row r="195" spans="2:8">
      <c r="B195" s="322">
        <v>42979</v>
      </c>
      <c r="C195" s="215">
        <v>0.25987043342300697</v>
      </c>
      <c r="D195" s="215">
        <v>0.26087088799237301</v>
      </c>
      <c r="E195" s="215">
        <v>0.303372575815199</v>
      </c>
      <c r="F195" s="215">
        <v>0.21493736255992499</v>
      </c>
      <c r="G195" s="215">
        <v>0.104926713500528</v>
      </c>
      <c r="H195" s="215">
        <v>0.263342325581502</v>
      </c>
    </row>
    <row r="196" spans="2:8">
      <c r="B196" s="322">
        <v>43009</v>
      </c>
      <c r="C196" s="215">
        <v>0.27137297874711902</v>
      </c>
      <c r="D196" s="215"/>
      <c r="E196" s="215">
        <v>0.298076465342554</v>
      </c>
      <c r="F196" s="215">
        <v>0.206936611375723</v>
      </c>
      <c r="G196" s="215">
        <v>0.10956087649342899</v>
      </c>
      <c r="H196" s="215">
        <v>0.27133827597475502</v>
      </c>
    </row>
    <row r="197" spans="2:8">
      <c r="B197" s="322">
        <v>43040</v>
      </c>
      <c r="C197" s="215">
        <v>0.27266932561260399</v>
      </c>
      <c r="D197" s="215"/>
      <c r="E197" s="215">
        <v>0.29045312752875801</v>
      </c>
      <c r="F197" s="215">
        <v>0.212764252265638</v>
      </c>
      <c r="G197" s="215">
        <v>0.105262455461992</v>
      </c>
      <c r="H197" s="215">
        <v>0.27107742730024897</v>
      </c>
    </row>
    <row r="198" spans="2:8">
      <c r="B198" s="322">
        <v>43070</v>
      </c>
      <c r="C198" s="215">
        <v>0.288938910088477</v>
      </c>
      <c r="D198" s="215"/>
      <c r="E198" s="215">
        <v>0.28619943452976498</v>
      </c>
      <c r="F198" s="215">
        <v>0.21796455676764301</v>
      </c>
      <c r="G198" s="215">
        <v>0.117418994127355</v>
      </c>
      <c r="H198" s="215">
        <v>0.28348247775137497</v>
      </c>
    </row>
    <row r="199" spans="2:8">
      <c r="B199" s="322">
        <v>43101</v>
      </c>
      <c r="C199" s="215">
        <v>0.27145824317630801</v>
      </c>
      <c r="D199" s="215"/>
      <c r="E199" s="215">
        <v>0.27457501680052698</v>
      </c>
      <c r="F199" s="215">
        <v>0.22264661234042199</v>
      </c>
      <c r="G199" s="215">
        <v>0.118892657400895</v>
      </c>
      <c r="H199" s="215">
        <v>0.267828179653256</v>
      </c>
    </row>
    <row r="200" spans="2:8">
      <c r="B200" s="322">
        <v>43132</v>
      </c>
      <c r="C200" s="215">
        <v>0.27788249132404602</v>
      </c>
      <c r="D200" s="215"/>
      <c r="E200" s="215">
        <v>0.27831638557949701</v>
      </c>
      <c r="F200" s="215">
        <v>0.21939262527036901</v>
      </c>
      <c r="G200" s="215">
        <v>0.11660076308784401</v>
      </c>
      <c r="H200" s="215">
        <v>0.27340084161473999</v>
      </c>
    </row>
    <row r="201" spans="2:8">
      <c r="B201" s="322">
        <v>43160</v>
      </c>
      <c r="C201" s="215">
        <v>0.27694254019933301</v>
      </c>
      <c r="D201" s="215"/>
      <c r="E201" s="215">
        <v>0.275892577211033</v>
      </c>
      <c r="F201" s="215">
        <v>0.21539200023434199</v>
      </c>
      <c r="G201" s="215">
        <v>0.11795132322716501</v>
      </c>
      <c r="H201" s="215">
        <v>0.27217512055045401</v>
      </c>
    </row>
    <row r="202" spans="2:8">
      <c r="B202" s="322">
        <v>43191</v>
      </c>
      <c r="C202" s="215">
        <v>0.249914407607327</v>
      </c>
      <c r="D202" s="215"/>
      <c r="E202" s="215">
        <v>0.270721650222363</v>
      </c>
      <c r="F202" s="215">
        <v>0.203758926966012</v>
      </c>
      <c r="G202" s="215">
        <v>0.12422710026879</v>
      </c>
      <c r="H202" s="215">
        <v>0.25007901817610501</v>
      </c>
    </row>
    <row r="203" spans="2:8">
      <c r="B203" s="322">
        <v>43221</v>
      </c>
      <c r="C203" s="215">
        <v>0.23389332280855801</v>
      </c>
      <c r="D203" s="215"/>
      <c r="E203" s="215">
        <v>0.26603915243989101</v>
      </c>
      <c r="F203" s="215">
        <v>0.207514660384472</v>
      </c>
      <c r="G203" s="215">
        <v>0.12712222443419299</v>
      </c>
      <c r="H203" s="215">
        <v>0.23705076579688</v>
      </c>
    </row>
    <row r="204" spans="2:8">
      <c r="B204" s="322">
        <v>43252</v>
      </c>
      <c r="C204" s="215">
        <v>0.23049035488278699</v>
      </c>
      <c r="D204" s="215"/>
      <c r="E204" s="215">
        <v>0.25849227409827802</v>
      </c>
      <c r="F204" s="215">
        <v>0.19901809117792399</v>
      </c>
      <c r="G204" s="215">
        <v>0.12532211539836399</v>
      </c>
      <c r="H204" s="215">
        <v>0.23283644647530199</v>
      </c>
    </row>
    <row r="205" spans="2:8">
      <c r="B205" s="322">
        <v>43282</v>
      </c>
      <c r="C205" s="215">
        <v>0.23581523107671201</v>
      </c>
      <c r="D205" s="215"/>
      <c r="E205" s="215">
        <v>0.25047851057874798</v>
      </c>
      <c r="F205" s="215">
        <v>0.19481171308357301</v>
      </c>
      <c r="G205" s="215">
        <v>0.115035625292014</v>
      </c>
      <c r="H205" s="215">
        <v>0.23512896480790799</v>
      </c>
    </row>
    <row r="206" spans="2:8">
      <c r="B206" s="322">
        <v>43313</v>
      </c>
      <c r="C206" s="215">
        <v>0.23561018646599999</v>
      </c>
      <c r="D206" s="215"/>
      <c r="E206" s="215">
        <v>0.24482923438338799</v>
      </c>
      <c r="F206" s="215">
        <v>0.184001055777397</v>
      </c>
      <c r="G206" s="215">
        <v>0.10487374129987</v>
      </c>
      <c r="H206" s="215">
        <v>0.233417913929515</v>
      </c>
    </row>
    <row r="207" spans="2:8">
      <c r="B207" s="322">
        <v>43344</v>
      </c>
      <c r="C207" s="215">
        <v>0.22963272705849699</v>
      </c>
      <c r="D207" s="215"/>
      <c r="E207" s="215">
        <v>0.243964943858235</v>
      </c>
      <c r="F207" s="215">
        <v>0.18286206053854101</v>
      </c>
      <c r="G207" s="215">
        <v>9.4905027355123697E-2</v>
      </c>
      <c r="H207" s="215">
        <v>0.22845846344964699</v>
      </c>
    </row>
    <row r="208" spans="2:8">
      <c r="B208" s="322">
        <v>43374</v>
      </c>
      <c r="C208" s="215">
        <v>0.23332250329402399</v>
      </c>
      <c r="D208" s="215"/>
      <c r="E208" s="215">
        <v>0.23303763931873001</v>
      </c>
      <c r="F208" s="215">
        <v>0.17624421674577001</v>
      </c>
      <c r="G208" s="215">
        <v>8.3432093134947205E-2</v>
      </c>
      <c r="H208" s="215">
        <v>0.22879799123814001</v>
      </c>
    </row>
    <row r="209" spans="2:8">
      <c r="B209" s="322">
        <v>43405</v>
      </c>
      <c r="C209" s="215">
        <v>0.24347718234155699</v>
      </c>
      <c r="D209" s="215"/>
      <c r="E209" s="215">
        <v>0.228835630495621</v>
      </c>
      <c r="F209" s="215">
        <v>0.177005203998227</v>
      </c>
      <c r="G209" s="215">
        <v>7.8301137969014306E-2</v>
      </c>
      <c r="H209" s="215">
        <v>0.23569931325490501</v>
      </c>
    </row>
    <row r="210" spans="2:8">
      <c r="B210" s="322">
        <v>43435</v>
      </c>
      <c r="C210" s="215">
        <v>0.26522480687959499</v>
      </c>
      <c r="D210" s="215"/>
      <c r="E210" s="215">
        <v>0.23525625847142201</v>
      </c>
      <c r="F210" s="215">
        <v>0.17411817550006001</v>
      </c>
      <c r="G210" s="215">
        <v>9.2721124409197206E-2</v>
      </c>
      <c r="H210" s="215">
        <v>0.25386181138627301</v>
      </c>
    </row>
    <row r="211" spans="2:8">
      <c r="B211" s="322">
        <v>43466</v>
      </c>
      <c r="C211" s="215">
        <v>0.25176466614460602</v>
      </c>
      <c r="D211" s="215"/>
      <c r="E211" s="215">
        <v>0.23196260000235999</v>
      </c>
      <c r="F211" s="215">
        <v>0.178575394400494</v>
      </c>
      <c r="G211" s="215">
        <v>8.5935075171022196E-2</v>
      </c>
      <c r="H211" s="215">
        <v>0.242742521467019</v>
      </c>
    </row>
    <row r="212" spans="2:8">
      <c r="B212" s="322">
        <v>43497</v>
      </c>
      <c r="C212" s="215">
        <v>0.256607203127317</v>
      </c>
      <c r="D212" s="215"/>
      <c r="E212" s="215">
        <v>0.22915290417457199</v>
      </c>
      <c r="F212" s="215">
        <v>0.171508674420323</v>
      </c>
      <c r="G212" s="215">
        <v>8.2779919318887299E-2</v>
      </c>
      <c r="H212" s="215">
        <v>0.24576010913319099</v>
      </c>
    </row>
    <row r="213" spans="2:8">
      <c r="B213" s="322">
        <v>43525</v>
      </c>
      <c r="C213" s="215">
        <v>0.24256512232354499</v>
      </c>
      <c r="D213" s="215"/>
      <c r="E213" s="215">
        <v>0.23002600849769</v>
      </c>
      <c r="F213" s="215">
        <v>0.17159605490980601</v>
      </c>
      <c r="G213" s="215">
        <v>7.75235851109463E-2</v>
      </c>
      <c r="H213" s="215">
        <v>0.23512973400402801</v>
      </c>
    </row>
    <row r="214" spans="2:8">
      <c r="B214" s="322">
        <v>43556</v>
      </c>
      <c r="C214" s="215">
        <v>0.24446710300993901</v>
      </c>
      <c r="D214" s="215"/>
      <c r="E214" s="215">
        <v>0.22486647116901701</v>
      </c>
      <c r="F214" s="215">
        <v>0.16653112325362199</v>
      </c>
      <c r="G214" s="215">
        <v>7.4963846038749601E-2</v>
      </c>
      <c r="H214" s="215">
        <v>0.235395271093959</v>
      </c>
    </row>
    <row r="215" spans="2:8">
      <c r="B215" s="322">
        <v>43586</v>
      </c>
      <c r="C215" s="215">
        <v>0.245631631448297</v>
      </c>
      <c r="D215" s="215"/>
      <c r="E215" s="215">
        <v>0.21987518128904099</v>
      </c>
      <c r="F215" s="215">
        <v>0.16626429123158701</v>
      </c>
      <c r="G215" s="215">
        <v>8.1115461645893394E-2</v>
      </c>
      <c r="H215" s="215">
        <v>0.23533554896896899</v>
      </c>
    </row>
    <row r="216" spans="2:8">
      <c r="B216" s="322">
        <v>43617</v>
      </c>
      <c r="C216" s="215">
        <v>0.24400604862113801</v>
      </c>
      <c r="D216" s="215"/>
      <c r="E216" s="215">
        <v>0.223476538653922</v>
      </c>
      <c r="F216" s="215">
        <v>0.16490732554984699</v>
      </c>
      <c r="G216" s="215">
        <v>8.1889089204642995E-2</v>
      </c>
      <c r="H216" s="215">
        <v>0.23475640925323801</v>
      </c>
    </row>
    <row r="217" spans="2:8">
      <c r="B217" s="322">
        <v>43647</v>
      </c>
      <c r="C217" s="215">
        <v>0.24245363474954801</v>
      </c>
      <c r="D217" s="215"/>
      <c r="E217" s="215">
        <v>0.222451643051012</v>
      </c>
      <c r="F217" s="215">
        <v>0.16559074384105399</v>
      </c>
      <c r="G217" s="215">
        <v>7.9573916730811003E-2</v>
      </c>
      <c r="H217" s="215">
        <v>0.23334144201113</v>
      </c>
    </row>
    <row r="218" spans="2:8">
      <c r="B218" s="322">
        <v>43678</v>
      </c>
      <c r="C218" s="215">
        <v>0.244332504990286</v>
      </c>
      <c r="D218" s="215"/>
      <c r="E218" s="215">
        <v>0.22698904516756399</v>
      </c>
      <c r="F218" s="215">
        <v>0.17048160914198901</v>
      </c>
      <c r="G218" s="215">
        <v>0.11365282897387</v>
      </c>
      <c r="H218" s="215">
        <v>0.23632477012453801</v>
      </c>
    </row>
    <row r="219" spans="2:8">
      <c r="B219" s="322">
        <v>43709</v>
      </c>
      <c r="C219" s="215">
        <v>0.22773421481587</v>
      </c>
      <c r="D219" s="215"/>
      <c r="E219" s="215">
        <v>0.223831933215143</v>
      </c>
      <c r="F219" s="215">
        <v>0.16693845640434499</v>
      </c>
      <c r="G219" s="215">
        <v>0.102958366848142</v>
      </c>
      <c r="H219" s="215">
        <v>0.22292522422991501</v>
      </c>
    </row>
    <row r="220" spans="2:8">
      <c r="B220" s="322">
        <v>43739</v>
      </c>
      <c r="C220" s="215">
        <v>0.23983697776318499</v>
      </c>
      <c r="D220" s="215"/>
      <c r="E220" s="215">
        <v>0.230383936944621</v>
      </c>
      <c r="F220" s="215">
        <v>0.18064633463663701</v>
      </c>
      <c r="G220" s="215">
        <v>9.9702509697207398E-2</v>
      </c>
      <c r="H220" s="215">
        <v>0.233565420199667</v>
      </c>
    </row>
    <row r="221" spans="2:8">
      <c r="B221" s="322">
        <v>43770</v>
      </c>
      <c r="C221" s="215">
        <v>0.231629951307154</v>
      </c>
      <c r="D221" s="215"/>
      <c r="E221" s="215">
        <v>0.22987352376167899</v>
      </c>
      <c r="F221" s="215">
        <v>0.18147710217525001</v>
      </c>
      <c r="G221" s="215">
        <v>9.0227194850780998E-2</v>
      </c>
      <c r="H221" s="215">
        <v>0.227168483964968</v>
      </c>
    </row>
    <row r="222" spans="2:8">
      <c r="B222" s="322">
        <v>43800</v>
      </c>
      <c r="C222" s="215">
        <v>0.25317475016660401</v>
      </c>
      <c r="D222" s="215"/>
      <c r="E222" s="215">
        <v>0.24306115134606099</v>
      </c>
      <c r="F222" s="215">
        <v>0.18702882190487999</v>
      </c>
      <c r="G222" s="215">
        <v>0.10980031238610501</v>
      </c>
      <c r="H222" s="215">
        <v>0.24665026716059801</v>
      </c>
    </row>
    <row r="223" spans="2:8">
      <c r="B223" s="322">
        <v>43831</v>
      </c>
      <c r="C223" s="215">
        <v>0.25220555547941598</v>
      </c>
      <c r="D223" s="215"/>
      <c r="E223" s="215">
        <v>0.24145976082844001</v>
      </c>
      <c r="F223" s="215">
        <v>0.185552618101615</v>
      </c>
      <c r="G223" s="215">
        <v>0.100661316097947</v>
      </c>
      <c r="H223" s="215">
        <v>0.24536442533963701</v>
      </c>
    </row>
    <row r="224" spans="2:8">
      <c r="B224" s="322">
        <v>43862</v>
      </c>
      <c r="C224" s="215">
        <v>0.25860729620927603</v>
      </c>
      <c r="D224" s="215"/>
      <c r="E224" s="215">
        <v>0.24310523103922299</v>
      </c>
      <c r="F224" s="215">
        <v>0.181847260276671</v>
      </c>
      <c r="G224" s="215">
        <v>9.8322006472002094E-2</v>
      </c>
      <c r="H224" s="215">
        <v>0.250450507139373</v>
      </c>
    </row>
    <row r="225" spans="2:8">
      <c r="B225" s="322">
        <v>43891</v>
      </c>
      <c r="C225" s="215">
        <v>0.235382658649851</v>
      </c>
      <c r="D225" s="215"/>
      <c r="E225" s="215">
        <v>0.245325906577646</v>
      </c>
      <c r="F225" s="215">
        <v>0.17697847911162601</v>
      </c>
      <c r="G225" s="215">
        <v>8.9454845349452999E-2</v>
      </c>
      <c r="H225" s="215">
        <v>0.233185995472621</v>
      </c>
    </row>
    <row r="226" spans="2:8">
      <c r="B226" s="322">
        <v>43922</v>
      </c>
      <c r="C226" s="215">
        <v>0.26794062124257501</v>
      </c>
      <c r="D226" s="215"/>
      <c r="E226" s="215">
        <v>0.25946007664631598</v>
      </c>
      <c r="F226" s="215">
        <v>0.18074394378672301</v>
      </c>
      <c r="G226" s="215">
        <v>8.9257186669584307E-2</v>
      </c>
      <c r="H226" s="215">
        <v>0.26054960181270198</v>
      </c>
    </row>
    <row r="227" spans="2:8">
      <c r="B227" s="322">
        <v>43952</v>
      </c>
      <c r="C227" s="215">
        <v>0.28752573092605999</v>
      </c>
      <c r="D227" s="215"/>
      <c r="E227" s="215">
        <v>0.26230682379966302</v>
      </c>
      <c r="F227" s="215">
        <v>0.18550658392166999</v>
      </c>
      <c r="G227" s="215">
        <v>8.6898817030527195E-2</v>
      </c>
      <c r="H227" s="215">
        <v>0.275844477319234</v>
      </c>
    </row>
    <row r="228" spans="2:8">
      <c r="B228" s="322">
        <v>43983</v>
      </c>
      <c r="C228" s="215">
        <v>0.295982698049571</v>
      </c>
      <c r="D228" s="215"/>
      <c r="E228" s="215">
        <v>0.268050008308854</v>
      </c>
      <c r="F228" s="215">
        <v>0.18474236780039699</v>
      </c>
      <c r="G228" s="215">
        <v>9.3300173119874999E-2</v>
      </c>
      <c r="H228" s="215">
        <v>0.28345147016262301</v>
      </c>
    </row>
    <row r="229" spans="2:8">
      <c r="B229" s="322">
        <v>44013</v>
      </c>
      <c r="C229" s="215">
        <v>0.30585932973543201</v>
      </c>
      <c r="D229" s="215"/>
      <c r="E229" s="215">
        <v>0.27052669939225199</v>
      </c>
      <c r="F229" s="215">
        <v>0.17919405419984</v>
      </c>
      <c r="G229" s="215">
        <v>0.101511644362429</v>
      </c>
      <c r="H229" s="215">
        <v>0.291388302134924</v>
      </c>
    </row>
    <row r="230" spans="2:8">
      <c r="B230" s="322">
        <v>44044</v>
      </c>
      <c r="C230" s="215">
        <v>0.318509060671055</v>
      </c>
      <c r="D230" s="215"/>
      <c r="E230" s="215">
        <v>0.26977257068049598</v>
      </c>
      <c r="F230" s="215">
        <v>0.180007973582895</v>
      </c>
      <c r="G230" s="215">
        <v>0.10798521994030399</v>
      </c>
      <c r="H230" s="215">
        <v>0.30071198788415798</v>
      </c>
    </row>
    <row r="231" spans="2:8">
      <c r="B231" s="322">
        <v>44075</v>
      </c>
      <c r="C231" s="215">
        <v>0.32532674858995803</v>
      </c>
      <c r="D231" s="215"/>
      <c r="E231" s="215">
        <v>0.271711625276645</v>
      </c>
      <c r="F231" s="215">
        <v>0.187526644463056</v>
      </c>
      <c r="G231" s="215">
        <v>0.11750027572185701</v>
      </c>
      <c r="H231" s="215">
        <v>0.30646651425421401</v>
      </c>
    </row>
    <row r="232" spans="2:8">
      <c r="B232" s="322">
        <v>44105</v>
      </c>
      <c r="C232" s="215">
        <v>0.33880302212794799</v>
      </c>
      <c r="D232" s="215"/>
      <c r="E232" s="215">
        <v>0.27750673398786702</v>
      </c>
      <c r="F232" s="215">
        <v>0.195649500989407</v>
      </c>
      <c r="G232" s="215">
        <v>0.13305682588998499</v>
      </c>
      <c r="H232" s="215">
        <v>0.31832876175806102</v>
      </c>
    </row>
    <row r="233" spans="2:8">
      <c r="B233" s="322">
        <v>44136</v>
      </c>
      <c r="C233" s="215">
        <v>0.328985658625636</v>
      </c>
      <c r="D233" s="215"/>
      <c r="E233" s="215">
        <v>0.27829806894428499</v>
      </c>
      <c r="F233" s="215">
        <v>0.19184097367873201</v>
      </c>
      <c r="G233" s="215">
        <v>0.13449023014009301</v>
      </c>
      <c r="H233" s="215">
        <v>0.31096736916737799</v>
      </c>
    </row>
    <row r="234" spans="2:8">
      <c r="B234" s="322">
        <v>44166</v>
      </c>
      <c r="C234" s="215">
        <v>0.349324528602801</v>
      </c>
      <c r="D234" s="215"/>
      <c r="E234" s="215">
        <v>0.29373774058056201</v>
      </c>
      <c r="F234" s="215">
        <v>0.20948930469709801</v>
      </c>
      <c r="G234" s="215">
        <v>0.148516317489301</v>
      </c>
      <c r="H234" s="215">
        <v>0.33032548227394598</v>
      </c>
    </row>
    <row r="235" spans="2:8">
      <c r="B235" s="322">
        <v>44197</v>
      </c>
      <c r="C235" s="215">
        <v>0.33559492032843902</v>
      </c>
      <c r="D235" s="215"/>
      <c r="E235" s="215">
        <v>0.29051334541936302</v>
      </c>
      <c r="F235" s="215">
        <v>0.20802052900467399</v>
      </c>
      <c r="G235" s="215">
        <v>0.138575000324314</v>
      </c>
      <c r="H235" s="215">
        <v>0.318904205223421</v>
      </c>
    </row>
    <row r="236" spans="2:8">
      <c r="B236" s="322">
        <v>44228</v>
      </c>
      <c r="C236" s="215">
        <v>0.33365039161840399</v>
      </c>
      <c r="D236" s="215"/>
      <c r="E236" s="215">
        <v>0.296663041157532</v>
      </c>
      <c r="F236" s="215">
        <v>0.20506272900617101</v>
      </c>
      <c r="G236" s="215">
        <v>0.13651183579272799</v>
      </c>
      <c r="H236" s="215">
        <v>0.31859056771736199</v>
      </c>
    </row>
    <row r="237" spans="2:8">
      <c r="B237" s="322">
        <v>44256</v>
      </c>
      <c r="C237" s="215">
        <v>0.33810278556171602</v>
      </c>
      <c r="D237" s="215"/>
      <c r="E237" s="215">
        <v>0.297595870942305</v>
      </c>
      <c r="F237" s="215">
        <v>0.20126766454827</v>
      </c>
      <c r="G237" s="215">
        <v>0.12935905086452301</v>
      </c>
      <c r="H237" s="215">
        <v>0.32172271583789702</v>
      </c>
    </row>
    <row r="238" spans="2:8">
      <c r="B238" s="322">
        <v>44287</v>
      </c>
      <c r="C238" s="215">
        <v>0.32299801462710898</v>
      </c>
      <c r="D238" s="215"/>
      <c r="E238" s="215">
        <v>0.29858312793824798</v>
      </c>
      <c r="F238" s="215">
        <v>0.201295908729345</v>
      </c>
      <c r="G238" s="215">
        <v>0.119264660220844</v>
      </c>
      <c r="H238" s="215">
        <v>0.31045553587070801</v>
      </c>
    </row>
    <row r="239" spans="2:8">
      <c r="B239" s="322">
        <v>44317</v>
      </c>
      <c r="C239" s="215">
        <v>0.32035253764743499</v>
      </c>
      <c r="D239" s="215"/>
      <c r="E239" s="215">
        <v>0.29812869703974898</v>
      </c>
      <c r="F239" s="215">
        <v>0.202063875351992</v>
      </c>
      <c r="G239" s="215">
        <v>0.11730848806403101</v>
      </c>
      <c r="H239" s="215">
        <v>0.30846483078486697</v>
      </c>
    </row>
    <row r="240" spans="2:8">
      <c r="B240" s="322">
        <v>44348</v>
      </c>
      <c r="C240" s="215">
        <v>0.30333713322935002</v>
      </c>
      <c r="D240" s="215"/>
      <c r="E240" s="215">
        <v>0.28504956706999102</v>
      </c>
      <c r="F240" s="215">
        <v>0.20087737815197801</v>
      </c>
      <c r="G240" s="215">
        <v>0.11458089307720699</v>
      </c>
      <c r="H240" s="215">
        <v>0.29288707940391101</v>
      </c>
    </row>
    <row r="241" spans="2:8">
      <c r="B241" s="322">
        <v>44378</v>
      </c>
      <c r="C241" s="215">
        <v>0.30097101452757302</v>
      </c>
      <c r="D241" s="215"/>
      <c r="E241" s="215">
        <v>0.28452618825460202</v>
      </c>
      <c r="F241" s="215">
        <v>0.198109238878972</v>
      </c>
      <c r="G241" s="215">
        <v>0.122715781258319</v>
      </c>
      <c r="H241" s="215">
        <v>0.29111685922876002</v>
      </c>
    </row>
    <row r="242" spans="2:8">
      <c r="B242" s="322">
        <v>44409</v>
      </c>
      <c r="C242" s="215">
        <v>0.28207176417083701</v>
      </c>
      <c r="D242" s="215"/>
      <c r="E242" s="215">
        <v>0.28300606879614298</v>
      </c>
      <c r="F242" s="215">
        <v>0.19695441990162299</v>
      </c>
      <c r="G242" s="215">
        <v>0.126460797915949</v>
      </c>
      <c r="H242" s="215">
        <v>0.27720656617592798</v>
      </c>
    </row>
    <row r="243" spans="2:8">
      <c r="B243" s="322">
        <v>44440</v>
      </c>
      <c r="C243" s="215">
        <v>0.28186333661636098</v>
      </c>
      <c r="D243" s="215"/>
      <c r="E243" s="215">
        <v>0.28487570969652098</v>
      </c>
      <c r="F243" s="215">
        <v>0.204830112215728</v>
      </c>
      <c r="G243" s="215">
        <v>0.141934535218532</v>
      </c>
      <c r="H243" s="215">
        <v>0.27799185371342999</v>
      </c>
    </row>
    <row r="244" spans="2:8">
      <c r="B244" s="322">
        <v>44470</v>
      </c>
      <c r="C244" s="215">
        <v>0.29082855735902402</v>
      </c>
      <c r="D244" s="215"/>
      <c r="E244" s="215">
        <v>0.28483765907743602</v>
      </c>
      <c r="F244" s="215">
        <v>0.20580589344755101</v>
      </c>
      <c r="G244" s="215">
        <v>0.14113902384963201</v>
      </c>
      <c r="H244" s="215">
        <v>0.28438766088015799</v>
      </c>
    </row>
    <row r="245" spans="2:8">
      <c r="B245" s="322">
        <v>44501</v>
      </c>
      <c r="C245" s="215">
        <v>0.28557604321563201</v>
      </c>
      <c r="D245" s="215"/>
      <c r="E245" s="215">
        <v>0.27269396749846597</v>
      </c>
      <c r="F245" s="215">
        <v>0.206901255629382</v>
      </c>
      <c r="G245" s="215">
        <v>0.13280502078227099</v>
      </c>
      <c r="H245" s="215">
        <v>0.27761238967470098</v>
      </c>
    </row>
    <row r="246" spans="2:8">
      <c r="B246" s="322">
        <v>44531</v>
      </c>
      <c r="C246" s="215">
        <v>0.293049977185385</v>
      </c>
      <c r="D246" s="215"/>
      <c r="E246" s="215">
        <v>0.28041836522117303</v>
      </c>
      <c r="F246" s="215">
        <v>0.20852995086589901</v>
      </c>
      <c r="G246" s="215">
        <v>0.14088444515263401</v>
      </c>
      <c r="H246" s="215">
        <v>0.28507501540980201</v>
      </c>
    </row>
    <row r="247" spans="2:8">
      <c r="B247" s="322">
        <v>44562</v>
      </c>
      <c r="C247" s="215">
        <v>0.27237316895449698</v>
      </c>
      <c r="D247" s="215"/>
      <c r="E247" s="215">
        <v>0.27155395738958799</v>
      </c>
      <c r="F247" s="215">
        <v>0.20872514588480501</v>
      </c>
      <c r="G247" s="215">
        <v>0.13882022905300401</v>
      </c>
      <c r="H247" s="215">
        <v>0.26810187053781798</v>
      </c>
    </row>
    <row r="248" spans="2:8">
      <c r="B248" s="322">
        <v>44593</v>
      </c>
      <c r="C248" s="215">
        <v>0.27071362076209798</v>
      </c>
      <c r="D248" s="215"/>
      <c r="E248" s="215">
        <v>0.26657421739744902</v>
      </c>
      <c r="F248" s="215">
        <v>0.20482796063349201</v>
      </c>
      <c r="G248" s="215">
        <v>0.13590813063967699</v>
      </c>
      <c r="H248" s="215">
        <v>0.26555054330170602</v>
      </c>
    </row>
    <row r="249" spans="2:8">
      <c r="B249" s="322">
        <v>44621</v>
      </c>
      <c r="C249" s="215">
        <v>0.27119399440078201</v>
      </c>
      <c r="D249" s="215"/>
      <c r="E249" s="215">
        <v>0.26758972828627098</v>
      </c>
      <c r="F249" s="215">
        <v>0.20280641659413001</v>
      </c>
      <c r="G249" s="215">
        <v>0.121067903336459</v>
      </c>
      <c r="H249" s="215">
        <v>0.26587182657786601</v>
      </c>
    </row>
    <row r="250" spans="2:8">
      <c r="B250" s="322">
        <v>44652</v>
      </c>
      <c r="C250" s="215">
        <v>0.25352104086809202</v>
      </c>
      <c r="D250" s="215"/>
      <c r="E250" s="215">
        <v>0.267257069188781</v>
      </c>
      <c r="F250" s="215">
        <v>0.20123102834613099</v>
      </c>
      <c r="G250" s="215">
        <v>0.110871662989491</v>
      </c>
      <c r="H250" s="215">
        <v>0.25311654071342099</v>
      </c>
    </row>
    <row r="251" spans="2:8">
      <c r="B251" s="322">
        <v>44682</v>
      </c>
      <c r="C251" s="215">
        <v>0.245111930121794</v>
      </c>
      <c r="D251" s="215"/>
      <c r="E251" s="215">
        <v>0.26564495247647701</v>
      </c>
      <c r="F251" s="215">
        <v>0.20307569608798001</v>
      </c>
      <c r="G251" s="215">
        <v>8.9393265563646698E-2</v>
      </c>
      <c r="H251" s="215">
        <v>0.24657475021971501</v>
      </c>
    </row>
    <row r="252" spans="2:8">
      <c r="B252" s="322">
        <v>44713</v>
      </c>
      <c r="C252" s="215">
        <v>0.24472005274179301</v>
      </c>
      <c r="D252" s="215"/>
      <c r="E252" s="215">
        <v>0.26570673924085803</v>
      </c>
      <c r="F252" s="215">
        <v>0.20091915636375399</v>
      </c>
      <c r="G252" s="215">
        <v>7.6935492019907598E-2</v>
      </c>
      <c r="H252" s="215">
        <v>0.24608711344685699</v>
      </c>
    </row>
    <row r="253" spans="2:8">
      <c r="B253" s="322">
        <v>44743</v>
      </c>
      <c r="C253" s="215">
        <v>0.2451019103316</v>
      </c>
      <c r="D253" s="215"/>
      <c r="E253" s="215">
        <v>0.25647353833687803</v>
      </c>
      <c r="F253" s="215">
        <v>0.19772130507698099</v>
      </c>
      <c r="G253" s="215">
        <v>9.3666836166300907E-2</v>
      </c>
      <c r="H253" s="215">
        <v>0.24414121458689</v>
      </c>
    </row>
    <row r="254" spans="2:8">
      <c r="B254" s="322">
        <v>44774</v>
      </c>
      <c r="C254" s="215">
        <v>0.251482383033653</v>
      </c>
      <c r="D254" s="215"/>
      <c r="E254" s="215">
        <v>0.24791156764839201</v>
      </c>
      <c r="F254" s="215">
        <v>0.192292967369106</v>
      </c>
      <c r="G254" s="215">
        <v>9.6528169510459394E-2</v>
      </c>
      <c r="H254" s="215">
        <v>0.24621979119265999</v>
      </c>
    </row>
    <row r="255" spans="2:8">
      <c r="B255" s="322">
        <v>44805</v>
      </c>
      <c r="C255" s="215">
        <v>0.240763566156281</v>
      </c>
      <c r="D255" s="215"/>
      <c r="E255" s="215">
        <v>0.247966862556631</v>
      </c>
      <c r="F255" s="215">
        <v>0.19072819965268401</v>
      </c>
      <c r="G255" s="215">
        <v>9.5200447681987793E-2</v>
      </c>
      <c r="H255" s="215">
        <v>0.23875164229811499</v>
      </c>
    </row>
    <row r="256" spans="2:8">
      <c r="B256" s="322">
        <v>44835</v>
      </c>
      <c r="C256" s="215">
        <v>0.248937396170053</v>
      </c>
      <c r="D256" s="215"/>
      <c r="E256" s="215">
        <v>0.23817621054174101</v>
      </c>
      <c r="F256" s="215">
        <v>0.18565741033427699</v>
      </c>
      <c r="G256" s="215">
        <v>9.7105174822205001E-2</v>
      </c>
      <c r="H256" s="215">
        <v>0.241739688182081</v>
      </c>
    </row>
    <row r="257" spans="2:9">
      <c r="B257" s="322">
        <v>44866</v>
      </c>
      <c r="C257" s="215">
        <v>0.243454863430769</v>
      </c>
      <c r="D257" s="215"/>
      <c r="E257" s="215">
        <v>0.23189985753432801</v>
      </c>
      <c r="F257" s="215">
        <v>0.184395603540537</v>
      </c>
      <c r="G257" s="215">
        <v>9.3038712041660504E-2</v>
      </c>
      <c r="H257" s="215">
        <v>0.23620162553155299</v>
      </c>
    </row>
    <row r="258" spans="2:9">
      <c r="B258" s="322">
        <v>44896</v>
      </c>
      <c r="C258" s="215">
        <v>0.27519035831607502</v>
      </c>
      <c r="D258" s="215"/>
      <c r="E258" s="215">
        <v>0.241620263480743</v>
      </c>
      <c r="F258" s="215">
        <v>0.18476154386562901</v>
      </c>
      <c r="G258" s="215">
        <v>0.10443685872794201</v>
      </c>
      <c r="H258" s="215">
        <v>0.26115595912064199</v>
      </c>
    </row>
    <row r="259" spans="2:9">
      <c r="B259" s="322">
        <v>44927</v>
      </c>
      <c r="C259" s="215">
        <v>0.26244722357011502</v>
      </c>
      <c r="D259" s="215"/>
      <c r="E259" s="215">
        <v>0.235407059729563</v>
      </c>
      <c r="F259" s="215">
        <v>0.18652410461763</v>
      </c>
      <c r="G259" s="215">
        <v>0.104905119656703</v>
      </c>
      <c r="H259" s="215">
        <v>0.25073459665227399</v>
      </c>
    </row>
    <row r="260" spans="2:9">
      <c r="B260" s="322">
        <v>44958</v>
      </c>
      <c r="C260" s="215">
        <v>0.26107855992967399</v>
      </c>
      <c r="D260" s="215"/>
      <c r="E260" s="215">
        <v>0.22816076386981701</v>
      </c>
      <c r="F260" s="215">
        <v>0.17971172125194099</v>
      </c>
      <c r="G260" s="215">
        <v>9.6799790705035804E-2</v>
      </c>
      <c r="H260" s="215">
        <v>0.24758919903483401</v>
      </c>
    </row>
    <row r="261" spans="2:9">
      <c r="B261" s="322">
        <v>44986</v>
      </c>
      <c r="C261" s="215">
        <v>0.26211576054445002</v>
      </c>
      <c r="D261" s="215"/>
      <c r="E261" s="215">
        <v>0.228837767317107</v>
      </c>
      <c r="F261" s="215">
        <v>0.17319259480065499</v>
      </c>
      <c r="G261" s="215">
        <v>9.2893251686494593E-2</v>
      </c>
      <c r="H261" s="215">
        <v>0.24827390082338499</v>
      </c>
    </row>
    <row r="262" spans="2:9">
      <c r="B262" s="322">
        <v>45017</v>
      </c>
      <c r="C262" s="215">
        <v>0.24852003512302701</v>
      </c>
      <c r="D262" s="215"/>
      <c r="E262" s="215">
        <v>0.234315616902666</v>
      </c>
      <c r="F262" s="215">
        <v>0.17901073679954399</v>
      </c>
      <c r="G262" s="215">
        <v>8.8279923783917497E-2</v>
      </c>
      <c r="H262" s="215">
        <v>0.24022216826860099</v>
      </c>
    </row>
    <row r="263" spans="2:9">
      <c r="B263" s="322">
        <v>45047</v>
      </c>
      <c r="C263" s="215">
        <v>0.23818961353490101</v>
      </c>
      <c r="D263" s="215"/>
      <c r="E263" s="215">
        <v>0.23253969073726399</v>
      </c>
      <c r="F263" s="215">
        <v>0.175040706097773</v>
      </c>
      <c r="G263" s="215">
        <v>8.1279855235320705E-2</v>
      </c>
      <c r="H263" s="215">
        <v>0.232315847462713</v>
      </c>
    </row>
    <row r="264" spans="2:9">
      <c r="B264" s="322">
        <v>45078</v>
      </c>
      <c r="C264" s="215">
        <v>0.241016304229482</v>
      </c>
      <c r="D264" s="215"/>
      <c r="E264" s="215">
        <v>0.225974420306531</v>
      </c>
      <c r="F264" s="215">
        <v>0.172754188823904</v>
      </c>
      <c r="G264" s="215">
        <v>7.8233464422751794E-2</v>
      </c>
      <c r="H264" s="215">
        <v>0.232409190937344</v>
      </c>
    </row>
    <row r="265" spans="2:9">
      <c r="B265" s="322">
        <v>45108</v>
      </c>
      <c r="C265" s="215">
        <v>0.23000902235700799</v>
      </c>
      <c r="D265" s="215"/>
      <c r="E265" s="215">
        <v>0.22249241760462399</v>
      </c>
      <c r="F265" s="215">
        <v>0.16872317002244899</v>
      </c>
      <c r="G265" s="215">
        <v>8.1890761668855894E-2</v>
      </c>
      <c r="H265" s="215">
        <v>0.22380199508933701</v>
      </c>
    </row>
    <row r="266" spans="2:9">
      <c r="B266" s="322">
        <v>45139</v>
      </c>
      <c r="C266" s="215">
        <v>0.235128803243733</v>
      </c>
      <c r="D266" s="215"/>
      <c r="E266" s="215">
        <v>0.22581459484365499</v>
      </c>
      <c r="F266" s="215">
        <v>0.165414286521464</v>
      </c>
      <c r="G266" s="215">
        <v>8.9439664602461805E-2</v>
      </c>
      <c r="H266" s="215">
        <v>0.228257982775327</v>
      </c>
    </row>
    <row r="267" spans="2:9">
      <c r="B267" s="322">
        <v>45170</v>
      </c>
      <c r="C267" s="215">
        <v>0.22572098220835901</v>
      </c>
      <c r="D267" s="215"/>
      <c r="E267" s="215">
        <v>0.22282746670036699</v>
      </c>
      <c r="F267" s="215">
        <v>0.165589899026234</v>
      </c>
      <c r="G267" s="215">
        <v>8.6753912739063105E-2</v>
      </c>
      <c r="H267" s="215">
        <v>0.22093914363059999</v>
      </c>
    </row>
    <row r="268" spans="2:9">
      <c r="B268" s="322">
        <v>45200</v>
      </c>
      <c r="C268" s="215">
        <v>0.22513931525887401</v>
      </c>
      <c r="D268" s="215"/>
      <c r="E268" s="215">
        <v>0.225153170948895</v>
      </c>
      <c r="F268" s="215">
        <v>0.16794582936701399</v>
      </c>
      <c r="G268" s="215">
        <v>8.3500819484355004E-2</v>
      </c>
      <c r="H268" s="215">
        <v>0.22117782587597601</v>
      </c>
    </row>
    <row r="269" spans="2:9">
      <c r="B269" s="322">
        <v>45231</v>
      </c>
      <c r="C269" s="215">
        <v>0.22137577908153</v>
      </c>
      <c r="D269" s="215"/>
      <c r="E269" s="215">
        <v>0.22522944400591399</v>
      </c>
      <c r="F269" s="215">
        <v>0.168522009383893</v>
      </c>
      <c r="G269" s="215">
        <v>8.3760523394939404E-2</v>
      </c>
      <c r="H269" s="215">
        <v>0.21860934403553001</v>
      </c>
    </row>
    <row r="270" spans="2:9">
      <c r="B270" s="322">
        <v>45261</v>
      </c>
      <c r="C270" s="215">
        <v>0.23700217879977301</v>
      </c>
      <c r="D270" s="215"/>
      <c r="E270" s="215">
        <v>0.23521206822568799</v>
      </c>
      <c r="F270" s="215">
        <v>0.18227269547379199</v>
      </c>
      <c r="G270" s="215">
        <v>8.5481574904452004E-2</v>
      </c>
      <c r="H270" s="215">
        <v>0.23256571292207501</v>
      </c>
      <c r="I270" s="215"/>
    </row>
    <row r="271" spans="2:9">
      <c r="B271" s="322">
        <v>45292</v>
      </c>
      <c r="C271" s="215">
        <v>0.22284356187738399</v>
      </c>
      <c r="D271" s="215"/>
      <c r="E271" s="215">
        <v>0.230935866930048</v>
      </c>
      <c r="F271" s="215">
        <v>0.18227484054349299</v>
      </c>
      <c r="G271" s="215">
        <v>8.8687727846721506E-2</v>
      </c>
      <c r="H271" s="215">
        <v>0.221632106840358</v>
      </c>
      <c r="I271" s="215"/>
    </row>
    <row r="272" spans="2:9">
      <c r="B272" s="322">
        <v>45323</v>
      </c>
      <c r="C272" s="215">
        <v>0.225353195014422</v>
      </c>
      <c r="D272" s="215"/>
      <c r="E272" s="215">
        <v>0.236074584671601</v>
      </c>
      <c r="F272" s="215">
        <v>0.17922220679602499</v>
      </c>
      <c r="G272" s="215">
        <v>9.3565418481908094E-2</v>
      </c>
      <c r="H272" s="215">
        <v>0.22470088873723701</v>
      </c>
      <c r="I272" s="215"/>
    </row>
    <row r="273" spans="2:9">
      <c r="B273" s="322">
        <v>45352</v>
      </c>
      <c r="C273" s="215">
        <v>0.22490902985010899</v>
      </c>
      <c r="D273" s="215"/>
      <c r="E273" s="215">
        <v>0.23722471582467899</v>
      </c>
      <c r="F273" s="215">
        <v>0.18084288322822001</v>
      </c>
      <c r="G273" s="215">
        <v>8.0850926653816699E-2</v>
      </c>
      <c r="H273" s="215">
        <v>0.22454503034214099</v>
      </c>
      <c r="I273" s="215"/>
    </row>
    <row r="274" spans="2:9">
      <c r="B274" s="322">
        <v>45383</v>
      </c>
      <c r="C274" s="215">
        <v>0.222006124514632</v>
      </c>
      <c r="D274" s="215"/>
      <c r="E274" s="215">
        <v>0.237319803158003</v>
      </c>
      <c r="F274" s="215">
        <v>0.183561341528337</v>
      </c>
      <c r="G274" s="215">
        <v>9.0467664916373203E-2</v>
      </c>
      <c r="H274" s="215">
        <v>0.22275839149821899</v>
      </c>
      <c r="I274" s="215"/>
    </row>
    <row r="275" spans="2:9">
      <c r="B275" s="322">
        <v>45413</v>
      </c>
      <c r="C275" s="215">
        <v>0.222421760254918</v>
      </c>
      <c r="D275" s="215"/>
      <c r="E275" s="215">
        <v>0.243912907684844</v>
      </c>
      <c r="F275" s="215">
        <v>0.18553749898364899</v>
      </c>
      <c r="G275" s="215">
        <v>8.1433254784199605E-2</v>
      </c>
      <c r="H275" s="215">
        <v>0.22467075075801499</v>
      </c>
      <c r="I275" s="215"/>
    </row>
    <row r="276" spans="2:9">
      <c r="B276" s="322">
        <v>45444</v>
      </c>
      <c r="C276" s="215">
        <v>0.22982436241517401</v>
      </c>
      <c r="D276" s="215"/>
      <c r="E276" s="215">
        <v>0.25024803228176801</v>
      </c>
      <c r="F276" s="215">
        <v>0.18837769745559299</v>
      </c>
      <c r="G276" s="215">
        <v>9.2682104400444304E-2</v>
      </c>
      <c r="H276" s="215">
        <v>0.231673481948729</v>
      </c>
      <c r="I276" s="215"/>
    </row>
    <row r="277" spans="2:9">
      <c r="B277" s="322">
        <v>45474</v>
      </c>
      <c r="C277" s="215">
        <v>0.223334089945248</v>
      </c>
      <c r="D277" s="215"/>
      <c r="E277" s="215">
        <v>0.24577362015235399</v>
      </c>
      <c r="F277" s="215">
        <v>0.191649915651525</v>
      </c>
      <c r="G277" s="215">
        <v>9.2931934298669194E-2</v>
      </c>
      <c r="H277" s="215">
        <v>0.226067059026135</v>
      </c>
      <c r="I277" s="215"/>
    </row>
    <row r="278" spans="2:9">
      <c r="B278" s="322">
        <v>45505</v>
      </c>
      <c r="C278" s="215">
        <v>0.22988563338662099</v>
      </c>
      <c r="D278" s="215"/>
      <c r="E278" s="215">
        <v>0.25475662781873598</v>
      </c>
      <c r="F278" s="215">
        <v>0.19396306831428101</v>
      </c>
      <c r="G278" s="215">
        <v>9.95868201473529E-2</v>
      </c>
      <c r="H278" s="215">
        <v>0.23306513026942699</v>
      </c>
      <c r="I278" s="215"/>
    </row>
    <row r="279" spans="2:9">
      <c r="B279" s="322">
        <v>45536</v>
      </c>
      <c r="C279" s="215">
        <v>0.23073962113118399</v>
      </c>
      <c r="D279" s="215"/>
      <c r="E279" s="215">
        <v>0.25961851748782699</v>
      </c>
      <c r="F279" s="215">
        <v>0.19916453811214299</v>
      </c>
      <c r="G279" s="215">
        <v>9.9096655509850001E-2</v>
      </c>
      <c r="H279" s="215">
        <v>0.23503403789547</v>
      </c>
      <c r="I279" s="215"/>
    </row>
    <row r="280" spans="2:9">
      <c r="B280" s="322">
        <v>45566</v>
      </c>
      <c r="C280" s="215">
        <v>0.235559192891129</v>
      </c>
      <c r="D280" s="215"/>
      <c r="E280" s="215">
        <v>0.26647508106706502</v>
      </c>
      <c r="F280" s="215">
        <v>0.20420850839204299</v>
      </c>
      <c r="G280" s="215">
        <v>9.8958363637122501E-2</v>
      </c>
      <c r="H280" s="215">
        <v>0.240268194983001</v>
      </c>
      <c r="I280" s="215"/>
    </row>
    <row r="281" spans="2:9">
      <c r="B281" s="322">
        <v>45597</v>
      </c>
      <c r="C281" s="215">
        <v>0.23079519144656599</v>
      </c>
      <c r="D281" s="215"/>
      <c r="E281" s="215">
        <v>0.27473003426279502</v>
      </c>
      <c r="F281" s="215">
        <v>0.21318515034839799</v>
      </c>
      <c r="G281" s="215">
        <v>0.108523802553485</v>
      </c>
      <c r="H281" s="215">
        <v>0.239343949537551</v>
      </c>
      <c r="I281" s="215"/>
    </row>
    <row r="282" spans="2:9">
      <c r="B282" s="322">
        <v>45627</v>
      </c>
      <c r="C282" s="215">
        <v>0.24284165529641499</v>
      </c>
      <c r="D282" s="215"/>
      <c r="E282" s="215">
        <v>0.28744603102975103</v>
      </c>
      <c r="F282" s="215">
        <v>0.218868066422302</v>
      </c>
      <c r="G282" s="215">
        <v>0.133392375661156</v>
      </c>
      <c r="H282" s="215">
        <v>0.25145973713322001</v>
      </c>
      <c r="I282" s="215"/>
    </row>
    <row r="283" spans="2:9">
      <c r="B283" s="322">
        <v>45658</v>
      </c>
      <c r="C283" s="215">
        <v>0.23697765129128401</v>
      </c>
      <c r="D283" s="215"/>
      <c r="E283" s="215">
        <v>0.28853477820558399</v>
      </c>
      <c r="F283" s="215">
        <v>0.22844921203641499</v>
      </c>
      <c r="G283" s="215">
        <v>0.15337844011538901</v>
      </c>
      <c r="H283" s="215">
        <v>0.24818050056089899</v>
      </c>
      <c r="I283" s="215"/>
    </row>
    <row r="284" spans="2:9">
      <c r="B284" s="322">
        <v>45689</v>
      </c>
      <c r="C284" s="215">
        <v>0.23248427130629601</v>
      </c>
      <c r="D284" s="215"/>
      <c r="E284" s="215">
        <v>0.29133746102927299</v>
      </c>
      <c r="F284" s="215">
        <v>0.233247262046269</v>
      </c>
      <c r="G284" s="215">
        <v>0.14817286603493099</v>
      </c>
      <c r="H284" s="215">
        <v>0.24573172971971599</v>
      </c>
      <c r="I284" s="215"/>
    </row>
    <row r="285" spans="2:9">
      <c r="C285" s="215"/>
      <c r="D285" s="215"/>
      <c r="E285" s="215"/>
      <c r="F285" s="215"/>
      <c r="G285" s="215"/>
      <c r="H285" s="215"/>
      <c r="I285" s="215"/>
    </row>
    <row r="286" spans="2:9">
      <c r="B286" s="205" t="s">
        <v>297</v>
      </c>
    </row>
    <row r="287" spans="2:9">
      <c r="B287" s="205" t="s">
        <v>298</v>
      </c>
    </row>
    <row r="288" spans="2:9">
      <c r="B288" s="205" t="s">
        <v>241</v>
      </c>
    </row>
    <row r="289" spans="2:2">
      <c r="B289" s="205" t="s">
        <v>334</v>
      </c>
    </row>
    <row r="290" spans="2:2">
      <c r="B290" s="9" t="s">
        <v>338</v>
      </c>
    </row>
  </sheetData>
  <mergeCells count="3">
    <mergeCell ref="B11:B12"/>
    <mergeCell ref="C11:H11"/>
    <mergeCell ref="A8:Q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B9:B42"/>
  <sheetViews>
    <sheetView showGridLines="0" zoomScaleNormal="100" workbookViewId="0"/>
  </sheetViews>
  <sheetFormatPr baseColWidth="10" defaultColWidth="11.42578125" defaultRowHeight="15"/>
  <cols>
    <col min="2" max="2" width="45.42578125" customWidth="1"/>
    <col min="21" max="22" width="11.42578125" customWidth="1"/>
  </cols>
  <sheetData>
    <row r="9" spans="2:2">
      <c r="B9" s="16" t="s">
        <v>156</v>
      </c>
    </row>
    <row r="10" spans="2:2">
      <c r="B10" s="16" t="s">
        <v>155</v>
      </c>
    </row>
    <row r="11" spans="2:2">
      <c r="B11" s="319" t="s">
        <v>188</v>
      </c>
    </row>
    <row r="12" spans="2:2">
      <c r="B12" s="319" t="s">
        <v>189</v>
      </c>
    </row>
    <row r="13" spans="2:2">
      <c r="B13" s="319" t="s">
        <v>190</v>
      </c>
    </row>
    <row r="14" spans="2:2">
      <c r="B14" s="319" t="s">
        <v>285</v>
      </c>
    </row>
    <row r="15" spans="2:2">
      <c r="B15" s="319" t="s">
        <v>286</v>
      </c>
    </row>
    <row r="16" spans="2:2">
      <c r="B16" s="16" t="s">
        <v>154</v>
      </c>
    </row>
    <row r="17" spans="2:2">
      <c r="B17" s="319" t="s">
        <v>249</v>
      </c>
    </row>
    <row r="18" spans="2:2">
      <c r="B18" s="320" t="s">
        <v>250</v>
      </c>
    </row>
    <row r="19" spans="2:2">
      <c r="B19" s="320" t="s">
        <v>153</v>
      </c>
    </row>
    <row r="20" spans="2:2">
      <c r="B20" s="320" t="s">
        <v>152</v>
      </c>
    </row>
    <row r="21" spans="2:2">
      <c r="B21" s="320" t="s">
        <v>151</v>
      </c>
    </row>
    <row r="22" spans="2:2">
      <c r="B22" s="320" t="s">
        <v>150</v>
      </c>
    </row>
    <row r="23" spans="2:2">
      <c r="B23" s="320" t="s">
        <v>149</v>
      </c>
    </row>
    <row r="24" spans="2:2">
      <c r="B24" s="320" t="s">
        <v>148</v>
      </c>
    </row>
    <row r="25" spans="2:2">
      <c r="B25" s="320" t="s">
        <v>147</v>
      </c>
    </row>
    <row r="26" spans="2:2">
      <c r="B26" s="320" t="s">
        <v>146</v>
      </c>
    </row>
    <row r="27" spans="2:2">
      <c r="B27" s="320" t="s">
        <v>145</v>
      </c>
    </row>
    <row r="28" spans="2:2">
      <c r="B28" s="16" t="s">
        <v>144</v>
      </c>
    </row>
    <row r="29" spans="2:2">
      <c r="B29" s="320" t="s">
        <v>143</v>
      </c>
    </row>
    <row r="30" spans="2:2">
      <c r="B30" s="320" t="s">
        <v>142</v>
      </c>
    </row>
    <row r="31" spans="2:2">
      <c r="B31" s="320" t="s">
        <v>141</v>
      </c>
    </row>
    <row r="32" spans="2:2">
      <c r="B32" s="320" t="s">
        <v>183</v>
      </c>
    </row>
    <row r="33" spans="2:2">
      <c r="B33" s="320" t="s">
        <v>184</v>
      </c>
    </row>
    <row r="34" spans="2:2">
      <c r="B34" s="320" t="s">
        <v>174</v>
      </c>
    </row>
    <row r="35" spans="2:2">
      <c r="B35" s="320" t="s">
        <v>175</v>
      </c>
    </row>
    <row r="36" spans="2:2">
      <c r="B36" s="320" t="s">
        <v>140</v>
      </c>
    </row>
    <row r="37" spans="2:2">
      <c r="B37" s="320" t="s">
        <v>139</v>
      </c>
    </row>
    <row r="38" spans="2:2">
      <c r="B38" s="320" t="s">
        <v>181</v>
      </c>
    </row>
    <row r="39" spans="2:2">
      <c r="B39" s="320" t="s">
        <v>182</v>
      </c>
    </row>
    <row r="40" spans="2:2">
      <c r="B40" s="320" t="s">
        <v>138</v>
      </c>
    </row>
    <row r="41" spans="2:2">
      <c r="B41" s="16" t="s">
        <v>137</v>
      </c>
    </row>
    <row r="42" spans="2:2">
      <c r="B42" s="14"/>
    </row>
  </sheetData>
  <hyperlinks>
    <hyperlink ref="B27" location="'3.1.10'!A1" display="3.1.10 índice de rentabilidad sobre el patrimonio" xr:uid="{00000000-0004-0000-0100-000000000000}"/>
    <hyperlink ref="B30" location="'3.2.2'!A1" display="3.2.2 Evolución de captaciones" xr:uid="{00000000-0004-0000-0100-000001000000}"/>
    <hyperlink ref="B31" location="'3.2.3'!A1" display="3.2.3 Estructura de captaciones" xr:uid="{00000000-0004-0000-0100-000002000000}"/>
    <hyperlink ref="B32" location="'3.2.4a'!A1" display="3.2.4 Evolución del saldo de la cartera de crédito" xr:uid="{00000000-0004-0000-0100-000003000000}"/>
    <hyperlink ref="B34" location="'3.2.5'!A1" display="3.2.5 Tasa de crecimiento anual de la cartera de crédito" xr:uid="{00000000-0004-0000-0100-000004000000}"/>
    <hyperlink ref="B35" location="'3.2.6'!A1" display="3.2.6 Activos líquidos" xr:uid="{00000000-0004-0000-0100-000005000000}"/>
    <hyperlink ref="B36" location="'3.2.7 '!A1" display="3.2.7 Distribución de inversiones por plazo" xr:uid="{00000000-0004-0000-0100-000006000000}"/>
    <hyperlink ref="B37" location="'3.2.8 '!A1" display="3.2.8 Índice de solvencia" xr:uid="{00000000-0004-0000-0100-000007000000}"/>
    <hyperlink ref="B38" location="'3.2.9'!A1" display="3.2.9 Índice de morosidad por segmento de crédito" xr:uid="{00000000-0004-0000-0100-000008000000}"/>
    <hyperlink ref="B39" location="'3.2.10'!A1" display="3.2.10 índice de liquidez" xr:uid="{00000000-0004-0000-0100-000009000000}"/>
    <hyperlink ref="B40" location="'3.2.11'!A1" display="3.2.11 Volumen de crédito" xr:uid="{00000000-0004-0000-0100-00000A000000}"/>
    <hyperlink ref="B41" location="'4Abreviaturas'!A1" display="4. Abreviaturas" xr:uid="{00000000-0004-0000-0100-00000B000000}"/>
    <hyperlink ref="B33" location="'3.2.4a'!A1" display="3.2.4 Evolución del saldo de la cartera de crédito" xr:uid="{00000000-0004-0000-0100-00000C000000}"/>
    <hyperlink ref="B9" location="Objetivo!A1" display="1. Objetivo" xr:uid="{00000000-0004-0000-0100-00000D000000}"/>
    <hyperlink ref="B13" location="'2.3'!A1" display="2.3 Reservas Mínimas de Liquidez de los bancos privados en el BCE" xr:uid="{00000000-0004-0000-0100-00000E000000}"/>
    <hyperlink ref="B26" location="'3.1.9'!A1" display="3.1.9 Índice de liquidez" xr:uid="{00000000-0004-0000-0100-00000F000000}"/>
    <hyperlink ref="B25" location="'3.1.8'!A1" display="3.1.8 Índice de morosidad por segmento de crédito" xr:uid="{00000000-0004-0000-0100-000010000000}"/>
    <hyperlink ref="B24" location="'3.1.7'!A1" display="3.1.7 Índice de solvencia" xr:uid="{00000000-0004-0000-0100-000011000000}"/>
    <hyperlink ref="B23" location="'3.1.6'!A1" display="3.1.6 Activos líquidos" xr:uid="{00000000-0004-0000-0100-000012000000}"/>
    <hyperlink ref="B22" location="'3.1.5'!A1" display="3.1.5 Tasa de crecimiento anual de la cartera de crédito" xr:uid="{00000000-0004-0000-0100-000013000000}"/>
    <hyperlink ref="B21" location="'3.1.4'!A1" display="3.1.4 Evolución del saldo de la cartera de crédito" xr:uid="{00000000-0004-0000-0100-000014000000}"/>
    <hyperlink ref="B20" location="'3.1.3'!A1" display="3.1.3 Estructura de depósitos" xr:uid="{00000000-0004-0000-0100-000015000000}"/>
    <hyperlink ref="B19" location="'3.1.2'!A1" display="3.1.2 Evolución de depósitos" xr:uid="{00000000-0004-0000-0100-000016000000}"/>
    <hyperlink ref="B18" location="'3.1.1'!A1" display="3.1.1 Estructura del sector financiero privado" xr:uid="{00000000-0004-0000-0100-000017000000}"/>
    <hyperlink ref="B17" location="'3.1Indic_Finan_SFPr'!A1" display="3.1 Sector financiero privado" xr:uid="{00000000-0004-0000-0100-000018000000}"/>
    <hyperlink ref="B12" location="'2.2'!A1" display="2.2 Reservas internacionales" xr:uid="{00000000-0004-0000-0100-000019000000}"/>
    <hyperlink ref="B11" location="'2.1'!A1" display="2.1 Precio de los bonos ecuatorianos" xr:uid="{00000000-0004-0000-0100-00001A000000}"/>
    <hyperlink ref="B10" location="'2. IndicMone'!A1" display="2. Indicadores monetarios" xr:uid="{00000000-0004-0000-0100-00001B000000}"/>
    <hyperlink ref="B14" location="'2.4'!A1" display="2.4 Encaje" xr:uid="{00000000-0004-0000-0100-00001C000000}"/>
    <hyperlink ref="B15" location="'2.5'!A1" display="2.5 Índice general de precios" xr:uid="{00000000-0004-0000-0100-00001D000000}"/>
    <hyperlink ref="B16" location="'3.1Indic_Finan_SFPr'!A1" display="3. Indicadores financieros" xr:uid="{00000000-0004-0000-0100-00001E000000}"/>
    <hyperlink ref="B29" location="'3.2.1 '!A1" display="3.2.1 Estructura del sector financiero público" xr:uid="{00000000-0004-0000-0100-00001F000000}"/>
    <hyperlink ref="B28" location="'3.2 Indic_Fin_SFPu'!A1" display="3.2 Sector financiero público" xr:uid="{00000000-0004-0000-0100-00002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9"/>
  <dimension ref="A1:Q301"/>
  <sheetViews>
    <sheetView showGridLines="0" zoomScaleNormal="100" workbookViewId="0">
      <pane xSplit="2" ySplit="12" topLeftCell="C265" activePane="bottomRight" state="frozen"/>
      <selection activeCell="C12" sqref="C12"/>
      <selection pane="topRight" activeCell="C12" sqref="C12"/>
      <selection pane="bottomLeft" activeCell="C12" sqref="C12"/>
      <selection pane="bottomRight" activeCell="G282" sqref="G282"/>
    </sheetView>
  </sheetViews>
  <sheetFormatPr baseColWidth="10" defaultColWidth="11.42578125" defaultRowHeight="15"/>
  <cols>
    <col min="1" max="2" width="11.42578125" style="9"/>
    <col min="3" max="3" width="18.42578125" style="9" bestFit="1" customWidth="1"/>
    <col min="4" max="4" width="24.5703125" style="9" bestFit="1" customWidth="1"/>
    <col min="5" max="6" width="13.5703125" style="9" bestFit="1" customWidth="1"/>
    <col min="7" max="7" width="12.5703125" style="9" bestFit="1" customWidth="1"/>
    <col min="8" max="8" width="11.42578125" style="9" customWidth="1"/>
    <col min="9" max="9" width="2.5703125" style="9" customWidth="1"/>
    <col min="10" max="16384" width="11.42578125" style="9"/>
  </cols>
  <sheetData>
    <row r="1" spans="1:17">
      <c r="A1" s="16"/>
    </row>
    <row r="2" spans="1:17">
      <c r="B2" s="8"/>
    </row>
    <row r="8" spans="1:17">
      <c r="A8" s="363"/>
      <c r="B8" s="363"/>
      <c r="C8" s="363"/>
      <c r="D8" s="363"/>
      <c r="E8" s="363"/>
      <c r="F8" s="363"/>
      <c r="G8" s="363"/>
      <c r="H8" s="363"/>
      <c r="I8" s="363"/>
      <c r="J8" s="363"/>
      <c r="K8" s="363"/>
      <c r="L8" s="363"/>
      <c r="M8" s="363"/>
      <c r="N8" s="363"/>
      <c r="O8" s="363"/>
      <c r="P8" s="363"/>
      <c r="Q8" s="363"/>
    </row>
    <row r="9" spans="1:17">
      <c r="B9" s="4"/>
      <c r="C9" s="68"/>
    </row>
    <row r="10" spans="1:17" ht="15.75" thickBot="1"/>
    <row r="11" spans="1:17" ht="15.75" thickTop="1">
      <c r="B11" s="398" t="s">
        <v>7</v>
      </c>
      <c r="C11" s="398" t="s">
        <v>55</v>
      </c>
      <c r="D11" s="398"/>
      <c r="E11" s="398"/>
      <c r="F11" s="398"/>
      <c r="G11" s="398"/>
      <c r="H11" s="398"/>
    </row>
    <row r="12" spans="1:17" ht="15.75" thickBot="1">
      <c r="B12" s="399"/>
      <c r="C12" s="332" t="s">
        <v>56</v>
      </c>
      <c r="D12" s="332" t="s">
        <v>57</v>
      </c>
      <c r="E12" s="332" t="s">
        <v>262</v>
      </c>
      <c r="F12" s="332" t="s">
        <v>263</v>
      </c>
      <c r="G12" s="332" t="s">
        <v>59</v>
      </c>
      <c r="H12" s="332" t="s">
        <v>53</v>
      </c>
    </row>
    <row r="13" spans="1:17" ht="15.75" thickTop="1">
      <c r="B13" s="322">
        <v>37438</v>
      </c>
      <c r="C13" s="215">
        <v>4.0038328771900798E-2</v>
      </c>
      <c r="D13" s="215">
        <v>8.21090035259298E-2</v>
      </c>
      <c r="E13" s="215">
        <v>2.5934823847112098E-2</v>
      </c>
      <c r="F13" s="215"/>
      <c r="G13" s="215">
        <v>1.26027420511493E-2</v>
      </c>
      <c r="H13" s="215">
        <v>4.00168210093923E-2</v>
      </c>
    </row>
    <row r="14" spans="1:17">
      <c r="B14" s="322">
        <v>37469</v>
      </c>
      <c r="C14" s="215">
        <v>6.1923494402004099E-2</v>
      </c>
      <c r="D14" s="215">
        <v>0.130675217821486</v>
      </c>
      <c r="E14" s="215">
        <v>4.0046655966786603E-2</v>
      </c>
      <c r="F14" s="215"/>
      <c r="G14" s="215">
        <v>3.2594499635358799E-2</v>
      </c>
      <c r="H14" s="215">
        <v>6.24484344919383E-2</v>
      </c>
    </row>
    <row r="15" spans="1:17">
      <c r="B15" s="322">
        <v>37500</v>
      </c>
      <c r="C15" s="215">
        <v>7.8805400288931404E-2</v>
      </c>
      <c r="D15" s="215">
        <v>0.199826171030001</v>
      </c>
      <c r="E15" s="215">
        <v>4.2552710584438498E-2</v>
      </c>
      <c r="F15" s="215"/>
      <c r="G15" s="215">
        <v>2.2262359447237898E-2</v>
      </c>
      <c r="H15" s="215">
        <v>7.9742269777098695E-2</v>
      </c>
    </row>
    <row r="16" spans="1:17">
      <c r="B16" s="322">
        <v>37530</v>
      </c>
      <c r="C16" s="215">
        <v>9.6511469608320494E-2</v>
      </c>
      <c r="D16" s="215">
        <v>0.23156508220499999</v>
      </c>
      <c r="E16" s="215">
        <v>5.3173394566624697E-2</v>
      </c>
      <c r="F16" s="215"/>
      <c r="G16" s="215">
        <v>2.8283506381847401E-2</v>
      </c>
      <c r="H16" s="215">
        <v>9.7455949291144595E-2</v>
      </c>
    </row>
    <row r="17" spans="2:8">
      <c r="B17" s="322">
        <v>37561</v>
      </c>
      <c r="C17" s="215">
        <v>0.10387282563786999</v>
      </c>
      <c r="D17" s="215">
        <v>0.259503763966006</v>
      </c>
      <c r="E17" s="215">
        <v>6.1127647330654997E-2</v>
      </c>
      <c r="F17" s="215"/>
      <c r="G17" s="215">
        <v>5.1599839723860799E-2</v>
      </c>
      <c r="H17" s="215">
        <v>0.106534303558507</v>
      </c>
    </row>
    <row r="18" spans="2:8">
      <c r="B18" s="322">
        <v>37591</v>
      </c>
      <c r="C18" s="215">
        <v>1.17258718125746E-2</v>
      </c>
      <c r="D18" s="215">
        <v>-6.8025919532725201E-3</v>
      </c>
      <c r="E18" s="215">
        <v>5.2052509281165303E-2</v>
      </c>
      <c r="F18" s="215"/>
      <c r="G18" s="215">
        <v>5.06634487447684E-2</v>
      </c>
      <c r="H18" s="215">
        <v>1.5915098665125901E-2</v>
      </c>
    </row>
    <row r="19" spans="2:8">
      <c r="B19" s="322">
        <v>37622</v>
      </c>
      <c r="C19" s="215">
        <v>0.188519681232966</v>
      </c>
      <c r="D19" s="215">
        <v>0.69884442893847698</v>
      </c>
      <c r="E19" s="215">
        <v>0.196374693616338</v>
      </c>
      <c r="F19" s="215"/>
      <c r="G19" s="215">
        <v>9.4666528810052997E-2</v>
      </c>
      <c r="H19" s="215">
        <v>0.21332610618398601</v>
      </c>
    </row>
    <row r="20" spans="2:8">
      <c r="B20" s="322">
        <v>37653</v>
      </c>
      <c r="C20" s="215">
        <v>0.17524006048368401</v>
      </c>
      <c r="D20" s="215">
        <v>0.72207809747539298</v>
      </c>
      <c r="E20" s="215">
        <v>0.15512736339448599</v>
      </c>
      <c r="F20" s="215"/>
      <c r="G20" s="215">
        <v>7.6969290719345607E-2</v>
      </c>
      <c r="H20" s="215">
        <v>0.196563842390101</v>
      </c>
    </row>
    <row r="21" spans="2:8">
      <c r="B21" s="322">
        <v>37681</v>
      </c>
      <c r="C21" s="215">
        <v>0.182062898406048</v>
      </c>
      <c r="D21" s="215">
        <v>0.67788069322902</v>
      </c>
      <c r="E21" s="215">
        <v>0.14313746315084699</v>
      </c>
      <c r="F21" s="215"/>
      <c r="G21" s="215">
        <v>7.1788678869105907E-2</v>
      </c>
      <c r="H21" s="215">
        <v>0.19785288232609299</v>
      </c>
    </row>
    <row r="22" spans="2:8">
      <c r="B22" s="322">
        <v>37712</v>
      </c>
      <c r="C22" s="215">
        <v>0.18168275358424901</v>
      </c>
      <c r="D22" s="215">
        <v>0.68425085167932698</v>
      </c>
      <c r="E22" s="215">
        <v>0.15781116241829601</v>
      </c>
      <c r="F22" s="215"/>
      <c r="G22" s="215">
        <v>6.3324460722270007E-2</v>
      </c>
      <c r="H22" s="215">
        <v>0.19809225770903199</v>
      </c>
    </row>
    <row r="23" spans="2:8">
      <c r="B23" s="322">
        <v>37742</v>
      </c>
      <c r="C23" s="215">
        <v>0.18407389733691601</v>
      </c>
      <c r="D23" s="215">
        <v>0.66674256957164801</v>
      </c>
      <c r="E23" s="215">
        <v>0.15120027913369299</v>
      </c>
      <c r="F23" s="215"/>
      <c r="G23" s="215">
        <v>5.8553961941019E-2</v>
      </c>
      <c r="H23" s="215">
        <v>0.19827971288513599</v>
      </c>
    </row>
    <row r="24" spans="2:8">
      <c r="B24" s="322">
        <v>37773</v>
      </c>
      <c r="C24" s="215">
        <v>0.200462907849566</v>
      </c>
      <c r="D24" s="215">
        <v>0.66604306084793297</v>
      </c>
      <c r="E24" s="215">
        <v>0.16504333520059999</v>
      </c>
      <c r="F24" s="215"/>
      <c r="G24" s="215">
        <v>6.0422313566733901E-2</v>
      </c>
      <c r="H24" s="215">
        <v>0.213067283825222</v>
      </c>
    </row>
    <row r="25" spans="2:8">
      <c r="B25" s="322">
        <v>37803</v>
      </c>
      <c r="C25" s="215">
        <v>0.19635042916228601</v>
      </c>
      <c r="D25" s="215">
        <v>0.65546744694472203</v>
      </c>
      <c r="E25" s="215">
        <v>0.16693548952301299</v>
      </c>
      <c r="F25" s="215"/>
      <c r="G25" s="215">
        <v>5.6728123044690403E-2</v>
      </c>
      <c r="H25" s="215">
        <v>0.209075945324776</v>
      </c>
    </row>
    <row r="26" spans="2:8">
      <c r="B26" s="322">
        <v>37834</v>
      </c>
      <c r="C26" s="215">
        <v>0.19027597447161801</v>
      </c>
      <c r="D26" s="215">
        <v>0.64027002221774498</v>
      </c>
      <c r="E26" s="215">
        <v>0.15881332315268101</v>
      </c>
      <c r="F26" s="215"/>
      <c r="G26" s="215">
        <v>5.4274884724119898E-2</v>
      </c>
      <c r="H26" s="215">
        <v>0.20250831626714899</v>
      </c>
    </row>
    <row r="27" spans="2:8">
      <c r="B27" s="322">
        <v>37865</v>
      </c>
      <c r="C27" s="215">
        <v>0.191012026546972</v>
      </c>
      <c r="D27" s="215">
        <v>0.62232135241185704</v>
      </c>
      <c r="E27" s="215">
        <v>0.16642542777615599</v>
      </c>
      <c r="F27" s="215"/>
      <c r="G27" s="215">
        <v>6.1293705842185499E-2</v>
      </c>
      <c r="H27" s="215">
        <v>0.20357773448150701</v>
      </c>
    </row>
    <row r="28" spans="2:8">
      <c r="B28" s="322">
        <v>37895</v>
      </c>
      <c r="C28" s="215">
        <v>0.193770183158406</v>
      </c>
      <c r="D28" s="215">
        <v>0.61556169381197201</v>
      </c>
      <c r="E28" s="215">
        <v>0.16848342384697401</v>
      </c>
      <c r="F28" s="215"/>
      <c r="G28" s="215">
        <v>6.5283495692528601E-2</v>
      </c>
      <c r="H28" s="215">
        <v>0.205945038519356</v>
      </c>
    </row>
    <row r="29" spans="2:8">
      <c r="B29" s="322">
        <v>37926</v>
      </c>
      <c r="C29" s="215">
        <v>0.19662896908740299</v>
      </c>
      <c r="D29" s="215">
        <v>0.60948147280267495</v>
      </c>
      <c r="E29" s="215">
        <v>0.18039178570355199</v>
      </c>
      <c r="F29" s="215"/>
      <c r="G29" s="215">
        <v>6.3404912624735396E-2</v>
      </c>
      <c r="H29" s="215">
        <v>0.20904380181387799</v>
      </c>
    </row>
    <row r="30" spans="2:8">
      <c r="B30" s="322">
        <v>37956</v>
      </c>
      <c r="C30" s="215">
        <v>0.15431131990675401</v>
      </c>
      <c r="D30" s="215">
        <v>0.33393355558271698</v>
      </c>
      <c r="E30" s="215">
        <v>6.8052784161383204E-2</v>
      </c>
      <c r="F30" s="215"/>
      <c r="G30" s="215">
        <v>8.2463792904174202E-2</v>
      </c>
      <c r="H30" s="215">
        <v>0.15196969767777399</v>
      </c>
    </row>
    <row r="31" spans="2:8">
      <c r="B31" s="322">
        <v>37987</v>
      </c>
      <c r="C31" s="215">
        <v>0.15098314431885901</v>
      </c>
      <c r="D31" s="215">
        <v>0.31252463252935597</v>
      </c>
      <c r="E31" s="215">
        <v>0.153957967398822</v>
      </c>
      <c r="F31" s="215"/>
      <c r="G31" s="215">
        <v>7.01538701148922E-2</v>
      </c>
      <c r="H31" s="215">
        <v>0.15810798047139901</v>
      </c>
    </row>
    <row r="32" spans="2:8">
      <c r="B32" s="322">
        <v>38018</v>
      </c>
      <c r="C32" s="215">
        <v>0.15198176286076701</v>
      </c>
      <c r="D32" s="215">
        <v>0.33802177994879001</v>
      </c>
      <c r="E32" s="215">
        <v>0.14067086497381201</v>
      </c>
      <c r="F32" s="215"/>
      <c r="G32" s="215">
        <v>5.7175038319194203E-2</v>
      </c>
      <c r="H32" s="215">
        <v>0.15797457203287699</v>
      </c>
    </row>
    <row r="33" spans="2:8">
      <c r="B33" s="322">
        <v>38047</v>
      </c>
      <c r="C33" s="215">
        <v>0.18568380597134501</v>
      </c>
      <c r="D33" s="215">
        <v>0.50614865268782405</v>
      </c>
      <c r="E33" s="215">
        <v>0.17946227615025201</v>
      </c>
      <c r="F33" s="215"/>
      <c r="G33" s="215">
        <v>0.141109955690849</v>
      </c>
      <c r="H33" s="215">
        <v>0.19969077063317101</v>
      </c>
    </row>
    <row r="34" spans="2:8">
      <c r="B34" s="322">
        <v>38078</v>
      </c>
      <c r="C34" s="215">
        <v>0.20710649114041699</v>
      </c>
      <c r="D34" s="215">
        <v>0.52347177953828095</v>
      </c>
      <c r="E34" s="215">
        <v>0.15455908921654399</v>
      </c>
      <c r="F34" s="215"/>
      <c r="G34" s="215">
        <v>0.114084532592726</v>
      </c>
      <c r="H34" s="215">
        <v>0.21458167572666501</v>
      </c>
    </row>
    <row r="35" spans="2:8">
      <c r="B35" s="322">
        <v>38108</v>
      </c>
      <c r="C35" s="215">
        <v>0.20939967493933301</v>
      </c>
      <c r="D35" s="215">
        <v>0.52616308457403604</v>
      </c>
      <c r="E35" s="215">
        <v>0.15795205031746101</v>
      </c>
      <c r="F35" s="215"/>
      <c r="G35" s="215">
        <v>0.100064836990918</v>
      </c>
      <c r="H35" s="215">
        <v>0.21629504426184901</v>
      </c>
    </row>
    <row r="36" spans="2:8" ht="15.75" customHeight="1">
      <c r="B36" s="322">
        <v>38139</v>
      </c>
      <c r="C36" s="215">
        <v>0.21702964001792699</v>
      </c>
      <c r="D36" s="215">
        <v>0.54550479772133598</v>
      </c>
      <c r="E36" s="215">
        <v>0.17799417707124399</v>
      </c>
      <c r="F36" s="215"/>
      <c r="G36" s="215">
        <v>0.12686282435641399</v>
      </c>
      <c r="H36" s="215">
        <v>0.226012774756255</v>
      </c>
    </row>
    <row r="37" spans="2:8" ht="15.75" customHeight="1">
      <c r="B37" s="322">
        <v>38169</v>
      </c>
      <c r="C37" s="215">
        <v>0.21447127550723</v>
      </c>
      <c r="D37" s="215">
        <v>0.55998005056400302</v>
      </c>
      <c r="E37" s="215">
        <v>0.167067468116815</v>
      </c>
      <c r="F37" s="215"/>
      <c r="G37" s="215">
        <v>0.13108898626989299</v>
      </c>
      <c r="H37" s="215">
        <v>0.223807313095332</v>
      </c>
    </row>
    <row r="38" spans="2:8" ht="15" customHeight="1">
      <c r="B38" s="322">
        <v>38200</v>
      </c>
      <c r="C38" s="215">
        <v>0.21422534473453</v>
      </c>
      <c r="D38" s="215">
        <v>0.58382995619004996</v>
      </c>
      <c r="E38" s="215">
        <v>0.16661357993357701</v>
      </c>
      <c r="F38" s="215"/>
      <c r="G38" s="215">
        <v>0.29945387305266502</v>
      </c>
      <c r="H38" s="215">
        <v>0.229197421213195</v>
      </c>
    </row>
    <row r="39" spans="2:8">
      <c r="B39" s="322">
        <v>38231</v>
      </c>
      <c r="C39" s="215">
        <v>0.21837095141631399</v>
      </c>
      <c r="D39" s="215">
        <v>0.57151714734218495</v>
      </c>
      <c r="E39" s="215">
        <v>0.168881031914737</v>
      </c>
      <c r="F39" s="215"/>
      <c r="G39" s="215">
        <v>0.30152598168448402</v>
      </c>
      <c r="H39" s="215">
        <v>0.23249116430188099</v>
      </c>
    </row>
    <row r="40" spans="2:8">
      <c r="B40" s="322">
        <v>38261</v>
      </c>
      <c r="C40" s="215">
        <v>0.22012042674370999</v>
      </c>
      <c r="D40" s="215">
        <v>0.570552502797253</v>
      </c>
      <c r="E40" s="215">
        <v>0.16977420120532299</v>
      </c>
      <c r="F40" s="215"/>
      <c r="G40" s="215">
        <v>0.31232742417360998</v>
      </c>
      <c r="H40" s="215">
        <v>0.234388371673453</v>
      </c>
    </row>
    <row r="41" spans="2:8">
      <c r="B41" s="322">
        <v>38292</v>
      </c>
      <c r="C41" s="215">
        <v>0.21206103751944699</v>
      </c>
      <c r="D41" s="215">
        <v>0.55368547410563596</v>
      </c>
      <c r="E41" s="215">
        <v>0.16499373515740601</v>
      </c>
      <c r="F41" s="215"/>
      <c r="G41" s="215">
        <v>0.31645699496014801</v>
      </c>
      <c r="H41" s="215">
        <v>0.22665595873363201</v>
      </c>
    </row>
    <row r="42" spans="2:8">
      <c r="B42" s="322">
        <v>38322</v>
      </c>
      <c r="C42" s="215">
        <v>0.16529393414299301</v>
      </c>
      <c r="D42" s="215">
        <v>0.30900484827927399</v>
      </c>
      <c r="E42" s="215">
        <v>9.1679962856344804E-2</v>
      </c>
      <c r="F42" s="215"/>
      <c r="G42" s="215">
        <v>0.18948553130391399</v>
      </c>
      <c r="H42" s="215">
        <v>0.165175024698448</v>
      </c>
    </row>
    <row r="43" spans="2:8">
      <c r="B43" s="322">
        <v>38353</v>
      </c>
      <c r="C43" s="215">
        <v>0.20829323476970801</v>
      </c>
      <c r="D43" s="215">
        <v>0.33169397370447901</v>
      </c>
      <c r="E43" s="215">
        <v>7.9550195182923902E-2</v>
      </c>
      <c r="F43" s="215"/>
      <c r="G43" s="215">
        <v>0.15565435038171199</v>
      </c>
      <c r="H43" s="215">
        <v>0.20050690674761701</v>
      </c>
    </row>
    <row r="44" spans="2:8">
      <c r="B44" s="322">
        <v>38384</v>
      </c>
      <c r="C44" s="215">
        <v>0.19091112547520001</v>
      </c>
      <c r="D44" s="215">
        <v>0.47239294186554198</v>
      </c>
      <c r="E44" s="215">
        <v>0.117464727086664</v>
      </c>
      <c r="F44" s="215"/>
      <c r="G44" s="215">
        <v>0.44602508417346298</v>
      </c>
      <c r="H44" s="215">
        <v>0.20623419756130601</v>
      </c>
    </row>
    <row r="45" spans="2:8">
      <c r="B45" s="322">
        <v>38412</v>
      </c>
      <c r="C45" s="215">
        <v>0.21094245465707301</v>
      </c>
      <c r="D45" s="215">
        <v>0.43023382447536501</v>
      </c>
      <c r="E45" s="215">
        <v>0.14829992019313601</v>
      </c>
      <c r="F45" s="215"/>
      <c r="G45" s="215">
        <v>0.332407047725853</v>
      </c>
      <c r="H45" s="215">
        <v>0.22023432330534901</v>
      </c>
    </row>
    <row r="46" spans="2:8">
      <c r="B46" s="322">
        <v>38443</v>
      </c>
      <c r="C46" s="215">
        <v>0.21808391746846201</v>
      </c>
      <c r="D46" s="215">
        <v>0.42697657525764598</v>
      </c>
      <c r="E46" s="215">
        <v>0.14283491306532101</v>
      </c>
      <c r="F46" s="215"/>
      <c r="G46" s="215">
        <v>0.25227098226196099</v>
      </c>
      <c r="H46" s="215">
        <v>0.22297384375179599</v>
      </c>
    </row>
    <row r="47" spans="2:8">
      <c r="B47" s="322">
        <v>38473</v>
      </c>
      <c r="C47" s="215">
        <v>0.227220664994361</v>
      </c>
      <c r="D47" s="215">
        <v>0.45193559977763798</v>
      </c>
      <c r="E47" s="215">
        <v>0.16456620403869601</v>
      </c>
      <c r="F47" s="215"/>
      <c r="G47" s="215">
        <v>0.219713505251563</v>
      </c>
      <c r="H47" s="215">
        <v>0.233442523812258</v>
      </c>
    </row>
    <row r="48" spans="2:8">
      <c r="B48" s="322">
        <v>38504</v>
      </c>
      <c r="C48" s="215">
        <v>0.237419499672954</v>
      </c>
      <c r="D48" s="215">
        <v>0.48514194032167601</v>
      </c>
      <c r="E48" s="215">
        <v>0.168946327073865</v>
      </c>
      <c r="F48" s="215"/>
      <c r="G48" s="215">
        <v>0.285290499056849</v>
      </c>
      <c r="H48" s="215">
        <v>0.245733811713848</v>
      </c>
    </row>
    <row r="49" spans="2:8">
      <c r="B49" s="322">
        <v>38534</v>
      </c>
      <c r="C49" s="215">
        <v>0.240897697213631</v>
      </c>
      <c r="D49" s="215">
        <v>0.49756887883183099</v>
      </c>
      <c r="E49" s="215">
        <v>0.174205321088687</v>
      </c>
      <c r="F49" s="215"/>
      <c r="G49" s="215">
        <v>0.25292638982636201</v>
      </c>
      <c r="H49" s="215">
        <v>0.24905371983403901</v>
      </c>
    </row>
    <row r="50" spans="2:8">
      <c r="B50" s="322">
        <v>38565</v>
      </c>
      <c r="C50" s="215">
        <v>0.25300095196882499</v>
      </c>
      <c r="D50" s="215">
        <v>0.52343474396407297</v>
      </c>
      <c r="E50" s="215">
        <v>0.17894125333584299</v>
      </c>
      <c r="F50" s="215"/>
      <c r="G50" s="215">
        <v>0.23647908995613401</v>
      </c>
      <c r="H50" s="215">
        <v>0.26041029276799998</v>
      </c>
    </row>
    <row r="51" spans="2:8">
      <c r="B51" s="322">
        <v>38596</v>
      </c>
      <c r="C51" s="215">
        <v>0.25148025226698201</v>
      </c>
      <c r="D51" s="215">
        <v>0.52243726786464195</v>
      </c>
      <c r="E51" s="215">
        <v>0.178367752525771</v>
      </c>
      <c r="F51" s="215"/>
      <c r="G51" s="215">
        <v>0.238141067014076</v>
      </c>
      <c r="H51" s="215">
        <v>0.25908238028638497</v>
      </c>
    </row>
    <row r="52" spans="2:8">
      <c r="B52" s="322">
        <v>38626</v>
      </c>
      <c r="C52" s="215">
        <v>0.245264013110322</v>
      </c>
      <c r="D52" s="215">
        <v>0.51453843381656805</v>
      </c>
      <c r="E52" s="215">
        <v>0.17337297490725501</v>
      </c>
      <c r="F52" s="215"/>
      <c r="G52" s="215">
        <v>0.22929221681751899</v>
      </c>
      <c r="H52" s="215">
        <v>0.25281067175313898</v>
      </c>
    </row>
    <row r="53" spans="2:8">
      <c r="B53" s="322">
        <v>38657</v>
      </c>
      <c r="C53" s="215">
        <v>0.24305490055909801</v>
      </c>
      <c r="D53" s="215">
        <v>0.51050113450113799</v>
      </c>
      <c r="E53" s="215">
        <v>0.16850755335944401</v>
      </c>
      <c r="F53" s="215"/>
      <c r="G53" s="215">
        <v>0.25569840830859802</v>
      </c>
      <c r="H53" s="215">
        <v>0.25085242822126902</v>
      </c>
    </row>
    <row r="54" spans="2:8">
      <c r="B54" s="322">
        <v>38687</v>
      </c>
      <c r="C54" s="215">
        <v>0.205530006907855</v>
      </c>
      <c r="D54" s="215">
        <v>0.328205380098743</v>
      </c>
      <c r="E54" s="215">
        <v>9.5926392995154902E-2</v>
      </c>
      <c r="F54" s="215"/>
      <c r="G54" s="215">
        <v>0.17073228194170201</v>
      </c>
      <c r="H54" s="215">
        <v>0.198394985500083</v>
      </c>
    </row>
    <row r="55" spans="2:8">
      <c r="B55" s="322">
        <v>38718</v>
      </c>
      <c r="C55" s="215">
        <v>0.26474093808766302</v>
      </c>
      <c r="D55" s="215">
        <v>0.38903556241877002</v>
      </c>
      <c r="E55" s="215">
        <v>0.194854723152557</v>
      </c>
      <c r="F55" s="215"/>
      <c r="G55" s="215">
        <v>9.0046345356299601E-2</v>
      </c>
      <c r="H55" s="215">
        <v>0.26097549220093802</v>
      </c>
    </row>
    <row r="56" spans="2:8">
      <c r="B56" s="322">
        <v>38749</v>
      </c>
      <c r="C56" s="215">
        <v>0.25442982629614103</v>
      </c>
      <c r="D56" s="215">
        <v>0.37001061849595002</v>
      </c>
      <c r="E56" s="215">
        <v>0.12925426658946301</v>
      </c>
      <c r="F56" s="215"/>
      <c r="G56" s="215">
        <v>1.87629535507697E-2</v>
      </c>
      <c r="H56" s="215">
        <v>0.24224935022253299</v>
      </c>
    </row>
    <row r="57" spans="2:8">
      <c r="B57" s="322">
        <v>38777</v>
      </c>
      <c r="C57" s="215">
        <v>0.28542745436327499</v>
      </c>
      <c r="D57" s="215">
        <v>0.409894008845262</v>
      </c>
      <c r="E57" s="215">
        <v>0.170990418567979</v>
      </c>
      <c r="F57" s="215"/>
      <c r="G57" s="215">
        <v>8.8679357220356206E-2</v>
      </c>
      <c r="H57" s="215">
        <v>0.27586522319738299</v>
      </c>
    </row>
    <row r="58" spans="2:8">
      <c r="B58" s="322">
        <v>38808</v>
      </c>
      <c r="C58" s="215">
        <v>0.28892135731472901</v>
      </c>
      <c r="D58" s="215">
        <v>0.40073975767702003</v>
      </c>
      <c r="E58" s="215">
        <v>0.15364143141916201</v>
      </c>
      <c r="F58" s="215"/>
      <c r="G58" s="215">
        <v>9.1579923730184407E-2</v>
      </c>
      <c r="H58" s="215">
        <v>0.27584294066925802</v>
      </c>
    </row>
    <row r="59" spans="2:8">
      <c r="B59" s="322">
        <v>38838</v>
      </c>
      <c r="C59" s="215">
        <v>0.29579310219350302</v>
      </c>
      <c r="D59" s="215">
        <v>0.400521986163977</v>
      </c>
      <c r="E59" s="215">
        <v>0.15881672846862799</v>
      </c>
      <c r="F59" s="215"/>
      <c r="G59" s="215">
        <v>0.100859838546424</v>
      </c>
      <c r="H59" s="215">
        <v>0.281938803881841</v>
      </c>
    </row>
    <row r="60" spans="2:8">
      <c r="B60" s="322">
        <v>38869</v>
      </c>
      <c r="C60" s="215">
        <v>0.30294045214451998</v>
      </c>
      <c r="D60" s="215">
        <v>0.41123892156296199</v>
      </c>
      <c r="E60" s="215">
        <v>0.17243530975138599</v>
      </c>
      <c r="F60" s="215"/>
      <c r="G60" s="215">
        <v>0.18915271439401601</v>
      </c>
      <c r="H60" s="215">
        <v>0.29193503106003799</v>
      </c>
    </row>
    <row r="61" spans="2:8">
      <c r="B61" s="322">
        <v>38899</v>
      </c>
      <c r="C61" s="215">
        <v>0.29868783389492398</v>
      </c>
      <c r="D61" s="215">
        <v>0.43768881663710102</v>
      </c>
      <c r="E61" s="215">
        <v>0.17468352197144901</v>
      </c>
      <c r="F61" s="215"/>
      <c r="G61" s="215">
        <v>0.17390466801444099</v>
      </c>
      <c r="H61" s="215">
        <v>0.29011066566884602</v>
      </c>
    </row>
    <row r="62" spans="2:8">
      <c r="B62" s="322">
        <v>38930</v>
      </c>
      <c r="C62" s="215">
        <v>0.29188534504887298</v>
      </c>
      <c r="D62" s="215">
        <v>0.44830441390044401</v>
      </c>
      <c r="E62" s="215">
        <v>0.17742913241932901</v>
      </c>
      <c r="F62" s="215"/>
      <c r="G62" s="215">
        <v>0.175072032337349</v>
      </c>
      <c r="H62" s="215">
        <v>0.28569142351355198</v>
      </c>
    </row>
    <row r="63" spans="2:8">
      <c r="B63" s="322">
        <v>38961</v>
      </c>
      <c r="C63" s="215">
        <v>0.29134533576361898</v>
      </c>
      <c r="D63" s="215">
        <v>0.462584465167869</v>
      </c>
      <c r="E63" s="215">
        <v>0.17817875814930101</v>
      </c>
      <c r="F63" s="215"/>
      <c r="G63" s="215">
        <v>0.16925258572551199</v>
      </c>
      <c r="H63" s="215">
        <v>0.286070999942798</v>
      </c>
    </row>
    <row r="64" spans="2:8">
      <c r="B64" s="322">
        <v>38991</v>
      </c>
      <c r="C64" s="215">
        <v>0.28694444824021498</v>
      </c>
      <c r="D64" s="215">
        <v>0.47008844355059198</v>
      </c>
      <c r="E64" s="215">
        <v>0.18324713202357301</v>
      </c>
      <c r="F64" s="215"/>
      <c r="G64" s="215">
        <v>0.17461430489858801</v>
      </c>
      <c r="H64" s="215">
        <v>0.28375218939444502</v>
      </c>
    </row>
    <row r="65" spans="2:8">
      <c r="B65" s="322">
        <v>39022</v>
      </c>
      <c r="C65" s="215">
        <v>0.28482767339769399</v>
      </c>
      <c r="D65" s="215">
        <v>0.47485198890813801</v>
      </c>
      <c r="E65" s="215">
        <v>0.185070911347298</v>
      </c>
      <c r="F65" s="215"/>
      <c r="G65" s="215">
        <v>0.20190820714879901</v>
      </c>
      <c r="H65" s="215">
        <v>0.28324480336702001</v>
      </c>
    </row>
    <row r="66" spans="2:8">
      <c r="B66" s="322">
        <v>39052</v>
      </c>
      <c r="C66" s="215">
        <v>0.22929954104251701</v>
      </c>
      <c r="D66" s="215">
        <v>0.41332950581573702</v>
      </c>
      <c r="E66" s="215">
        <v>0.101201164853453</v>
      </c>
      <c r="F66" s="215"/>
      <c r="G66" s="215">
        <v>0.153289412922269</v>
      </c>
      <c r="H66" s="215">
        <v>0.223883585115594</v>
      </c>
    </row>
    <row r="67" spans="2:8">
      <c r="B67" s="322">
        <v>39083</v>
      </c>
      <c r="C67" s="215">
        <v>0.24645214607837601</v>
      </c>
      <c r="D67" s="215">
        <v>0.35406690888811099</v>
      </c>
      <c r="E67" s="215">
        <v>0.22517594058672499</v>
      </c>
      <c r="F67" s="215"/>
      <c r="G67" s="215">
        <v>6.2520914938856403E-3</v>
      </c>
      <c r="H67" s="215">
        <v>0.24672666274080199</v>
      </c>
    </row>
    <row r="68" spans="2:8">
      <c r="B68" s="322">
        <v>39114</v>
      </c>
      <c r="C68" s="215">
        <v>0.23867605008214199</v>
      </c>
      <c r="D68" s="215">
        <v>0.37498098889339199</v>
      </c>
      <c r="E68" s="215">
        <v>0.18975243812876599</v>
      </c>
      <c r="F68" s="215"/>
      <c r="G68" s="215">
        <v>5.6638036734760901E-2</v>
      </c>
      <c r="H68" s="215">
        <v>0.23939471101700399</v>
      </c>
    </row>
    <row r="69" spans="2:8">
      <c r="B69" s="322">
        <v>39142</v>
      </c>
      <c r="C69" s="215">
        <v>0.26101828637624003</v>
      </c>
      <c r="D69" s="215">
        <v>0.39299780885156799</v>
      </c>
      <c r="E69" s="215">
        <v>0.20809878092992601</v>
      </c>
      <c r="F69" s="215"/>
      <c r="G69" s="215">
        <v>0.10061816796671499</v>
      </c>
      <c r="H69" s="215">
        <v>0.26146799002985299</v>
      </c>
    </row>
    <row r="70" spans="2:8">
      <c r="B70" s="322">
        <v>39173</v>
      </c>
      <c r="C70" s="215">
        <v>0.259013887437821</v>
      </c>
      <c r="D70" s="215">
        <v>0.35777669647771099</v>
      </c>
      <c r="E70" s="215">
        <v>0.20590845943172101</v>
      </c>
      <c r="F70" s="215"/>
      <c r="G70" s="215">
        <v>8.9550678795940503E-2</v>
      </c>
      <c r="H70" s="215">
        <v>0.25661307955187401</v>
      </c>
    </row>
    <row r="71" spans="2:8">
      <c r="B71" s="322">
        <v>39203</v>
      </c>
      <c r="C71" s="215">
        <v>0.25864595323261902</v>
      </c>
      <c r="D71" s="215">
        <v>0.35876923740299399</v>
      </c>
      <c r="E71" s="215">
        <v>0.20214878019534899</v>
      </c>
      <c r="F71" s="215"/>
      <c r="G71" s="215">
        <v>0.11956925515125</v>
      </c>
      <c r="H71" s="215">
        <v>0.25647493735563998</v>
      </c>
    </row>
    <row r="72" spans="2:8">
      <c r="B72" s="322">
        <v>39234</v>
      </c>
      <c r="C72" s="215">
        <v>0.262057847524932</v>
      </c>
      <c r="D72" s="215">
        <v>0.34787853806304903</v>
      </c>
      <c r="E72" s="215">
        <v>0.20554610463509501</v>
      </c>
      <c r="F72" s="215"/>
      <c r="G72" s="215">
        <v>0.133362260470967</v>
      </c>
      <c r="H72" s="215">
        <v>0.25894995959247602</v>
      </c>
    </row>
    <row r="73" spans="2:8">
      <c r="B73" s="322">
        <v>39264</v>
      </c>
      <c r="C73" s="215">
        <v>0.25669392759697202</v>
      </c>
      <c r="D73" s="215">
        <v>0.34640147390575499</v>
      </c>
      <c r="E73" s="215">
        <v>0.20606015691159199</v>
      </c>
      <c r="F73" s="215"/>
      <c r="G73" s="215">
        <v>0.135823642523448</v>
      </c>
      <c r="H73" s="215">
        <v>0.25452171618955199</v>
      </c>
    </row>
    <row r="74" spans="2:8">
      <c r="B74" s="322">
        <v>39295</v>
      </c>
      <c r="C74" s="215">
        <v>0.25174473518887303</v>
      </c>
      <c r="D74" s="215">
        <v>0.34146244994869901</v>
      </c>
      <c r="E74" s="215">
        <v>0.19716554727822799</v>
      </c>
      <c r="F74" s="215"/>
      <c r="G74" s="215">
        <v>0.129997559574803</v>
      </c>
      <c r="H74" s="215">
        <v>0.24899183325655599</v>
      </c>
    </row>
    <row r="75" spans="2:8">
      <c r="B75" s="322">
        <v>39326</v>
      </c>
      <c r="C75" s="215">
        <v>0.25263733894352203</v>
      </c>
      <c r="D75" s="215">
        <v>0.34692653189463801</v>
      </c>
      <c r="E75" s="215">
        <v>0.18029921675840499</v>
      </c>
      <c r="F75" s="215"/>
      <c r="G75" s="215">
        <v>0.11912692492336199</v>
      </c>
      <c r="H75" s="215">
        <v>0.247819202799715</v>
      </c>
    </row>
    <row r="76" spans="2:8">
      <c r="B76" s="322">
        <v>39356</v>
      </c>
      <c r="C76" s="215">
        <v>0.25303341708973998</v>
      </c>
      <c r="D76" s="215">
        <v>0.35450990626957002</v>
      </c>
      <c r="E76" s="215">
        <v>0.175642421059722</v>
      </c>
      <c r="F76" s="215"/>
      <c r="G76" s="215">
        <v>0.103957271319586</v>
      </c>
      <c r="H76" s="215">
        <v>0.247670419350659</v>
      </c>
    </row>
    <row r="77" spans="2:8">
      <c r="B77" s="322">
        <v>39387</v>
      </c>
      <c r="C77" s="215">
        <v>0.24758303204242699</v>
      </c>
      <c r="D77" s="215">
        <v>0.35184985455971102</v>
      </c>
      <c r="E77" s="215">
        <v>0.170836222215067</v>
      </c>
      <c r="F77" s="215"/>
      <c r="G77" s="215">
        <v>0.11137444850674499</v>
      </c>
      <c r="H77" s="215">
        <v>0.24266394464670199</v>
      </c>
    </row>
    <row r="78" spans="2:8">
      <c r="B78" s="322">
        <v>39417</v>
      </c>
      <c r="C78" s="215">
        <v>0.220771489727874</v>
      </c>
      <c r="D78" s="215">
        <v>0.34847261319957001</v>
      </c>
      <c r="E78" s="215">
        <v>9.7334391532654496E-2</v>
      </c>
      <c r="F78" s="215"/>
      <c r="G78" s="215">
        <v>8.2338089364999104E-2</v>
      </c>
      <c r="H78" s="215">
        <v>0.21043133126578401</v>
      </c>
    </row>
    <row r="79" spans="2:8">
      <c r="B79" s="322">
        <v>39448</v>
      </c>
      <c r="C79" s="215">
        <v>0.21568428162034001</v>
      </c>
      <c r="D79" s="215">
        <v>0.27904590474232299</v>
      </c>
      <c r="E79" s="215">
        <v>0.13907682676139699</v>
      </c>
      <c r="F79" s="215"/>
      <c r="G79" s="215">
        <v>-3.6350066091185101E-2</v>
      </c>
      <c r="H79" s="215">
        <v>0.206261880471001</v>
      </c>
    </row>
    <row r="80" spans="2:8">
      <c r="B80" s="322">
        <v>39479</v>
      </c>
      <c r="C80" s="215">
        <v>0.237556051766833</v>
      </c>
      <c r="D80" s="215">
        <v>0.31433915068673202</v>
      </c>
      <c r="E80" s="215">
        <v>0.11460742016150301</v>
      </c>
      <c r="F80" s="215"/>
      <c r="G80" s="215">
        <v>2.5067852531032699E-2</v>
      </c>
      <c r="H80" s="215">
        <v>0.22451683557619101</v>
      </c>
    </row>
    <row r="81" spans="2:8">
      <c r="B81" s="322">
        <v>39508</v>
      </c>
      <c r="C81" s="215">
        <v>0.25436472637992802</v>
      </c>
      <c r="D81" s="215">
        <v>0.33975945375572297</v>
      </c>
      <c r="E81" s="215">
        <v>0.115274786395949</v>
      </c>
      <c r="F81" s="215"/>
      <c r="G81" s="215">
        <v>3.9350268195989198E-2</v>
      </c>
      <c r="H81" s="215">
        <v>0.239734401267582</v>
      </c>
    </row>
    <row r="82" spans="2:8">
      <c r="B82" s="322">
        <v>39539</v>
      </c>
      <c r="C82" s="215">
        <v>0.25402912994222898</v>
      </c>
      <c r="D82" s="215">
        <v>0.33793843436141302</v>
      </c>
      <c r="E82" s="215">
        <v>0.12610439261012901</v>
      </c>
      <c r="F82" s="215"/>
      <c r="G82" s="215">
        <v>2.8273930691594399E-2</v>
      </c>
      <c r="H82" s="215">
        <v>0.240082426694254</v>
      </c>
    </row>
    <row r="83" spans="2:8">
      <c r="B83" s="322">
        <v>39569</v>
      </c>
      <c r="C83" s="215">
        <v>0.24410034405610401</v>
      </c>
      <c r="D83" s="215">
        <v>0.33621033297182401</v>
      </c>
      <c r="E83" s="215">
        <v>0.119159115064726</v>
      </c>
      <c r="F83" s="215"/>
      <c r="G83" s="215">
        <v>4.04576448156347E-2</v>
      </c>
      <c r="H83" s="215">
        <v>0.23129751885413899</v>
      </c>
    </row>
    <row r="84" spans="2:8">
      <c r="B84" s="322">
        <v>39600</v>
      </c>
      <c r="C84" s="215">
        <v>0.239644118836501</v>
      </c>
      <c r="D84" s="215">
        <v>0.32965771758919099</v>
      </c>
      <c r="E84" s="215">
        <v>0.131454072498423</v>
      </c>
      <c r="F84" s="215"/>
      <c r="G84" s="215">
        <v>0.109908657120265</v>
      </c>
      <c r="H84" s="215">
        <v>0.23005757738376001</v>
      </c>
    </row>
    <row r="85" spans="2:8">
      <c r="B85" s="322">
        <v>39630</v>
      </c>
      <c r="C85" s="215">
        <v>0.28481092356824</v>
      </c>
      <c r="D85" s="215">
        <v>0.38995793672421503</v>
      </c>
      <c r="E85" s="215">
        <v>0.14072974478382999</v>
      </c>
      <c r="F85" s="215"/>
      <c r="G85" s="215">
        <v>7.1532843041639205E-2</v>
      </c>
      <c r="H85" s="215">
        <v>0.27010020015222802</v>
      </c>
    </row>
    <row r="86" spans="2:8">
      <c r="B86" s="322">
        <v>39661</v>
      </c>
      <c r="C86" s="215">
        <v>0.28031235543712502</v>
      </c>
      <c r="D86" s="215">
        <v>0.40997364464064201</v>
      </c>
      <c r="E86" s="215">
        <v>0.14248557601746201</v>
      </c>
      <c r="F86" s="215"/>
      <c r="G86" s="215">
        <v>6.8977699708970705E-2</v>
      </c>
      <c r="H86" s="215">
        <v>0.26778704418043198</v>
      </c>
    </row>
    <row r="87" spans="2:8">
      <c r="B87" s="322">
        <v>39692</v>
      </c>
      <c r="C87" s="215">
        <v>0.27362770758044902</v>
      </c>
      <c r="D87" s="215">
        <v>0.40844481115714298</v>
      </c>
      <c r="E87" s="215">
        <v>0.14426247195606601</v>
      </c>
      <c r="F87" s="215"/>
      <c r="G87" s="215">
        <v>8.22690538270823E-2</v>
      </c>
      <c r="H87" s="215">
        <v>0.26272530776509001</v>
      </c>
    </row>
    <row r="88" spans="2:8">
      <c r="B88" s="322">
        <v>39722</v>
      </c>
      <c r="C88" s="215">
        <v>0.26563308337942898</v>
      </c>
      <c r="D88" s="215">
        <v>0.412732453315447</v>
      </c>
      <c r="E88" s="215">
        <v>0.149590829137207</v>
      </c>
      <c r="F88" s="215"/>
      <c r="G88" s="215">
        <v>9.9165796660766595E-2</v>
      </c>
      <c r="H88" s="215">
        <v>0.257473182349304</v>
      </c>
    </row>
    <row r="89" spans="2:8">
      <c r="B89" s="322">
        <v>39753</v>
      </c>
      <c r="C89" s="215">
        <v>0.25821045320804198</v>
      </c>
      <c r="D89" s="215">
        <v>0.41107891773594701</v>
      </c>
      <c r="E89" s="215">
        <v>0.15111216351422799</v>
      </c>
      <c r="F89" s="215"/>
      <c r="G89" s="215">
        <v>8.3013390694497896E-2</v>
      </c>
      <c r="H89" s="215">
        <v>0.25117136771505599</v>
      </c>
    </row>
    <row r="90" spans="2:8">
      <c r="B90" s="322">
        <v>39783</v>
      </c>
      <c r="C90" s="215">
        <v>0.20733293491028201</v>
      </c>
      <c r="D90" s="215">
        <v>0.37221809723749499</v>
      </c>
      <c r="E90" s="215">
        <v>8.9868191249252299E-2</v>
      </c>
      <c r="F90" s="215"/>
      <c r="G90" s="215">
        <v>4.1766945251963901E-2</v>
      </c>
      <c r="H90" s="215">
        <v>0.198960197984341</v>
      </c>
    </row>
    <row r="91" spans="2:8">
      <c r="B91" s="322">
        <v>39814</v>
      </c>
      <c r="C91" s="215">
        <v>0.12534477014155199</v>
      </c>
      <c r="D91" s="215">
        <v>0.17766179200813101</v>
      </c>
      <c r="E91" s="215">
        <v>0.129011019955246</v>
      </c>
      <c r="F91" s="215"/>
      <c r="G91" s="215">
        <v>0.179496018108348</v>
      </c>
      <c r="H91" s="215">
        <v>0.130215767254166</v>
      </c>
    </row>
    <row r="92" spans="2:8">
      <c r="B92" s="322">
        <v>39845</v>
      </c>
      <c r="C92" s="215">
        <v>0.121752392675729</v>
      </c>
      <c r="D92" s="215">
        <v>0.19504426167223901</v>
      </c>
      <c r="E92" s="215">
        <v>9.4654934014655495E-2</v>
      </c>
      <c r="F92" s="215"/>
      <c r="G92" s="215">
        <v>9.2825848985107498E-2</v>
      </c>
      <c r="H92" s="215">
        <v>0.122994229044101</v>
      </c>
    </row>
    <row r="93" spans="2:8">
      <c r="B93" s="322">
        <v>39873</v>
      </c>
      <c r="C93" s="215">
        <v>0.13174989963980799</v>
      </c>
      <c r="D93" s="215">
        <v>0.27897953298338002</v>
      </c>
      <c r="E93" s="215">
        <v>0.115012135307833</v>
      </c>
      <c r="F93" s="215"/>
      <c r="G93" s="215">
        <v>9.3283441205600601E-2</v>
      </c>
      <c r="H93" s="215">
        <v>0.13881359856677999</v>
      </c>
    </row>
    <row r="94" spans="2:8">
      <c r="B94" s="322">
        <v>39904</v>
      </c>
      <c r="C94" s="215">
        <v>0.13441806490526001</v>
      </c>
      <c r="D94" s="215">
        <v>0.29113919704900898</v>
      </c>
      <c r="E94" s="215">
        <v>0.115646668598045</v>
      </c>
      <c r="F94" s="215"/>
      <c r="G94" s="215">
        <v>0.119580423147118</v>
      </c>
      <c r="H94" s="215">
        <v>0.14214267974985501</v>
      </c>
    </row>
    <row r="95" spans="2:8">
      <c r="B95" s="322">
        <v>39934</v>
      </c>
      <c r="C95" s="215">
        <v>0.13724972456616299</v>
      </c>
      <c r="D95" s="215">
        <v>0.31514479489375202</v>
      </c>
      <c r="E95" s="215">
        <v>0.110128137815071</v>
      </c>
      <c r="F95" s="215"/>
      <c r="G95" s="215">
        <v>0.14012927290339899</v>
      </c>
      <c r="H95" s="215">
        <v>0.145581364203415</v>
      </c>
    </row>
    <row r="96" spans="2:8">
      <c r="B96" s="322">
        <v>39965</v>
      </c>
      <c r="C96" s="215">
        <v>0.134875099576303</v>
      </c>
      <c r="D96" s="215">
        <v>0.28892167641493</v>
      </c>
      <c r="E96" s="215">
        <v>0.110000063484311</v>
      </c>
      <c r="F96" s="215"/>
      <c r="G96" s="215">
        <v>0.13093414433769701</v>
      </c>
      <c r="H96" s="215">
        <v>0.14172431662211299</v>
      </c>
    </row>
    <row r="97" spans="2:8">
      <c r="B97" s="322">
        <v>39995</v>
      </c>
      <c r="C97" s="215">
        <v>0.13183376634386301</v>
      </c>
      <c r="D97" s="215">
        <v>0.27716487370306397</v>
      </c>
      <c r="E97" s="215">
        <v>0.102410217883896</v>
      </c>
      <c r="F97" s="215"/>
      <c r="G97" s="215">
        <v>0.11504926227743</v>
      </c>
      <c r="H97" s="215">
        <v>0.13729668404780401</v>
      </c>
    </row>
    <row r="98" spans="2:8">
      <c r="B98" s="322">
        <v>40026</v>
      </c>
      <c r="C98" s="215">
        <v>0.13279775030947399</v>
      </c>
      <c r="D98" s="215">
        <v>0.271823969622911</v>
      </c>
      <c r="E98" s="215">
        <v>0.10908093957446</v>
      </c>
      <c r="F98" s="215"/>
      <c r="G98" s="215">
        <v>0.11504005863323501</v>
      </c>
      <c r="H98" s="215">
        <v>0.13843951735309201</v>
      </c>
    </row>
    <row r="99" spans="2:8">
      <c r="B99" s="322">
        <v>40057</v>
      </c>
      <c r="C99" s="215">
        <v>0.132521670166211</v>
      </c>
      <c r="D99" s="215">
        <v>0.28460515169390999</v>
      </c>
      <c r="E99" s="215">
        <v>0.10856569948443701</v>
      </c>
      <c r="F99" s="215"/>
      <c r="G99" s="215">
        <v>0.105311325665158</v>
      </c>
      <c r="H99" s="215">
        <v>0.138721341778484</v>
      </c>
    </row>
    <row r="100" spans="2:8">
      <c r="B100" s="322">
        <v>40087</v>
      </c>
      <c r="C100" s="215">
        <v>0.131589890624702</v>
      </c>
      <c r="D100" s="215">
        <v>0.28891144490791898</v>
      </c>
      <c r="E100" s="215">
        <v>0.108615320258259</v>
      </c>
      <c r="F100" s="215"/>
      <c r="G100" s="215">
        <v>8.4067566517100498E-2</v>
      </c>
      <c r="H100" s="215">
        <v>0.13780354384013399</v>
      </c>
    </row>
    <row r="101" spans="2:8">
      <c r="B101" s="322">
        <v>40118</v>
      </c>
      <c r="C101" s="215">
        <v>0.13130208243878699</v>
      </c>
      <c r="D101" s="215">
        <v>0.28136834689955798</v>
      </c>
      <c r="E101" s="215">
        <v>0.103909554041097</v>
      </c>
      <c r="F101" s="215"/>
      <c r="G101" s="215">
        <v>6.0387239339731398E-2</v>
      </c>
      <c r="H101" s="215">
        <v>0.136051704955446</v>
      </c>
    </row>
    <row r="102" spans="2:8">
      <c r="B102" s="322">
        <v>40148</v>
      </c>
      <c r="C102" s="215">
        <v>0.13654219237587401</v>
      </c>
      <c r="D102" s="215">
        <v>0.25340817554065598</v>
      </c>
      <c r="E102" s="215">
        <v>9.5247527539271903E-2</v>
      </c>
      <c r="F102" s="215"/>
      <c r="G102" s="215">
        <v>4.7403222111796303E-2</v>
      </c>
      <c r="H102" s="215">
        <v>0.13678649625391801</v>
      </c>
    </row>
    <row r="103" spans="2:8">
      <c r="B103" s="322">
        <v>40179</v>
      </c>
      <c r="C103" s="215">
        <v>0.10321254078970001</v>
      </c>
      <c r="D103" s="215">
        <v>0.22386184357949199</v>
      </c>
      <c r="E103" s="215">
        <v>0.121050224622463</v>
      </c>
      <c r="F103" s="215"/>
      <c r="G103" s="215">
        <v>-7.5069906310241394E-2</v>
      </c>
      <c r="H103" s="215">
        <v>0.11041784321883</v>
      </c>
    </row>
    <row r="104" spans="2:8">
      <c r="B104" s="322">
        <v>40210</v>
      </c>
      <c r="C104" s="215">
        <v>0.103561921314359</v>
      </c>
      <c r="D104" s="215">
        <v>0.217751885339905</v>
      </c>
      <c r="E104" s="215">
        <v>9.8169562406275196E-2</v>
      </c>
      <c r="F104" s="215"/>
      <c r="G104" s="215">
        <v>-5.3150772663904E-2</v>
      </c>
      <c r="H104" s="215">
        <v>0.107837701731688</v>
      </c>
    </row>
    <row r="105" spans="2:8">
      <c r="B105" s="322">
        <v>40238</v>
      </c>
      <c r="C105" s="215">
        <v>0.113018998198541</v>
      </c>
      <c r="D105" s="215">
        <v>0.28428869745392399</v>
      </c>
      <c r="E105" s="215">
        <v>0.113593535317007</v>
      </c>
      <c r="F105" s="215"/>
      <c r="G105" s="215">
        <v>4.9739539693793203E-2</v>
      </c>
      <c r="H105" s="215">
        <v>0.123341924202457</v>
      </c>
    </row>
    <row r="106" spans="2:8">
      <c r="B106" s="322">
        <v>40269</v>
      </c>
      <c r="C106" s="215">
        <v>0.115277136177537</v>
      </c>
      <c r="D106" s="215">
        <v>0.26919947319026499</v>
      </c>
      <c r="E106" s="215">
        <v>0.112481744075868</v>
      </c>
      <c r="F106" s="215"/>
      <c r="G106" s="215">
        <v>5.64782082053253E-2</v>
      </c>
      <c r="H106" s="215">
        <v>0.124040408949948</v>
      </c>
    </row>
    <row r="107" spans="2:8">
      <c r="B107" s="322">
        <v>40299</v>
      </c>
      <c r="C107" s="215">
        <v>0.120726034613358</v>
      </c>
      <c r="D107" s="215">
        <v>0.27764994321182601</v>
      </c>
      <c r="E107" s="215">
        <v>0.114342687952668</v>
      </c>
      <c r="F107" s="215"/>
      <c r="G107" s="215">
        <v>4.69466687214595E-2</v>
      </c>
      <c r="H107" s="215">
        <v>0.12887750002528101</v>
      </c>
    </row>
    <row r="108" spans="2:8">
      <c r="B108" s="322">
        <v>40330</v>
      </c>
      <c r="C108" s="215">
        <v>0.127377805624038</v>
      </c>
      <c r="D108" s="215">
        <v>0.27674875015670097</v>
      </c>
      <c r="E108" s="215">
        <v>0.119950410589547</v>
      </c>
      <c r="F108" s="215"/>
      <c r="G108" s="215">
        <v>3.5605886938919501E-2</v>
      </c>
      <c r="H108" s="215">
        <v>0.13453404212446801</v>
      </c>
    </row>
    <row r="109" spans="2:8">
      <c r="B109" s="322">
        <v>40360</v>
      </c>
      <c r="C109" s="215">
        <v>0.130291172881982</v>
      </c>
      <c r="D109" s="215">
        <v>0.26757831302930901</v>
      </c>
      <c r="E109" s="215">
        <v>0.118973369541879</v>
      </c>
      <c r="F109" s="215"/>
      <c r="G109" s="215">
        <v>4.9023895649426601E-2</v>
      </c>
      <c r="H109" s="215">
        <v>0.13630715872659699</v>
      </c>
    </row>
    <row r="110" spans="2:8">
      <c r="B110" s="322">
        <v>40391</v>
      </c>
      <c r="C110" s="215">
        <v>0.13645901938489299</v>
      </c>
      <c r="D110" s="215">
        <v>0.27192241426605701</v>
      </c>
      <c r="E110" s="215">
        <v>0.12005402764345199</v>
      </c>
      <c r="F110" s="215"/>
      <c r="G110" s="215">
        <v>5.3668729273123203E-2</v>
      </c>
      <c r="H110" s="215">
        <v>0.14164323026306599</v>
      </c>
    </row>
    <row r="111" spans="2:8">
      <c r="B111" s="322">
        <v>40422</v>
      </c>
      <c r="C111" s="215">
        <v>0.141208415293093</v>
      </c>
      <c r="D111" s="215">
        <v>0.29606354739828999</v>
      </c>
      <c r="E111" s="215">
        <v>0.121242774080684</v>
      </c>
      <c r="F111" s="215"/>
      <c r="G111" s="215">
        <v>5.6132290778547901E-2</v>
      </c>
      <c r="H111" s="215">
        <v>0.14710827511090599</v>
      </c>
    </row>
    <row r="112" spans="2:8">
      <c r="B112" s="322">
        <v>40452</v>
      </c>
      <c r="C112" s="215">
        <v>0.144673383854723</v>
      </c>
      <c r="D112" s="215">
        <v>0.29740683360138997</v>
      </c>
      <c r="E112" s="215">
        <v>0.120775585183249</v>
      </c>
      <c r="F112" s="215"/>
      <c r="G112" s="215">
        <v>7.44128975500188E-2</v>
      </c>
      <c r="H112" s="215">
        <v>0.150156615019296</v>
      </c>
    </row>
    <row r="113" spans="2:8">
      <c r="B113" s="322">
        <v>40483</v>
      </c>
      <c r="C113" s="215">
        <v>0.14699251014432499</v>
      </c>
      <c r="D113" s="215">
        <v>0.29153020548866398</v>
      </c>
      <c r="E113" s="215">
        <v>0.12116083837957101</v>
      </c>
      <c r="F113" s="215"/>
      <c r="G113" s="215">
        <v>6.9371536763141298E-2</v>
      </c>
      <c r="H113" s="215">
        <v>0.15154318275012801</v>
      </c>
    </row>
    <row r="114" spans="2:8">
      <c r="B114" s="322">
        <v>40513</v>
      </c>
      <c r="C114" s="215">
        <v>0.15303256183653699</v>
      </c>
      <c r="D114" s="215">
        <v>0.26892736096549003</v>
      </c>
      <c r="E114" s="215">
        <v>0.112920990842418</v>
      </c>
      <c r="F114" s="215"/>
      <c r="G114" s="215">
        <v>6.7372372227331306E-2</v>
      </c>
      <c r="H114" s="215">
        <v>0.15356489221046299</v>
      </c>
    </row>
    <row r="115" spans="2:8">
      <c r="B115" s="322">
        <v>40544</v>
      </c>
      <c r="C115" s="215">
        <v>0.17687031887643001</v>
      </c>
      <c r="D115" s="215">
        <v>0.23318343105681799</v>
      </c>
      <c r="E115" s="215">
        <v>0.13653492157694899</v>
      </c>
      <c r="F115" s="215"/>
      <c r="G115" s="215">
        <v>4.4483060195114499E-2</v>
      </c>
      <c r="H115" s="215">
        <v>0.17337012704677299</v>
      </c>
    </row>
    <row r="116" spans="2:8">
      <c r="B116" s="322">
        <v>40575</v>
      </c>
      <c r="C116" s="215">
        <v>0.17012613604639301</v>
      </c>
      <c r="D116" s="215">
        <v>0.23693301304952299</v>
      </c>
      <c r="E116" s="215">
        <v>0.12588028531932</v>
      </c>
      <c r="F116" s="215"/>
      <c r="G116" s="215">
        <v>3.8670152395741002E-2</v>
      </c>
      <c r="H116" s="215">
        <v>0.166822596675262</v>
      </c>
    </row>
    <row r="117" spans="2:8">
      <c r="B117" s="322">
        <v>40603</v>
      </c>
      <c r="C117" s="215">
        <v>0.17619055029197001</v>
      </c>
      <c r="D117" s="215">
        <v>0.30208368854309398</v>
      </c>
      <c r="E117" s="215">
        <v>0.12342552860891801</v>
      </c>
      <c r="F117" s="215"/>
      <c r="G117" s="215">
        <v>8.1903894749660505E-2</v>
      </c>
      <c r="H117" s="215">
        <v>0.17632709549858999</v>
      </c>
    </row>
    <row r="118" spans="2:8">
      <c r="B118" s="322">
        <v>40634</v>
      </c>
      <c r="C118" s="215">
        <v>0.177305601080015</v>
      </c>
      <c r="D118" s="215">
        <v>0.29933552822618897</v>
      </c>
      <c r="E118" s="215">
        <v>0.118378027928578</v>
      </c>
      <c r="F118" s="215"/>
      <c r="G118" s="215">
        <v>5.9491593541082501E-2</v>
      </c>
      <c r="H118" s="215">
        <v>0.17587773194436901</v>
      </c>
    </row>
    <row r="119" spans="2:8">
      <c r="B119" s="322">
        <v>40664</v>
      </c>
      <c r="C119" s="215">
        <v>0.18430807602247101</v>
      </c>
      <c r="D119" s="215">
        <v>0.29141702002545899</v>
      </c>
      <c r="E119" s="215">
        <v>0.12275008830369501</v>
      </c>
      <c r="F119" s="215"/>
      <c r="G119" s="215">
        <v>7.1295980780462107E-2</v>
      </c>
      <c r="H119" s="215">
        <v>0.181521656852661</v>
      </c>
    </row>
    <row r="120" spans="2:8">
      <c r="B120" s="322">
        <v>40695</v>
      </c>
      <c r="C120" s="215">
        <v>0.18985116295595</v>
      </c>
      <c r="D120" s="215">
        <v>0.28064727860351901</v>
      </c>
      <c r="E120" s="215">
        <v>0.12536702446600001</v>
      </c>
      <c r="F120" s="215"/>
      <c r="G120" s="215">
        <v>9.2087165332052301E-2</v>
      </c>
      <c r="H120" s="215">
        <v>0.185761103783494</v>
      </c>
    </row>
    <row r="121" spans="2:8">
      <c r="B121" s="322">
        <v>40725</v>
      </c>
      <c r="C121" s="215">
        <v>0.19300868146849201</v>
      </c>
      <c r="D121" s="215">
        <v>0.27607853445434899</v>
      </c>
      <c r="E121" s="215">
        <v>0.12365619998485999</v>
      </c>
      <c r="F121" s="215"/>
      <c r="G121" s="215">
        <v>9.8017992005355395E-2</v>
      </c>
      <c r="H121" s="215">
        <v>0.18773848313677899</v>
      </c>
    </row>
    <row r="122" spans="2:8">
      <c r="B122" s="322">
        <v>40756</v>
      </c>
      <c r="C122" s="215">
        <v>0.19447305448126301</v>
      </c>
      <c r="D122" s="215">
        <v>0.28140721527277901</v>
      </c>
      <c r="E122" s="215">
        <v>0.126981534297857</v>
      </c>
      <c r="F122" s="215"/>
      <c r="G122" s="215">
        <v>8.6464596817701606E-2</v>
      </c>
      <c r="H122" s="215">
        <v>0.189448617067208</v>
      </c>
    </row>
    <row r="123" spans="2:8">
      <c r="B123" s="322">
        <v>40787</v>
      </c>
      <c r="C123" s="215">
        <v>0.19404736892813301</v>
      </c>
      <c r="D123" s="215">
        <v>0.27403936574259602</v>
      </c>
      <c r="E123" s="215">
        <v>0.12639557237190799</v>
      </c>
      <c r="F123" s="215"/>
      <c r="G123" s="215">
        <v>0.107212558558129</v>
      </c>
      <c r="H123" s="215">
        <v>0.18881612330891601</v>
      </c>
    </row>
    <row r="124" spans="2:8">
      <c r="B124" s="322">
        <v>40817</v>
      </c>
      <c r="C124" s="215">
        <v>0.19209946097606301</v>
      </c>
      <c r="D124" s="215">
        <v>0.28835083057382099</v>
      </c>
      <c r="E124" s="215">
        <v>0.128251002384108</v>
      </c>
      <c r="F124" s="215"/>
      <c r="G124" s="215">
        <v>0.107561424414208</v>
      </c>
      <c r="H124" s="215">
        <v>0.18844059729944301</v>
      </c>
    </row>
    <row r="125" spans="2:8">
      <c r="B125" s="322">
        <v>40848</v>
      </c>
      <c r="C125" s="215">
        <v>0.188471452822456</v>
      </c>
      <c r="D125" s="215">
        <v>0.286512757537214</v>
      </c>
      <c r="E125" s="215">
        <v>0.129549330407142</v>
      </c>
      <c r="F125" s="215"/>
      <c r="G125" s="215">
        <v>0.11729447029838801</v>
      </c>
      <c r="H125" s="215">
        <v>0.185764229530475</v>
      </c>
    </row>
    <row r="126" spans="2:8">
      <c r="B126" s="322">
        <v>40878</v>
      </c>
      <c r="C126" s="215">
        <v>0.194410431508306</v>
      </c>
      <c r="D126" s="215">
        <v>0.27167186889562001</v>
      </c>
      <c r="E126" s="215">
        <v>0.11883281653771301</v>
      </c>
      <c r="F126" s="215"/>
      <c r="G126" s="215">
        <v>8.8060263891600904E-2</v>
      </c>
      <c r="H126" s="215">
        <v>0.18691254774353999</v>
      </c>
    </row>
    <row r="127" spans="2:8">
      <c r="B127" s="322">
        <v>40909</v>
      </c>
      <c r="C127" s="215">
        <v>0.154578502887531</v>
      </c>
      <c r="D127" s="215">
        <v>0.198919286190884</v>
      </c>
      <c r="E127" s="215">
        <v>0.12528936379227401</v>
      </c>
      <c r="F127" s="215"/>
      <c r="G127" s="215">
        <v>0.23132369663509</v>
      </c>
      <c r="H127" s="215">
        <v>0.15482327968488899</v>
      </c>
    </row>
    <row r="128" spans="2:8">
      <c r="B128" s="322">
        <v>40940</v>
      </c>
      <c r="C128" s="215">
        <v>0.15316909269913601</v>
      </c>
      <c r="D128" s="215">
        <v>0.23759124292956099</v>
      </c>
      <c r="E128" s="215">
        <v>0.115069075698279</v>
      </c>
      <c r="F128" s="215"/>
      <c r="G128" s="215">
        <v>0.14771765177781401</v>
      </c>
      <c r="H128" s="215">
        <v>0.15367261327735801</v>
      </c>
    </row>
    <row r="129" spans="2:8">
      <c r="B129" s="322">
        <v>40969</v>
      </c>
      <c r="C129" s="215">
        <v>0.15547975689146901</v>
      </c>
      <c r="D129" s="215">
        <v>0.30202988599531</v>
      </c>
      <c r="E129" s="215">
        <v>0.12617668669912999</v>
      </c>
      <c r="F129" s="215"/>
      <c r="G129" s="215">
        <v>0.171007803819584</v>
      </c>
      <c r="H129" s="215">
        <v>0.16147610583697899</v>
      </c>
    </row>
    <row r="130" spans="2:8">
      <c r="B130" s="322">
        <v>41000</v>
      </c>
      <c r="C130" s="215">
        <v>0.15855805721275501</v>
      </c>
      <c r="D130" s="215">
        <v>0.30479793461306498</v>
      </c>
      <c r="E130" s="215">
        <v>0.119595688766176</v>
      </c>
      <c r="F130" s="215"/>
      <c r="G130" s="215">
        <v>0.15048930427026699</v>
      </c>
      <c r="H130" s="215">
        <v>0.16277404128668499</v>
      </c>
    </row>
    <row r="131" spans="2:8">
      <c r="B131" s="322">
        <v>41030</v>
      </c>
      <c r="C131" s="215">
        <v>0.15978958071764901</v>
      </c>
      <c r="D131" s="215">
        <v>0.26925073110405701</v>
      </c>
      <c r="E131" s="215">
        <v>0.12703725800196999</v>
      </c>
      <c r="F131" s="215"/>
      <c r="G131" s="215">
        <v>0.153639542184871</v>
      </c>
      <c r="H131" s="215">
        <v>0.16238115312843099</v>
      </c>
    </row>
    <row r="132" spans="2:8">
      <c r="B132" s="322">
        <v>41061</v>
      </c>
      <c r="C132" s="215">
        <v>0.155785266313303</v>
      </c>
      <c r="D132" s="215">
        <v>0.27020353816682602</v>
      </c>
      <c r="E132" s="215">
        <v>0.12315013835705101</v>
      </c>
      <c r="F132" s="215"/>
      <c r="G132" s="215">
        <v>0.13110498122881201</v>
      </c>
      <c r="H132" s="215">
        <v>0.15838157937268299</v>
      </c>
    </row>
    <row r="133" spans="2:8">
      <c r="B133" s="322">
        <v>41091</v>
      </c>
      <c r="C133" s="215">
        <v>0.15371033519194399</v>
      </c>
      <c r="D133" s="215">
        <v>0.27685715199635502</v>
      </c>
      <c r="E133" s="215">
        <v>0.12549756268569501</v>
      </c>
      <c r="F133" s="215"/>
      <c r="G133" s="215">
        <v>0.121079441694099</v>
      </c>
      <c r="H133" s="215">
        <v>0.157324903605498</v>
      </c>
    </row>
    <row r="134" spans="2:8">
      <c r="B134" s="322">
        <v>41122</v>
      </c>
      <c r="C134" s="215">
        <v>0.152781973050336</v>
      </c>
      <c r="D134" s="215">
        <v>0.27739780930976998</v>
      </c>
      <c r="E134" s="215">
        <v>0.1309176774711</v>
      </c>
      <c r="F134" s="215"/>
      <c r="G134" s="215">
        <v>9.3386399830222094E-2</v>
      </c>
      <c r="H134" s="215">
        <v>0.15693464700741999</v>
      </c>
    </row>
    <row r="135" spans="2:8">
      <c r="B135" s="322">
        <v>41153</v>
      </c>
      <c r="C135" s="215">
        <v>0.14926398928145099</v>
      </c>
      <c r="D135" s="215">
        <v>0.26323808441740798</v>
      </c>
      <c r="E135" s="215">
        <v>0.12494601128144101</v>
      </c>
      <c r="F135" s="215"/>
      <c r="G135" s="215">
        <v>9.7140565111422494E-2</v>
      </c>
      <c r="H135" s="215">
        <v>0.152481654043163</v>
      </c>
    </row>
    <row r="136" spans="2:8">
      <c r="B136" s="322">
        <v>41183</v>
      </c>
      <c r="C136" s="215">
        <v>0.14724208707414399</v>
      </c>
      <c r="D136" s="215">
        <v>0.26953616681745002</v>
      </c>
      <c r="E136" s="215">
        <v>0.12750825892398601</v>
      </c>
      <c r="F136" s="215"/>
      <c r="G136" s="215">
        <v>9.1281195363512202E-2</v>
      </c>
      <c r="H136" s="215">
        <v>0.15154758399734</v>
      </c>
    </row>
    <row r="137" spans="2:8">
      <c r="B137" s="322">
        <v>41214</v>
      </c>
      <c r="C137" s="215">
        <v>0.14109517499226401</v>
      </c>
      <c r="D137" s="215">
        <v>0.26984955168967401</v>
      </c>
      <c r="E137" s="215">
        <v>0.128979173690697</v>
      </c>
      <c r="F137" s="215"/>
      <c r="G137" s="215">
        <v>8.6200121900749202E-2</v>
      </c>
      <c r="H137" s="215">
        <v>0.146864500978725</v>
      </c>
    </row>
    <row r="138" spans="2:8">
      <c r="B138" s="322">
        <v>41244</v>
      </c>
      <c r="C138" s="215">
        <v>0.13211884757551701</v>
      </c>
      <c r="D138" s="215">
        <v>0.200269452402417</v>
      </c>
      <c r="E138" s="215">
        <v>0.111403523853745</v>
      </c>
      <c r="F138" s="215"/>
      <c r="G138" s="215">
        <v>9.2316423216432505E-2</v>
      </c>
      <c r="H138" s="215">
        <v>0.13306152319661299</v>
      </c>
    </row>
    <row r="139" spans="2:8">
      <c r="B139" s="322">
        <v>41275</v>
      </c>
      <c r="C139" s="215">
        <v>9.0572443630840896E-2</v>
      </c>
      <c r="D139" s="215">
        <v>0.166039770427685</v>
      </c>
      <c r="E139" s="215">
        <v>0.12233865055867101</v>
      </c>
      <c r="F139" s="215"/>
      <c r="G139" s="215">
        <v>-0.120173475196588</v>
      </c>
      <c r="H139" s="215">
        <v>9.7345042306548099E-2</v>
      </c>
    </row>
    <row r="140" spans="2:8">
      <c r="B140" s="322">
        <v>41306</v>
      </c>
      <c r="C140" s="215">
        <v>7.8067424447996595E-2</v>
      </c>
      <c r="D140" s="215">
        <v>0.16241734747710701</v>
      </c>
      <c r="E140" s="215">
        <v>9.4590294547765602E-2</v>
      </c>
      <c r="F140" s="215"/>
      <c r="G140" s="215">
        <v>2.5193649742484999E-2</v>
      </c>
      <c r="H140" s="215">
        <v>8.5436364588199504E-2</v>
      </c>
    </row>
    <row r="141" spans="2:8">
      <c r="B141" s="322">
        <v>41334</v>
      </c>
      <c r="C141" s="215">
        <v>8.3542294593721395E-2</v>
      </c>
      <c r="D141" s="215">
        <v>0.17458920620865201</v>
      </c>
      <c r="E141" s="215">
        <v>0.10382743164048901</v>
      </c>
      <c r="F141" s="215"/>
      <c r="G141" s="215">
        <v>0.142511798407883</v>
      </c>
      <c r="H141" s="215">
        <v>9.3476827216613004E-2</v>
      </c>
    </row>
    <row r="142" spans="2:8">
      <c r="B142" s="322">
        <v>41365</v>
      </c>
      <c r="C142" s="215">
        <v>8.6320219609128196E-2</v>
      </c>
      <c r="D142" s="215">
        <v>0.169949306144176</v>
      </c>
      <c r="E142" s="215">
        <v>0.109180987809082</v>
      </c>
      <c r="F142" s="215"/>
      <c r="G142" s="215">
        <v>0.11723209105526999</v>
      </c>
      <c r="H142" s="215">
        <v>9.5706403502205897E-2</v>
      </c>
    </row>
    <row r="143" spans="2:8">
      <c r="B143" s="322">
        <v>41395</v>
      </c>
      <c r="C143" s="215">
        <v>9.0178856516045194E-2</v>
      </c>
      <c r="D143" s="215">
        <v>0.15036891392736401</v>
      </c>
      <c r="E143" s="215">
        <v>0.107796520722981</v>
      </c>
      <c r="F143" s="215"/>
      <c r="G143" s="215">
        <v>9.5815629412476205E-2</v>
      </c>
      <c r="H143" s="215">
        <v>9.6863388982524806E-2</v>
      </c>
    </row>
    <row r="144" spans="2:8">
      <c r="B144" s="322">
        <v>41426</v>
      </c>
      <c r="C144" s="215">
        <v>9.3928854963383906E-2</v>
      </c>
      <c r="D144" s="215">
        <v>0.140457790759725</v>
      </c>
      <c r="E144" s="215">
        <v>0.11805406490529601</v>
      </c>
      <c r="F144" s="215"/>
      <c r="G144" s="215">
        <v>0.23112797265087701</v>
      </c>
      <c r="H144" s="215">
        <v>0.102617572759006</v>
      </c>
    </row>
    <row r="145" spans="2:8">
      <c r="B145" s="322">
        <v>41456</v>
      </c>
      <c r="C145" s="215">
        <v>9.7205768127627601E-2</v>
      </c>
      <c r="D145" s="215">
        <v>0.14645217990964801</v>
      </c>
      <c r="E145" s="215">
        <v>0.116282672901613</v>
      </c>
      <c r="F145" s="215"/>
      <c r="G145" s="215">
        <v>0.20654778902302201</v>
      </c>
      <c r="H145" s="215">
        <v>0.104959419093687</v>
      </c>
    </row>
    <row r="146" spans="2:8">
      <c r="B146" s="322">
        <v>41487</v>
      </c>
      <c r="C146" s="215">
        <v>9.8752787849222201E-2</v>
      </c>
      <c r="D146" s="215">
        <v>0.14966055122890301</v>
      </c>
      <c r="E146" s="215">
        <v>0.115804106102449</v>
      </c>
      <c r="F146" s="215"/>
      <c r="G146" s="215">
        <v>0.19650933163805101</v>
      </c>
      <c r="H146" s="215">
        <v>0.10616443754013399</v>
      </c>
    </row>
    <row r="147" spans="2:8">
      <c r="B147" s="322">
        <v>41518</v>
      </c>
      <c r="C147" s="215">
        <v>9.9806423232433397E-2</v>
      </c>
      <c r="D147" s="215">
        <v>0.17073535836419201</v>
      </c>
      <c r="E147" s="215">
        <v>0.114959055950137</v>
      </c>
      <c r="F147" s="215"/>
      <c r="G147" s="215">
        <v>0.16295412584231</v>
      </c>
      <c r="H147" s="215">
        <v>0.107702222223857</v>
      </c>
    </row>
    <row r="148" spans="2:8">
      <c r="B148" s="322">
        <v>41548</v>
      </c>
      <c r="C148" s="215">
        <v>0.10189013614084701</v>
      </c>
      <c r="D148" s="215">
        <v>0.174695699777692</v>
      </c>
      <c r="E148" s="215">
        <v>0.113481439253102</v>
      </c>
      <c r="F148" s="215"/>
      <c r="G148" s="215">
        <v>0.14297482290748301</v>
      </c>
      <c r="H148" s="215">
        <v>0.109006206053804</v>
      </c>
    </row>
    <row r="149" spans="2:8">
      <c r="B149" s="322">
        <v>41579</v>
      </c>
      <c r="C149" s="215">
        <v>0.103857072570942</v>
      </c>
      <c r="D149" s="215">
        <v>0.171226149963878</v>
      </c>
      <c r="E149" s="215">
        <v>0.110398547831027</v>
      </c>
      <c r="F149" s="215"/>
      <c r="G149" s="215">
        <v>0.13308910646286801</v>
      </c>
      <c r="H149" s="215">
        <v>0.109640412699297</v>
      </c>
    </row>
    <row r="150" spans="2:8">
      <c r="B150" s="322">
        <v>41609</v>
      </c>
      <c r="C150" s="215">
        <v>0.102688617849009</v>
      </c>
      <c r="D150" s="215">
        <v>0.165811312925394</v>
      </c>
      <c r="E150" s="215">
        <v>9.3402952141059301E-2</v>
      </c>
      <c r="F150" s="215"/>
      <c r="G150" s="215">
        <v>9.6282843736124807E-2</v>
      </c>
      <c r="H150" s="215">
        <v>0.10472828335510299</v>
      </c>
    </row>
    <row r="151" spans="2:8">
      <c r="B151" s="322">
        <v>41640</v>
      </c>
      <c r="C151" s="215">
        <v>9.7759465682939195E-2</v>
      </c>
      <c r="D151" s="215">
        <v>0.18729873677847</v>
      </c>
      <c r="E151" s="215">
        <v>0.10310474106414</v>
      </c>
      <c r="F151" s="215"/>
      <c r="G151" s="215">
        <v>5.6795390226508501E-2</v>
      </c>
      <c r="H151" s="215">
        <v>0.103558543346711</v>
      </c>
    </row>
    <row r="152" spans="2:8">
      <c r="B152" s="322">
        <v>41671</v>
      </c>
      <c r="C152" s="215">
        <v>9.3968750962888897E-2</v>
      </c>
      <c r="D152" s="215">
        <v>0.16608877109456599</v>
      </c>
      <c r="E152" s="215">
        <v>8.3213595209300106E-2</v>
      </c>
      <c r="F152" s="215"/>
      <c r="G152" s="215">
        <v>3.3461866416062198E-2</v>
      </c>
      <c r="H152" s="215">
        <v>9.55387917912639E-2</v>
      </c>
    </row>
    <row r="153" spans="2:8">
      <c r="B153" s="322">
        <v>41699</v>
      </c>
      <c r="C153" s="215">
        <v>9.7659908535219095E-2</v>
      </c>
      <c r="D153" s="215">
        <v>0.16683954013257801</v>
      </c>
      <c r="E153" s="215">
        <v>8.6858835579885996E-2</v>
      </c>
      <c r="F153" s="215"/>
      <c r="G153" s="215">
        <v>4.2640884015485402E-2</v>
      </c>
      <c r="H153" s="215">
        <v>9.9130919150452093E-2</v>
      </c>
    </row>
    <row r="154" spans="2:8">
      <c r="B154" s="322">
        <v>41730</v>
      </c>
      <c r="C154" s="215">
        <v>0.100322473035177</v>
      </c>
      <c r="D154" s="215">
        <v>0.16726016037060301</v>
      </c>
      <c r="E154" s="215">
        <v>8.5881472339132306E-2</v>
      </c>
      <c r="F154" s="215"/>
      <c r="G154" s="215">
        <v>3.0525435549795799E-2</v>
      </c>
      <c r="H154" s="215">
        <v>0.100746980302531</v>
      </c>
    </row>
    <row r="155" spans="2:8">
      <c r="B155" s="322">
        <v>41760</v>
      </c>
      <c r="C155" s="215">
        <v>0.10171066827983299</v>
      </c>
      <c r="D155" s="215">
        <v>0.174069252873219</v>
      </c>
      <c r="E155" s="215">
        <v>7.6528894393218597E-2</v>
      </c>
      <c r="F155" s="215"/>
      <c r="G155" s="215">
        <v>3.60389787240789E-2</v>
      </c>
      <c r="H155" s="215">
        <v>0.100674406613492</v>
      </c>
    </row>
    <row r="156" spans="2:8">
      <c r="B156" s="322">
        <v>41791</v>
      </c>
      <c r="C156" s="215">
        <v>0.103169565237239</v>
      </c>
      <c r="D156" s="215">
        <v>0.166236413498452</v>
      </c>
      <c r="E156" s="215">
        <v>8.1445941952806397E-2</v>
      </c>
      <c r="F156" s="215"/>
      <c r="G156" s="215">
        <v>3.8062699736656297E-2</v>
      </c>
      <c r="H156" s="215">
        <v>0.10215268024427999</v>
      </c>
    </row>
    <row r="157" spans="2:8">
      <c r="B157" s="322">
        <v>41821</v>
      </c>
      <c r="C157" s="215">
        <v>0.104297467048366</v>
      </c>
      <c r="D157" s="215">
        <v>0.16120877703462899</v>
      </c>
      <c r="E157" s="215">
        <v>8.43223681772335E-2</v>
      </c>
      <c r="F157" s="215"/>
      <c r="G157" s="215">
        <v>3.4845743149331303E-2</v>
      </c>
      <c r="H157" s="215">
        <v>0.10308743324433201</v>
      </c>
    </row>
    <row r="158" spans="2:8">
      <c r="B158" s="322">
        <v>41852</v>
      </c>
      <c r="C158" s="215">
        <v>0.106737811646192</v>
      </c>
      <c r="D158" s="215">
        <v>0.15617119990856701</v>
      </c>
      <c r="E158" s="215">
        <v>8.7253421194570802E-2</v>
      </c>
      <c r="F158" s="215"/>
      <c r="G158" s="215">
        <v>3.4909840402891898E-2</v>
      </c>
      <c r="H158" s="215">
        <v>0.105072659207743</v>
      </c>
    </row>
    <row r="159" spans="2:8">
      <c r="B159" s="322">
        <v>41883</v>
      </c>
      <c r="C159" s="215">
        <v>0.10804308050731599</v>
      </c>
      <c r="D159" s="215">
        <v>0.16942096415885599</v>
      </c>
      <c r="E159" s="215">
        <v>9.0349712426821896E-2</v>
      </c>
      <c r="F159" s="215"/>
      <c r="G159" s="215">
        <v>3.4111909532658601E-2</v>
      </c>
      <c r="H159" s="215">
        <v>0.10736769709755301</v>
      </c>
    </row>
    <row r="160" spans="2:8">
      <c r="B160" s="322">
        <v>41913</v>
      </c>
      <c r="C160" s="215">
        <v>0.11459654355821999</v>
      </c>
      <c r="D160" s="215">
        <v>0.183245528527718</v>
      </c>
      <c r="E160" s="215">
        <v>9.1649578797464604E-2</v>
      </c>
      <c r="F160" s="215"/>
      <c r="G160" s="215">
        <v>2.69751853425493E-2</v>
      </c>
      <c r="H160" s="215">
        <v>0.113165331777134</v>
      </c>
    </row>
    <row r="161" spans="2:8">
      <c r="B161" s="322">
        <v>41944</v>
      </c>
      <c r="C161" s="215">
        <v>0.11729972597526001</v>
      </c>
      <c r="D161" s="215">
        <v>0.186341935245325</v>
      </c>
      <c r="E161" s="215">
        <v>9.2215292211830002E-2</v>
      </c>
      <c r="F161" s="215"/>
      <c r="G161" s="215">
        <v>2.8150998337343001E-2</v>
      </c>
      <c r="H161" s="215">
        <v>0.115459910080077</v>
      </c>
    </row>
    <row r="162" spans="2:8">
      <c r="B162" s="322">
        <v>41974</v>
      </c>
      <c r="C162" s="215">
        <v>0.120050515476048</v>
      </c>
      <c r="D162" s="215">
        <v>0.178604554012084</v>
      </c>
      <c r="E162" s="215">
        <v>8.6638162954066095E-2</v>
      </c>
      <c r="F162" s="215"/>
      <c r="G162" s="215">
        <v>4.3180214948758802E-2</v>
      </c>
      <c r="H162" s="215">
        <v>0.115946225317042</v>
      </c>
    </row>
    <row r="163" spans="2:8">
      <c r="B163" s="322">
        <v>42005</v>
      </c>
      <c r="C163" s="215">
        <v>0.10229146542613</v>
      </c>
      <c r="D163" s="215">
        <v>0.163321126279693</v>
      </c>
      <c r="E163" s="215">
        <v>0.105256228578142</v>
      </c>
      <c r="F163" s="215">
        <v>1.0933693385513901</v>
      </c>
      <c r="G163" s="215">
        <v>0.52132249037145395</v>
      </c>
      <c r="H163" s="215">
        <v>0.11671905457592199</v>
      </c>
    </row>
    <row r="164" spans="2:8">
      <c r="B164" s="322">
        <v>42036</v>
      </c>
      <c r="C164" s="215">
        <v>9.6411259143019706E-2</v>
      </c>
      <c r="D164" s="215">
        <v>0.155679344661696</v>
      </c>
      <c r="E164" s="215">
        <v>9.4902790353536298E-2</v>
      </c>
      <c r="F164" s="215">
        <v>0.423818656047456</v>
      </c>
      <c r="G164" s="215">
        <v>0.241229887718135</v>
      </c>
      <c r="H164" s="215">
        <v>0.103626652328454</v>
      </c>
    </row>
    <row r="165" spans="2:8">
      <c r="B165" s="322">
        <v>42064</v>
      </c>
      <c r="C165" s="215">
        <v>0.10192004161871999</v>
      </c>
      <c r="D165" s="215">
        <v>0.165646251423926</v>
      </c>
      <c r="E165" s="215">
        <v>9.6581129991598194E-2</v>
      </c>
      <c r="F165" s="215">
        <v>0.26836940871020898</v>
      </c>
      <c r="G165" s="215">
        <v>0.173193282042823</v>
      </c>
      <c r="H165" s="215">
        <v>0.106896382781212</v>
      </c>
    </row>
    <row r="166" spans="2:8">
      <c r="B166" s="322">
        <v>42095</v>
      </c>
      <c r="C166" s="215">
        <v>0.103767761127735</v>
      </c>
      <c r="D166" s="215">
        <v>0.16471870479679901</v>
      </c>
      <c r="E166" s="215">
        <v>9.6791474676812206E-2</v>
      </c>
      <c r="F166" s="215">
        <v>0.196884177822224</v>
      </c>
      <c r="G166" s="215">
        <v>0.104048845436432</v>
      </c>
      <c r="H166" s="215">
        <v>0.106725625044484</v>
      </c>
    </row>
    <row r="167" spans="2:8">
      <c r="B167" s="322">
        <v>42125</v>
      </c>
      <c r="C167" s="215">
        <v>0.101898719201779</v>
      </c>
      <c r="D167" s="215">
        <v>0.166835273951848</v>
      </c>
      <c r="E167" s="215">
        <v>9.3097827200343097E-2</v>
      </c>
      <c r="F167" s="215">
        <v>0.173899258619054</v>
      </c>
      <c r="G167" s="215">
        <v>6.4750784884540294E-2</v>
      </c>
      <c r="H167" s="215">
        <v>0.10401526345072699</v>
      </c>
    </row>
    <row r="168" spans="2:8">
      <c r="B168" s="322">
        <v>42156</v>
      </c>
      <c r="C168" s="215">
        <v>0.106737662869635</v>
      </c>
      <c r="D168" s="215">
        <v>0.16902623208452799</v>
      </c>
      <c r="E168" s="215">
        <v>9.5749865621453795E-2</v>
      </c>
      <c r="F168" s="215">
        <v>0.150107156622697</v>
      </c>
      <c r="G168" s="215">
        <v>4.7965350994585397E-2</v>
      </c>
      <c r="H168" s="215">
        <v>0.107771788515356</v>
      </c>
    </row>
    <row r="169" spans="2:8">
      <c r="B169" s="322">
        <v>42186</v>
      </c>
      <c r="C169" s="215">
        <v>0.102877002418613</v>
      </c>
      <c r="D169" s="215">
        <v>0.169010369928352</v>
      </c>
      <c r="E169" s="215">
        <v>9.4974283157264403E-2</v>
      </c>
      <c r="F169" s="215">
        <v>0.137957589527852</v>
      </c>
      <c r="G169" s="215">
        <v>9.15815139636494E-2</v>
      </c>
      <c r="H169" s="215">
        <v>0.105509425590085</v>
      </c>
    </row>
    <row r="170" spans="2:8">
      <c r="B170" s="322">
        <v>42217</v>
      </c>
      <c r="C170" s="215">
        <v>0.102028809388488</v>
      </c>
      <c r="D170" s="215">
        <v>0.158358597396352</v>
      </c>
      <c r="E170" s="215">
        <v>9.5392588516743898E-2</v>
      </c>
      <c r="F170" s="215">
        <v>0.12106394812843101</v>
      </c>
      <c r="G170" s="215">
        <v>6.6574813322927598E-2</v>
      </c>
      <c r="H170" s="215">
        <v>0.10376454766069</v>
      </c>
    </row>
    <row r="171" spans="2:8">
      <c r="B171" s="322">
        <v>42248</v>
      </c>
      <c r="C171" s="215">
        <v>9.9514538203293396E-2</v>
      </c>
      <c r="D171" s="215">
        <v>0.16628705145629299</v>
      </c>
      <c r="E171" s="215">
        <v>9.3486609460071798E-2</v>
      </c>
      <c r="F171" s="215">
        <v>0.11512900035901</v>
      </c>
      <c r="G171" s="215">
        <v>6.49841120966696E-2</v>
      </c>
      <c r="H171" s="215">
        <v>0.101999580139153</v>
      </c>
    </row>
    <row r="172" spans="2:8">
      <c r="B172" s="322">
        <v>42278</v>
      </c>
      <c r="C172" s="215">
        <v>9.7355968321762798E-2</v>
      </c>
      <c r="D172" s="215">
        <v>0.167426953873798</v>
      </c>
      <c r="E172" s="215">
        <v>0.10964743068141999</v>
      </c>
      <c r="F172" s="215">
        <v>0.11302113043664901</v>
      </c>
      <c r="G172" s="215">
        <v>6.1986683735044998E-2</v>
      </c>
      <c r="H172" s="215">
        <v>0.103368595223302</v>
      </c>
    </row>
    <row r="173" spans="2:8">
      <c r="B173" s="322">
        <v>42309</v>
      </c>
      <c r="C173" s="215">
        <v>9.3608661263254803E-2</v>
      </c>
      <c r="D173" s="215">
        <v>0.16975012416340601</v>
      </c>
      <c r="E173" s="215">
        <v>9.09373024521547E-2</v>
      </c>
      <c r="F173" s="215">
        <v>0.101079536084242</v>
      </c>
      <c r="G173" s="215">
        <v>5.3732846875794299E-2</v>
      </c>
      <c r="H173" s="215">
        <v>9.7136705329202599E-2</v>
      </c>
    </row>
    <row r="174" spans="2:8">
      <c r="B174" s="322">
        <v>42339</v>
      </c>
      <c r="C174" s="215">
        <v>8.9641954159828105E-2</v>
      </c>
      <c r="D174" s="215">
        <v>0.16056053181242</v>
      </c>
      <c r="E174" s="215">
        <v>8.2631728518579001E-2</v>
      </c>
      <c r="F174" s="215">
        <v>5.5971123774754203E-2</v>
      </c>
      <c r="G174" s="215">
        <v>4.2484301081263803E-2</v>
      </c>
      <c r="H174" s="215">
        <v>9.0520586666217207E-2</v>
      </c>
    </row>
    <row r="175" spans="2:8">
      <c r="B175" s="322">
        <v>42370</v>
      </c>
      <c r="C175" s="215">
        <v>6.7497408726934605E-2</v>
      </c>
      <c r="D175" s="215">
        <v>7.2561007484265402E-2</v>
      </c>
      <c r="E175" s="215">
        <v>6.6854585095116895E-2</v>
      </c>
      <c r="F175" s="215">
        <v>0.24940467932666899</v>
      </c>
      <c r="G175" s="215">
        <v>-0.28837611284302</v>
      </c>
      <c r="H175" s="215">
        <v>6.7858855770265E-2</v>
      </c>
    </row>
    <row r="176" spans="2:8">
      <c r="B176" s="322">
        <v>42401</v>
      </c>
      <c r="C176" s="215">
        <v>5.5624717265607602E-2</v>
      </c>
      <c r="D176" s="215">
        <v>7.0352131442632707E-2</v>
      </c>
      <c r="E176" s="215">
        <v>6.7608377079119999E-2</v>
      </c>
      <c r="F176" s="215">
        <v>0.12686554902206901</v>
      </c>
      <c r="G176" s="215">
        <v>-0.30495670597997099</v>
      </c>
      <c r="H176" s="215">
        <v>5.52192601326814E-2</v>
      </c>
    </row>
    <row r="177" spans="2:8">
      <c r="B177" s="322">
        <v>42430</v>
      </c>
      <c r="C177" s="215">
        <v>6.2461898649694002E-2</v>
      </c>
      <c r="D177" s="215">
        <v>7.9848845735254595E-2</v>
      </c>
      <c r="E177" s="215">
        <v>7.8839832510892702E-2</v>
      </c>
      <c r="F177" s="215">
        <v>9.8464669732541699E-2</v>
      </c>
      <c r="G177" s="215">
        <v>-5.7193544419117802E-2</v>
      </c>
      <c r="H177" s="215">
        <v>6.5931206491943603E-2</v>
      </c>
    </row>
    <row r="178" spans="2:8">
      <c r="B178" s="322">
        <v>42461</v>
      </c>
      <c r="C178" s="215">
        <v>5.9491875420183603E-2</v>
      </c>
      <c r="D178" s="215">
        <v>9.6406377430874102E-2</v>
      </c>
      <c r="E178" s="215">
        <v>7.7316380620641806E-2</v>
      </c>
      <c r="F178" s="215">
        <v>8.3045948839854097E-2</v>
      </c>
      <c r="G178" s="215">
        <v>-2.7300151438483002E-2</v>
      </c>
      <c r="H178" s="215">
        <v>6.4631250713671207E-2</v>
      </c>
    </row>
    <row r="179" spans="2:8">
      <c r="B179" s="322">
        <v>42491</v>
      </c>
      <c r="C179" s="215">
        <v>5.9980123425989601E-2</v>
      </c>
      <c r="D179" s="215">
        <v>0.113759380173679</v>
      </c>
      <c r="E179" s="215">
        <v>7.3570590297590693E-2</v>
      </c>
      <c r="F179" s="215">
        <v>6.9984971383236505E-2</v>
      </c>
      <c r="G179" s="215">
        <v>-4.4744937609437797E-2</v>
      </c>
      <c r="H179" s="215">
        <v>6.4628528214442704E-2</v>
      </c>
    </row>
    <row r="180" spans="2:8">
      <c r="B180" s="322">
        <v>42522</v>
      </c>
      <c r="C180" s="215">
        <v>6.0055320552125598E-2</v>
      </c>
      <c r="D180" s="215">
        <v>0.12258646246726</v>
      </c>
      <c r="E180" s="215">
        <v>7.6856341174336998E-2</v>
      </c>
      <c r="F180" s="215">
        <v>5.6919013441764699E-2</v>
      </c>
      <c r="G180" s="215">
        <v>6.5084949210558601E-3</v>
      </c>
      <c r="H180" s="215">
        <v>6.6317469427771905E-2</v>
      </c>
    </row>
    <row r="181" spans="2:8">
      <c r="B181" s="322">
        <v>42552</v>
      </c>
      <c r="C181" s="215">
        <v>6.0147033532843397E-2</v>
      </c>
      <c r="D181" s="215">
        <v>0.12138695556803999</v>
      </c>
      <c r="E181" s="215">
        <v>7.4260900859644999E-2</v>
      </c>
      <c r="F181" s="215">
        <v>6.30213026040157E-2</v>
      </c>
      <c r="G181" s="215">
        <v>-2.6583904541927099E-2</v>
      </c>
      <c r="H181" s="215">
        <v>6.5460527257055506E-2</v>
      </c>
    </row>
    <row r="182" spans="2:8">
      <c r="B182" s="322">
        <v>42583</v>
      </c>
      <c r="C182" s="215">
        <v>6.0866881355403198E-2</v>
      </c>
      <c r="D182" s="215">
        <v>0.119216308446796</v>
      </c>
      <c r="E182" s="215">
        <v>7.3212222346263706E-2</v>
      </c>
      <c r="F182" s="215">
        <v>5.2498884936598503E-2</v>
      </c>
      <c r="G182" s="215">
        <v>-6.7962335467623397E-2</v>
      </c>
      <c r="H182" s="215">
        <v>6.4546767935049904E-2</v>
      </c>
    </row>
    <row r="183" spans="2:8">
      <c r="B183" s="322">
        <v>42614</v>
      </c>
      <c r="C183" s="215">
        <v>6.2368098291607797E-2</v>
      </c>
      <c r="D183" s="215">
        <v>0.124796956379987</v>
      </c>
      <c r="E183" s="215">
        <v>7.3212942699343905E-2</v>
      </c>
      <c r="F183" s="215">
        <v>5.4224992588567E-2</v>
      </c>
      <c r="G183" s="215">
        <v>-5.5847982704364099E-2</v>
      </c>
      <c r="H183" s="215">
        <v>6.6179655921702302E-2</v>
      </c>
    </row>
    <row r="184" spans="2:8">
      <c r="B184" s="322">
        <v>42644</v>
      </c>
      <c r="C184" s="215">
        <v>6.3236488881368902E-2</v>
      </c>
      <c r="D184" s="215">
        <v>0.12136810841894501</v>
      </c>
      <c r="E184" s="215">
        <v>7.0385627739478193E-2</v>
      </c>
      <c r="F184" s="215">
        <v>5.1579872309197999E-2</v>
      </c>
      <c r="G184" s="215">
        <v>-5.8533991811912399E-2</v>
      </c>
      <c r="H184" s="215">
        <v>6.58439744445347E-2</v>
      </c>
    </row>
    <row r="185" spans="2:8">
      <c r="B185" s="322">
        <v>42675</v>
      </c>
      <c r="C185" s="215">
        <v>6.4173334500891896E-2</v>
      </c>
      <c r="D185" s="215">
        <v>0.122342045987159</v>
      </c>
      <c r="E185" s="215">
        <v>6.9869211307344997E-2</v>
      </c>
      <c r="F185" s="215">
        <v>4.6224170324184299E-2</v>
      </c>
      <c r="G185" s="215">
        <v>-3.9922517969874997E-2</v>
      </c>
      <c r="H185" s="215">
        <v>6.6555413997079399E-2</v>
      </c>
    </row>
    <row r="186" spans="2:8">
      <c r="B186" s="322">
        <v>42705</v>
      </c>
      <c r="C186" s="215">
        <v>6.7357474867740796E-2</v>
      </c>
      <c r="D186" s="215">
        <v>0.13263542134781001</v>
      </c>
      <c r="E186" s="215">
        <v>6.6714569407356303E-2</v>
      </c>
      <c r="F186" s="215">
        <v>1.9470024702990499E-3</v>
      </c>
      <c r="G186" s="215">
        <v>-2.4691178664169098E-3</v>
      </c>
      <c r="H186" s="215">
        <v>6.7641483992294305E-2</v>
      </c>
    </row>
    <row r="187" spans="2:8">
      <c r="B187" s="322">
        <v>42736</v>
      </c>
      <c r="C187" s="215">
        <v>7.0484853888697893E-2</v>
      </c>
      <c r="D187" s="215">
        <v>0.15236829277851099</v>
      </c>
      <c r="E187" s="215">
        <v>7.1158971432381701E-2</v>
      </c>
      <c r="F187" s="215">
        <v>4.8917963619802697E-2</v>
      </c>
      <c r="G187" s="215">
        <v>3.3681637442115199E-2</v>
      </c>
      <c r="H187" s="215">
        <v>7.4255943269299504E-2</v>
      </c>
    </row>
    <row r="188" spans="2:8">
      <c r="B188" s="322">
        <v>42767</v>
      </c>
      <c r="C188" s="215">
        <v>7.1661995820111402E-2</v>
      </c>
      <c r="D188" s="215">
        <v>0.13387094521239101</v>
      </c>
      <c r="E188" s="215">
        <v>6.3568732365130304E-2</v>
      </c>
      <c r="F188" s="215">
        <v>4.1767879501354903E-2</v>
      </c>
      <c r="G188" s="215">
        <v>3.8319413543539002E-2</v>
      </c>
      <c r="H188" s="215">
        <v>7.2221150585485699E-2</v>
      </c>
    </row>
    <row r="189" spans="2:8">
      <c r="B189" s="322">
        <v>42795</v>
      </c>
      <c r="C189" s="215">
        <v>8.3967070817223793E-2</v>
      </c>
      <c r="D189" s="215">
        <v>0.12753966063559699</v>
      </c>
      <c r="E189" s="215">
        <v>7.8729596835944701E-2</v>
      </c>
      <c r="F189" s="215">
        <v>3.6098083527125499E-2</v>
      </c>
      <c r="G189" s="215">
        <v>2.5736003243718199E-2</v>
      </c>
      <c r="H189" s="215">
        <v>8.3001442750223295E-2</v>
      </c>
    </row>
    <row r="190" spans="2:8">
      <c r="B190" s="322">
        <v>42826</v>
      </c>
      <c r="C190" s="215">
        <v>8.4979163659604007E-2</v>
      </c>
      <c r="D190" s="215">
        <v>0.11110783941793299</v>
      </c>
      <c r="E190" s="215">
        <v>7.3893311263773201E-2</v>
      </c>
      <c r="F190" s="215">
        <v>3.6899281645984897E-2</v>
      </c>
      <c r="G190" s="215">
        <v>1.6717303221430699E-2</v>
      </c>
      <c r="H190" s="215">
        <v>8.1590448233030397E-2</v>
      </c>
    </row>
    <row r="191" spans="2:8">
      <c r="B191" s="322">
        <v>42856</v>
      </c>
      <c r="C191" s="215">
        <v>8.9742938224676605E-2</v>
      </c>
      <c r="D191" s="215">
        <v>0.12575112055539001</v>
      </c>
      <c r="E191" s="215">
        <v>7.6408615642895403E-2</v>
      </c>
      <c r="F191" s="215">
        <v>4.47447226401596E-2</v>
      </c>
      <c r="G191" s="215">
        <v>2.1912708153125598E-2</v>
      </c>
      <c r="H191" s="215">
        <v>8.6578382958028499E-2</v>
      </c>
    </row>
    <row r="192" spans="2:8">
      <c r="B192" s="322">
        <v>42887</v>
      </c>
      <c r="C192" s="215">
        <v>0.106231927729714</v>
      </c>
      <c r="D192" s="215">
        <v>2.5823485408606201E-3</v>
      </c>
      <c r="E192" s="215">
        <v>7.9854018051148404E-2</v>
      </c>
      <c r="F192" s="215">
        <v>5.4369258137719097E-2</v>
      </c>
      <c r="G192" s="215">
        <v>2.5877676898755701E-2</v>
      </c>
      <c r="H192" s="215">
        <v>9.2354153566030703E-2</v>
      </c>
    </row>
    <row r="193" spans="2:8">
      <c r="B193" s="322">
        <v>42917</v>
      </c>
      <c r="C193" s="215">
        <v>0.106356931267075</v>
      </c>
      <c r="D193" s="215">
        <v>2.3840633340955798E-3</v>
      </c>
      <c r="E193" s="215">
        <v>8.0568637864926698E-2</v>
      </c>
      <c r="F193" s="215">
        <v>5.3311348074259801E-2</v>
      </c>
      <c r="G193" s="215">
        <v>2.7009939430397301E-2</v>
      </c>
      <c r="H193" s="215">
        <v>9.3175832149625104E-2</v>
      </c>
    </row>
    <row r="194" spans="2:8">
      <c r="B194" s="322">
        <v>42948</v>
      </c>
      <c r="C194" s="215">
        <v>0.107589352054541</v>
      </c>
      <c r="D194" s="215">
        <v>2.4975412861518902E-3</v>
      </c>
      <c r="E194" s="215">
        <v>8.4957537967879401E-2</v>
      </c>
      <c r="F194" s="215">
        <v>5.2893562890921703E-2</v>
      </c>
      <c r="G194" s="215">
        <v>2.9321286623535201E-2</v>
      </c>
      <c r="H194" s="215">
        <v>9.5460348058398994E-2</v>
      </c>
    </row>
    <row r="195" spans="2:8">
      <c r="B195" s="322">
        <v>42979</v>
      </c>
      <c r="C195" s="215">
        <v>0.10869474697161099</v>
      </c>
      <c r="D195" s="215">
        <v>8.8109333992138195E-4</v>
      </c>
      <c r="E195" s="215">
        <v>8.7900543645734394E-2</v>
      </c>
      <c r="F195" s="215">
        <v>5.1327754124342498E-2</v>
      </c>
      <c r="G195" s="215">
        <v>4.44845246635521E-2</v>
      </c>
      <c r="H195" s="215">
        <v>9.7371233878613003E-2</v>
      </c>
    </row>
    <row r="196" spans="2:8">
      <c r="B196" s="322">
        <v>43009</v>
      </c>
      <c r="C196" s="215">
        <v>0.107412040191327</v>
      </c>
      <c r="D196" s="215"/>
      <c r="E196" s="215">
        <v>9.01833647625081E-2</v>
      </c>
      <c r="F196" s="215">
        <v>4.8894881171703097E-2</v>
      </c>
      <c r="G196" s="215">
        <v>4.8066950491393597E-2</v>
      </c>
      <c r="H196" s="215">
        <v>9.7235920808871404E-2</v>
      </c>
    </row>
    <row r="197" spans="2:8">
      <c r="B197" s="322">
        <v>43040</v>
      </c>
      <c r="C197" s="215">
        <v>0.10605139697369401</v>
      </c>
      <c r="D197" s="215"/>
      <c r="E197" s="215">
        <v>9.2128108338511996E-2</v>
      </c>
      <c r="F197" s="215">
        <v>4.7738816667832099E-2</v>
      </c>
      <c r="G197" s="215">
        <v>4.7994985261209801E-2</v>
      </c>
      <c r="H197" s="215">
        <v>9.6930044263487905E-2</v>
      </c>
    </row>
    <row r="198" spans="2:8">
      <c r="B198" s="322">
        <v>43070</v>
      </c>
      <c r="C198" s="215">
        <v>0.103822040109969</v>
      </c>
      <c r="D198" s="215"/>
      <c r="E198" s="215">
        <v>8.4922437616406402E-2</v>
      </c>
      <c r="F198" s="215">
        <v>2.7877371856878198E-2</v>
      </c>
      <c r="G198" s="215">
        <v>5.1105324291769498E-2</v>
      </c>
      <c r="H198" s="215">
        <v>9.6279860896728506E-2</v>
      </c>
    </row>
    <row r="199" spans="2:8">
      <c r="B199" s="322">
        <v>43101</v>
      </c>
      <c r="C199" s="215">
        <v>0.111331091719209</v>
      </c>
      <c r="D199" s="215"/>
      <c r="E199" s="215">
        <v>0.136067344810263</v>
      </c>
      <c r="F199" s="215">
        <v>7.7185332226298697E-2</v>
      </c>
      <c r="G199" s="215">
        <v>2.7369143054507199E-2</v>
      </c>
      <c r="H199" s="215">
        <v>0.114275024225651</v>
      </c>
    </row>
    <row r="200" spans="2:8">
      <c r="B200" s="322">
        <v>43132</v>
      </c>
      <c r="C200" s="215">
        <v>0.10634341494821201</v>
      </c>
      <c r="D200" s="215"/>
      <c r="E200" s="215">
        <v>0.119243411363454</v>
      </c>
      <c r="F200" s="215">
        <v>5.43436661554021E-2</v>
      </c>
      <c r="G200" s="215">
        <v>3.1573352924671998E-2</v>
      </c>
      <c r="H200" s="215">
        <v>0.10627134662059901</v>
      </c>
    </row>
    <row r="201" spans="2:8">
      <c r="B201" s="322">
        <v>43160</v>
      </c>
      <c r="C201" s="215">
        <v>0.10842475031671001</v>
      </c>
      <c r="D201" s="215"/>
      <c r="E201" s="215">
        <v>0.119419296484458</v>
      </c>
      <c r="F201" s="215">
        <v>5.5184983122715699E-2</v>
      </c>
      <c r="G201" s="215">
        <v>3.1668590636980097E-2</v>
      </c>
      <c r="H201" s="215">
        <v>0.107871573957731</v>
      </c>
    </row>
    <row r="202" spans="2:8">
      <c r="B202" s="322">
        <v>43191</v>
      </c>
      <c r="C202" s="215">
        <v>0.110873969694117</v>
      </c>
      <c r="D202" s="215"/>
      <c r="E202" s="215">
        <v>0.116265811856389</v>
      </c>
      <c r="F202" s="215">
        <v>5.2561855606225297E-2</v>
      </c>
      <c r="G202" s="215">
        <v>3.1555855017567698E-2</v>
      </c>
      <c r="H202" s="215">
        <v>0.10889028735720201</v>
      </c>
    </row>
    <row r="203" spans="2:8">
      <c r="B203" s="322">
        <v>43221</v>
      </c>
      <c r="C203" s="215">
        <v>0.118944503411322</v>
      </c>
      <c r="D203" s="215"/>
      <c r="E203" s="215">
        <v>0.115048717836333</v>
      </c>
      <c r="F203" s="215">
        <v>5.8021864453548802E-2</v>
      </c>
      <c r="G203" s="215">
        <v>3.8697791455654898E-2</v>
      </c>
      <c r="H203" s="215">
        <v>0.114822985244973</v>
      </c>
    </row>
    <row r="204" spans="2:8">
      <c r="B204" s="322">
        <v>43252</v>
      </c>
      <c r="C204" s="215">
        <v>0.123254448201791</v>
      </c>
      <c r="D204" s="215"/>
      <c r="E204" s="215">
        <v>0.115035499742466</v>
      </c>
      <c r="F204" s="215">
        <v>6.03788194055042E-2</v>
      </c>
      <c r="G204" s="215">
        <v>3.7224605574474899E-2</v>
      </c>
      <c r="H204" s="215">
        <v>0.118020637349839</v>
      </c>
    </row>
    <row r="205" spans="2:8">
      <c r="B205" s="322">
        <v>43282</v>
      </c>
      <c r="C205" s="215">
        <v>0.12725515875601201</v>
      </c>
      <c r="D205" s="215"/>
      <c r="E205" s="215">
        <v>0.117296425417207</v>
      </c>
      <c r="F205" s="215">
        <v>6.9515792167783197E-2</v>
      </c>
      <c r="G205" s="215">
        <v>3.5420632580689698E-2</v>
      </c>
      <c r="H205" s="215">
        <v>0.121724350690572</v>
      </c>
    </row>
    <row r="206" spans="2:8">
      <c r="B206" s="322">
        <v>43313</v>
      </c>
      <c r="C206" s="215">
        <v>0.13114518635488501</v>
      </c>
      <c r="D206" s="215"/>
      <c r="E206" s="215">
        <v>0.119358736187684</v>
      </c>
      <c r="F206" s="215">
        <v>7.2202660383214406E-2</v>
      </c>
      <c r="G206" s="215">
        <v>3.6723235552223003E-2</v>
      </c>
      <c r="H206" s="215">
        <v>0.12511574795011601</v>
      </c>
    </row>
    <row r="207" spans="2:8">
      <c r="B207" s="322">
        <v>43344</v>
      </c>
      <c r="C207" s="215">
        <v>0.132807243523277</v>
      </c>
      <c r="D207" s="215"/>
      <c r="E207" s="215">
        <v>0.11653801833011899</v>
      </c>
      <c r="F207" s="215">
        <v>7.42098296354292E-2</v>
      </c>
      <c r="G207" s="215">
        <v>4.0073443726550799E-2</v>
      </c>
      <c r="H207" s="215">
        <v>0.12580583996391001</v>
      </c>
    </row>
    <row r="208" spans="2:8">
      <c r="B208" s="322">
        <v>43374</v>
      </c>
      <c r="C208" s="215">
        <v>0.13412667138555001</v>
      </c>
      <c r="D208" s="215"/>
      <c r="E208" s="215">
        <v>0.118390483726698</v>
      </c>
      <c r="F208" s="215">
        <v>7.4051068937183606E-2</v>
      </c>
      <c r="G208" s="215">
        <v>4.5457766031399199E-2</v>
      </c>
      <c r="H208" s="215">
        <v>0.12722710356205899</v>
      </c>
    </row>
    <row r="209" spans="2:8">
      <c r="B209" s="322">
        <v>43405</v>
      </c>
      <c r="C209" s="215">
        <v>0.13403541240015901</v>
      </c>
      <c r="D209" s="215"/>
      <c r="E209" s="215">
        <v>0.118265005997609</v>
      </c>
      <c r="F209" s="215">
        <v>7.1346811557356296E-2</v>
      </c>
      <c r="G209" s="215">
        <v>5.3533732031694203E-2</v>
      </c>
      <c r="H209" s="215">
        <v>0.12712941377405701</v>
      </c>
    </row>
    <row r="210" spans="2:8">
      <c r="B210" s="322">
        <v>43435</v>
      </c>
      <c r="C210" s="215">
        <v>0.136785151393232</v>
      </c>
      <c r="D210" s="215"/>
      <c r="E210" s="215">
        <v>0.10606350885023801</v>
      </c>
      <c r="F210" s="215">
        <v>4.9798581821295797E-2</v>
      </c>
      <c r="G210" s="215">
        <v>5.5684594142402802E-2</v>
      </c>
      <c r="H210" s="215">
        <v>0.12494425875565</v>
      </c>
    </row>
    <row r="211" spans="2:8">
      <c r="B211" s="322">
        <v>43466</v>
      </c>
      <c r="C211" s="215">
        <v>0.130210676762025</v>
      </c>
      <c r="D211" s="215"/>
      <c r="E211" s="215">
        <v>0.124853394329465</v>
      </c>
      <c r="F211" s="215">
        <v>8.6820443758615501E-2</v>
      </c>
      <c r="G211" s="215">
        <v>6.1823147611373003E-2</v>
      </c>
      <c r="H211" s="215">
        <v>0.126397874980821</v>
      </c>
    </row>
    <row r="212" spans="2:8">
      <c r="B212" s="322">
        <v>43497</v>
      </c>
      <c r="C212" s="215">
        <v>0.118793616173647</v>
      </c>
      <c r="D212" s="215"/>
      <c r="E212" s="215">
        <v>0.116339234868339</v>
      </c>
      <c r="F212" s="215">
        <v>6.1235541462324697E-2</v>
      </c>
      <c r="G212" s="215">
        <v>5.1114045648010802E-2</v>
      </c>
      <c r="H212" s="215">
        <v>0.115072755546161</v>
      </c>
    </row>
    <row r="213" spans="2:8">
      <c r="B213" s="322">
        <v>43525</v>
      </c>
      <c r="C213" s="215">
        <v>0.120256686120462</v>
      </c>
      <c r="D213" s="215"/>
      <c r="E213" s="215">
        <v>0.112806979749348</v>
      </c>
      <c r="F213" s="215">
        <v>5.9469598428620797E-2</v>
      </c>
      <c r="G213" s="215">
        <v>3.76657762624538E-2</v>
      </c>
      <c r="H213" s="215">
        <v>0.115053472233257</v>
      </c>
    </row>
    <row r="214" spans="2:8">
      <c r="B214" s="322">
        <v>43556</v>
      </c>
      <c r="C214" s="215">
        <v>0.123428877335401</v>
      </c>
      <c r="D214" s="215"/>
      <c r="E214" s="215">
        <v>0.110375382710016</v>
      </c>
      <c r="F214" s="215">
        <v>5.6830466445032701E-2</v>
      </c>
      <c r="G214" s="215">
        <v>3.84811324805421E-2</v>
      </c>
      <c r="H214" s="215">
        <v>0.116661800620182</v>
      </c>
    </row>
    <row r="215" spans="2:8">
      <c r="B215" s="322">
        <v>43586</v>
      </c>
      <c r="C215" s="215">
        <v>0.12803027833524799</v>
      </c>
      <c r="D215" s="215"/>
      <c r="E215" s="215">
        <v>0.109031345667777</v>
      </c>
      <c r="F215" s="215">
        <v>5.1097467084829498E-2</v>
      </c>
      <c r="G215" s="215">
        <v>3.78589574641379E-2</v>
      </c>
      <c r="H215" s="215">
        <v>0.119384495767573</v>
      </c>
    </row>
    <row r="216" spans="2:8">
      <c r="B216" s="322">
        <v>43617</v>
      </c>
      <c r="C216" s="215">
        <v>0.13040409186626301</v>
      </c>
      <c r="D216" s="215"/>
      <c r="E216" s="215">
        <v>0.108935621031538</v>
      </c>
      <c r="F216" s="215">
        <v>5.15398068045958E-2</v>
      </c>
      <c r="G216" s="215">
        <v>3.5079535512983699E-2</v>
      </c>
      <c r="H216" s="215">
        <v>0.121005279021108</v>
      </c>
    </row>
    <row r="217" spans="2:8">
      <c r="B217" s="322">
        <v>43647</v>
      </c>
      <c r="C217" s="215">
        <v>0.13469868433456</v>
      </c>
      <c r="D217" s="215"/>
      <c r="E217" s="215">
        <v>0.109001068018567</v>
      </c>
      <c r="F217" s="215">
        <v>4.5561435528897902E-2</v>
      </c>
      <c r="G217" s="215">
        <v>4.3144857231572901E-2</v>
      </c>
      <c r="H217" s="215">
        <v>0.124049818075919</v>
      </c>
    </row>
    <row r="218" spans="2:8">
      <c r="B218" s="322">
        <v>43678</v>
      </c>
      <c r="C218" s="215">
        <v>0.136901642190702</v>
      </c>
      <c r="D218" s="215"/>
      <c r="E218" s="215">
        <v>0.109152924622166</v>
      </c>
      <c r="F218" s="215">
        <v>4.8256991173722397E-2</v>
      </c>
      <c r="G218" s="215">
        <v>4.7370847542078903E-2</v>
      </c>
      <c r="H218" s="215">
        <v>0.12581748828355499</v>
      </c>
    </row>
    <row r="219" spans="2:8">
      <c r="B219" s="322">
        <v>43709</v>
      </c>
      <c r="C219" s="215">
        <v>0.13711005434915899</v>
      </c>
      <c r="D219" s="215"/>
      <c r="E219" s="215">
        <v>0.107157280043241</v>
      </c>
      <c r="F219" s="215">
        <v>4.9651094115791702E-2</v>
      </c>
      <c r="G219" s="215">
        <v>5.1835235606603698E-2</v>
      </c>
      <c r="H219" s="215">
        <v>0.12557913818833299</v>
      </c>
    </row>
    <row r="220" spans="2:8">
      <c r="B220" s="322">
        <v>43739</v>
      </c>
      <c r="C220" s="215">
        <v>0.13619343921008001</v>
      </c>
      <c r="D220" s="215"/>
      <c r="E220" s="215">
        <v>0.103770502642947</v>
      </c>
      <c r="F220" s="215">
        <v>4.9123172739140103E-2</v>
      </c>
      <c r="G220" s="215">
        <v>5.2105561262327703E-2</v>
      </c>
      <c r="H220" s="215">
        <v>0.124050041147789</v>
      </c>
    </row>
    <row r="221" spans="2:8">
      <c r="B221" s="322">
        <v>43770</v>
      </c>
      <c r="C221" s="215">
        <v>0.13572950438578699</v>
      </c>
      <c r="D221" s="215"/>
      <c r="E221" s="215">
        <v>9.9814698909744898E-2</v>
      </c>
      <c r="F221" s="215">
        <v>4.2916314863292102E-2</v>
      </c>
      <c r="G221" s="215">
        <v>5.15487159795898E-2</v>
      </c>
      <c r="H221" s="215">
        <v>0.12247985928367799</v>
      </c>
    </row>
    <row r="222" spans="2:8">
      <c r="B222" s="322">
        <v>43800</v>
      </c>
      <c r="C222" s="215">
        <v>0.13904047494603</v>
      </c>
      <c r="D222" s="215"/>
      <c r="E222" s="215">
        <v>9.1138917487520898E-2</v>
      </c>
      <c r="F222" s="215">
        <v>3.8087716070162599E-2</v>
      </c>
      <c r="G222" s="215">
        <v>5.8914763166167998E-2</v>
      </c>
      <c r="H222" s="215">
        <v>0.121891305123139</v>
      </c>
    </row>
    <row r="223" spans="2:8">
      <c r="B223" s="322">
        <v>43831</v>
      </c>
      <c r="C223" s="215">
        <v>0.12235325466354199</v>
      </c>
      <c r="D223" s="215"/>
      <c r="E223" s="215">
        <v>7.4806459830936894E-2</v>
      </c>
      <c r="F223" s="215">
        <v>4.7241707101532401E-2</v>
      </c>
      <c r="G223" s="215">
        <v>5.5971206768065898E-2</v>
      </c>
      <c r="H223" s="215">
        <v>0.107133827840155</v>
      </c>
    </row>
    <row r="224" spans="2:8">
      <c r="B224" s="322">
        <v>43862</v>
      </c>
      <c r="C224" s="215">
        <v>0.114734311782972</v>
      </c>
      <c r="D224" s="215"/>
      <c r="E224" s="215">
        <v>6.7769327286356901E-2</v>
      </c>
      <c r="F224" s="215">
        <v>3.5400707485587699E-2</v>
      </c>
      <c r="G224" s="215">
        <v>4.60065748102979E-2</v>
      </c>
      <c r="H224" s="215">
        <v>9.9422356211810503E-2</v>
      </c>
    </row>
    <row r="225" spans="2:8">
      <c r="B225" s="322">
        <v>43891</v>
      </c>
      <c r="C225" s="215">
        <v>7.8730479544595097E-2</v>
      </c>
      <c r="D225" s="215"/>
      <c r="E225" s="215">
        <v>5.7804860865600799E-2</v>
      </c>
      <c r="F225" s="215">
        <v>2.16344630063539E-2</v>
      </c>
      <c r="G225" s="215">
        <v>1.9822357521203898E-2</v>
      </c>
      <c r="H225" s="215">
        <v>7.0642814109521307E-2</v>
      </c>
    </row>
    <row r="226" spans="2:8">
      <c r="B226" s="322">
        <v>43922</v>
      </c>
      <c r="C226" s="215">
        <v>6.6522978986119405E-2</v>
      </c>
      <c r="D226" s="215"/>
      <c r="E226" s="215">
        <v>5.3128939099872E-2</v>
      </c>
      <c r="F226" s="215">
        <v>1.80939223767277E-2</v>
      </c>
      <c r="G226" s="215">
        <v>-2.25781583036812E-3</v>
      </c>
      <c r="H226" s="215">
        <v>6.0458611996006197E-2</v>
      </c>
    </row>
    <row r="227" spans="2:8">
      <c r="B227" s="322">
        <v>43952</v>
      </c>
      <c r="C227" s="215">
        <v>6.0771283331092198E-2</v>
      </c>
      <c r="D227" s="215"/>
      <c r="E227" s="215">
        <v>5.2004577890017903E-2</v>
      </c>
      <c r="F227" s="215">
        <v>2.33619598188122E-2</v>
      </c>
      <c r="G227" s="215">
        <v>-3.3087263589877E-2</v>
      </c>
      <c r="H227" s="215">
        <v>5.5942742891519098E-2</v>
      </c>
    </row>
    <row r="228" spans="2:8">
      <c r="B228" s="322">
        <v>43983</v>
      </c>
      <c r="C228" s="215">
        <v>5.7053966013277203E-2</v>
      </c>
      <c r="D228" s="215"/>
      <c r="E228" s="215">
        <v>5.8347455545383703E-2</v>
      </c>
      <c r="F228" s="215">
        <v>2.99422733668816E-2</v>
      </c>
      <c r="G228" s="215">
        <v>-3.4543606566364703E-2</v>
      </c>
      <c r="H228" s="215">
        <v>5.5105458975828803E-2</v>
      </c>
    </row>
    <row r="229" spans="2:8">
      <c r="B229" s="322">
        <v>44013</v>
      </c>
      <c r="C229" s="215">
        <v>5.4564117587182201E-2</v>
      </c>
      <c r="D229" s="215"/>
      <c r="E229" s="215">
        <v>5.6944727608878899E-2</v>
      </c>
      <c r="F229" s="215">
        <v>3.3988803759278097E-2</v>
      </c>
      <c r="G229" s="215">
        <v>-1.37243910020859E-2</v>
      </c>
      <c r="H229" s="215">
        <v>5.3436992339855702E-2</v>
      </c>
    </row>
    <row r="230" spans="2:8">
      <c r="B230" s="322">
        <v>44044</v>
      </c>
      <c r="C230" s="215">
        <v>5.0289090730996702E-2</v>
      </c>
      <c r="D230" s="215"/>
      <c r="E230" s="215">
        <v>5.6950713974568398E-2</v>
      </c>
      <c r="F230" s="215">
        <v>3.7672754622437299E-2</v>
      </c>
      <c r="G230" s="215">
        <v>7.7455069515429203E-4</v>
      </c>
      <c r="H230" s="215">
        <v>5.0762985663729297E-2</v>
      </c>
    </row>
    <row r="231" spans="2:8">
      <c r="B231" s="322">
        <v>44075</v>
      </c>
      <c r="C231" s="215">
        <v>4.68471566416305E-2</v>
      </c>
      <c r="D231" s="215"/>
      <c r="E231" s="215">
        <v>5.5884759992305799E-2</v>
      </c>
      <c r="F231" s="215">
        <v>3.6638921682868301E-2</v>
      </c>
      <c r="G231" s="215">
        <v>1.5153701962485401E-2</v>
      </c>
      <c r="H231" s="215">
        <v>4.8224825272467603E-2</v>
      </c>
    </row>
    <row r="232" spans="2:8">
      <c r="B232" s="322">
        <v>44105</v>
      </c>
      <c r="C232" s="215">
        <v>4.62551457755839E-2</v>
      </c>
      <c r="D232" s="215"/>
      <c r="E232" s="215">
        <v>5.6306201070063497E-2</v>
      </c>
      <c r="F232" s="215">
        <v>3.9267114707043499E-2</v>
      </c>
      <c r="G232" s="215">
        <v>1.93670006571121E-2</v>
      </c>
      <c r="H232" s="215">
        <v>4.8073344345984502E-2</v>
      </c>
    </row>
    <row r="233" spans="2:8">
      <c r="B233" s="322">
        <v>44136</v>
      </c>
      <c r="C233" s="215">
        <v>4.5265188748354897E-2</v>
      </c>
      <c r="D233" s="215"/>
      <c r="E233" s="215">
        <v>5.3028577112924302E-2</v>
      </c>
      <c r="F233" s="215">
        <v>3.6468667446761499E-2</v>
      </c>
      <c r="G233" s="215">
        <v>2.04319060543381E-2</v>
      </c>
      <c r="H233" s="215">
        <v>4.6480484092789903E-2</v>
      </c>
    </row>
    <row r="234" spans="2:8">
      <c r="B234" s="322">
        <v>44166</v>
      </c>
      <c r="C234" s="215">
        <v>4.8025071835522799E-2</v>
      </c>
      <c r="D234" s="215"/>
      <c r="E234" s="215">
        <v>3.8774308735355797E-2</v>
      </c>
      <c r="F234" s="215">
        <v>1.9686497909904999E-2</v>
      </c>
      <c r="G234" s="215">
        <v>2.1069130483794701E-2</v>
      </c>
      <c r="H234" s="215">
        <v>4.4170663089496298E-2</v>
      </c>
    </row>
    <row r="235" spans="2:8">
      <c r="B235" s="322">
        <v>44197</v>
      </c>
      <c r="C235" s="215">
        <v>6.5997549426383195E-2</v>
      </c>
      <c r="D235" s="215"/>
      <c r="E235" s="215">
        <v>5.2309741284867602E-2</v>
      </c>
      <c r="F235" s="215">
        <v>5.7416134834430997E-2</v>
      </c>
      <c r="G235" s="215">
        <v>9.5969989508618403E-2</v>
      </c>
      <c r="H235" s="215">
        <v>6.2573531668821597E-2</v>
      </c>
    </row>
    <row r="236" spans="2:8">
      <c r="B236" s="322">
        <v>44228</v>
      </c>
      <c r="C236" s="215">
        <v>5.9754249465151503E-2</v>
      </c>
      <c r="D236" s="215"/>
      <c r="E236" s="215">
        <v>4.0987209509513997E-2</v>
      </c>
      <c r="F236" s="215">
        <v>4.86167211821147E-2</v>
      </c>
      <c r="G236" s="215">
        <v>5.7711611566464198E-2</v>
      </c>
      <c r="H236" s="215">
        <v>5.4547966492710397E-2</v>
      </c>
    </row>
    <row r="237" spans="2:8">
      <c r="B237" s="322">
        <v>44256</v>
      </c>
      <c r="C237" s="215">
        <v>6.4005029737013802E-2</v>
      </c>
      <c r="D237" s="215"/>
      <c r="E237" s="215">
        <v>4.3375461574931003E-2</v>
      </c>
      <c r="F237" s="215">
        <v>5.0944652847827801E-2</v>
      </c>
      <c r="G237" s="215">
        <v>4.5144795265949403E-2</v>
      </c>
      <c r="H237" s="215">
        <v>5.8001901599711997E-2</v>
      </c>
    </row>
    <row r="238" spans="2:8">
      <c r="B238" s="322">
        <v>44287</v>
      </c>
      <c r="C238" s="215">
        <v>6.3827592998713503E-2</v>
      </c>
      <c r="D238" s="215"/>
      <c r="E238" s="215">
        <v>3.75762087071871E-2</v>
      </c>
      <c r="F238" s="215">
        <v>4.1188040824416301E-2</v>
      </c>
      <c r="G238" s="215">
        <v>3.5597289321653E-2</v>
      </c>
      <c r="H238" s="215">
        <v>5.5848792817880397E-2</v>
      </c>
    </row>
    <row r="239" spans="2:8">
      <c r="B239" s="322">
        <v>44317</v>
      </c>
      <c r="C239" s="215">
        <v>6.76225925900375E-2</v>
      </c>
      <c r="D239" s="215"/>
      <c r="E239" s="215">
        <v>3.7941793926107401E-2</v>
      </c>
      <c r="F239" s="215">
        <v>4.0986092595239401E-2</v>
      </c>
      <c r="G239" s="215">
        <v>3.43824256042898E-2</v>
      </c>
      <c r="H239" s="215">
        <v>5.8510242040873399E-2</v>
      </c>
    </row>
    <row r="240" spans="2:8">
      <c r="B240" s="322">
        <v>44348</v>
      </c>
      <c r="C240" s="215">
        <v>6.8751857197187793E-2</v>
      </c>
      <c r="D240" s="215"/>
      <c r="E240" s="215">
        <v>3.7458853603584301E-2</v>
      </c>
      <c r="F240" s="215">
        <v>4.0963036964761099E-2</v>
      </c>
      <c r="G240" s="215">
        <v>8.4790197364796593E-2</v>
      </c>
      <c r="H240" s="215">
        <v>5.9748260253710203E-2</v>
      </c>
    </row>
    <row r="241" spans="2:8">
      <c r="B241" s="322">
        <v>44378</v>
      </c>
      <c r="C241" s="215">
        <v>6.9756709613066098E-2</v>
      </c>
      <c r="D241" s="215"/>
      <c r="E241" s="215">
        <v>4.2865056263755801E-2</v>
      </c>
      <c r="F241" s="215">
        <v>3.9647733680988798E-2</v>
      </c>
      <c r="G241" s="215">
        <v>3.2943231985258697E-2</v>
      </c>
      <c r="H241" s="215">
        <v>6.1115583915466398E-2</v>
      </c>
    </row>
    <row r="242" spans="2:8">
      <c r="B242" s="322">
        <v>44409</v>
      </c>
      <c r="C242" s="215">
        <v>6.9057841069982404E-2</v>
      </c>
      <c r="D242" s="215"/>
      <c r="E242" s="215">
        <v>4.6045488390675897E-2</v>
      </c>
      <c r="F242" s="215">
        <v>4.2234107180728203E-2</v>
      </c>
      <c r="G242" s="215">
        <v>3.3532427106413E-2</v>
      </c>
      <c r="H242" s="215">
        <v>6.1548903362200702E-2</v>
      </c>
    </row>
    <row r="243" spans="2:8">
      <c r="B243" s="322">
        <v>44440</v>
      </c>
      <c r="C243" s="215">
        <v>6.9362883799109099E-2</v>
      </c>
      <c r="D243" s="215"/>
      <c r="E243" s="215">
        <v>4.8312797120568803E-2</v>
      </c>
      <c r="F243" s="215">
        <v>4.3824886497378597E-2</v>
      </c>
      <c r="G243" s="215">
        <v>3.9270776413193598E-2</v>
      </c>
      <c r="H243" s="215">
        <v>6.2462147321806098E-2</v>
      </c>
    </row>
    <row r="244" spans="2:8">
      <c r="B244" s="322">
        <v>44470</v>
      </c>
      <c r="C244" s="215">
        <v>7.1289490234103206E-2</v>
      </c>
      <c r="D244" s="215"/>
      <c r="E244" s="215">
        <v>5.9952211596021203E-2</v>
      </c>
      <c r="F244" s="215">
        <v>4.35820644134568E-2</v>
      </c>
      <c r="G244" s="215">
        <v>6.4033932048042197E-2</v>
      </c>
      <c r="H244" s="215">
        <v>6.7082466245328307E-2</v>
      </c>
    </row>
    <row r="245" spans="2:8">
      <c r="B245" s="322">
        <v>44501</v>
      </c>
      <c r="C245" s="215">
        <v>7.3171247171063394E-2</v>
      </c>
      <c r="D245" s="215"/>
      <c r="E245" s="215">
        <v>4.99090367196829E-2</v>
      </c>
      <c r="F245" s="215">
        <v>4.33327871816091E-2</v>
      </c>
      <c r="G245" s="215">
        <v>4.0718871255044899E-2</v>
      </c>
      <c r="H245" s="215">
        <v>6.5446531196321794E-2</v>
      </c>
    </row>
    <row r="246" spans="2:8">
      <c r="B246" s="322">
        <v>44531</v>
      </c>
      <c r="C246" s="215">
        <v>7.5956313682187707E-2</v>
      </c>
      <c r="D246" s="215"/>
      <c r="E246" s="215">
        <v>4.4810155414106399E-2</v>
      </c>
      <c r="F246" s="215">
        <v>2.96371984978205E-2</v>
      </c>
      <c r="G246" s="215">
        <v>3.8177828160318103E-2</v>
      </c>
      <c r="H246" s="215">
        <v>6.5104718857871696E-2</v>
      </c>
    </row>
    <row r="247" spans="2:8">
      <c r="B247" s="322">
        <v>44562</v>
      </c>
      <c r="C247" s="215">
        <v>0.10446820389977</v>
      </c>
      <c r="D247" s="215"/>
      <c r="E247" s="215">
        <v>5.0890630010815098E-2</v>
      </c>
      <c r="F247" s="215">
        <v>4.8196939217101199E-2</v>
      </c>
      <c r="G247" s="215">
        <v>5.8638238787709802E-2</v>
      </c>
      <c r="H247" s="215">
        <v>8.7392461474118999E-2</v>
      </c>
    </row>
    <row r="248" spans="2:8">
      <c r="B248" s="322">
        <v>44593</v>
      </c>
      <c r="C248" s="215">
        <v>0.100639045348725</v>
      </c>
      <c r="D248" s="215"/>
      <c r="E248" s="215">
        <v>5.1534972761380103E-2</v>
      </c>
      <c r="F248" s="215">
        <v>4.1316859333011602E-2</v>
      </c>
      <c r="G248" s="215">
        <v>3.9634711212956197E-2</v>
      </c>
      <c r="H248" s="215">
        <v>8.4380130794555294E-2</v>
      </c>
    </row>
    <row r="249" spans="2:8">
      <c r="B249" s="322">
        <v>44621</v>
      </c>
      <c r="C249" s="215">
        <v>0.107357989532802</v>
      </c>
      <c r="D249" s="215"/>
      <c r="E249" s="215">
        <v>5.4389319711615598E-2</v>
      </c>
      <c r="F249" s="215">
        <v>4.8983092605110502E-2</v>
      </c>
      <c r="G249" s="215">
        <v>3.6534840510570397E-2</v>
      </c>
      <c r="H249" s="215">
        <v>8.9883717472476296E-2</v>
      </c>
    </row>
    <row r="250" spans="2:8">
      <c r="B250" s="322">
        <v>44652</v>
      </c>
      <c r="C250" s="215">
        <v>0.10538472294468899</v>
      </c>
      <c r="D250" s="215"/>
      <c r="E250" s="215">
        <v>5.6443025844882803E-2</v>
      </c>
      <c r="F250" s="215">
        <v>4.1054814748305898E-2</v>
      </c>
      <c r="G250" s="215">
        <v>4.1410909292669898E-2</v>
      </c>
      <c r="H250" s="215">
        <v>8.8726247160267696E-2</v>
      </c>
    </row>
    <row r="251" spans="2:8">
      <c r="B251" s="322">
        <v>44682</v>
      </c>
      <c r="C251" s="215">
        <v>0.109866457987343</v>
      </c>
      <c r="D251" s="215"/>
      <c r="E251" s="215">
        <v>5.59143988061057E-2</v>
      </c>
      <c r="F251" s="215">
        <v>4.1366815895247801E-2</v>
      </c>
      <c r="G251" s="215">
        <v>4.3211906419269898E-2</v>
      </c>
      <c r="H251" s="215">
        <v>9.1565238504636298E-2</v>
      </c>
    </row>
    <row r="252" spans="2:8">
      <c r="B252" s="322">
        <v>44713</v>
      </c>
      <c r="C252" s="215">
        <v>0.11167604114698</v>
      </c>
      <c r="D252" s="215"/>
      <c r="E252" s="215">
        <v>5.06952557711116E-2</v>
      </c>
      <c r="F252" s="215">
        <v>4.0648974285257898E-2</v>
      </c>
      <c r="G252" s="215">
        <v>3.7569897734240902E-2</v>
      </c>
      <c r="H252" s="215">
        <v>9.1193532134116198E-2</v>
      </c>
    </row>
    <row r="253" spans="2:8">
      <c r="B253" s="322">
        <v>44743</v>
      </c>
      <c r="C253" s="215">
        <v>0.11322902838769799</v>
      </c>
      <c r="D253" s="215"/>
      <c r="E253" s="215">
        <v>4.9028314205045102E-2</v>
      </c>
      <c r="F253" s="215">
        <v>4.3057693538847697E-2</v>
      </c>
      <c r="G253" s="215">
        <v>4.0477944178128097E-2</v>
      </c>
      <c r="H253" s="215">
        <v>9.1838715321171993E-2</v>
      </c>
    </row>
    <row r="254" spans="2:8">
      <c r="B254" s="322">
        <v>44774</v>
      </c>
      <c r="C254" s="215">
        <v>0.11693243665645001</v>
      </c>
      <c r="D254" s="215"/>
      <c r="E254" s="215">
        <v>5.1214828109620497E-2</v>
      </c>
      <c r="F254" s="215">
        <v>4.7438976584887299E-2</v>
      </c>
      <c r="G254" s="215">
        <v>4.0215636077516499E-2</v>
      </c>
      <c r="H254" s="215">
        <v>9.5029258394991295E-2</v>
      </c>
    </row>
    <row r="255" spans="2:8">
      <c r="B255" s="322">
        <v>44805</v>
      </c>
      <c r="C255" s="215">
        <v>0.11959752409825899</v>
      </c>
      <c r="D255" s="215"/>
      <c r="E255" s="215">
        <v>5.2850749625120798E-2</v>
      </c>
      <c r="F255" s="215">
        <v>4.0743345401799899E-2</v>
      </c>
      <c r="G255" s="215">
        <v>4.2676645640620299E-2</v>
      </c>
      <c r="H255" s="215">
        <v>9.6914255282950598E-2</v>
      </c>
    </row>
    <row r="256" spans="2:8">
      <c r="B256" s="322">
        <v>44835</v>
      </c>
      <c r="C256" s="215">
        <v>0.121338408148527</v>
      </c>
      <c r="D256" s="215"/>
      <c r="E256" s="215">
        <v>5.3445033267345801E-2</v>
      </c>
      <c r="F256" s="215">
        <v>4.09715004388813E-2</v>
      </c>
      <c r="G256" s="215">
        <v>4.6666254623724202E-2</v>
      </c>
      <c r="H256" s="215">
        <v>9.8230481048786594E-2</v>
      </c>
    </row>
    <row r="257" spans="2:8">
      <c r="B257" s="322">
        <v>44866</v>
      </c>
      <c r="C257" s="215">
        <v>0.12229015432590799</v>
      </c>
      <c r="D257" s="215"/>
      <c r="E257" s="215">
        <v>5.0201142925123399E-2</v>
      </c>
      <c r="F257" s="215">
        <v>3.8215973363447599E-2</v>
      </c>
      <c r="G257" s="215">
        <v>4.8405678047393701E-2</v>
      </c>
      <c r="H257" s="215">
        <v>9.7803765833684594E-2</v>
      </c>
    </row>
    <row r="258" spans="2:8">
      <c r="B258" s="322">
        <v>44896</v>
      </c>
      <c r="C258" s="215">
        <v>0.12377448229782199</v>
      </c>
      <c r="D258" s="215"/>
      <c r="E258" s="215">
        <v>3.6545452083433599E-2</v>
      </c>
      <c r="F258" s="215">
        <v>2.6326494485572598E-2</v>
      </c>
      <c r="G258" s="215">
        <v>5.0252769861944803E-2</v>
      </c>
      <c r="H258" s="215">
        <v>9.3372076143802898E-2</v>
      </c>
    </row>
    <row r="259" spans="2:8">
      <c r="B259" s="322">
        <v>44927</v>
      </c>
      <c r="C259" s="215">
        <v>0.122193925336151</v>
      </c>
      <c r="D259" s="215"/>
      <c r="E259" s="215">
        <v>5.6184405512001802E-2</v>
      </c>
      <c r="F259" s="215">
        <v>3.2182337499749199E-2</v>
      </c>
      <c r="G259" s="215">
        <v>4.88403621740503E-2</v>
      </c>
      <c r="H259" s="215">
        <v>9.9586367961408503E-2</v>
      </c>
    </row>
    <row r="260" spans="2:8">
      <c r="B260" s="322">
        <v>44958</v>
      </c>
      <c r="C260" s="215">
        <v>0.117387898682729</v>
      </c>
      <c r="D260" s="215"/>
      <c r="E260" s="215">
        <v>3.2766231689003097E-2</v>
      </c>
      <c r="F260" s="215">
        <v>1.34869076662408E-2</v>
      </c>
      <c r="G260" s="215">
        <v>6.7441583841374206E-2</v>
      </c>
      <c r="H260" s="215">
        <v>8.9263768092665896E-2</v>
      </c>
    </row>
    <row r="261" spans="2:8">
      <c r="B261" s="322">
        <v>44986</v>
      </c>
      <c r="C261" s="215">
        <v>0.12539976466686401</v>
      </c>
      <c r="D261" s="215"/>
      <c r="E261" s="215">
        <v>4.9576541830654297E-2</v>
      </c>
      <c r="F261" s="215">
        <v>2.97062864611175E-2</v>
      </c>
      <c r="G261" s="215">
        <v>5.25070925913739E-2</v>
      </c>
      <c r="H261" s="215">
        <v>9.9631971770629907E-2</v>
      </c>
    </row>
    <row r="262" spans="2:8">
      <c r="B262" s="322">
        <v>45017</v>
      </c>
      <c r="C262" s="215">
        <v>0.127821800310912</v>
      </c>
      <c r="D262" s="215"/>
      <c r="E262" s="215">
        <v>5.9144081115163998E-2</v>
      </c>
      <c r="F262" s="215">
        <v>2.7212962983888301E-2</v>
      </c>
      <c r="G262" s="215">
        <v>5.1428004860341998E-2</v>
      </c>
      <c r="H262" s="215">
        <v>0.103639505538362</v>
      </c>
    </row>
    <row r="263" spans="2:8">
      <c r="B263" s="322">
        <v>45047</v>
      </c>
      <c r="C263" s="215">
        <v>0.130292384950354</v>
      </c>
      <c r="D263" s="215"/>
      <c r="E263" s="215">
        <v>5.9964557061539303E-2</v>
      </c>
      <c r="F263" s="215">
        <v>3.06895107542405E-2</v>
      </c>
      <c r="G263" s="215">
        <v>4.90583978529033E-2</v>
      </c>
      <c r="H263" s="215">
        <v>0.105540828525263</v>
      </c>
    </row>
    <row r="264" spans="2:8">
      <c r="B264" s="322">
        <v>45078</v>
      </c>
      <c r="C264" s="215">
        <v>0.131432720199162</v>
      </c>
      <c r="D264" s="215"/>
      <c r="E264" s="215">
        <v>5.9442063148942299E-2</v>
      </c>
      <c r="F264" s="215">
        <v>3.7796965250561199E-2</v>
      </c>
      <c r="G264" s="215">
        <v>4.3879341706128401E-2</v>
      </c>
      <c r="H264" s="215">
        <v>0.106318369022238</v>
      </c>
    </row>
    <row r="265" spans="2:8">
      <c r="B265" s="322">
        <v>45108</v>
      </c>
      <c r="C265" s="215">
        <v>0.129935454770155</v>
      </c>
      <c r="D265" s="215"/>
      <c r="E265" s="215">
        <v>5.7792264939466001E-2</v>
      </c>
      <c r="F265" s="215">
        <v>3.3163963868246403E-2</v>
      </c>
      <c r="G265" s="215">
        <v>4.1263403211520402E-2</v>
      </c>
      <c r="H265" s="215">
        <v>0.104550877243548</v>
      </c>
    </row>
    <row r="266" spans="2:8">
      <c r="B266" s="322">
        <v>45139</v>
      </c>
      <c r="C266" s="215">
        <v>0.12903120823404099</v>
      </c>
      <c r="D266" s="215"/>
      <c r="E266" s="215">
        <v>5.73751725221157E-2</v>
      </c>
      <c r="F266" s="215">
        <v>3.3999216512254203E-2</v>
      </c>
      <c r="G266" s="215">
        <v>2.7102348974412899E-2</v>
      </c>
      <c r="H266" s="215">
        <v>0.10364029899291</v>
      </c>
    </row>
    <row r="267" spans="2:8">
      <c r="B267" s="322">
        <v>45170</v>
      </c>
      <c r="C267" s="215">
        <v>0.12813084910568701</v>
      </c>
      <c r="D267" s="215"/>
      <c r="E267" s="215">
        <v>5.4747811526201597E-2</v>
      </c>
      <c r="F267" s="215">
        <v>2.9466765113853401E-2</v>
      </c>
      <c r="G267" s="215">
        <v>2.7165904709079699E-2</v>
      </c>
      <c r="H267" s="215">
        <v>0.10205133766448</v>
      </c>
    </row>
    <row r="268" spans="2:8">
      <c r="B268" s="322">
        <v>45200</v>
      </c>
      <c r="C268" s="215">
        <v>0.12649586527590401</v>
      </c>
      <c r="D268" s="215"/>
      <c r="E268" s="215">
        <v>5.3334547204342997E-2</v>
      </c>
      <c r="F268" s="215">
        <v>3.0980571178406201E-2</v>
      </c>
      <c r="G268" s="215">
        <v>3.1863861040383003E-2</v>
      </c>
      <c r="H268" s="215">
        <v>0.10064529898955001</v>
      </c>
    </row>
    <row r="269" spans="2:8">
      <c r="B269" s="322">
        <v>45231</v>
      </c>
      <c r="C269" s="215">
        <v>0.124322019940074</v>
      </c>
      <c r="D269" s="215"/>
      <c r="E269" s="215">
        <v>5.1976521853160103E-2</v>
      </c>
      <c r="F269" s="215">
        <v>3.0465092178250702E-2</v>
      </c>
      <c r="G269" s="215">
        <v>3.0888658126445701E-2</v>
      </c>
      <c r="H269" s="215">
        <v>9.8784251430456702E-2</v>
      </c>
    </row>
    <row r="270" spans="2:8">
      <c r="B270" s="322">
        <v>45261</v>
      </c>
      <c r="C270" s="215">
        <v>0.12436870275671701</v>
      </c>
      <c r="D270" s="215"/>
      <c r="E270" s="215">
        <v>4.3926641750965903E-2</v>
      </c>
      <c r="F270" s="215">
        <v>1.0194294187851199E-2</v>
      </c>
      <c r="G270" s="215">
        <v>2.4341688341597601E-2</v>
      </c>
      <c r="H270" s="215">
        <v>9.5397212089138997E-2</v>
      </c>
    </row>
    <row r="271" spans="2:8">
      <c r="B271" s="322">
        <v>45292</v>
      </c>
      <c r="C271" s="215">
        <v>9.1095389319339498E-2</v>
      </c>
      <c r="D271" s="215"/>
      <c r="E271" s="215">
        <v>5.86726344884511E-2</v>
      </c>
      <c r="F271" s="215">
        <v>4.9370778214649698E-2</v>
      </c>
      <c r="G271" s="215">
        <v>-2.8244485444406001E-2</v>
      </c>
      <c r="H271" s="215">
        <v>7.9451996053281099E-2</v>
      </c>
    </row>
    <row r="272" spans="2:8">
      <c r="B272" s="322">
        <v>45323</v>
      </c>
      <c r="C272" s="215">
        <v>8.6455062606636698E-2</v>
      </c>
      <c r="D272" s="215"/>
      <c r="E272" s="215">
        <v>4.4351053499366598E-2</v>
      </c>
      <c r="F272" s="215">
        <v>1.43290892236213E-2</v>
      </c>
      <c r="G272" s="215">
        <v>-0.10255640019499</v>
      </c>
      <c r="H272" s="215">
        <v>7.0148477637737294E-2</v>
      </c>
    </row>
    <row r="273" spans="2:8">
      <c r="B273" s="322">
        <v>45352</v>
      </c>
      <c r="C273" s="215">
        <v>8.7817848646468702E-2</v>
      </c>
      <c r="D273" s="215"/>
      <c r="E273" s="215">
        <v>3.4992858610073702E-2</v>
      </c>
      <c r="F273" s="215">
        <v>1.5589437554449999E-2</v>
      </c>
      <c r="G273" s="215">
        <v>-9.0453441637657894E-2</v>
      </c>
      <c r="H273" s="215">
        <v>6.8556741993784406E-2</v>
      </c>
    </row>
    <row r="274" spans="2:8">
      <c r="B274" s="322">
        <v>45383</v>
      </c>
      <c r="C274" s="215">
        <v>8.8853643706584606E-2</v>
      </c>
      <c r="D274" s="215"/>
      <c r="E274" s="215">
        <v>3.3568538789119202E-2</v>
      </c>
      <c r="F274" s="215">
        <v>7.6782924386282403E-3</v>
      </c>
      <c r="G274" s="215">
        <v>-6.02167829523019E-2</v>
      </c>
      <c r="H274" s="215">
        <v>6.8740077449396406E-2</v>
      </c>
    </row>
    <row r="275" spans="2:8">
      <c r="B275" s="322">
        <v>45413</v>
      </c>
      <c r="C275" s="215">
        <v>8.9170554066288904E-2</v>
      </c>
      <c r="D275" s="215"/>
      <c r="E275" s="215">
        <v>3.2013864512405503E-2</v>
      </c>
      <c r="F275" s="215">
        <v>6.6857054097173496E-3</v>
      </c>
      <c r="G275" s="215">
        <v>1.8118535768257601E-2</v>
      </c>
      <c r="H275" s="215">
        <v>6.9186663516520697E-2</v>
      </c>
    </row>
    <row r="276" spans="2:8">
      <c r="B276" s="322">
        <v>45444</v>
      </c>
      <c r="C276" s="215">
        <v>8.9391327966849399E-2</v>
      </c>
      <c r="D276" s="215"/>
      <c r="E276" s="215">
        <v>3.1021182681336999E-2</v>
      </c>
      <c r="F276" s="215">
        <v>8.6498447178847398E-3</v>
      </c>
      <c r="G276" s="215">
        <v>1.49701728721361E-2</v>
      </c>
      <c r="H276" s="215">
        <v>6.9070304435902202E-2</v>
      </c>
    </row>
    <row r="277" spans="2:8">
      <c r="B277" s="322">
        <v>45474</v>
      </c>
      <c r="C277" s="215">
        <v>9.0879543157335596E-2</v>
      </c>
      <c r="D277" s="215"/>
      <c r="E277" s="215">
        <v>3.14738111402302E-2</v>
      </c>
      <c r="F277" s="215">
        <v>2.2693826721404901E-2</v>
      </c>
      <c r="G277" s="215">
        <v>8.8031062542662398E-3</v>
      </c>
      <c r="H277" s="215">
        <v>7.0707555773834793E-2</v>
      </c>
    </row>
    <row r="278" spans="2:8">
      <c r="B278" s="322">
        <v>45505</v>
      </c>
      <c r="C278" s="215">
        <v>9.4195340021975299E-2</v>
      </c>
      <c r="D278" s="215"/>
      <c r="E278" s="215">
        <v>2.9469950179522499E-2</v>
      </c>
      <c r="F278" s="215">
        <v>2.2714377326057099E-2</v>
      </c>
      <c r="G278" s="215">
        <v>6.0734919072350999E-3</v>
      </c>
      <c r="H278" s="215">
        <v>7.2329198525002303E-2</v>
      </c>
    </row>
    <row r="279" spans="2:8">
      <c r="B279" s="322">
        <v>45536</v>
      </c>
      <c r="C279" s="215">
        <v>9.6022845195532294E-2</v>
      </c>
      <c r="D279" s="215"/>
      <c r="E279" s="215">
        <v>2.8144004114492999E-2</v>
      </c>
      <c r="F279" s="215">
        <v>1.6332542399165598E-2</v>
      </c>
      <c r="G279" s="215">
        <v>2.1307149208973E-3</v>
      </c>
      <c r="H279" s="215">
        <v>7.2857234179128996E-2</v>
      </c>
    </row>
    <row r="280" spans="2:8">
      <c r="B280" s="322">
        <v>45566</v>
      </c>
      <c r="C280" s="215">
        <v>9.7172256143216895E-2</v>
      </c>
      <c r="D280" s="215"/>
      <c r="E280" s="215">
        <v>2.87129471450429E-2</v>
      </c>
      <c r="F280" s="215">
        <v>1.7034630593363301E-2</v>
      </c>
      <c r="G280" s="215">
        <v>-2.6066539094270701E-3</v>
      </c>
      <c r="H280" s="215">
        <v>7.3749335625763607E-2</v>
      </c>
    </row>
    <row r="281" spans="2:8">
      <c r="B281" s="322">
        <v>45597</v>
      </c>
      <c r="C281" s="215">
        <v>9.7361353209899498E-2</v>
      </c>
      <c r="D281" s="215"/>
      <c r="E281" s="215">
        <v>2.5337507762438101E-2</v>
      </c>
      <c r="F281" s="215">
        <v>1.44844398714977E-2</v>
      </c>
      <c r="G281" s="215">
        <v>-7.9160064358368594E-3</v>
      </c>
      <c r="H281" s="215">
        <v>7.2756000248128602E-2</v>
      </c>
    </row>
    <row r="282" spans="2:8">
      <c r="B282" s="322">
        <v>45627</v>
      </c>
      <c r="C282" s="215">
        <v>0.102717180980383</v>
      </c>
      <c r="D282" s="215"/>
      <c r="E282" s="215">
        <v>2.4741728978640101E-2</v>
      </c>
      <c r="F282" s="215">
        <v>1.03197032599003E-2</v>
      </c>
      <c r="G282" s="215">
        <v>-1.20783905316388E-2</v>
      </c>
      <c r="H282" s="215">
        <v>7.5724101664390905E-2</v>
      </c>
    </row>
    <row r="283" spans="2:8">
      <c r="B283" s="322">
        <v>45658</v>
      </c>
      <c r="C283" s="215">
        <v>0.11466562811931599</v>
      </c>
      <c r="D283" s="215"/>
      <c r="E283" s="215">
        <v>5.2854083920039097E-2</v>
      </c>
      <c r="F283" s="215">
        <v>4.7916927654992399E-2</v>
      </c>
      <c r="G283" s="215">
        <v>-3.7519838526944897E-2</v>
      </c>
      <c r="H283" s="215">
        <v>9.3996670576592695E-2</v>
      </c>
    </row>
    <row r="284" spans="2:8">
      <c r="B284" s="322">
        <v>45689</v>
      </c>
      <c r="C284" s="215">
        <v>0.112579511147354</v>
      </c>
      <c r="D284" s="215"/>
      <c r="E284" s="215">
        <v>4.2540522184341199E-2</v>
      </c>
      <c r="F284" s="215">
        <v>2.7914456145570501E-2</v>
      </c>
      <c r="G284" s="215">
        <v>-2.5359325544567601E-2</v>
      </c>
      <c r="H284" s="215">
        <v>8.8883576170768197E-2</v>
      </c>
    </row>
    <row r="285" spans="2:8">
      <c r="C285" s="54"/>
      <c r="D285" s="54"/>
      <c r="E285" s="54"/>
      <c r="F285" s="54"/>
      <c r="G285" s="54"/>
      <c r="H285" s="54"/>
    </row>
    <row r="286" spans="2:8">
      <c r="B286" s="205" t="s">
        <v>297</v>
      </c>
      <c r="C286" s="54"/>
      <c r="D286" s="54"/>
      <c r="E286" s="54"/>
      <c r="F286" s="54"/>
      <c r="G286" s="54"/>
      <c r="H286" s="54"/>
    </row>
    <row r="287" spans="2:8">
      <c r="B287" s="205" t="s">
        <v>298</v>
      </c>
      <c r="C287" s="54"/>
      <c r="D287" s="54"/>
      <c r="E287" s="54"/>
      <c r="F287" s="54"/>
      <c r="G287" s="54"/>
      <c r="H287" s="54"/>
    </row>
    <row r="288" spans="2:8">
      <c r="B288" s="205" t="s">
        <v>332</v>
      </c>
      <c r="C288" s="54"/>
      <c r="D288" s="54"/>
      <c r="E288" s="54"/>
      <c r="F288" s="54"/>
      <c r="G288" s="54"/>
      <c r="H288" s="54"/>
    </row>
    <row r="289" spans="2:8">
      <c r="B289" s="9" t="s">
        <v>336</v>
      </c>
      <c r="C289" s="54"/>
      <c r="D289" s="54"/>
      <c r="E289" s="54"/>
      <c r="F289" s="54"/>
      <c r="G289" s="54"/>
      <c r="H289" s="54"/>
    </row>
    <row r="290" spans="2:8">
      <c r="C290" s="54"/>
      <c r="D290" s="54"/>
      <c r="E290" s="54"/>
      <c r="F290" s="54"/>
      <c r="G290" s="54"/>
      <c r="H290" s="54"/>
    </row>
    <row r="291" spans="2:8">
      <c r="C291" s="54"/>
      <c r="D291" s="54"/>
      <c r="E291" s="54"/>
      <c r="F291" s="54"/>
      <c r="G291" s="54"/>
      <c r="H291" s="54"/>
    </row>
    <row r="292" spans="2:8">
      <c r="C292" s="54"/>
      <c r="D292" s="54"/>
      <c r="E292" s="54"/>
      <c r="F292" s="54"/>
      <c r="G292" s="54"/>
      <c r="H292" s="54"/>
    </row>
    <row r="293" spans="2:8">
      <c r="C293" s="54"/>
      <c r="D293" s="54"/>
      <c r="E293" s="54"/>
      <c r="F293" s="54"/>
      <c r="G293" s="54"/>
      <c r="H293" s="54"/>
    </row>
    <row r="294" spans="2:8">
      <c r="C294" s="54"/>
      <c r="D294" s="54"/>
      <c r="E294" s="54"/>
      <c r="F294" s="54"/>
      <c r="G294" s="54"/>
      <c r="H294" s="54"/>
    </row>
    <row r="295" spans="2:8">
      <c r="C295" s="54"/>
      <c r="D295" s="54"/>
      <c r="E295" s="54"/>
      <c r="F295" s="54"/>
      <c r="G295" s="54"/>
      <c r="H295" s="54"/>
    </row>
    <row r="296" spans="2:8">
      <c r="C296" s="54"/>
      <c r="D296" s="54"/>
      <c r="E296" s="54"/>
      <c r="F296" s="54"/>
      <c r="G296" s="54"/>
      <c r="H296" s="54"/>
    </row>
    <row r="297" spans="2:8">
      <c r="C297" s="54"/>
      <c r="D297" s="54"/>
      <c r="E297" s="54"/>
      <c r="F297" s="54"/>
      <c r="G297" s="54"/>
      <c r="H297" s="54"/>
    </row>
    <row r="298" spans="2:8">
      <c r="C298" s="54"/>
      <c r="D298" s="54"/>
      <c r="E298" s="54"/>
      <c r="F298" s="54"/>
      <c r="G298" s="54"/>
      <c r="H298" s="54"/>
    </row>
    <row r="299" spans="2:8">
      <c r="C299" s="54"/>
      <c r="D299" s="54"/>
      <c r="E299" s="54"/>
      <c r="F299" s="54"/>
      <c r="G299" s="54"/>
      <c r="H299" s="54"/>
    </row>
    <row r="300" spans="2:8">
      <c r="C300" s="54"/>
      <c r="D300" s="54"/>
      <c r="E300" s="54"/>
      <c r="F300" s="54"/>
      <c r="G300" s="54"/>
      <c r="H300" s="54"/>
    </row>
    <row r="301" spans="2:8">
      <c r="C301" s="54"/>
      <c r="D301" s="54"/>
      <c r="E301" s="54"/>
      <c r="F301" s="54"/>
      <c r="G301" s="54"/>
      <c r="H301" s="54"/>
    </row>
  </sheetData>
  <mergeCells count="3">
    <mergeCell ref="B11:B12"/>
    <mergeCell ref="C11:H11"/>
    <mergeCell ref="A8:Q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8:J29"/>
  <sheetViews>
    <sheetView showGridLines="0" zoomScale="80" zoomScaleNormal="80" workbookViewId="0"/>
  </sheetViews>
  <sheetFormatPr baseColWidth="10" defaultColWidth="11.42578125" defaultRowHeight="14.25"/>
  <cols>
    <col min="1" max="1" width="10.7109375" style="222" customWidth="1"/>
    <col min="2" max="2" width="118.28515625" style="222" customWidth="1"/>
    <col min="3" max="5" width="13" style="222" customWidth="1"/>
    <col min="6" max="16384" width="11.42578125" style="222"/>
  </cols>
  <sheetData>
    <row r="8" spans="2:2" s="225" customFormat="1" ht="15">
      <c r="B8" s="226"/>
    </row>
    <row r="14" spans="2:2" s="225" customFormat="1">
      <c r="B14" s="222"/>
    </row>
    <row r="16" spans="2:2">
      <c r="B16" s="224"/>
    </row>
    <row r="24" spans="2:10" ht="14.25" customHeight="1">
      <c r="B24" s="401" t="s">
        <v>221</v>
      </c>
      <c r="C24" s="223"/>
      <c r="D24" s="223"/>
      <c r="E24" s="223"/>
      <c r="F24" s="223"/>
      <c r="G24" s="223"/>
      <c r="H24" s="223"/>
      <c r="I24" s="223"/>
      <c r="J24" s="223"/>
    </row>
    <row r="25" spans="2:10" ht="14.25" customHeight="1">
      <c r="B25" s="401"/>
      <c r="C25" s="223"/>
      <c r="D25" s="223"/>
      <c r="E25" s="223"/>
      <c r="F25" s="223"/>
      <c r="G25" s="223"/>
      <c r="H25" s="223"/>
      <c r="I25" s="223"/>
      <c r="J25" s="223"/>
    </row>
    <row r="26" spans="2:10" ht="14.25" customHeight="1">
      <c r="B26" s="401"/>
      <c r="C26" s="223"/>
      <c r="D26" s="223"/>
      <c r="E26" s="223"/>
      <c r="F26" s="223"/>
      <c r="G26" s="223"/>
      <c r="H26" s="223"/>
      <c r="I26" s="223"/>
      <c r="J26" s="223"/>
    </row>
    <row r="27" spans="2:10" ht="14.25" customHeight="1">
      <c r="B27" s="223"/>
      <c r="C27" s="223"/>
      <c r="D27" s="223"/>
      <c r="E27" s="223"/>
      <c r="F27" s="223"/>
      <c r="G27" s="223"/>
      <c r="H27" s="223"/>
      <c r="I27" s="223"/>
      <c r="J27" s="223"/>
    </row>
    <row r="28" spans="2:10" ht="14.25" customHeight="1">
      <c r="B28" s="400"/>
      <c r="C28" s="400"/>
      <c r="D28" s="400"/>
      <c r="E28" s="400"/>
      <c r="F28" s="400"/>
      <c r="G28" s="400"/>
      <c r="H28" s="400"/>
      <c r="I28" s="400"/>
      <c r="J28" s="400"/>
    </row>
    <row r="29" spans="2:10" ht="14.25" customHeight="1">
      <c r="B29" s="400"/>
      <c r="C29" s="400"/>
      <c r="D29" s="400"/>
      <c r="E29" s="400"/>
      <c r="F29" s="400"/>
      <c r="G29" s="400"/>
      <c r="H29" s="400"/>
      <c r="I29" s="400"/>
      <c r="J29" s="400"/>
    </row>
  </sheetData>
  <mergeCells count="2">
    <mergeCell ref="B28:J29"/>
    <mergeCell ref="B24:B26"/>
  </mergeCells>
  <pageMargins left="0.7" right="0.7" top="0.75" bottom="0.75" header="0.3" footer="0.3"/>
  <pageSetup orientation="portrait" horizontalDpi="200" verticalDpi="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3:AA328"/>
  <sheetViews>
    <sheetView showGridLines="0" zoomScaleNormal="100" workbookViewId="0">
      <pane xSplit="3" ySplit="12" topLeftCell="D271" activePane="bottomRight" state="frozen"/>
      <selection activeCell="N266" sqref="N266"/>
      <selection pane="topRight" activeCell="N266" sqref="N266"/>
      <selection pane="bottomLeft" activeCell="N266" sqref="N266"/>
      <selection pane="bottomRight" activeCell="H295" sqref="H295"/>
    </sheetView>
  </sheetViews>
  <sheetFormatPr baseColWidth="10" defaultColWidth="11.42578125" defaultRowHeight="15"/>
  <cols>
    <col min="1" max="1" width="11.42578125" style="72" customWidth="1"/>
    <col min="2" max="2" width="9.42578125" style="72" customWidth="1"/>
    <col min="3" max="3" width="2" style="72" customWidth="1"/>
    <col min="4" max="4" width="9.5703125" style="72" customWidth="1"/>
    <col min="5" max="5" width="16.42578125" style="72" customWidth="1"/>
    <col min="6" max="6" width="10.42578125" style="72" customWidth="1"/>
    <col min="7" max="7" width="14.5703125" style="72" customWidth="1"/>
    <col min="8" max="8" width="12.5703125" style="72" customWidth="1"/>
    <col min="9" max="9" width="17" style="72" customWidth="1"/>
    <col min="10" max="10" width="9.5703125" style="72" customWidth="1"/>
    <col min="11" max="12" width="10.42578125" style="72" customWidth="1"/>
    <col min="13" max="13" width="11.5703125" style="72" customWidth="1"/>
    <col min="14" max="14" width="16.42578125" style="72" bestFit="1" customWidth="1"/>
    <col min="15" max="15" width="12.42578125" style="72" customWidth="1"/>
    <col min="16" max="16" width="9" style="72" customWidth="1"/>
    <col min="17" max="17" width="6.42578125" style="72" customWidth="1"/>
    <col min="18" max="19" width="8.42578125" style="72" customWidth="1"/>
    <col min="20" max="20" width="7.42578125" style="72" bestFit="1" customWidth="1"/>
    <col min="21" max="21" width="16.42578125" style="72" bestFit="1" customWidth="1"/>
    <col min="22" max="22" width="10.5703125" style="72" bestFit="1" customWidth="1"/>
    <col min="23" max="23" width="8.42578125" style="72" customWidth="1"/>
    <col min="24" max="24" width="11.42578125" style="72"/>
    <col min="25" max="25" width="8.5703125" style="72" customWidth="1"/>
    <col min="26" max="26" width="13.42578125" style="72" customWidth="1"/>
    <col min="27" max="27" width="14.42578125" style="72" customWidth="1"/>
    <col min="28" max="16384" width="11.42578125" style="72"/>
  </cols>
  <sheetData>
    <row r="3" spans="1:23">
      <c r="A3" s="16"/>
    </row>
    <row r="4" spans="1:23">
      <c r="B4" s="8"/>
    </row>
    <row r="5" spans="1:23">
      <c r="B5" s="9"/>
    </row>
    <row r="6" spans="1:23">
      <c r="B6" s="9"/>
    </row>
    <row r="7" spans="1:23" ht="13.5" customHeight="1">
      <c r="B7" s="86"/>
    </row>
    <row r="8" spans="1:23">
      <c r="A8" s="363"/>
      <c r="B8" s="363"/>
      <c r="C8" s="363"/>
      <c r="D8" s="363"/>
      <c r="E8" s="363"/>
      <c r="F8" s="363"/>
      <c r="G8" s="363"/>
      <c r="H8" s="363"/>
      <c r="I8" s="363"/>
      <c r="J8" s="363"/>
      <c r="K8" s="363"/>
      <c r="L8" s="363"/>
      <c r="M8" s="363"/>
      <c r="N8" s="363"/>
      <c r="O8" s="363"/>
      <c r="P8" s="363"/>
      <c r="Q8" s="363"/>
    </row>
    <row r="9" spans="1:23">
      <c r="B9" s="2"/>
      <c r="C9" s="87"/>
      <c r="D9" s="87"/>
      <c r="E9" s="87"/>
      <c r="F9"/>
      <c r="G9"/>
    </row>
    <row r="10" spans="1:23" ht="15" customHeight="1" thickBot="1"/>
    <row r="11" spans="1:23" ht="15.75" thickTop="1">
      <c r="B11" s="366" t="s">
        <v>7</v>
      </c>
      <c r="C11" s="86"/>
      <c r="D11" s="396" t="s">
        <v>167</v>
      </c>
      <c r="E11" s="396"/>
      <c r="F11" s="396"/>
      <c r="G11" s="396"/>
      <c r="H11" s="396"/>
      <c r="I11" s="396"/>
      <c r="J11" s="86"/>
      <c r="K11" s="398" t="s">
        <v>168</v>
      </c>
      <c r="L11" s="398"/>
      <c r="M11" s="398"/>
      <c r="N11" s="398"/>
      <c r="O11" s="398"/>
      <c r="P11" s="398"/>
      <c r="Q11" s="86"/>
      <c r="R11" s="404" t="s">
        <v>18</v>
      </c>
      <c r="S11" s="404"/>
      <c r="T11" s="404"/>
      <c r="U11" s="404"/>
      <c r="V11" s="404"/>
      <c r="W11" s="404"/>
    </row>
    <row r="12" spans="1:23" s="88" customFormat="1" ht="18" customHeight="1" thickBot="1">
      <c r="B12" s="367"/>
      <c r="C12" s="89"/>
      <c r="D12" s="333" t="s">
        <v>83</v>
      </c>
      <c r="E12" s="334" t="s">
        <v>220</v>
      </c>
      <c r="F12" s="333" t="s">
        <v>84</v>
      </c>
      <c r="G12" s="333" t="s">
        <v>223</v>
      </c>
      <c r="H12" s="333" t="s">
        <v>85</v>
      </c>
      <c r="I12" s="333" t="s">
        <v>86</v>
      </c>
      <c r="J12" s="89"/>
      <c r="K12" s="333" t="s">
        <v>83</v>
      </c>
      <c r="L12" s="334" t="s">
        <v>220</v>
      </c>
      <c r="M12" s="333" t="s">
        <v>84</v>
      </c>
      <c r="N12" s="333" t="s">
        <v>223</v>
      </c>
      <c r="O12" s="333" t="s">
        <v>85</v>
      </c>
      <c r="P12" s="335" t="s">
        <v>86</v>
      </c>
      <c r="Q12" s="89"/>
      <c r="R12" s="336" t="s">
        <v>83</v>
      </c>
      <c r="S12" s="337" t="s">
        <v>220</v>
      </c>
      <c r="T12" s="336" t="s">
        <v>84</v>
      </c>
      <c r="U12" s="336" t="s">
        <v>223</v>
      </c>
      <c r="V12" s="336" t="s">
        <v>85</v>
      </c>
      <c r="W12" s="336" t="s">
        <v>86</v>
      </c>
    </row>
    <row r="13" spans="1:23" ht="15.75" thickTop="1">
      <c r="B13" s="201">
        <v>37438</v>
      </c>
      <c r="C13" s="90"/>
      <c r="D13" s="227">
        <v>330.56828400000001</v>
      </c>
      <c r="E13" s="227">
        <v>256.76078999999999</v>
      </c>
      <c r="F13" s="227">
        <v>221.22394600000001</v>
      </c>
      <c r="G13" s="227"/>
      <c r="H13" s="227"/>
      <c r="I13" s="227">
        <f>SUM(D13:H13)</f>
        <v>808.55302000000006</v>
      </c>
      <c r="J13" s="218"/>
      <c r="K13" s="228">
        <v>0.40883934117270376</v>
      </c>
      <c r="L13" s="228">
        <v>0.31755590993896721</v>
      </c>
      <c r="M13" s="228">
        <v>0.27360474888832892</v>
      </c>
      <c r="N13" s="229"/>
      <c r="O13" s="228"/>
      <c r="P13" s="228">
        <f>+K13+L13+M13+N13+O13</f>
        <v>0.99999999999999978</v>
      </c>
      <c r="Q13" s="218"/>
      <c r="R13" s="218"/>
      <c r="S13" s="218"/>
      <c r="T13" s="218"/>
      <c r="U13" s="218"/>
      <c r="V13" s="218"/>
      <c r="W13" s="218"/>
    </row>
    <row r="14" spans="1:23">
      <c r="B14" s="201">
        <v>37469</v>
      </c>
      <c r="C14" s="90"/>
      <c r="D14" s="227">
        <v>334.051041</v>
      </c>
      <c r="E14" s="227">
        <v>259.33857</v>
      </c>
      <c r="F14" s="227">
        <v>222.398191</v>
      </c>
      <c r="G14" s="227"/>
      <c r="H14" s="227"/>
      <c r="I14" s="227">
        <f t="shared" ref="I14:I77" si="0">SUM(D14:H14)</f>
        <v>815.78780200000006</v>
      </c>
      <c r="J14" s="218"/>
      <c r="K14" s="228">
        <v>0.40948276032202791</v>
      </c>
      <c r="L14" s="228">
        <v>0.3178995436855036</v>
      </c>
      <c r="M14" s="228">
        <v>0.27261769599246838</v>
      </c>
      <c r="N14" s="229"/>
      <c r="O14" s="228"/>
      <c r="P14" s="228">
        <f t="shared" ref="P14:P77" si="1">+K14+L14+M14+N14+O14</f>
        <v>1</v>
      </c>
      <c r="Q14" s="218"/>
      <c r="R14" s="218"/>
      <c r="S14" s="218"/>
      <c r="T14" s="218"/>
      <c r="U14" s="218"/>
      <c r="V14" s="218"/>
      <c r="W14" s="218"/>
    </row>
    <row r="15" spans="1:23">
      <c r="B15" s="201">
        <v>37500</v>
      </c>
      <c r="C15" s="90"/>
      <c r="D15" s="227">
        <v>327.99420900000001</v>
      </c>
      <c r="E15" s="227">
        <v>258.98872699999998</v>
      </c>
      <c r="F15" s="227">
        <v>226.603264</v>
      </c>
      <c r="G15" s="227"/>
      <c r="H15" s="227"/>
      <c r="I15" s="227">
        <f t="shared" si="0"/>
        <v>813.58619999999996</v>
      </c>
      <c r="J15" s="218"/>
      <c r="K15" s="228">
        <v>0.40314622961893898</v>
      </c>
      <c r="L15" s="228">
        <v>0.31832979345028223</v>
      </c>
      <c r="M15" s="228">
        <v>0.27852397693077885</v>
      </c>
      <c r="N15" s="229"/>
      <c r="O15" s="228"/>
      <c r="P15" s="228">
        <f t="shared" si="1"/>
        <v>1</v>
      </c>
      <c r="Q15" s="218"/>
      <c r="R15" s="218"/>
      <c r="S15" s="218"/>
      <c r="T15" s="218"/>
      <c r="U15" s="218"/>
      <c r="V15" s="218"/>
      <c r="W15" s="218"/>
    </row>
    <row r="16" spans="1:23">
      <c r="B16" s="201">
        <v>37530</v>
      </c>
      <c r="C16" s="90"/>
      <c r="D16" s="227">
        <v>319.29437799999999</v>
      </c>
      <c r="E16" s="227">
        <v>270.779314</v>
      </c>
      <c r="F16" s="227">
        <v>222.24035000000001</v>
      </c>
      <c r="G16" s="227"/>
      <c r="H16" s="227"/>
      <c r="I16" s="227">
        <f t="shared" si="0"/>
        <v>812.31404199999997</v>
      </c>
      <c r="J16" s="218"/>
      <c r="K16" s="228">
        <v>0.39306765793912007</v>
      </c>
      <c r="L16" s="228">
        <v>0.3333431407061655</v>
      </c>
      <c r="M16" s="228">
        <v>0.27358920135471448</v>
      </c>
      <c r="N16" s="229"/>
      <c r="O16" s="228"/>
      <c r="P16" s="228">
        <f t="shared" si="1"/>
        <v>1</v>
      </c>
      <c r="Q16" s="218"/>
      <c r="R16" s="218"/>
      <c r="S16" s="218"/>
      <c r="T16" s="218"/>
      <c r="U16" s="218"/>
      <c r="V16" s="218"/>
      <c r="W16" s="218"/>
    </row>
    <row r="17" spans="2:23">
      <c r="B17" s="201">
        <v>37561</v>
      </c>
      <c r="C17" s="90"/>
      <c r="D17" s="227">
        <v>320.877026</v>
      </c>
      <c r="E17" s="227">
        <v>273.89797600000003</v>
      </c>
      <c r="F17" s="227">
        <v>224.775972</v>
      </c>
      <c r="G17" s="227"/>
      <c r="H17" s="227"/>
      <c r="I17" s="227">
        <f t="shared" si="0"/>
        <v>819.55097400000011</v>
      </c>
      <c r="J17" s="218"/>
      <c r="K17" s="228">
        <v>0.39152784412406783</v>
      </c>
      <c r="L17" s="228">
        <v>0.3342049301255543</v>
      </c>
      <c r="M17" s="228">
        <v>0.27426722575037776</v>
      </c>
      <c r="N17" s="229"/>
      <c r="O17" s="228"/>
      <c r="P17" s="228">
        <f t="shared" si="1"/>
        <v>0.99999999999999989</v>
      </c>
      <c r="Q17" s="218"/>
      <c r="R17" s="218"/>
      <c r="S17" s="218"/>
      <c r="T17" s="218"/>
      <c r="U17" s="218"/>
      <c r="V17" s="218"/>
      <c r="W17" s="218"/>
    </row>
    <row r="18" spans="2:23">
      <c r="B18" s="201">
        <v>37591</v>
      </c>
      <c r="C18" s="90"/>
      <c r="D18" s="227">
        <v>301.72836599999999</v>
      </c>
      <c r="E18" s="227">
        <v>275.02110199999998</v>
      </c>
      <c r="F18" s="227">
        <v>227.31548799999999</v>
      </c>
      <c r="G18" s="227"/>
      <c r="H18" s="227"/>
      <c r="I18" s="227">
        <f t="shared" si="0"/>
        <v>804.06495599999994</v>
      </c>
      <c r="J18" s="218"/>
      <c r="K18" s="228">
        <v>0.37525372017332392</v>
      </c>
      <c r="L18" s="228">
        <v>0.34203841362289145</v>
      </c>
      <c r="M18" s="228">
        <v>0.28270786620378469</v>
      </c>
      <c r="N18" s="229"/>
      <c r="O18" s="228"/>
      <c r="P18" s="228">
        <f t="shared" si="1"/>
        <v>1</v>
      </c>
      <c r="Q18" s="218"/>
      <c r="R18" s="218"/>
      <c r="S18" s="218"/>
      <c r="T18" s="218"/>
      <c r="U18" s="218"/>
      <c r="V18" s="218"/>
      <c r="W18" s="218"/>
    </row>
    <row r="19" spans="2:23">
      <c r="B19" s="201">
        <v>37622</v>
      </c>
      <c r="C19" s="90"/>
      <c r="D19" s="227">
        <v>300.92553910000004</v>
      </c>
      <c r="E19" s="227">
        <v>285.32095880000003</v>
      </c>
      <c r="F19" s="227">
        <v>240.34845350000001</v>
      </c>
      <c r="G19" s="227"/>
      <c r="H19" s="227"/>
      <c r="I19" s="227">
        <f t="shared" si="0"/>
        <v>826.59495140000013</v>
      </c>
      <c r="J19" s="218"/>
      <c r="K19" s="228">
        <v>0.36405441212812129</v>
      </c>
      <c r="L19" s="228">
        <v>0.34517626597737283</v>
      </c>
      <c r="M19" s="228">
        <v>0.29076932189450577</v>
      </c>
      <c r="N19" s="229"/>
      <c r="O19" s="228"/>
      <c r="P19" s="228">
        <f t="shared" si="1"/>
        <v>0.99999999999999989</v>
      </c>
      <c r="Q19" s="218"/>
      <c r="R19" s="218"/>
      <c r="S19" s="218"/>
      <c r="T19" s="218"/>
      <c r="U19" s="218"/>
      <c r="V19" s="218"/>
      <c r="W19" s="218"/>
    </row>
    <row r="20" spans="2:23">
      <c r="B20" s="201">
        <v>37653</v>
      </c>
      <c r="C20" s="90"/>
      <c r="D20" s="227">
        <v>307.63337150000001</v>
      </c>
      <c r="E20" s="227">
        <v>288.48908439999997</v>
      </c>
      <c r="F20" s="227">
        <v>247.35071809999999</v>
      </c>
      <c r="G20" s="227"/>
      <c r="H20" s="227"/>
      <c r="I20" s="227">
        <f t="shared" si="0"/>
        <v>843.47317399999997</v>
      </c>
      <c r="J20" s="218"/>
      <c r="K20" s="228">
        <v>0.36472217609614221</v>
      </c>
      <c r="L20" s="228">
        <v>0.34202520399303177</v>
      </c>
      <c r="M20" s="228">
        <v>0.29325261991082602</v>
      </c>
      <c r="N20" s="229"/>
      <c r="O20" s="228"/>
      <c r="P20" s="228">
        <f t="shared" si="1"/>
        <v>1</v>
      </c>
      <c r="Q20" s="218"/>
      <c r="R20" s="218"/>
      <c r="S20" s="218"/>
      <c r="T20" s="218"/>
      <c r="U20" s="218"/>
      <c r="V20" s="218"/>
      <c r="W20" s="218"/>
    </row>
    <row r="21" spans="2:23">
      <c r="B21" s="201">
        <v>37681</v>
      </c>
      <c r="C21" s="90"/>
      <c r="D21" s="227">
        <v>322.5191145</v>
      </c>
      <c r="E21" s="227">
        <v>290.19152989999998</v>
      </c>
      <c r="F21" s="227">
        <v>239.52079980000002</v>
      </c>
      <c r="G21" s="227"/>
      <c r="H21" s="227"/>
      <c r="I21" s="227">
        <f t="shared" si="0"/>
        <v>852.23144419999994</v>
      </c>
      <c r="J21" s="218"/>
      <c r="K21" s="228">
        <v>0.37844075889825052</v>
      </c>
      <c r="L21" s="228">
        <v>0.34050788887801048</v>
      </c>
      <c r="M21" s="228">
        <v>0.28105135222373906</v>
      </c>
      <c r="N21" s="229"/>
      <c r="O21" s="228"/>
      <c r="P21" s="228">
        <f t="shared" si="1"/>
        <v>1</v>
      </c>
      <c r="Q21" s="218"/>
      <c r="R21" s="218"/>
      <c r="S21" s="218"/>
      <c r="T21" s="218"/>
      <c r="U21" s="218"/>
      <c r="V21" s="218"/>
      <c r="W21" s="218"/>
    </row>
    <row r="22" spans="2:23">
      <c r="B22" s="201">
        <v>37712</v>
      </c>
      <c r="C22" s="90"/>
      <c r="D22" s="227">
        <v>320.22192130000002</v>
      </c>
      <c r="E22" s="227">
        <v>292.34144570000001</v>
      </c>
      <c r="F22" s="227">
        <v>242.33821830000002</v>
      </c>
      <c r="G22" s="227"/>
      <c r="H22" s="227"/>
      <c r="I22" s="227">
        <f t="shared" si="0"/>
        <v>854.90158529999997</v>
      </c>
      <c r="J22" s="218"/>
      <c r="K22" s="228">
        <v>0.37457167796411156</v>
      </c>
      <c r="L22" s="228">
        <v>0.34195918071366338</v>
      </c>
      <c r="M22" s="228">
        <v>0.28346914132222517</v>
      </c>
      <c r="N22" s="229"/>
      <c r="O22" s="228"/>
      <c r="P22" s="228">
        <f t="shared" si="1"/>
        <v>1.0000000000000002</v>
      </c>
      <c r="Q22" s="218"/>
      <c r="R22" s="218"/>
      <c r="S22" s="218"/>
      <c r="T22" s="218"/>
      <c r="U22" s="218"/>
      <c r="V22" s="218"/>
      <c r="W22" s="218"/>
    </row>
    <row r="23" spans="2:23">
      <c r="B23" s="201">
        <v>37742</v>
      </c>
      <c r="C23" s="90"/>
      <c r="D23" s="227">
        <v>314.41919960000001</v>
      </c>
      <c r="E23" s="227">
        <v>295.32833819999996</v>
      </c>
      <c r="F23" s="227">
        <v>253.98188540000001</v>
      </c>
      <c r="G23" s="227"/>
      <c r="H23" s="227"/>
      <c r="I23" s="227">
        <f t="shared" si="0"/>
        <v>863.72942319999993</v>
      </c>
      <c r="J23" s="218"/>
      <c r="K23" s="228">
        <v>0.36402511151596489</v>
      </c>
      <c r="L23" s="228">
        <v>0.34192228522891888</v>
      </c>
      <c r="M23" s="228">
        <v>0.29405260325511628</v>
      </c>
      <c r="N23" s="229"/>
      <c r="O23" s="228"/>
      <c r="P23" s="228">
        <f t="shared" si="1"/>
        <v>1</v>
      </c>
      <c r="Q23" s="218"/>
      <c r="R23" s="218"/>
      <c r="S23" s="218"/>
      <c r="T23" s="218"/>
      <c r="U23" s="218"/>
      <c r="V23" s="218"/>
      <c r="W23" s="218"/>
    </row>
    <row r="24" spans="2:23">
      <c r="B24" s="201">
        <v>37773</v>
      </c>
      <c r="C24" s="90"/>
      <c r="D24" s="227">
        <v>333.7957897</v>
      </c>
      <c r="E24" s="227">
        <v>299.8528106</v>
      </c>
      <c r="F24" s="227">
        <v>258.03836059999998</v>
      </c>
      <c r="G24" s="227"/>
      <c r="H24" s="227"/>
      <c r="I24" s="227">
        <f t="shared" si="0"/>
        <v>891.68696090000003</v>
      </c>
      <c r="J24" s="218"/>
      <c r="K24" s="228">
        <v>0.3743418983755154</v>
      </c>
      <c r="L24" s="228">
        <v>0.33627587230540157</v>
      </c>
      <c r="M24" s="228">
        <v>0.28938222931908297</v>
      </c>
      <c r="N24" s="229"/>
      <c r="O24" s="228"/>
      <c r="P24" s="228">
        <f t="shared" si="1"/>
        <v>0.99999999999999989</v>
      </c>
      <c r="Q24" s="218"/>
      <c r="R24" s="218"/>
      <c r="S24" s="218"/>
      <c r="T24" s="218"/>
      <c r="U24" s="218"/>
      <c r="V24" s="218"/>
      <c r="W24" s="218"/>
    </row>
    <row r="25" spans="2:23">
      <c r="B25" s="201">
        <v>37803</v>
      </c>
      <c r="C25" s="90"/>
      <c r="D25" s="227">
        <v>320.55800210000001</v>
      </c>
      <c r="E25" s="227">
        <v>303.35502810000003</v>
      </c>
      <c r="F25" s="227">
        <v>274.70791260000004</v>
      </c>
      <c r="G25" s="227"/>
      <c r="H25" s="227"/>
      <c r="I25" s="227">
        <f t="shared" si="0"/>
        <v>898.62094280000019</v>
      </c>
      <c r="J25" s="218"/>
      <c r="K25" s="228">
        <v>0.35672215817848391</v>
      </c>
      <c r="L25" s="228">
        <v>0.33757840892821883</v>
      </c>
      <c r="M25" s="228">
        <v>0.3056994328932971</v>
      </c>
      <c r="N25" s="229"/>
      <c r="O25" s="228"/>
      <c r="P25" s="228">
        <f t="shared" si="1"/>
        <v>0.99999999999999978</v>
      </c>
      <c r="Q25" s="218"/>
      <c r="R25" s="228">
        <f t="shared" ref="R25:T40" si="2">+D25/D13-1</f>
        <v>-3.0282039701062136E-2</v>
      </c>
      <c r="S25" s="228">
        <f t="shared" si="2"/>
        <v>0.18146944515944208</v>
      </c>
      <c r="T25" s="228">
        <f t="shared" si="2"/>
        <v>0.24176391194106994</v>
      </c>
      <c r="U25" s="228"/>
      <c r="V25" s="228"/>
      <c r="W25" s="228">
        <f t="shared" ref="W25:W88" si="3">+I25/I13-1</f>
        <v>0.11139396003987478</v>
      </c>
    </row>
    <row r="26" spans="2:23">
      <c r="B26" s="201">
        <v>37834</v>
      </c>
      <c r="C26" s="90"/>
      <c r="D26" s="227">
        <v>320.05376939999996</v>
      </c>
      <c r="E26" s="227">
        <v>308.58971250000002</v>
      </c>
      <c r="F26" s="227">
        <v>284.69619289999997</v>
      </c>
      <c r="G26" s="227"/>
      <c r="H26" s="227"/>
      <c r="I26" s="227">
        <f t="shared" si="0"/>
        <v>913.33967480000001</v>
      </c>
      <c r="J26" s="218"/>
      <c r="K26" s="228">
        <v>0.35042140205951772</v>
      </c>
      <c r="L26" s="228">
        <v>0.33786960209253358</v>
      </c>
      <c r="M26" s="228">
        <v>0.31170899584794864</v>
      </c>
      <c r="N26" s="229"/>
      <c r="O26" s="228"/>
      <c r="P26" s="228">
        <f t="shared" si="1"/>
        <v>1</v>
      </c>
      <c r="Q26" s="218"/>
      <c r="R26" s="228">
        <f t="shared" si="2"/>
        <v>-4.1901595510968725E-2</v>
      </c>
      <c r="S26" s="228">
        <f t="shared" si="2"/>
        <v>0.18991059640685148</v>
      </c>
      <c r="T26" s="228">
        <f t="shared" si="2"/>
        <v>0.2801191935054903</v>
      </c>
      <c r="U26" s="228"/>
      <c r="V26" s="228"/>
      <c r="W26" s="228">
        <f t="shared" si="3"/>
        <v>0.11957996008378657</v>
      </c>
    </row>
    <row r="27" spans="2:23">
      <c r="B27" s="201">
        <v>37865</v>
      </c>
      <c r="C27" s="90"/>
      <c r="D27" s="227">
        <v>307.99737920000001</v>
      </c>
      <c r="E27" s="227">
        <v>314.78949030000001</v>
      </c>
      <c r="F27" s="227">
        <v>312.3138348</v>
      </c>
      <c r="G27" s="227"/>
      <c r="H27" s="227"/>
      <c r="I27" s="227">
        <f t="shared" si="0"/>
        <v>935.10070429999996</v>
      </c>
      <c r="J27" s="218"/>
      <c r="K27" s="228">
        <v>0.32937348649583303</v>
      </c>
      <c r="L27" s="228">
        <v>0.33663699412529685</v>
      </c>
      <c r="M27" s="228">
        <v>0.33398951937887017</v>
      </c>
      <c r="N27" s="229"/>
      <c r="O27" s="228"/>
      <c r="P27" s="228">
        <f t="shared" si="1"/>
        <v>1</v>
      </c>
      <c r="Q27" s="218"/>
      <c r="R27" s="228">
        <f t="shared" si="2"/>
        <v>-6.0967020914689418E-2</v>
      </c>
      <c r="S27" s="228">
        <f t="shared" si="2"/>
        <v>0.21545634030627148</v>
      </c>
      <c r="T27" s="228">
        <f t="shared" si="2"/>
        <v>0.37824067176719933</v>
      </c>
      <c r="U27" s="228"/>
      <c r="V27" s="228"/>
      <c r="W27" s="228">
        <f t="shared" si="3"/>
        <v>0.14935664383196268</v>
      </c>
    </row>
    <row r="28" spans="2:23">
      <c r="B28" s="201">
        <v>37895</v>
      </c>
      <c r="C28" s="90"/>
      <c r="D28" s="227">
        <v>304.3193167</v>
      </c>
      <c r="E28" s="227">
        <v>306.59961550000003</v>
      </c>
      <c r="F28" s="227">
        <v>296.85338430000002</v>
      </c>
      <c r="G28" s="227"/>
      <c r="H28" s="227"/>
      <c r="I28" s="227">
        <f t="shared" si="0"/>
        <v>907.77231649999999</v>
      </c>
      <c r="J28" s="218"/>
      <c r="K28" s="228">
        <v>0.33523749421367161</v>
      </c>
      <c r="L28" s="228">
        <v>0.33774946638835956</v>
      </c>
      <c r="M28" s="228">
        <v>0.32701303939796894</v>
      </c>
      <c r="N28" s="229"/>
      <c r="O28" s="228"/>
      <c r="P28" s="228">
        <f t="shared" si="1"/>
        <v>1</v>
      </c>
      <c r="Q28" s="218"/>
      <c r="R28" s="228">
        <f t="shared" si="2"/>
        <v>-4.6900485357120769E-2</v>
      </c>
      <c r="S28" s="228">
        <f t="shared" si="2"/>
        <v>0.13228595999766823</v>
      </c>
      <c r="T28" s="228">
        <f t="shared" si="2"/>
        <v>0.33573126707188861</v>
      </c>
      <c r="U28" s="228"/>
      <c r="V28" s="228"/>
      <c r="W28" s="228">
        <f t="shared" si="3"/>
        <v>0.11751400266942569</v>
      </c>
    </row>
    <row r="29" spans="2:23">
      <c r="B29" s="201">
        <v>37926</v>
      </c>
      <c r="C29" s="90"/>
      <c r="D29" s="227">
        <v>303.39131710000004</v>
      </c>
      <c r="E29" s="227">
        <v>286.6229055</v>
      </c>
      <c r="F29" s="227">
        <v>308.20787639999998</v>
      </c>
      <c r="G29" s="227"/>
      <c r="H29" s="227"/>
      <c r="I29" s="227">
        <f t="shared" si="0"/>
        <v>898.22209900000007</v>
      </c>
      <c r="J29" s="218"/>
      <c r="K29" s="228">
        <v>0.33776870713576157</v>
      </c>
      <c r="L29" s="228">
        <v>0.31910026019077048</v>
      </c>
      <c r="M29" s="228">
        <v>0.34313103267346795</v>
      </c>
      <c r="N29" s="229"/>
      <c r="O29" s="228"/>
      <c r="P29" s="228">
        <f t="shared" si="1"/>
        <v>1</v>
      </c>
      <c r="Q29" s="218"/>
      <c r="R29" s="228">
        <f t="shared" si="2"/>
        <v>-5.4493489664791284E-2</v>
      </c>
      <c r="S29" s="228">
        <f t="shared" si="2"/>
        <v>4.6458647434473921E-2</v>
      </c>
      <c r="T29" s="228">
        <f t="shared" si="2"/>
        <v>0.37117803854942277</v>
      </c>
      <c r="U29" s="228"/>
      <c r="V29" s="228"/>
      <c r="W29" s="228">
        <f t="shared" si="3"/>
        <v>9.5992961384730124E-2</v>
      </c>
    </row>
    <row r="30" spans="2:23">
      <c r="B30" s="201">
        <v>37956</v>
      </c>
      <c r="C30" s="90"/>
      <c r="D30" s="227">
        <v>300.70205519999996</v>
      </c>
      <c r="E30" s="227">
        <v>292.9348554</v>
      </c>
      <c r="F30" s="227">
        <v>289.99165339999996</v>
      </c>
      <c r="G30" s="227"/>
      <c r="H30" s="227"/>
      <c r="I30" s="227">
        <f t="shared" si="0"/>
        <v>883.62856399999987</v>
      </c>
      <c r="J30" s="218"/>
      <c r="K30" s="228">
        <v>0.34030368352827489</v>
      </c>
      <c r="L30" s="228">
        <v>0.33151356501417945</v>
      </c>
      <c r="M30" s="228">
        <v>0.32818275145754566</v>
      </c>
      <c r="N30" s="229"/>
      <c r="O30" s="228"/>
      <c r="P30" s="228">
        <f t="shared" si="1"/>
        <v>1</v>
      </c>
      <c r="Q30" s="218"/>
      <c r="R30" s="228">
        <f t="shared" si="2"/>
        <v>-3.4014395583875645E-3</v>
      </c>
      <c r="S30" s="228">
        <f t="shared" si="2"/>
        <v>6.5135923279080021E-2</v>
      </c>
      <c r="T30" s="228">
        <f t="shared" si="2"/>
        <v>0.27572325120231134</v>
      </c>
      <c r="U30" s="228"/>
      <c r="V30" s="228"/>
      <c r="W30" s="228">
        <f t="shared" si="3"/>
        <v>9.8951717030184794E-2</v>
      </c>
    </row>
    <row r="31" spans="2:23">
      <c r="B31" s="201">
        <v>37987</v>
      </c>
      <c r="C31" s="90"/>
      <c r="D31" s="227">
        <v>301.72269939999995</v>
      </c>
      <c r="E31" s="227">
        <v>289.08929699999999</v>
      </c>
      <c r="F31" s="227">
        <v>292.35733249999998</v>
      </c>
      <c r="G31" s="227"/>
      <c r="H31" s="227"/>
      <c r="I31" s="227">
        <f t="shared" si="0"/>
        <v>883.16932889999998</v>
      </c>
      <c r="J31" s="218"/>
      <c r="K31" s="228">
        <v>0.34163629728378347</v>
      </c>
      <c r="L31" s="228">
        <v>0.32733167642955269</v>
      </c>
      <c r="M31" s="228">
        <v>0.33103202628666378</v>
      </c>
      <c r="N31" s="229"/>
      <c r="O31" s="228"/>
      <c r="P31" s="228">
        <f t="shared" si="1"/>
        <v>1</v>
      </c>
      <c r="Q31" s="218"/>
      <c r="R31" s="228">
        <f t="shared" si="2"/>
        <v>2.6490284021225552E-3</v>
      </c>
      <c r="S31" s="228">
        <f t="shared" si="2"/>
        <v>1.3207365543172145E-2</v>
      </c>
      <c r="T31" s="228">
        <f t="shared" si="2"/>
        <v>0.21638948885518827</v>
      </c>
      <c r="U31" s="228"/>
      <c r="V31" s="228"/>
      <c r="W31" s="228">
        <f t="shared" si="3"/>
        <v>6.844268453875757E-2</v>
      </c>
    </row>
    <row r="32" spans="2:23">
      <c r="B32" s="201">
        <v>38018</v>
      </c>
      <c r="C32" s="90"/>
      <c r="D32" s="227">
        <v>301.36956739999999</v>
      </c>
      <c r="E32" s="227">
        <v>297.35371550000002</v>
      </c>
      <c r="F32" s="227">
        <v>290.23427349999997</v>
      </c>
      <c r="G32" s="227"/>
      <c r="H32" s="227"/>
      <c r="I32" s="227">
        <f t="shared" si="0"/>
        <v>888.95755639999993</v>
      </c>
      <c r="J32" s="218"/>
      <c r="K32" s="228">
        <v>0.33901457412708486</v>
      </c>
      <c r="L32" s="228">
        <v>0.334497089719547</v>
      </c>
      <c r="M32" s="228">
        <v>0.32648833615336825</v>
      </c>
      <c r="N32" s="229"/>
      <c r="O32" s="228"/>
      <c r="P32" s="228">
        <f t="shared" si="1"/>
        <v>1</v>
      </c>
      <c r="Q32" s="218"/>
      <c r="R32" s="228">
        <f t="shared" si="2"/>
        <v>-2.0361263374835237E-2</v>
      </c>
      <c r="S32" s="228">
        <f t="shared" si="2"/>
        <v>3.072778687081601E-2</v>
      </c>
      <c r="T32" s="228">
        <f t="shared" si="2"/>
        <v>0.17337146109542667</v>
      </c>
      <c r="U32" s="228"/>
      <c r="V32" s="228"/>
      <c r="W32" s="228">
        <f t="shared" si="3"/>
        <v>5.3925108470610272E-2</v>
      </c>
    </row>
    <row r="33" spans="2:23">
      <c r="B33" s="201">
        <v>38047</v>
      </c>
      <c r="C33" s="90"/>
      <c r="D33" s="227">
        <v>300.88418799999999</v>
      </c>
      <c r="E33" s="227">
        <v>302.27988119999998</v>
      </c>
      <c r="F33" s="227">
        <v>295.219537</v>
      </c>
      <c r="G33" s="227"/>
      <c r="H33" s="227"/>
      <c r="I33" s="227">
        <f t="shared" si="0"/>
        <v>898.38360620000003</v>
      </c>
      <c r="J33" s="218"/>
      <c r="K33" s="228">
        <v>0.33491727356055129</v>
      </c>
      <c r="L33" s="228">
        <v>0.33647083396656036</v>
      </c>
      <c r="M33" s="228">
        <v>0.32861189247288825</v>
      </c>
      <c r="N33" s="229"/>
      <c r="O33" s="228"/>
      <c r="P33" s="228">
        <f t="shared" si="1"/>
        <v>0.99999999999999989</v>
      </c>
      <c r="Q33" s="218"/>
      <c r="R33" s="228">
        <f t="shared" si="2"/>
        <v>-6.7081067531580385E-2</v>
      </c>
      <c r="S33" s="228">
        <f t="shared" si="2"/>
        <v>4.1656458078447756E-2</v>
      </c>
      <c r="T33" s="228">
        <f t="shared" si="2"/>
        <v>0.23254238148214457</v>
      </c>
      <c r="U33" s="228"/>
      <c r="V33" s="228"/>
      <c r="W33" s="228">
        <f t="shared" si="3"/>
        <v>5.4154493258957048E-2</v>
      </c>
    </row>
    <row r="34" spans="2:23">
      <c r="B34" s="201">
        <v>38078</v>
      </c>
      <c r="C34" s="90"/>
      <c r="D34" s="227">
        <v>293.61964719999997</v>
      </c>
      <c r="E34" s="227">
        <v>301.69412319999998</v>
      </c>
      <c r="F34" s="227">
        <v>289.3942935</v>
      </c>
      <c r="G34" s="227"/>
      <c r="H34" s="227"/>
      <c r="I34" s="227">
        <f t="shared" si="0"/>
        <v>884.70806389999996</v>
      </c>
      <c r="J34" s="218"/>
      <c r="K34" s="228">
        <v>0.3318830913619753</v>
      </c>
      <c r="L34" s="228">
        <v>0.34100980369734818</v>
      </c>
      <c r="M34" s="228">
        <v>0.32710710494067646</v>
      </c>
      <c r="N34" s="229"/>
      <c r="O34" s="228"/>
      <c r="P34" s="228">
        <f t="shared" si="1"/>
        <v>1</v>
      </c>
      <c r="Q34" s="218"/>
      <c r="R34" s="228">
        <f t="shared" si="2"/>
        <v>-8.307449406337708E-2</v>
      </c>
      <c r="S34" s="228">
        <f t="shared" si="2"/>
        <v>3.1992307753713645E-2</v>
      </c>
      <c r="T34" s="228">
        <f t="shared" si="2"/>
        <v>0.19417521317973629</v>
      </c>
      <c r="U34" s="228"/>
      <c r="V34" s="228"/>
      <c r="W34" s="228">
        <f t="shared" si="3"/>
        <v>3.4865391657380451E-2</v>
      </c>
    </row>
    <row r="35" spans="2:23">
      <c r="B35" s="201">
        <v>38108</v>
      </c>
      <c r="C35" s="90"/>
      <c r="D35" s="227">
        <v>297.3737825</v>
      </c>
      <c r="E35" s="227">
        <v>299.52485899999999</v>
      </c>
      <c r="F35" s="227">
        <v>308.55853989999997</v>
      </c>
      <c r="G35" s="227"/>
      <c r="H35" s="227"/>
      <c r="I35" s="227">
        <f t="shared" si="0"/>
        <v>905.45718139999985</v>
      </c>
      <c r="J35" s="218"/>
      <c r="K35" s="228">
        <v>0.32842390408810562</v>
      </c>
      <c r="L35" s="228">
        <v>0.33079958406965265</v>
      </c>
      <c r="M35" s="228">
        <v>0.34077651184224184</v>
      </c>
      <c r="N35" s="229"/>
      <c r="O35" s="228"/>
      <c r="P35" s="228">
        <f t="shared" si="1"/>
        <v>1.0000000000000002</v>
      </c>
      <c r="Q35" s="218"/>
      <c r="R35" s="228">
        <f t="shared" si="2"/>
        <v>-5.4212392632781214E-2</v>
      </c>
      <c r="S35" s="228">
        <f t="shared" si="2"/>
        <v>1.4209678710744189E-2</v>
      </c>
      <c r="T35" s="228">
        <f t="shared" si="2"/>
        <v>0.2148840434586361</v>
      </c>
      <c r="U35" s="228"/>
      <c r="V35" s="228"/>
      <c r="W35" s="228">
        <f t="shared" si="3"/>
        <v>4.8311145920448384E-2</v>
      </c>
    </row>
    <row r="36" spans="2:23">
      <c r="B36" s="201">
        <v>38139</v>
      </c>
      <c r="C36" s="90"/>
      <c r="D36" s="227">
        <v>293.29280449999999</v>
      </c>
      <c r="E36" s="227">
        <v>300.62658099999999</v>
      </c>
      <c r="F36" s="227">
        <v>310.67249939999999</v>
      </c>
      <c r="G36" s="227"/>
      <c r="H36" s="227"/>
      <c r="I36" s="227">
        <f t="shared" si="0"/>
        <v>904.59188489999997</v>
      </c>
      <c r="J36" s="218"/>
      <c r="K36" s="228">
        <v>0.32422665888985136</v>
      </c>
      <c r="L36" s="228">
        <v>0.33233393535608979</v>
      </c>
      <c r="M36" s="228">
        <v>0.34343940575405885</v>
      </c>
      <c r="N36" s="229"/>
      <c r="O36" s="228"/>
      <c r="P36" s="228">
        <f t="shared" si="1"/>
        <v>1</v>
      </c>
      <c r="Q36" s="218"/>
      <c r="R36" s="228">
        <f t="shared" si="2"/>
        <v>-0.12134061138518915</v>
      </c>
      <c r="S36" s="228">
        <f t="shared" si="2"/>
        <v>2.580500741185876E-3</v>
      </c>
      <c r="T36" s="228">
        <f t="shared" si="2"/>
        <v>0.2039779615620454</v>
      </c>
      <c r="U36" s="228"/>
      <c r="V36" s="228"/>
      <c r="W36" s="228">
        <f t="shared" si="3"/>
        <v>1.447248257053646E-2</v>
      </c>
    </row>
    <row r="37" spans="2:23">
      <c r="B37" s="201">
        <v>38169</v>
      </c>
      <c r="C37" s="90"/>
      <c r="D37" s="227">
        <v>293.90821529999999</v>
      </c>
      <c r="E37" s="227">
        <v>302.40246610000003</v>
      </c>
      <c r="F37" s="227">
        <v>315.61133439999998</v>
      </c>
      <c r="G37" s="227"/>
      <c r="H37" s="227"/>
      <c r="I37" s="227">
        <f t="shared" si="0"/>
        <v>911.92201580000005</v>
      </c>
      <c r="J37" s="218"/>
      <c r="K37" s="228">
        <v>0.32229533908353303</v>
      </c>
      <c r="L37" s="228">
        <v>0.33161000706262367</v>
      </c>
      <c r="M37" s="228">
        <v>0.34609465385384325</v>
      </c>
      <c r="N37" s="229"/>
      <c r="O37" s="228"/>
      <c r="P37" s="228">
        <f t="shared" si="1"/>
        <v>1</v>
      </c>
      <c r="Q37" s="218"/>
      <c r="R37" s="228">
        <f t="shared" si="2"/>
        <v>-8.3135615474938196E-2</v>
      </c>
      <c r="S37" s="228">
        <f t="shared" si="2"/>
        <v>-3.140089702703075E-3</v>
      </c>
      <c r="T37" s="228">
        <f t="shared" si="2"/>
        <v>0.14889786541954853</v>
      </c>
      <c r="U37" s="228"/>
      <c r="V37" s="228"/>
      <c r="W37" s="228">
        <f t="shared" si="3"/>
        <v>1.4801650358331475E-2</v>
      </c>
    </row>
    <row r="38" spans="2:23">
      <c r="B38" s="201">
        <v>38200</v>
      </c>
      <c r="C38" s="90"/>
      <c r="D38" s="227">
        <v>299.06891239999999</v>
      </c>
      <c r="E38" s="227">
        <v>300.2619358</v>
      </c>
      <c r="F38" s="227">
        <v>320.6321403</v>
      </c>
      <c r="G38" s="227"/>
      <c r="H38" s="227"/>
      <c r="I38" s="227">
        <f t="shared" si="0"/>
        <v>919.96298849999994</v>
      </c>
      <c r="J38" s="218"/>
      <c r="K38" s="228">
        <v>0.32508798303683062</v>
      </c>
      <c r="L38" s="228">
        <v>0.32638479977284435</v>
      </c>
      <c r="M38" s="228">
        <v>0.34852721719032509</v>
      </c>
      <c r="N38" s="229"/>
      <c r="O38" s="228"/>
      <c r="P38" s="228">
        <f t="shared" si="1"/>
        <v>1</v>
      </c>
      <c r="Q38" s="218"/>
      <c r="R38" s="228">
        <f t="shared" si="2"/>
        <v>-6.5566660999931248E-2</v>
      </c>
      <c r="S38" s="228">
        <f t="shared" si="2"/>
        <v>-2.6986566183731742E-2</v>
      </c>
      <c r="T38" s="228">
        <f t="shared" si="2"/>
        <v>0.12622559871259886</v>
      </c>
      <c r="U38" s="228"/>
      <c r="V38" s="228"/>
      <c r="W38" s="228">
        <f t="shared" si="3"/>
        <v>7.2517529707118999E-3</v>
      </c>
    </row>
    <row r="39" spans="2:23">
      <c r="B39" s="201">
        <v>38231</v>
      </c>
      <c r="C39" s="90"/>
      <c r="D39" s="227">
        <v>298.32998550000002</v>
      </c>
      <c r="E39" s="227">
        <v>302.80450949999999</v>
      </c>
      <c r="F39" s="227">
        <v>358.90549529999998</v>
      </c>
      <c r="G39" s="227"/>
      <c r="H39" s="227"/>
      <c r="I39" s="227">
        <f t="shared" si="0"/>
        <v>960.0399903</v>
      </c>
      <c r="J39" s="218"/>
      <c r="K39" s="228">
        <v>0.31074745689164029</v>
      </c>
      <c r="L39" s="228">
        <v>0.31540822524005224</v>
      </c>
      <c r="M39" s="228">
        <v>0.37384431786830741</v>
      </c>
      <c r="N39" s="229"/>
      <c r="O39" s="228"/>
      <c r="P39" s="228">
        <f t="shared" si="1"/>
        <v>0.99999999999999989</v>
      </c>
      <c r="Q39" s="218"/>
      <c r="R39" s="228">
        <f t="shared" si="2"/>
        <v>-3.1387908965687661E-2</v>
      </c>
      <c r="S39" s="228">
        <f t="shared" si="2"/>
        <v>-3.8073001702115694E-2</v>
      </c>
      <c r="T39" s="228">
        <f t="shared" si="2"/>
        <v>0.14918218570059971</v>
      </c>
      <c r="U39" s="228"/>
      <c r="V39" s="228"/>
      <c r="W39" s="228">
        <f t="shared" si="3"/>
        <v>2.6670160641862894E-2</v>
      </c>
    </row>
    <row r="40" spans="2:23">
      <c r="B40" s="201">
        <v>38261</v>
      </c>
      <c r="C40" s="90"/>
      <c r="D40" s="227">
        <v>334.24851519999999</v>
      </c>
      <c r="E40" s="227">
        <v>305.41706049999999</v>
      </c>
      <c r="F40" s="227">
        <v>337.38439729999999</v>
      </c>
      <c r="G40" s="227"/>
      <c r="H40" s="227"/>
      <c r="I40" s="227">
        <f t="shared" si="0"/>
        <v>977.04997299999991</v>
      </c>
      <c r="J40" s="218"/>
      <c r="K40" s="228">
        <v>0.34209971284651991</v>
      </c>
      <c r="L40" s="228">
        <v>0.31259103315076803</v>
      </c>
      <c r="M40" s="228">
        <v>0.34530925400271212</v>
      </c>
      <c r="N40" s="229"/>
      <c r="O40" s="228"/>
      <c r="P40" s="228">
        <f t="shared" si="1"/>
        <v>1</v>
      </c>
      <c r="Q40" s="218"/>
      <c r="R40" s="228">
        <f t="shared" si="2"/>
        <v>9.8348007693196848E-2</v>
      </c>
      <c r="S40" s="228">
        <f t="shared" si="2"/>
        <v>-3.8570009230818325E-3</v>
      </c>
      <c r="T40" s="228">
        <f t="shared" si="2"/>
        <v>0.13653545872678796</v>
      </c>
      <c r="U40" s="228"/>
      <c r="V40" s="228"/>
      <c r="W40" s="228">
        <f t="shared" si="3"/>
        <v>7.6316115000186757E-2</v>
      </c>
    </row>
    <row r="41" spans="2:23">
      <c r="B41" s="201">
        <v>38292</v>
      </c>
      <c r="C41" s="90"/>
      <c r="D41" s="227">
        <v>346.72824550000001</v>
      </c>
      <c r="E41" s="227">
        <v>306.19082600000002</v>
      </c>
      <c r="F41" s="227">
        <v>342.57521789999998</v>
      </c>
      <c r="G41" s="227"/>
      <c r="H41" s="227"/>
      <c r="I41" s="227">
        <f t="shared" si="0"/>
        <v>995.49428939999996</v>
      </c>
      <c r="J41" s="218"/>
      <c r="K41" s="228">
        <v>0.348297573569185</v>
      </c>
      <c r="L41" s="228">
        <v>0.30757667749610701</v>
      </c>
      <c r="M41" s="228">
        <v>0.34412574893470804</v>
      </c>
      <c r="N41" s="229"/>
      <c r="O41" s="228"/>
      <c r="P41" s="228">
        <f t="shared" si="1"/>
        <v>1</v>
      </c>
      <c r="Q41" s="218"/>
      <c r="R41" s="228">
        <f t="shared" ref="R41:T104" si="4">+D41/D29-1</f>
        <v>0.14284168978282197</v>
      </c>
      <c r="S41" s="228">
        <f t="shared" si="4"/>
        <v>6.8270609656491787E-2</v>
      </c>
      <c r="T41" s="228">
        <f t="shared" si="4"/>
        <v>0.11150701890368686</v>
      </c>
      <c r="U41" s="228"/>
      <c r="V41" s="228"/>
      <c r="W41" s="228">
        <f t="shared" si="3"/>
        <v>0.10829414073456212</v>
      </c>
    </row>
    <row r="42" spans="2:23">
      <c r="B42" s="201">
        <v>38322</v>
      </c>
      <c r="C42" s="90"/>
      <c r="D42" s="227">
        <v>339.62247180000003</v>
      </c>
      <c r="E42" s="227">
        <v>305.07002779999999</v>
      </c>
      <c r="F42" s="227">
        <v>338.56002919999997</v>
      </c>
      <c r="G42" s="227"/>
      <c r="H42" s="227"/>
      <c r="I42" s="227">
        <f t="shared" si="0"/>
        <v>983.25252879999994</v>
      </c>
      <c r="J42" s="218"/>
      <c r="K42" s="228">
        <v>0.34540716840513869</v>
      </c>
      <c r="L42" s="228">
        <v>0.31026620208373068</v>
      </c>
      <c r="M42" s="228">
        <v>0.34432662951113074</v>
      </c>
      <c r="N42" s="229"/>
      <c r="O42" s="228"/>
      <c r="P42" s="228">
        <f t="shared" si="1"/>
        <v>1</v>
      </c>
      <c r="Q42" s="218"/>
      <c r="R42" s="228">
        <f t="shared" si="4"/>
        <v>0.129431827707708</v>
      </c>
      <c r="S42" s="228">
        <f t="shared" si="4"/>
        <v>4.1426181201378531E-2</v>
      </c>
      <c r="T42" s="228">
        <f t="shared" si="4"/>
        <v>0.16748197829337941</v>
      </c>
      <c r="U42" s="228"/>
      <c r="V42" s="228"/>
      <c r="W42" s="228">
        <f t="shared" si="3"/>
        <v>0.11274416520559649</v>
      </c>
    </row>
    <row r="43" spans="2:23">
      <c r="B43" s="201">
        <v>38353</v>
      </c>
      <c r="C43" s="90"/>
      <c r="D43" s="227">
        <v>345.98940489999995</v>
      </c>
      <c r="E43" s="227">
        <v>302.32006719999998</v>
      </c>
      <c r="F43" s="227">
        <v>330.47228280000002</v>
      </c>
      <c r="G43" s="227"/>
      <c r="H43" s="227"/>
      <c r="I43" s="227">
        <f t="shared" si="0"/>
        <v>978.78175490000001</v>
      </c>
      <c r="J43" s="218"/>
      <c r="K43" s="228">
        <v>0.35348983894305319</v>
      </c>
      <c r="L43" s="228">
        <v>0.30887382778287215</v>
      </c>
      <c r="M43" s="228">
        <v>0.33763633327407461</v>
      </c>
      <c r="N43" s="229"/>
      <c r="O43" s="228"/>
      <c r="P43" s="228">
        <f t="shared" si="1"/>
        <v>1</v>
      </c>
      <c r="Q43" s="218"/>
      <c r="R43" s="228">
        <f t="shared" si="4"/>
        <v>0.14671320914212926</v>
      </c>
      <c r="S43" s="228">
        <f t="shared" si="4"/>
        <v>4.5767070373414764E-2</v>
      </c>
      <c r="T43" s="228">
        <f t="shared" si="4"/>
        <v>0.13037111118121181</v>
      </c>
      <c r="U43" s="228"/>
      <c r="V43" s="228"/>
      <c r="W43" s="228">
        <f t="shared" si="3"/>
        <v>0.108260582508098</v>
      </c>
    </row>
    <row r="44" spans="2:23">
      <c r="B44" s="201">
        <v>38384</v>
      </c>
      <c r="C44" s="90"/>
      <c r="D44" s="227">
        <v>349.1357691</v>
      </c>
      <c r="E44" s="227">
        <v>304.95021220000001</v>
      </c>
      <c r="F44" s="227">
        <v>336.12511999999998</v>
      </c>
      <c r="G44" s="227"/>
      <c r="H44" s="227"/>
      <c r="I44" s="227">
        <f t="shared" si="0"/>
        <v>990.21110129999988</v>
      </c>
      <c r="J44" s="218"/>
      <c r="K44" s="228">
        <v>0.35258720957746958</v>
      </c>
      <c r="L44" s="228">
        <v>0.30796484890913234</v>
      </c>
      <c r="M44" s="228">
        <v>0.33944794151339819</v>
      </c>
      <c r="N44" s="229"/>
      <c r="O44" s="228"/>
      <c r="P44" s="228">
        <f t="shared" si="1"/>
        <v>1</v>
      </c>
      <c r="Q44" s="218"/>
      <c r="R44" s="228">
        <f t="shared" si="4"/>
        <v>0.15849709747434848</v>
      </c>
      <c r="S44" s="228">
        <f t="shared" si="4"/>
        <v>2.5547004473196022E-2</v>
      </c>
      <c r="T44" s="228">
        <f t="shared" si="4"/>
        <v>0.15811656544415675</v>
      </c>
      <c r="U44" s="228"/>
      <c r="V44" s="228"/>
      <c r="W44" s="228">
        <f t="shared" si="3"/>
        <v>0.11390143901812944</v>
      </c>
    </row>
    <row r="45" spans="2:23">
      <c r="B45" s="201">
        <v>38412</v>
      </c>
      <c r="C45" s="90"/>
      <c r="D45" s="227">
        <v>354.25530660000004</v>
      </c>
      <c r="E45" s="227">
        <v>301.85288110000005</v>
      </c>
      <c r="F45" s="227">
        <v>341.82125589999998</v>
      </c>
      <c r="G45" s="227"/>
      <c r="H45" s="227"/>
      <c r="I45" s="227">
        <f t="shared" si="0"/>
        <v>997.92944360000013</v>
      </c>
      <c r="J45" s="218"/>
      <c r="K45" s="228">
        <v>0.35499033410822595</v>
      </c>
      <c r="L45" s="228">
        <v>0.30247918130471724</v>
      </c>
      <c r="M45" s="228">
        <v>0.34253048458705676</v>
      </c>
      <c r="N45" s="229"/>
      <c r="O45" s="228"/>
      <c r="P45" s="228">
        <f t="shared" si="1"/>
        <v>1</v>
      </c>
      <c r="Q45" s="218"/>
      <c r="R45" s="228">
        <f t="shared" si="4"/>
        <v>0.17738093501942354</v>
      </c>
      <c r="S45" s="228">
        <f t="shared" si="4"/>
        <v>-1.4125984776254263E-3</v>
      </c>
      <c r="T45" s="228">
        <f t="shared" si="4"/>
        <v>0.15785445425991562</v>
      </c>
      <c r="U45" s="228"/>
      <c r="V45" s="228"/>
      <c r="W45" s="228">
        <f t="shared" si="3"/>
        <v>0.11080549190012601</v>
      </c>
    </row>
    <row r="46" spans="2:23">
      <c r="B46" s="201">
        <v>38443</v>
      </c>
      <c r="C46" s="90"/>
      <c r="D46" s="227">
        <v>332.78515199999998</v>
      </c>
      <c r="E46" s="227">
        <v>303.91063050000002</v>
      </c>
      <c r="F46" s="227">
        <v>331.40300839999998</v>
      </c>
      <c r="G46" s="227"/>
      <c r="H46" s="227"/>
      <c r="I46" s="227">
        <f t="shared" si="0"/>
        <v>968.09879089999993</v>
      </c>
      <c r="J46" s="218"/>
      <c r="K46" s="228">
        <v>0.34375123192812163</v>
      </c>
      <c r="L46" s="228">
        <v>0.31392522473606993</v>
      </c>
      <c r="M46" s="228">
        <v>0.34232354333580856</v>
      </c>
      <c r="N46" s="229"/>
      <c r="O46" s="228"/>
      <c r="P46" s="228">
        <f t="shared" si="1"/>
        <v>1</v>
      </c>
      <c r="Q46" s="218"/>
      <c r="R46" s="228">
        <f t="shared" si="4"/>
        <v>0.13338856978232894</v>
      </c>
      <c r="S46" s="228">
        <f t="shared" si="4"/>
        <v>7.346869327417016E-3</v>
      </c>
      <c r="T46" s="228">
        <f t="shared" si="4"/>
        <v>0.14516082674588038</v>
      </c>
      <c r="U46" s="228"/>
      <c r="V46" s="228"/>
      <c r="W46" s="228">
        <f t="shared" si="3"/>
        <v>9.4257903146484523E-2</v>
      </c>
    </row>
    <row r="47" spans="2:23">
      <c r="B47" s="201">
        <v>38473</v>
      </c>
      <c r="C47" s="90"/>
      <c r="D47" s="227">
        <v>322.00771370000001</v>
      </c>
      <c r="E47" s="227">
        <v>317.92141289999995</v>
      </c>
      <c r="F47" s="227">
        <v>348.3402145</v>
      </c>
      <c r="G47" s="227"/>
      <c r="H47" s="227"/>
      <c r="I47" s="227">
        <f t="shared" si="0"/>
        <v>988.26934110000002</v>
      </c>
      <c r="J47" s="218"/>
      <c r="K47" s="228">
        <v>0.32582991327201055</v>
      </c>
      <c r="L47" s="228">
        <v>0.32169510848746491</v>
      </c>
      <c r="M47" s="228">
        <v>0.35247497824052448</v>
      </c>
      <c r="N47" s="229"/>
      <c r="O47" s="228"/>
      <c r="P47" s="228">
        <f t="shared" si="1"/>
        <v>1</v>
      </c>
      <c r="Q47" s="218"/>
      <c r="R47" s="228">
        <f t="shared" si="4"/>
        <v>8.28382750923915E-2</v>
      </c>
      <c r="S47" s="228">
        <f t="shared" si="4"/>
        <v>6.141912214371481E-2</v>
      </c>
      <c r="T47" s="228">
        <f t="shared" si="4"/>
        <v>0.12892747876267752</v>
      </c>
      <c r="U47" s="228"/>
      <c r="V47" s="228"/>
      <c r="W47" s="228">
        <f t="shared" si="3"/>
        <v>9.1458946266191887E-2</v>
      </c>
    </row>
    <row r="48" spans="2:23">
      <c r="B48" s="201">
        <v>38504</v>
      </c>
      <c r="C48" s="90"/>
      <c r="D48" s="227">
        <v>328.46318510000003</v>
      </c>
      <c r="E48" s="227">
        <v>323.55770610000002</v>
      </c>
      <c r="F48" s="227">
        <v>346.38964660000005</v>
      </c>
      <c r="G48" s="227"/>
      <c r="H48" s="227"/>
      <c r="I48" s="227">
        <f t="shared" si="0"/>
        <v>998.41053780000016</v>
      </c>
      <c r="J48" s="218"/>
      <c r="K48" s="228">
        <v>0.3289860960640193</v>
      </c>
      <c r="L48" s="228">
        <v>0.32407280757769258</v>
      </c>
      <c r="M48" s="228">
        <v>0.34694109635828807</v>
      </c>
      <c r="N48" s="229"/>
      <c r="O48" s="228"/>
      <c r="P48" s="228">
        <f t="shared" si="1"/>
        <v>0.99999999999999989</v>
      </c>
      <c r="Q48" s="218"/>
      <c r="R48" s="228">
        <f t="shared" si="4"/>
        <v>0.11991559308779443</v>
      </c>
      <c r="S48" s="228">
        <f t="shared" si="4"/>
        <v>7.6277769662689954E-2</v>
      </c>
      <c r="T48" s="228">
        <f t="shared" si="4"/>
        <v>0.11496719944308031</v>
      </c>
      <c r="U48" s="228"/>
      <c r="V48" s="228"/>
      <c r="W48" s="228">
        <f t="shared" si="3"/>
        <v>0.10371379012577764</v>
      </c>
    </row>
    <row r="49" spans="2:23">
      <c r="B49" s="201">
        <v>38534</v>
      </c>
      <c r="C49" s="90"/>
      <c r="D49" s="227">
        <v>327.4170259</v>
      </c>
      <c r="E49" s="227">
        <v>356.44422420000001</v>
      </c>
      <c r="F49" s="227">
        <v>343.24043949999998</v>
      </c>
      <c r="G49" s="227"/>
      <c r="H49" s="227"/>
      <c r="I49" s="227">
        <f t="shared" si="0"/>
        <v>1027.1016896000001</v>
      </c>
      <c r="J49" s="218"/>
      <c r="K49" s="228">
        <v>0.31877761395515863</v>
      </c>
      <c r="L49" s="228">
        <v>0.3470388840844138</v>
      </c>
      <c r="M49" s="228">
        <v>0.33418350196042745</v>
      </c>
      <c r="N49" s="229"/>
      <c r="O49" s="228"/>
      <c r="P49" s="228">
        <f t="shared" si="1"/>
        <v>0.99999999999999989</v>
      </c>
      <c r="Q49" s="218"/>
      <c r="R49" s="228">
        <f t="shared" si="4"/>
        <v>0.11401113972195942</v>
      </c>
      <c r="S49" s="228">
        <f t="shared" si="4"/>
        <v>0.17870806014567742</v>
      </c>
      <c r="T49" s="228">
        <f t="shared" si="4"/>
        <v>8.7541549014787279E-2</v>
      </c>
      <c r="U49" s="228"/>
      <c r="V49" s="228"/>
      <c r="W49" s="228">
        <f t="shared" si="3"/>
        <v>0.12630430212714683</v>
      </c>
    </row>
    <row r="50" spans="2:23">
      <c r="B50" s="201">
        <v>38565</v>
      </c>
      <c r="C50" s="90"/>
      <c r="D50" s="227">
        <v>333.8321785</v>
      </c>
      <c r="E50" s="227">
        <v>367.92726299999998</v>
      </c>
      <c r="F50" s="227">
        <v>359.83128219999998</v>
      </c>
      <c r="G50" s="227"/>
      <c r="H50" s="227"/>
      <c r="I50" s="227">
        <f t="shared" si="0"/>
        <v>1061.5907236999999</v>
      </c>
      <c r="J50" s="218"/>
      <c r="K50" s="228">
        <v>0.3144641065970159</v>
      </c>
      <c r="L50" s="228">
        <v>0.34658108326121201</v>
      </c>
      <c r="M50" s="228">
        <v>0.33895481014177214</v>
      </c>
      <c r="N50" s="229"/>
      <c r="O50" s="228"/>
      <c r="P50" s="228">
        <f t="shared" si="1"/>
        <v>1</v>
      </c>
      <c r="Q50" s="218"/>
      <c r="R50" s="228">
        <f t="shared" si="4"/>
        <v>0.11623831384221139</v>
      </c>
      <c r="S50" s="228">
        <f t="shared" si="4"/>
        <v>0.22535432944477796</v>
      </c>
      <c r="T50" s="228">
        <f t="shared" si="4"/>
        <v>0.12225580961198479</v>
      </c>
      <c r="U50" s="228"/>
      <c r="V50" s="228"/>
      <c r="W50" s="228">
        <f t="shared" si="3"/>
        <v>0.15394938380175938</v>
      </c>
    </row>
    <row r="51" spans="2:23">
      <c r="B51" s="201">
        <v>38596</v>
      </c>
      <c r="C51" s="90"/>
      <c r="D51" s="227">
        <v>331.6099787</v>
      </c>
      <c r="E51" s="227">
        <v>370.78806039999995</v>
      </c>
      <c r="F51" s="227">
        <v>378.60749730000003</v>
      </c>
      <c r="G51" s="227"/>
      <c r="H51" s="227"/>
      <c r="I51" s="227">
        <f t="shared" si="0"/>
        <v>1081.0055364</v>
      </c>
      <c r="J51" s="218"/>
      <c r="K51" s="228">
        <v>0.30676066637395621</v>
      </c>
      <c r="L51" s="228">
        <v>0.34300292451305153</v>
      </c>
      <c r="M51" s="228">
        <v>0.35023640911299225</v>
      </c>
      <c r="N51" s="229"/>
      <c r="O51" s="228"/>
      <c r="P51" s="228">
        <f t="shared" si="1"/>
        <v>1</v>
      </c>
      <c r="Q51" s="218"/>
      <c r="R51" s="228">
        <f t="shared" si="4"/>
        <v>0.11155430167109359</v>
      </c>
      <c r="S51" s="228">
        <f t="shared" si="4"/>
        <v>0.22451300679853303</v>
      </c>
      <c r="T51" s="228">
        <f t="shared" si="4"/>
        <v>5.4894679123070222E-2</v>
      </c>
      <c r="U51" s="228"/>
      <c r="V51" s="228"/>
      <c r="W51" s="228">
        <f t="shared" si="3"/>
        <v>0.12600052843861209</v>
      </c>
    </row>
    <row r="52" spans="2:23">
      <c r="B52" s="201">
        <v>38626</v>
      </c>
      <c r="C52" s="90"/>
      <c r="D52" s="227">
        <v>319.59598130000001</v>
      </c>
      <c r="E52" s="227">
        <v>374.60882049999998</v>
      </c>
      <c r="F52" s="227">
        <v>373.19354860000004</v>
      </c>
      <c r="G52" s="227"/>
      <c r="H52" s="227"/>
      <c r="I52" s="227">
        <f t="shared" si="0"/>
        <v>1067.3983504</v>
      </c>
      <c r="J52" s="218"/>
      <c r="K52" s="228">
        <v>0.29941584712046226</v>
      </c>
      <c r="L52" s="228">
        <v>0.35095503038731318</v>
      </c>
      <c r="M52" s="228">
        <v>0.34962912249222455</v>
      </c>
      <c r="N52" s="229"/>
      <c r="O52" s="228"/>
      <c r="P52" s="228">
        <f t="shared" si="1"/>
        <v>1</v>
      </c>
      <c r="Q52" s="218"/>
      <c r="R52" s="228">
        <f t="shared" si="4"/>
        <v>-4.3837244546120258E-2</v>
      </c>
      <c r="S52" s="228">
        <f t="shared" si="4"/>
        <v>0.22654844456536183</v>
      </c>
      <c r="T52" s="228">
        <f t="shared" si="4"/>
        <v>0.10613754396045416</v>
      </c>
      <c r="U52" s="228"/>
      <c r="V52" s="228"/>
      <c r="W52" s="228">
        <f t="shared" si="3"/>
        <v>9.247057970084005E-2</v>
      </c>
    </row>
    <row r="53" spans="2:23">
      <c r="B53" s="201">
        <v>38657</v>
      </c>
      <c r="C53" s="90"/>
      <c r="D53" s="227">
        <v>328.05845189999997</v>
      </c>
      <c r="E53" s="227">
        <v>374.80309739999996</v>
      </c>
      <c r="F53" s="227">
        <v>359.65539469999999</v>
      </c>
      <c r="G53" s="227"/>
      <c r="H53" s="227"/>
      <c r="I53" s="227">
        <f t="shared" si="0"/>
        <v>1062.516944</v>
      </c>
      <c r="J53" s="218"/>
      <c r="K53" s="228">
        <v>0.30875597208358491</v>
      </c>
      <c r="L53" s="228">
        <v>0.3527502309647873</v>
      </c>
      <c r="M53" s="228">
        <v>0.33849379695162773</v>
      </c>
      <c r="N53" s="229"/>
      <c r="O53" s="228"/>
      <c r="P53" s="228">
        <f t="shared" si="1"/>
        <v>1</v>
      </c>
      <c r="Q53" s="218"/>
      <c r="R53" s="228">
        <f t="shared" si="4"/>
        <v>-5.3845609183287735E-2</v>
      </c>
      <c r="S53" s="228">
        <f t="shared" si="4"/>
        <v>0.22408336754021474</v>
      </c>
      <c r="T53" s="228">
        <f t="shared" si="4"/>
        <v>4.9858179773487832E-2</v>
      </c>
      <c r="U53" s="228"/>
      <c r="V53" s="228"/>
      <c r="W53" s="228">
        <f t="shared" si="3"/>
        <v>6.7326006099337476E-2</v>
      </c>
    </row>
    <row r="54" spans="2:23">
      <c r="B54" s="201">
        <v>38687</v>
      </c>
      <c r="C54" s="90"/>
      <c r="D54" s="227">
        <v>327.4810387</v>
      </c>
      <c r="E54" s="227">
        <v>403.12299100000001</v>
      </c>
      <c r="F54" s="227">
        <v>369.18004569999999</v>
      </c>
      <c r="G54" s="227"/>
      <c r="H54" s="227"/>
      <c r="I54" s="227">
        <f t="shared" si="0"/>
        <v>1099.7840753999999</v>
      </c>
      <c r="J54" s="218"/>
      <c r="K54" s="228">
        <v>0.29776848567378339</v>
      </c>
      <c r="L54" s="228">
        <v>0.36654739781841367</v>
      </c>
      <c r="M54" s="228">
        <v>0.33568411650780305</v>
      </c>
      <c r="N54" s="229"/>
      <c r="O54" s="228"/>
      <c r="P54" s="228">
        <f t="shared" si="1"/>
        <v>1</v>
      </c>
      <c r="Q54" s="218"/>
      <c r="R54" s="228">
        <f t="shared" si="4"/>
        <v>-3.574979310306059E-2</v>
      </c>
      <c r="S54" s="228">
        <f t="shared" si="4"/>
        <v>0.32141132941542949</v>
      </c>
      <c r="T54" s="228">
        <f t="shared" si="4"/>
        <v>9.0441912390997636E-2</v>
      </c>
      <c r="U54" s="228"/>
      <c r="V54" s="228"/>
      <c r="W54" s="228">
        <f t="shared" si="3"/>
        <v>0.1185163965377436</v>
      </c>
    </row>
    <row r="55" spans="2:23">
      <c r="B55" s="201">
        <v>38718</v>
      </c>
      <c r="C55" s="90"/>
      <c r="D55" s="227">
        <v>327.31781269999999</v>
      </c>
      <c r="E55" s="227">
        <v>401.11435989999995</v>
      </c>
      <c r="F55" s="227">
        <v>384.49242099999998</v>
      </c>
      <c r="G55" s="227"/>
      <c r="H55" s="227"/>
      <c r="I55" s="227">
        <f t="shared" si="0"/>
        <v>1112.9245936</v>
      </c>
      <c r="J55" s="218"/>
      <c r="K55" s="228">
        <v>0.29410601093935607</v>
      </c>
      <c r="L55" s="228">
        <v>0.36041467877217731</v>
      </c>
      <c r="M55" s="228">
        <v>0.34547931028846662</v>
      </c>
      <c r="N55" s="229"/>
      <c r="O55" s="228"/>
      <c r="P55" s="228">
        <f t="shared" si="1"/>
        <v>1</v>
      </c>
      <c r="Q55" s="218"/>
      <c r="R55" s="228">
        <f t="shared" si="4"/>
        <v>-5.3965791829367005E-2</v>
      </c>
      <c r="S55" s="228">
        <f t="shared" si="4"/>
        <v>0.32678708236275478</v>
      </c>
      <c r="T55" s="228">
        <f t="shared" si="4"/>
        <v>0.16346344613927166</v>
      </c>
      <c r="U55" s="228"/>
      <c r="V55" s="228"/>
      <c r="W55" s="228">
        <f t="shared" si="3"/>
        <v>0.13705081651599138</v>
      </c>
    </row>
    <row r="56" spans="2:23">
      <c r="B56" s="201">
        <v>38749</v>
      </c>
      <c r="C56" s="90"/>
      <c r="D56" s="227">
        <v>323.13669089999996</v>
      </c>
      <c r="E56" s="227">
        <v>396.37821100000002</v>
      </c>
      <c r="F56" s="227">
        <v>379.54848460000005</v>
      </c>
      <c r="G56" s="227"/>
      <c r="H56" s="227"/>
      <c r="I56" s="227">
        <f t="shared" si="0"/>
        <v>1099.0633865</v>
      </c>
      <c r="J56" s="218"/>
      <c r="K56" s="228">
        <v>0.29401096867491727</v>
      </c>
      <c r="L56" s="228">
        <v>0.36065091046502623</v>
      </c>
      <c r="M56" s="228">
        <v>0.34533812086005655</v>
      </c>
      <c r="N56" s="229"/>
      <c r="O56" s="228"/>
      <c r="P56" s="228">
        <f t="shared" si="1"/>
        <v>1</v>
      </c>
      <c r="Q56" s="218"/>
      <c r="R56" s="228">
        <f t="shared" si="4"/>
        <v>-7.4466956700026232E-2</v>
      </c>
      <c r="S56" s="228">
        <f t="shared" si="4"/>
        <v>0.29981287155175829</v>
      </c>
      <c r="T56" s="228">
        <f t="shared" si="4"/>
        <v>0.12918809698007716</v>
      </c>
      <c r="U56" s="228"/>
      <c r="V56" s="228"/>
      <c r="W56" s="228">
        <f t="shared" si="3"/>
        <v>0.10992836280778229</v>
      </c>
    </row>
    <row r="57" spans="2:23">
      <c r="B57" s="201">
        <v>38777</v>
      </c>
      <c r="C57" s="90"/>
      <c r="D57" s="227">
        <v>324.6994239</v>
      </c>
      <c r="E57" s="227">
        <v>389.53981820000001</v>
      </c>
      <c r="F57" s="227">
        <v>385.70657119999998</v>
      </c>
      <c r="G57" s="227"/>
      <c r="H57" s="227"/>
      <c r="I57" s="227">
        <f t="shared" si="0"/>
        <v>1099.9458132999998</v>
      </c>
      <c r="J57" s="218"/>
      <c r="K57" s="228">
        <v>0.29519583598927823</v>
      </c>
      <c r="L57" s="228">
        <v>0.35414455284058316</v>
      </c>
      <c r="M57" s="228">
        <v>0.35065961117013877</v>
      </c>
      <c r="N57" s="229"/>
      <c r="O57" s="228"/>
      <c r="P57" s="228">
        <f t="shared" si="1"/>
        <v>1.0000000000000002</v>
      </c>
      <c r="Q57" s="218"/>
      <c r="R57" s="228">
        <f t="shared" si="4"/>
        <v>-8.3431023189646791E-2</v>
      </c>
      <c r="S57" s="228">
        <f t="shared" si="4"/>
        <v>0.2904956109097081</v>
      </c>
      <c r="T57" s="228">
        <f t="shared" si="4"/>
        <v>0.12838673588174587</v>
      </c>
      <c r="U57" s="228"/>
      <c r="V57" s="228"/>
      <c r="W57" s="228">
        <f t="shared" si="3"/>
        <v>0.10222803861962304</v>
      </c>
    </row>
    <row r="58" spans="2:23">
      <c r="B58" s="201">
        <v>38808</v>
      </c>
      <c r="C58" s="90"/>
      <c r="D58" s="227">
        <v>330.78264719999999</v>
      </c>
      <c r="E58" s="227">
        <v>385.70627810000002</v>
      </c>
      <c r="F58" s="227">
        <v>396.00977239999997</v>
      </c>
      <c r="G58" s="227"/>
      <c r="H58" s="227"/>
      <c r="I58" s="227">
        <f t="shared" si="0"/>
        <v>1112.4986976999999</v>
      </c>
      <c r="J58" s="218"/>
      <c r="K58" s="228">
        <v>0.29733306464435966</v>
      </c>
      <c r="L58" s="228">
        <v>0.3467026783019308</v>
      </c>
      <c r="M58" s="228">
        <v>0.35596425705370965</v>
      </c>
      <c r="N58" s="229"/>
      <c r="O58" s="228"/>
      <c r="P58" s="228">
        <f t="shared" si="1"/>
        <v>1</v>
      </c>
      <c r="Q58" s="218"/>
      <c r="R58" s="228">
        <f t="shared" si="4"/>
        <v>-6.0174102959977827E-3</v>
      </c>
      <c r="S58" s="228">
        <f t="shared" si="4"/>
        <v>0.2691437527717544</v>
      </c>
      <c r="T58" s="228">
        <f t="shared" si="4"/>
        <v>0.19494923812526266</v>
      </c>
      <c r="U58" s="228"/>
      <c r="V58" s="228"/>
      <c r="W58" s="228">
        <f t="shared" si="3"/>
        <v>0.14915823483857205</v>
      </c>
    </row>
    <row r="59" spans="2:23">
      <c r="B59" s="201">
        <v>38838</v>
      </c>
      <c r="C59" s="90"/>
      <c r="D59" s="227">
        <v>331.88546239999999</v>
      </c>
      <c r="E59" s="227">
        <v>378.97843710000001</v>
      </c>
      <c r="F59" s="227">
        <v>400.88425110000003</v>
      </c>
      <c r="G59" s="227"/>
      <c r="H59" s="227"/>
      <c r="I59" s="227">
        <f t="shared" si="0"/>
        <v>1111.7481505999999</v>
      </c>
      <c r="J59" s="218"/>
      <c r="K59" s="228">
        <v>0.29852576073176695</v>
      </c>
      <c r="L59" s="228">
        <v>0.34088515181740481</v>
      </c>
      <c r="M59" s="228">
        <v>0.36058908745082835</v>
      </c>
      <c r="N59" s="229"/>
      <c r="O59" s="228"/>
      <c r="P59" s="228">
        <f t="shared" si="1"/>
        <v>1.0000000000000002</v>
      </c>
      <c r="Q59" s="218"/>
      <c r="R59" s="228">
        <f t="shared" si="4"/>
        <v>3.0675503348974509E-2</v>
      </c>
      <c r="S59" s="228">
        <f t="shared" si="4"/>
        <v>0.19205068209483933</v>
      </c>
      <c r="T59" s="228">
        <f t="shared" si="4"/>
        <v>0.15084114441228258</v>
      </c>
      <c r="U59" s="228"/>
      <c r="V59" s="228"/>
      <c r="W59" s="228">
        <f t="shared" si="3"/>
        <v>0.12494449070185754</v>
      </c>
    </row>
    <row r="60" spans="2:23">
      <c r="B60" s="201">
        <v>38869</v>
      </c>
      <c r="C60" s="90"/>
      <c r="D60" s="227">
        <v>327.59738010000001</v>
      </c>
      <c r="E60" s="227">
        <v>376.49546189999995</v>
      </c>
      <c r="F60" s="227">
        <v>410.41385220000001</v>
      </c>
      <c r="G60" s="227"/>
      <c r="H60" s="227"/>
      <c r="I60" s="227">
        <f t="shared" si="0"/>
        <v>1114.5066942000001</v>
      </c>
      <c r="J60" s="218"/>
      <c r="K60" s="228">
        <v>0.29393935613383776</v>
      </c>
      <c r="L60" s="228">
        <v>0.33781354913283024</v>
      </c>
      <c r="M60" s="228">
        <v>0.36824709473333189</v>
      </c>
      <c r="N60" s="229"/>
      <c r="O60" s="228"/>
      <c r="P60" s="228">
        <f t="shared" si="1"/>
        <v>0.99999999999999978</v>
      </c>
      <c r="Q60" s="218"/>
      <c r="R60" s="228">
        <f t="shared" si="4"/>
        <v>-2.6359270666403978E-3</v>
      </c>
      <c r="S60" s="228">
        <f t="shared" si="4"/>
        <v>0.16361148197669184</v>
      </c>
      <c r="T60" s="228">
        <f t="shared" si="4"/>
        <v>0.18483290776278061</v>
      </c>
      <c r="U60" s="228"/>
      <c r="V60" s="228"/>
      <c r="W60" s="228">
        <f t="shared" si="3"/>
        <v>0.11628098062327963</v>
      </c>
    </row>
    <row r="61" spans="2:23">
      <c r="B61" s="201">
        <v>38899</v>
      </c>
      <c r="C61" s="90"/>
      <c r="D61" s="227">
        <v>333.1092147</v>
      </c>
      <c r="E61" s="227">
        <v>376.29115050000001</v>
      </c>
      <c r="F61" s="227">
        <v>418.8059457</v>
      </c>
      <c r="G61" s="227"/>
      <c r="H61" s="227"/>
      <c r="I61" s="227">
        <f t="shared" si="0"/>
        <v>1128.2063109000001</v>
      </c>
      <c r="J61" s="218"/>
      <c r="K61" s="228">
        <v>0.29525558533196816</v>
      </c>
      <c r="L61" s="228">
        <v>0.33353044284943112</v>
      </c>
      <c r="M61" s="228">
        <v>0.37121397181860061</v>
      </c>
      <c r="N61" s="229"/>
      <c r="O61" s="228"/>
      <c r="P61" s="228">
        <f t="shared" si="1"/>
        <v>0.99999999999999989</v>
      </c>
      <c r="Q61" s="218"/>
      <c r="R61" s="228">
        <f t="shared" si="4"/>
        <v>1.7385133788792473E-2</v>
      </c>
      <c r="S61" s="228">
        <f t="shared" si="4"/>
        <v>5.5680313924413527E-2</v>
      </c>
      <c r="T61" s="228">
        <f t="shared" si="4"/>
        <v>0.22015327305278087</v>
      </c>
      <c r="U61" s="228"/>
      <c r="V61" s="228"/>
      <c r="W61" s="228">
        <f t="shared" si="3"/>
        <v>9.8436817234109242E-2</v>
      </c>
    </row>
    <row r="62" spans="2:23">
      <c r="B62" s="201">
        <v>38930</v>
      </c>
      <c r="C62" s="90"/>
      <c r="D62" s="227">
        <v>333.20306049999999</v>
      </c>
      <c r="E62" s="227">
        <v>375.78563070000001</v>
      </c>
      <c r="F62" s="227">
        <v>417.94896889999995</v>
      </c>
      <c r="G62" s="227"/>
      <c r="H62" s="227"/>
      <c r="I62" s="227">
        <f t="shared" si="0"/>
        <v>1126.9376600999999</v>
      </c>
      <c r="J62" s="218"/>
      <c r="K62" s="228">
        <v>0.29567124455707061</v>
      </c>
      <c r="L62" s="228">
        <v>0.33345733664331911</v>
      </c>
      <c r="M62" s="228">
        <v>0.37087141879961033</v>
      </c>
      <c r="N62" s="229"/>
      <c r="O62" s="228"/>
      <c r="P62" s="228">
        <f t="shared" si="1"/>
        <v>1</v>
      </c>
      <c r="Q62" s="218"/>
      <c r="R62" s="228">
        <f t="shared" si="4"/>
        <v>-1.8845337283746044E-3</v>
      </c>
      <c r="S62" s="228">
        <f t="shared" si="4"/>
        <v>2.1358481662719475E-2</v>
      </c>
      <c r="T62" s="228">
        <f t="shared" si="4"/>
        <v>0.1615137137179119</v>
      </c>
      <c r="U62" s="228"/>
      <c r="V62" s="228"/>
      <c r="W62" s="228">
        <f t="shared" si="3"/>
        <v>6.1555677664782094E-2</v>
      </c>
    </row>
    <row r="63" spans="2:23">
      <c r="B63" s="201">
        <v>38961</v>
      </c>
      <c r="C63" s="90"/>
      <c r="D63" s="227">
        <v>340.0966019</v>
      </c>
      <c r="E63" s="227">
        <v>378.83481689999996</v>
      </c>
      <c r="F63" s="227">
        <v>443.61037539999995</v>
      </c>
      <c r="G63" s="227"/>
      <c r="H63" s="227"/>
      <c r="I63" s="227">
        <f t="shared" si="0"/>
        <v>1162.5417941999999</v>
      </c>
      <c r="J63" s="218"/>
      <c r="K63" s="228">
        <v>0.29254569908519856</v>
      </c>
      <c r="L63" s="228">
        <v>0.32586769679166172</v>
      </c>
      <c r="M63" s="228">
        <v>0.38158660412313972</v>
      </c>
      <c r="N63" s="229"/>
      <c r="O63" s="228"/>
      <c r="P63" s="228">
        <f t="shared" si="1"/>
        <v>1</v>
      </c>
      <c r="Q63" s="218"/>
      <c r="R63" s="228">
        <f t="shared" si="4"/>
        <v>2.5592182820522558E-2</v>
      </c>
      <c r="S63" s="228">
        <f t="shared" si="4"/>
        <v>2.1701768097169394E-2</v>
      </c>
      <c r="T63" s="228">
        <f t="shared" si="4"/>
        <v>0.17168935788002404</v>
      </c>
      <c r="U63" s="228"/>
      <c r="V63" s="228"/>
      <c r="W63" s="228">
        <f t="shared" si="3"/>
        <v>7.5426309167235805E-2</v>
      </c>
    </row>
    <row r="64" spans="2:23">
      <c r="B64" s="201">
        <v>38991</v>
      </c>
      <c r="C64" s="90"/>
      <c r="D64" s="227">
        <v>344.76749580000001</v>
      </c>
      <c r="E64" s="227">
        <v>379.4539059</v>
      </c>
      <c r="F64" s="227">
        <v>436.6878557</v>
      </c>
      <c r="G64" s="227"/>
      <c r="H64" s="227"/>
      <c r="I64" s="227">
        <f t="shared" si="0"/>
        <v>1160.9092574000001</v>
      </c>
      <c r="J64" s="218"/>
      <c r="K64" s="228">
        <v>0.29698057242833042</v>
      </c>
      <c r="L64" s="228">
        <v>0.32685922993657052</v>
      </c>
      <c r="M64" s="228">
        <v>0.37616019763509895</v>
      </c>
      <c r="N64" s="229"/>
      <c r="O64" s="228"/>
      <c r="P64" s="228">
        <f t="shared" si="1"/>
        <v>1</v>
      </c>
      <c r="Q64" s="218"/>
      <c r="R64" s="228">
        <f t="shared" si="4"/>
        <v>7.8760422448403311E-2</v>
      </c>
      <c r="S64" s="228">
        <f t="shared" si="4"/>
        <v>1.2933719482454142E-2</v>
      </c>
      <c r="T64" s="228">
        <f t="shared" si="4"/>
        <v>0.17013774042502283</v>
      </c>
      <c r="U64" s="228"/>
      <c r="V64" s="228"/>
      <c r="W64" s="228">
        <f t="shared" si="3"/>
        <v>8.7606381408550593E-2</v>
      </c>
    </row>
    <row r="65" spans="2:23">
      <c r="B65" s="201">
        <v>39022</v>
      </c>
      <c r="C65" s="90"/>
      <c r="D65" s="227">
        <v>367.58394299999998</v>
      </c>
      <c r="E65" s="227">
        <v>377.87109019999997</v>
      </c>
      <c r="F65" s="227">
        <v>425.92569550000002</v>
      </c>
      <c r="G65" s="227"/>
      <c r="H65" s="227"/>
      <c r="I65" s="227">
        <f t="shared" si="0"/>
        <v>1171.3807287</v>
      </c>
      <c r="J65" s="218"/>
      <c r="K65" s="228">
        <v>0.31380398703327239</v>
      </c>
      <c r="L65" s="228">
        <v>0.32258605672927698</v>
      </c>
      <c r="M65" s="228">
        <v>0.36360995623745063</v>
      </c>
      <c r="N65" s="229"/>
      <c r="O65" s="228"/>
      <c r="P65" s="228">
        <f t="shared" si="1"/>
        <v>1</v>
      </c>
      <c r="Q65" s="218"/>
      <c r="R65" s="228">
        <f t="shared" si="4"/>
        <v>0.12048307510775036</v>
      </c>
      <c r="S65" s="228">
        <f t="shared" si="4"/>
        <v>8.1856121821901606E-3</v>
      </c>
      <c r="T65" s="228">
        <f t="shared" si="4"/>
        <v>0.18426054989465168</v>
      </c>
      <c r="U65" s="228"/>
      <c r="V65" s="228"/>
      <c r="W65" s="228">
        <f t="shared" si="3"/>
        <v>0.10245839872460416</v>
      </c>
    </row>
    <row r="66" spans="2:23">
      <c r="B66" s="201">
        <v>39052</v>
      </c>
      <c r="C66" s="90"/>
      <c r="D66" s="227">
        <v>371.12190169999997</v>
      </c>
      <c r="E66" s="227">
        <v>362.00099729999999</v>
      </c>
      <c r="F66" s="227">
        <v>404.94245989999996</v>
      </c>
      <c r="G66" s="227"/>
      <c r="H66" s="227"/>
      <c r="I66" s="227">
        <f t="shared" si="0"/>
        <v>1138.0653588999999</v>
      </c>
      <c r="J66" s="218"/>
      <c r="K66" s="228">
        <v>0.32609893517777294</v>
      </c>
      <c r="L66" s="228">
        <v>0.31808454098795613</v>
      </c>
      <c r="M66" s="228">
        <v>0.35581652383427098</v>
      </c>
      <c r="N66" s="229"/>
      <c r="O66" s="228"/>
      <c r="P66" s="228">
        <f t="shared" si="1"/>
        <v>1</v>
      </c>
      <c r="Q66" s="218"/>
      <c r="R66" s="228">
        <f t="shared" si="4"/>
        <v>0.13326225900968458</v>
      </c>
      <c r="S66" s="228">
        <f t="shared" si="4"/>
        <v>-0.1020085547539511</v>
      </c>
      <c r="T66" s="228">
        <f t="shared" si="4"/>
        <v>9.6869846072506594E-2</v>
      </c>
      <c r="U66" s="228"/>
      <c r="V66" s="228"/>
      <c r="W66" s="228">
        <f t="shared" si="3"/>
        <v>3.4807999457599603E-2</v>
      </c>
    </row>
    <row r="67" spans="2:23">
      <c r="B67" s="201">
        <v>39083</v>
      </c>
      <c r="C67" s="90"/>
      <c r="D67" s="227">
        <v>368.53736269999996</v>
      </c>
      <c r="E67" s="227">
        <v>367.00354089999996</v>
      </c>
      <c r="F67" s="227">
        <v>391.4464744</v>
      </c>
      <c r="G67" s="227"/>
      <c r="H67" s="227"/>
      <c r="I67" s="227">
        <f t="shared" si="0"/>
        <v>1126.9873779999998</v>
      </c>
      <c r="J67" s="218"/>
      <c r="K67" s="228">
        <v>0.32701108272749441</v>
      </c>
      <c r="L67" s="228">
        <v>0.32565008984510563</v>
      </c>
      <c r="M67" s="228">
        <v>0.34733882742740008</v>
      </c>
      <c r="N67" s="229"/>
      <c r="O67" s="228"/>
      <c r="P67" s="228">
        <f t="shared" si="1"/>
        <v>1</v>
      </c>
      <c r="Q67" s="218"/>
      <c r="R67" s="228">
        <f t="shared" si="4"/>
        <v>0.12593127657790926</v>
      </c>
      <c r="S67" s="228">
        <f t="shared" si="4"/>
        <v>-8.5040134211360585E-2</v>
      </c>
      <c r="T67" s="228">
        <f t="shared" si="4"/>
        <v>1.808632113453279E-2</v>
      </c>
      <c r="U67" s="228"/>
      <c r="V67" s="228"/>
      <c r="W67" s="228">
        <f t="shared" si="3"/>
        <v>1.2635882503513329E-2</v>
      </c>
    </row>
    <row r="68" spans="2:23">
      <c r="B68" s="201">
        <v>39114</v>
      </c>
      <c r="C68" s="90"/>
      <c r="D68" s="227">
        <v>361.67392949999999</v>
      </c>
      <c r="E68" s="227">
        <v>367.51520479999999</v>
      </c>
      <c r="F68" s="227">
        <v>407.8928421</v>
      </c>
      <c r="G68" s="227"/>
      <c r="H68" s="227"/>
      <c r="I68" s="227">
        <f t="shared" si="0"/>
        <v>1137.0819764</v>
      </c>
      <c r="J68" s="218"/>
      <c r="K68" s="228">
        <v>0.31807199217514565</v>
      </c>
      <c r="L68" s="228">
        <v>0.32320906709255265</v>
      </c>
      <c r="M68" s="228">
        <v>0.35871894073230159</v>
      </c>
      <c r="N68" s="229"/>
      <c r="O68" s="228"/>
      <c r="P68" s="228">
        <f t="shared" si="1"/>
        <v>0.99999999999999989</v>
      </c>
      <c r="Q68" s="218"/>
      <c r="R68" s="228">
        <f t="shared" si="4"/>
        <v>0.11925986644434006</v>
      </c>
      <c r="S68" s="228">
        <f t="shared" si="4"/>
        <v>-7.2816833516613277E-2</v>
      </c>
      <c r="T68" s="228">
        <f t="shared" si="4"/>
        <v>7.467914811956522E-2</v>
      </c>
      <c r="U68" s="228"/>
      <c r="V68" s="228"/>
      <c r="W68" s="228">
        <f t="shared" si="3"/>
        <v>3.4591808231435373E-2</v>
      </c>
    </row>
    <row r="69" spans="2:23">
      <c r="B69" s="201">
        <v>39142</v>
      </c>
      <c r="C69" s="90"/>
      <c r="D69" s="227">
        <v>412.76797160000001</v>
      </c>
      <c r="E69" s="227">
        <v>367.88075320000002</v>
      </c>
      <c r="F69" s="227">
        <v>463.85872789999996</v>
      </c>
      <c r="G69" s="227"/>
      <c r="H69" s="227"/>
      <c r="I69" s="227">
        <f t="shared" si="0"/>
        <v>1244.5074527000002</v>
      </c>
      <c r="J69" s="218"/>
      <c r="K69" s="228">
        <v>0.33167175552423267</v>
      </c>
      <c r="L69" s="228">
        <v>0.29560349550488468</v>
      </c>
      <c r="M69" s="228">
        <v>0.37272474897088248</v>
      </c>
      <c r="N69" s="229"/>
      <c r="O69" s="228"/>
      <c r="P69" s="228">
        <f t="shared" si="1"/>
        <v>0.99999999999999978</v>
      </c>
      <c r="Q69" s="218"/>
      <c r="R69" s="228">
        <f t="shared" si="4"/>
        <v>0.27123099462943023</v>
      </c>
      <c r="S69" s="228">
        <f t="shared" si="4"/>
        <v>-5.5601671480166037E-2</v>
      </c>
      <c r="T69" s="228">
        <f t="shared" si="4"/>
        <v>0.20262075509072885</v>
      </c>
      <c r="U69" s="228"/>
      <c r="V69" s="228"/>
      <c r="W69" s="228">
        <f t="shared" si="3"/>
        <v>0.13142614631742089</v>
      </c>
    </row>
    <row r="70" spans="2:23">
      <c r="B70" s="201">
        <v>39173</v>
      </c>
      <c r="C70" s="90"/>
      <c r="D70" s="227">
        <v>427.03994239999997</v>
      </c>
      <c r="E70" s="227">
        <v>360.5785558</v>
      </c>
      <c r="F70" s="227">
        <v>457.8330704</v>
      </c>
      <c r="G70" s="227"/>
      <c r="H70" s="227"/>
      <c r="I70" s="227">
        <f t="shared" si="0"/>
        <v>1245.4515686</v>
      </c>
      <c r="J70" s="218"/>
      <c r="K70" s="228">
        <v>0.34287960541093654</v>
      </c>
      <c r="L70" s="228">
        <v>0.28951632073925032</v>
      </c>
      <c r="M70" s="228">
        <v>0.36760407384981314</v>
      </c>
      <c r="N70" s="229"/>
      <c r="O70" s="228"/>
      <c r="P70" s="228">
        <f t="shared" si="1"/>
        <v>1</v>
      </c>
      <c r="Q70" s="218"/>
      <c r="R70" s="228">
        <f t="shared" si="4"/>
        <v>0.29099862406567012</v>
      </c>
      <c r="S70" s="228">
        <f t="shared" si="4"/>
        <v>-6.5147299193002217E-2</v>
      </c>
      <c r="T70" s="228">
        <f t="shared" si="4"/>
        <v>0.1561155868081805</v>
      </c>
      <c r="U70" s="228"/>
      <c r="V70" s="228"/>
      <c r="W70" s="228">
        <f t="shared" si="3"/>
        <v>0.1195083384590645</v>
      </c>
    </row>
    <row r="71" spans="2:23">
      <c r="B71" s="201">
        <v>39203</v>
      </c>
      <c r="C71" s="90"/>
      <c r="D71" s="227">
        <v>430.03120999999999</v>
      </c>
      <c r="E71" s="227">
        <v>362.27179030000002</v>
      </c>
      <c r="F71" s="227">
        <v>472.17880410000004</v>
      </c>
      <c r="G71" s="227"/>
      <c r="H71" s="227"/>
      <c r="I71" s="227">
        <f t="shared" si="0"/>
        <v>1264.4818044000001</v>
      </c>
      <c r="J71" s="218"/>
      <c r="K71" s="228">
        <v>0.34008493321424338</v>
      </c>
      <c r="L71" s="228">
        <v>0.28649822325588853</v>
      </c>
      <c r="M71" s="228">
        <v>0.37341684352986804</v>
      </c>
      <c r="N71" s="229"/>
      <c r="O71" s="228"/>
      <c r="P71" s="228">
        <f t="shared" si="1"/>
        <v>0.99999999999999989</v>
      </c>
      <c r="Q71" s="218"/>
      <c r="R71" s="228">
        <f t="shared" si="4"/>
        <v>0.29572174355052439</v>
      </c>
      <c r="S71" s="228">
        <f t="shared" si="4"/>
        <v>-4.4083370357009599E-2</v>
      </c>
      <c r="T71" s="228">
        <f t="shared" si="4"/>
        <v>0.17784323730446494</v>
      </c>
      <c r="U71" s="228"/>
      <c r="V71" s="228"/>
      <c r="W71" s="228">
        <f t="shared" si="3"/>
        <v>0.13738152271049087</v>
      </c>
    </row>
    <row r="72" spans="2:23">
      <c r="B72" s="201">
        <v>39234</v>
      </c>
      <c r="C72" s="90"/>
      <c r="D72" s="227">
        <v>434.97688970000002</v>
      </c>
      <c r="E72" s="227">
        <v>361.37326839999997</v>
      </c>
      <c r="F72" s="227">
        <v>473.43187349999999</v>
      </c>
      <c r="G72" s="227"/>
      <c r="H72" s="227"/>
      <c r="I72" s="227">
        <f t="shared" si="0"/>
        <v>1269.7820316</v>
      </c>
      <c r="J72" s="218"/>
      <c r="K72" s="228">
        <v>0.34256028111525849</v>
      </c>
      <c r="L72" s="228">
        <v>0.28459472524166091</v>
      </c>
      <c r="M72" s="228">
        <v>0.3728449936430806</v>
      </c>
      <c r="N72" s="229"/>
      <c r="O72" s="228"/>
      <c r="P72" s="228">
        <f t="shared" si="1"/>
        <v>1</v>
      </c>
      <c r="Q72" s="218"/>
      <c r="R72" s="228">
        <f t="shared" si="4"/>
        <v>0.32777890216100669</v>
      </c>
      <c r="S72" s="228">
        <f t="shared" si="4"/>
        <v>-4.0165672711392597E-2</v>
      </c>
      <c r="T72" s="228">
        <f t="shared" si="4"/>
        <v>0.15354750080241075</v>
      </c>
      <c r="U72" s="228"/>
      <c r="V72" s="228"/>
      <c r="W72" s="228">
        <f t="shared" si="3"/>
        <v>0.13932203207757099</v>
      </c>
    </row>
    <row r="73" spans="2:23">
      <c r="B73" s="201">
        <v>39264</v>
      </c>
      <c r="C73" s="90"/>
      <c r="D73" s="227">
        <v>447.2041974</v>
      </c>
      <c r="E73" s="227">
        <v>406.9350278</v>
      </c>
      <c r="F73" s="227">
        <v>507.76469360000004</v>
      </c>
      <c r="G73" s="227"/>
      <c r="H73" s="227"/>
      <c r="I73" s="227">
        <f t="shared" si="0"/>
        <v>1361.9039188000002</v>
      </c>
      <c r="J73" s="218"/>
      <c r="K73" s="228">
        <v>0.32836692165042031</v>
      </c>
      <c r="L73" s="228">
        <v>0.29879863196117262</v>
      </c>
      <c r="M73" s="228">
        <v>0.37283444638840701</v>
      </c>
      <c r="N73" s="229"/>
      <c r="O73" s="228"/>
      <c r="P73" s="228">
        <f t="shared" si="1"/>
        <v>1</v>
      </c>
      <c r="Q73" s="218"/>
      <c r="R73" s="228">
        <f t="shared" si="4"/>
        <v>0.34251524024261704</v>
      </c>
      <c r="S73" s="228">
        <f t="shared" si="4"/>
        <v>8.1436614332496715E-2</v>
      </c>
      <c r="T73" s="228">
        <f t="shared" si="4"/>
        <v>0.21241042256769482</v>
      </c>
      <c r="U73" s="228"/>
      <c r="V73" s="228"/>
      <c r="W73" s="228">
        <f t="shared" si="3"/>
        <v>0.20714084440245095</v>
      </c>
    </row>
    <row r="74" spans="2:23">
      <c r="B74" s="201">
        <v>39295</v>
      </c>
      <c r="C74" s="90"/>
      <c r="D74" s="227">
        <v>448.94532229999999</v>
      </c>
      <c r="E74" s="227">
        <v>407.06662879999999</v>
      </c>
      <c r="F74" s="227">
        <v>514.54840830000001</v>
      </c>
      <c r="G74" s="227"/>
      <c r="H74" s="227"/>
      <c r="I74" s="227">
        <f t="shared" si="0"/>
        <v>1370.5603593999999</v>
      </c>
      <c r="J74" s="218"/>
      <c r="K74" s="228">
        <v>0.32756333511392233</v>
      </c>
      <c r="L74" s="228">
        <v>0.29700744371317178</v>
      </c>
      <c r="M74" s="228">
        <v>0.37542922117290595</v>
      </c>
      <c r="N74" s="229"/>
      <c r="O74" s="228"/>
      <c r="P74" s="228">
        <f t="shared" si="1"/>
        <v>1</v>
      </c>
      <c r="Q74" s="218"/>
      <c r="R74" s="228">
        <f t="shared" si="4"/>
        <v>0.34736254110727183</v>
      </c>
      <c r="S74" s="228">
        <f t="shared" si="4"/>
        <v>8.3241602510800705E-2</v>
      </c>
      <c r="T74" s="228">
        <f t="shared" si="4"/>
        <v>0.23112735426585718</v>
      </c>
      <c r="U74" s="228"/>
      <c r="V74" s="228"/>
      <c r="W74" s="228">
        <f t="shared" si="3"/>
        <v>0.21618116771284579</v>
      </c>
    </row>
    <row r="75" spans="2:23">
      <c r="B75" s="201">
        <v>39326</v>
      </c>
      <c r="C75" s="90"/>
      <c r="D75" s="227">
        <v>475.12853849999999</v>
      </c>
      <c r="E75" s="227">
        <v>409.44450939999996</v>
      </c>
      <c r="F75" s="227">
        <v>595.22704579999993</v>
      </c>
      <c r="G75" s="227"/>
      <c r="H75" s="227"/>
      <c r="I75" s="227">
        <f t="shared" si="0"/>
        <v>1479.8000936999997</v>
      </c>
      <c r="J75" s="218"/>
      <c r="K75" s="228">
        <v>0.3210761646270871</v>
      </c>
      <c r="L75" s="228">
        <v>0.27668906843778507</v>
      </c>
      <c r="M75" s="228">
        <v>0.402234766935128</v>
      </c>
      <c r="N75" s="229"/>
      <c r="O75" s="228"/>
      <c r="P75" s="228">
        <f t="shared" si="1"/>
        <v>1.0000000000000002</v>
      </c>
      <c r="Q75" s="218"/>
      <c r="R75" s="228">
        <f t="shared" si="4"/>
        <v>0.3970399464317611</v>
      </c>
      <c r="S75" s="228">
        <f t="shared" si="4"/>
        <v>8.0799575789993971E-2</v>
      </c>
      <c r="T75" s="228">
        <f t="shared" si="4"/>
        <v>0.34177890961925406</v>
      </c>
      <c r="U75" s="228"/>
      <c r="V75" s="228"/>
      <c r="W75" s="228">
        <f t="shared" si="3"/>
        <v>0.27290055384057843</v>
      </c>
    </row>
    <row r="76" spans="2:23">
      <c r="B76" s="201">
        <v>39356</v>
      </c>
      <c r="C76" s="90"/>
      <c r="D76" s="227">
        <v>493.61428480000001</v>
      </c>
      <c r="E76" s="227">
        <v>410.402537</v>
      </c>
      <c r="F76" s="227">
        <v>585.79096149999998</v>
      </c>
      <c r="G76" s="227"/>
      <c r="H76" s="227"/>
      <c r="I76" s="227">
        <f t="shared" si="0"/>
        <v>1489.8077833</v>
      </c>
      <c r="J76" s="218"/>
      <c r="K76" s="228">
        <v>0.33132749763638586</v>
      </c>
      <c r="L76" s="228">
        <v>0.2754734816131364</v>
      </c>
      <c r="M76" s="228">
        <v>0.39319902075047775</v>
      </c>
      <c r="N76" s="229"/>
      <c r="O76" s="228"/>
      <c r="P76" s="228">
        <f t="shared" si="1"/>
        <v>1</v>
      </c>
      <c r="Q76" s="218"/>
      <c r="R76" s="228">
        <f t="shared" si="4"/>
        <v>0.4317309224717234</v>
      </c>
      <c r="S76" s="228">
        <f t="shared" si="4"/>
        <v>8.1560976494879256E-2</v>
      </c>
      <c r="T76" s="228">
        <f t="shared" si="4"/>
        <v>0.34144092594695885</v>
      </c>
      <c r="U76" s="228"/>
      <c r="V76" s="228"/>
      <c r="W76" s="228">
        <f t="shared" si="3"/>
        <v>0.28331114064557372</v>
      </c>
    </row>
    <row r="77" spans="2:23">
      <c r="B77" s="201">
        <v>39387</v>
      </c>
      <c r="C77" s="90"/>
      <c r="D77" s="227">
        <v>505.5347453</v>
      </c>
      <c r="E77" s="227">
        <v>415.45401299999997</v>
      </c>
      <c r="F77" s="227">
        <v>592.2661895</v>
      </c>
      <c r="G77" s="227"/>
      <c r="H77" s="227"/>
      <c r="I77" s="227">
        <f t="shared" si="0"/>
        <v>1513.2549478000001</v>
      </c>
      <c r="J77" s="218"/>
      <c r="K77" s="228">
        <v>0.3340711002035423</v>
      </c>
      <c r="L77" s="228">
        <v>0.27454330389204756</v>
      </c>
      <c r="M77" s="228">
        <v>0.39138559590441008</v>
      </c>
      <c r="N77" s="229"/>
      <c r="O77" s="228"/>
      <c r="P77" s="228">
        <f t="shared" si="1"/>
        <v>1</v>
      </c>
      <c r="Q77" s="218"/>
      <c r="R77" s="228">
        <f t="shared" si="4"/>
        <v>0.37529061028653254</v>
      </c>
      <c r="S77" s="228">
        <f t="shared" si="4"/>
        <v>9.9459640535368932E-2</v>
      </c>
      <c r="T77" s="228">
        <f t="shared" si="4"/>
        <v>0.39053876241190522</v>
      </c>
      <c r="U77" s="228"/>
      <c r="V77" s="228"/>
      <c r="W77" s="228">
        <f t="shared" si="3"/>
        <v>0.29185576535770119</v>
      </c>
    </row>
    <row r="78" spans="2:23">
      <c r="B78" s="201">
        <v>39417</v>
      </c>
      <c r="C78" s="90"/>
      <c r="D78" s="227">
        <v>507.1275827</v>
      </c>
      <c r="E78" s="227">
        <v>423.41630910000003</v>
      </c>
      <c r="F78" s="227">
        <v>625.44114779999995</v>
      </c>
      <c r="G78" s="227"/>
      <c r="H78" s="227"/>
      <c r="I78" s="227">
        <f t="shared" ref="I78:I141" si="5">SUM(D78:H78)</f>
        <v>1555.9850395999999</v>
      </c>
      <c r="J78" s="218"/>
      <c r="K78" s="228">
        <v>0.32592060321503363</v>
      </c>
      <c r="L78" s="228">
        <v>0.27212106692802679</v>
      </c>
      <c r="M78" s="228">
        <v>0.40195832985693958</v>
      </c>
      <c r="N78" s="229"/>
      <c r="O78" s="228"/>
      <c r="P78" s="228">
        <f t="shared" ref="P78:P141" si="6">+K78+L78+M78+N78+O78</f>
        <v>1</v>
      </c>
      <c r="Q78" s="218"/>
      <c r="R78" s="228">
        <f t="shared" si="4"/>
        <v>0.36647171826022151</v>
      </c>
      <c r="S78" s="228">
        <f t="shared" si="4"/>
        <v>0.16965509006347723</v>
      </c>
      <c r="T78" s="228">
        <f t="shared" si="4"/>
        <v>0.54451856679700095</v>
      </c>
      <c r="U78" s="228"/>
      <c r="V78" s="228"/>
      <c r="W78" s="228">
        <f t="shared" si="3"/>
        <v>0.36721940214746662</v>
      </c>
    </row>
    <row r="79" spans="2:23">
      <c r="B79" s="201">
        <v>39448</v>
      </c>
      <c r="C79" s="90"/>
      <c r="D79" s="227">
        <v>575.73312899999996</v>
      </c>
      <c r="E79" s="227">
        <v>421.88935269999996</v>
      </c>
      <c r="F79" s="227">
        <v>722.42047860000002</v>
      </c>
      <c r="G79" s="227"/>
      <c r="H79" s="227"/>
      <c r="I79" s="227">
        <f t="shared" si="5"/>
        <v>1720.0429603</v>
      </c>
      <c r="J79" s="218"/>
      <c r="K79" s="228">
        <v>0.33472020309282502</v>
      </c>
      <c r="L79" s="228">
        <v>0.24527838108556105</v>
      </c>
      <c r="M79" s="228">
        <v>0.42000141582161388</v>
      </c>
      <c r="N79" s="229"/>
      <c r="O79" s="228"/>
      <c r="P79" s="228">
        <f t="shared" si="6"/>
        <v>1</v>
      </c>
      <c r="Q79" s="218"/>
      <c r="R79" s="228">
        <f t="shared" si="4"/>
        <v>0.56221101920855543</v>
      </c>
      <c r="S79" s="228">
        <f t="shared" si="4"/>
        <v>0.14955117780445382</v>
      </c>
      <c r="T79" s="228">
        <f t="shared" si="4"/>
        <v>0.84551535355455498</v>
      </c>
      <c r="U79" s="228"/>
      <c r="V79" s="228"/>
      <c r="W79" s="228">
        <f t="shared" si="3"/>
        <v>0.5262309000766825</v>
      </c>
    </row>
    <row r="80" spans="2:23">
      <c r="B80" s="201">
        <v>39479</v>
      </c>
      <c r="C80" s="90"/>
      <c r="D80" s="227">
        <v>564.125495</v>
      </c>
      <c r="E80" s="227">
        <v>414.41849000000002</v>
      </c>
      <c r="F80" s="227">
        <v>735.6216584</v>
      </c>
      <c r="G80" s="227"/>
      <c r="H80" s="227"/>
      <c r="I80" s="227">
        <f t="shared" si="5"/>
        <v>1714.1656434000001</v>
      </c>
      <c r="J80" s="218"/>
      <c r="K80" s="228">
        <v>0.32909625576270018</v>
      </c>
      <c r="L80" s="228">
        <v>0.24176105243715679</v>
      </c>
      <c r="M80" s="228">
        <v>0.42914269180014297</v>
      </c>
      <c r="N80" s="229"/>
      <c r="O80" s="228"/>
      <c r="P80" s="228">
        <f t="shared" si="6"/>
        <v>0.99999999999999989</v>
      </c>
      <c r="Q80" s="218"/>
      <c r="R80" s="228">
        <f t="shared" si="4"/>
        <v>0.55976267291336534</v>
      </c>
      <c r="S80" s="228">
        <f t="shared" si="4"/>
        <v>0.12762270672726195</v>
      </c>
      <c r="T80" s="228">
        <f t="shared" si="4"/>
        <v>0.80346792704848013</v>
      </c>
      <c r="U80" s="228"/>
      <c r="V80" s="228"/>
      <c r="W80" s="228">
        <f t="shared" si="3"/>
        <v>0.50751280820319233</v>
      </c>
    </row>
    <row r="81" spans="2:23">
      <c r="B81" s="201">
        <v>39508</v>
      </c>
      <c r="C81" s="90"/>
      <c r="D81" s="227">
        <v>582.14582920000009</v>
      </c>
      <c r="E81" s="227">
        <v>419.02342279999999</v>
      </c>
      <c r="F81" s="227">
        <v>731.45538770000007</v>
      </c>
      <c r="G81" s="227"/>
      <c r="H81" s="227"/>
      <c r="I81" s="227">
        <f t="shared" si="5"/>
        <v>1732.6246397000002</v>
      </c>
      <c r="J81" s="218"/>
      <c r="K81" s="228">
        <v>0.33599073674768776</v>
      </c>
      <c r="L81" s="228">
        <v>0.24184316279407922</v>
      </c>
      <c r="M81" s="228">
        <v>0.422166100458233</v>
      </c>
      <c r="N81" s="229"/>
      <c r="O81" s="228"/>
      <c r="P81" s="228">
        <f t="shared" si="6"/>
        <v>1</v>
      </c>
      <c r="Q81" s="218"/>
      <c r="R81" s="228">
        <f t="shared" si="4"/>
        <v>0.41034641555023232</v>
      </c>
      <c r="S81" s="228">
        <f t="shared" si="4"/>
        <v>0.13901969362391742</v>
      </c>
      <c r="T81" s="228">
        <f t="shared" si="4"/>
        <v>0.57689258324721959</v>
      </c>
      <c r="U81" s="228"/>
      <c r="V81" s="228"/>
      <c r="W81" s="228">
        <f t="shared" si="3"/>
        <v>0.39221716667185369</v>
      </c>
    </row>
    <row r="82" spans="2:23">
      <c r="B82" s="201">
        <v>39539</v>
      </c>
      <c r="C82" s="90"/>
      <c r="D82" s="227">
        <v>581.09961320000002</v>
      </c>
      <c r="E82" s="227">
        <v>418.5345312</v>
      </c>
      <c r="F82" s="227">
        <v>700.3119357999999</v>
      </c>
      <c r="G82" s="227"/>
      <c r="H82" s="227"/>
      <c r="I82" s="227">
        <f t="shared" si="5"/>
        <v>1699.9460801999999</v>
      </c>
      <c r="J82" s="218"/>
      <c r="K82" s="228">
        <v>0.34183414401686979</v>
      </c>
      <c r="L82" s="228">
        <v>0.24620459206021353</v>
      </c>
      <c r="M82" s="228">
        <v>0.41196126392291671</v>
      </c>
      <c r="N82" s="229"/>
      <c r="O82" s="228"/>
      <c r="P82" s="228">
        <f t="shared" si="6"/>
        <v>1</v>
      </c>
      <c r="Q82" s="218"/>
      <c r="R82" s="228">
        <f t="shared" si="4"/>
        <v>0.36076173562166547</v>
      </c>
      <c r="S82" s="228">
        <f t="shared" si="4"/>
        <v>0.16073051064119892</v>
      </c>
      <c r="T82" s="228">
        <f t="shared" si="4"/>
        <v>0.52962287147180254</v>
      </c>
      <c r="U82" s="228"/>
      <c r="V82" s="228"/>
      <c r="W82" s="228">
        <f t="shared" si="3"/>
        <v>0.36492347278577264</v>
      </c>
    </row>
    <row r="83" spans="2:23">
      <c r="B83" s="201">
        <v>39569</v>
      </c>
      <c r="C83" s="90"/>
      <c r="D83" s="227">
        <v>588.44775529999993</v>
      </c>
      <c r="E83" s="227">
        <v>416.90424639999998</v>
      </c>
      <c r="F83" s="227">
        <v>710.8529254</v>
      </c>
      <c r="G83" s="227"/>
      <c r="H83" s="227"/>
      <c r="I83" s="227">
        <f t="shared" si="5"/>
        <v>1716.2049270999998</v>
      </c>
      <c r="J83" s="218"/>
      <c r="K83" s="228">
        <v>0.34287732543359156</v>
      </c>
      <c r="L83" s="228">
        <v>0.24292218243684591</v>
      </c>
      <c r="M83" s="228">
        <v>0.41420049212956256</v>
      </c>
      <c r="N83" s="229"/>
      <c r="O83" s="228"/>
      <c r="P83" s="228">
        <f t="shared" si="6"/>
        <v>1</v>
      </c>
      <c r="Q83" s="218"/>
      <c r="R83" s="228">
        <f t="shared" si="4"/>
        <v>0.36838383265251817</v>
      </c>
      <c r="S83" s="228">
        <f t="shared" si="4"/>
        <v>0.15080516220917572</v>
      </c>
      <c r="T83" s="228">
        <f t="shared" si="4"/>
        <v>0.50547402642294914</v>
      </c>
      <c r="U83" s="228"/>
      <c r="V83" s="228"/>
      <c r="W83" s="228">
        <f t="shared" si="3"/>
        <v>0.35723971758877426</v>
      </c>
    </row>
    <row r="84" spans="2:23">
      <c r="B84" s="201">
        <v>39600</v>
      </c>
      <c r="C84" s="90"/>
      <c r="D84" s="227">
        <v>546.97997670000007</v>
      </c>
      <c r="E84" s="227">
        <v>439.07147620000001</v>
      </c>
      <c r="F84" s="227">
        <v>736.67038020000007</v>
      </c>
      <c r="G84" s="227"/>
      <c r="H84" s="227"/>
      <c r="I84" s="227">
        <f t="shared" si="5"/>
        <v>1722.7218331000001</v>
      </c>
      <c r="J84" s="218"/>
      <c r="K84" s="228">
        <v>0.31750916845102123</v>
      </c>
      <c r="L84" s="228">
        <v>0.25487079095636728</v>
      </c>
      <c r="M84" s="228">
        <v>0.42762004059261144</v>
      </c>
      <c r="N84" s="229"/>
      <c r="O84" s="228"/>
      <c r="P84" s="228">
        <f t="shared" si="6"/>
        <v>1</v>
      </c>
      <c r="Q84" s="218"/>
      <c r="R84" s="228">
        <f t="shared" si="4"/>
        <v>0.2574920407317447</v>
      </c>
      <c r="S84" s="228">
        <f t="shared" si="4"/>
        <v>0.21500817740065048</v>
      </c>
      <c r="T84" s="228">
        <f t="shared" si="4"/>
        <v>0.55602193564603763</v>
      </c>
      <c r="U84" s="228"/>
      <c r="V84" s="228"/>
      <c r="W84" s="228">
        <f t="shared" si="3"/>
        <v>0.35670673409141673</v>
      </c>
    </row>
    <row r="85" spans="2:23">
      <c r="B85" s="201">
        <v>39630</v>
      </c>
      <c r="C85" s="90"/>
      <c r="D85" s="227">
        <v>510.53172769999998</v>
      </c>
      <c r="E85" s="227">
        <v>436.84896179999998</v>
      </c>
      <c r="F85" s="227">
        <v>728.32260210000004</v>
      </c>
      <c r="G85" s="227"/>
      <c r="H85" s="227"/>
      <c r="I85" s="227">
        <f t="shared" si="5"/>
        <v>1675.7032916000001</v>
      </c>
      <c r="J85" s="218"/>
      <c r="K85" s="228">
        <v>0.30466713902109277</v>
      </c>
      <c r="L85" s="228">
        <v>0.26069589048959052</v>
      </c>
      <c r="M85" s="228">
        <v>0.43463697048931665</v>
      </c>
      <c r="N85" s="229"/>
      <c r="O85" s="228"/>
      <c r="P85" s="228">
        <f t="shared" si="6"/>
        <v>1</v>
      </c>
      <c r="Q85" s="218"/>
      <c r="R85" s="228">
        <f t="shared" si="4"/>
        <v>0.14160763845281377</v>
      </c>
      <c r="S85" s="228">
        <f t="shared" si="4"/>
        <v>7.351034429678549E-2</v>
      </c>
      <c r="T85" s="228">
        <f t="shared" si="4"/>
        <v>0.43437031223314659</v>
      </c>
      <c r="U85" s="228"/>
      <c r="V85" s="228"/>
      <c r="W85" s="228">
        <f t="shared" si="3"/>
        <v>0.23041226952081506</v>
      </c>
    </row>
    <row r="86" spans="2:23">
      <c r="B86" s="201">
        <v>39661</v>
      </c>
      <c r="C86" s="90"/>
      <c r="D86" s="227">
        <v>566.38851599999998</v>
      </c>
      <c r="E86" s="227">
        <v>435.60705139999999</v>
      </c>
      <c r="F86" s="227">
        <v>746.7338542</v>
      </c>
      <c r="G86" s="227"/>
      <c r="H86" s="227"/>
      <c r="I86" s="227">
        <f t="shared" si="5"/>
        <v>1748.7294216</v>
      </c>
      <c r="J86" s="218"/>
      <c r="K86" s="228">
        <v>0.32388573612593696</v>
      </c>
      <c r="L86" s="228">
        <v>0.24909917224440664</v>
      </c>
      <c r="M86" s="228">
        <v>0.4270150916296564</v>
      </c>
      <c r="N86" s="229"/>
      <c r="O86" s="228"/>
      <c r="P86" s="228">
        <f t="shared" si="6"/>
        <v>1</v>
      </c>
      <c r="Q86" s="218"/>
      <c r="R86" s="228">
        <f t="shared" si="4"/>
        <v>0.26159798947970914</v>
      </c>
      <c r="S86" s="228">
        <f t="shared" si="4"/>
        <v>7.0112410550908777E-2</v>
      </c>
      <c r="T86" s="228">
        <f t="shared" si="4"/>
        <v>0.45124120909655518</v>
      </c>
      <c r="U86" s="228"/>
      <c r="V86" s="228"/>
      <c r="W86" s="228">
        <f t="shared" si="3"/>
        <v>0.27592295341560424</v>
      </c>
    </row>
    <row r="87" spans="2:23">
      <c r="B87" s="201">
        <v>39692</v>
      </c>
      <c r="C87" s="90"/>
      <c r="D87" s="227">
        <v>538.31242859999998</v>
      </c>
      <c r="E87" s="227">
        <v>532.04402460000006</v>
      </c>
      <c r="F87" s="227">
        <v>757.87443940000003</v>
      </c>
      <c r="G87" s="227"/>
      <c r="H87" s="227"/>
      <c r="I87" s="227">
        <f t="shared" si="5"/>
        <v>1828.2308926000001</v>
      </c>
      <c r="J87" s="218"/>
      <c r="K87" s="228">
        <v>0.2944444439588505</v>
      </c>
      <c r="L87" s="228">
        <v>0.29101577199768186</v>
      </c>
      <c r="M87" s="228">
        <v>0.41453978404346759</v>
      </c>
      <c r="N87" s="229"/>
      <c r="O87" s="228"/>
      <c r="P87" s="228">
        <f t="shared" si="6"/>
        <v>0.99999999999999989</v>
      </c>
      <c r="Q87" s="218"/>
      <c r="R87" s="228">
        <f t="shared" si="4"/>
        <v>0.13298272989341808</v>
      </c>
      <c r="S87" s="228">
        <f t="shared" si="4"/>
        <v>0.29942889057092859</v>
      </c>
      <c r="T87" s="228">
        <f t="shared" si="4"/>
        <v>0.2732526936530546</v>
      </c>
      <c r="U87" s="228"/>
      <c r="V87" s="228"/>
      <c r="W87" s="228">
        <f t="shared" si="3"/>
        <v>0.23545801921718068</v>
      </c>
    </row>
    <row r="88" spans="2:23">
      <c r="B88" s="201">
        <v>39722</v>
      </c>
      <c r="C88" s="90"/>
      <c r="D88" s="227">
        <v>637.19981110000003</v>
      </c>
      <c r="E88" s="227">
        <v>525.65906840000002</v>
      </c>
      <c r="F88" s="227">
        <v>776.45986389999996</v>
      </c>
      <c r="G88" s="227"/>
      <c r="H88" s="227"/>
      <c r="I88" s="227">
        <f t="shared" si="5"/>
        <v>1939.3187434000001</v>
      </c>
      <c r="J88" s="218"/>
      <c r="K88" s="228">
        <v>0.32856889217853158</v>
      </c>
      <c r="L88" s="228">
        <v>0.27105346668202579</v>
      </c>
      <c r="M88" s="228">
        <v>0.40037764113944257</v>
      </c>
      <c r="N88" s="229"/>
      <c r="O88" s="228"/>
      <c r="P88" s="228">
        <f t="shared" si="6"/>
        <v>1</v>
      </c>
      <c r="Q88" s="218"/>
      <c r="R88" s="228">
        <f t="shared" si="4"/>
        <v>0.29088608397582583</v>
      </c>
      <c r="S88" s="228">
        <f t="shared" si="4"/>
        <v>0.28083776538642602</v>
      </c>
      <c r="T88" s="228">
        <f t="shared" si="4"/>
        <v>0.32548966257820955</v>
      </c>
      <c r="U88" s="228"/>
      <c r="V88" s="228"/>
      <c r="W88" s="228">
        <f t="shared" si="3"/>
        <v>0.30172413189056546</v>
      </c>
    </row>
    <row r="89" spans="2:23">
      <c r="B89" s="201">
        <v>39753</v>
      </c>
      <c r="C89" s="90"/>
      <c r="D89" s="227">
        <v>644.41571610000005</v>
      </c>
      <c r="E89" s="227">
        <v>521.84510790000002</v>
      </c>
      <c r="F89" s="227">
        <v>785.23551320000001</v>
      </c>
      <c r="G89" s="227"/>
      <c r="H89" s="227"/>
      <c r="I89" s="227">
        <f t="shared" si="5"/>
        <v>1951.4963372</v>
      </c>
      <c r="J89" s="218"/>
      <c r="K89" s="228">
        <v>0.33021620579857475</v>
      </c>
      <c r="L89" s="228">
        <v>0.26740767991844738</v>
      </c>
      <c r="M89" s="228">
        <v>0.40237611428297793</v>
      </c>
      <c r="N89" s="229"/>
      <c r="O89" s="228"/>
      <c r="P89" s="228">
        <f t="shared" si="6"/>
        <v>1</v>
      </c>
      <c r="Q89" s="218"/>
      <c r="R89" s="228">
        <f t="shared" si="4"/>
        <v>0.27472092094794354</v>
      </c>
      <c r="S89" s="228">
        <f t="shared" si="4"/>
        <v>0.2560839264296626</v>
      </c>
      <c r="T89" s="228">
        <f t="shared" si="4"/>
        <v>0.32581519445320284</v>
      </c>
      <c r="U89" s="228"/>
      <c r="V89" s="228"/>
      <c r="W89" s="228">
        <f t="shared" ref="W89:W151" si="7">+I89/I77-1</f>
        <v>0.28960182158143533</v>
      </c>
    </row>
    <row r="90" spans="2:23">
      <c r="B90" s="201">
        <v>39783</v>
      </c>
      <c r="C90" s="90"/>
      <c r="D90" s="227">
        <v>658.50137760000007</v>
      </c>
      <c r="E90" s="227">
        <v>559.45545549999997</v>
      </c>
      <c r="F90" s="227">
        <v>832.26040850000004</v>
      </c>
      <c r="G90" s="227"/>
      <c r="H90" s="227"/>
      <c r="I90" s="227">
        <f t="shared" si="5"/>
        <v>2050.2172416000003</v>
      </c>
      <c r="J90" s="218"/>
      <c r="K90" s="228">
        <v>0.32118614761336323</v>
      </c>
      <c r="L90" s="228">
        <v>0.2728761831421328</v>
      </c>
      <c r="M90" s="228">
        <v>0.40593766924450386</v>
      </c>
      <c r="N90" s="229"/>
      <c r="O90" s="228"/>
      <c r="P90" s="228">
        <f t="shared" si="6"/>
        <v>0.99999999999999978</v>
      </c>
      <c r="Q90" s="218"/>
      <c r="R90" s="228">
        <f t="shared" si="4"/>
        <v>0.29849252942241922</v>
      </c>
      <c r="S90" s="228">
        <f t="shared" si="4"/>
        <v>0.32128933977333163</v>
      </c>
      <c r="T90" s="228">
        <f t="shared" si="4"/>
        <v>0.3306774129388359</v>
      </c>
      <c r="U90" s="228"/>
      <c r="V90" s="228"/>
      <c r="W90" s="228">
        <f t="shared" si="7"/>
        <v>0.31763300380256454</v>
      </c>
    </row>
    <row r="91" spans="2:23">
      <c r="B91" s="201">
        <v>39814</v>
      </c>
      <c r="C91" s="90"/>
      <c r="D91" s="227">
        <v>652.76860970000007</v>
      </c>
      <c r="E91" s="227">
        <v>559.71524539999996</v>
      </c>
      <c r="F91" s="227">
        <v>829.92236660000003</v>
      </c>
      <c r="G91" s="227"/>
      <c r="H91" s="227"/>
      <c r="I91" s="227">
        <f t="shared" si="5"/>
        <v>2042.4062217000001</v>
      </c>
      <c r="J91" s="218"/>
      <c r="K91" s="228">
        <v>0.31960762886663507</v>
      </c>
      <c r="L91" s="228">
        <v>0.27404697432527408</v>
      </c>
      <c r="M91" s="228">
        <v>0.40634539680809084</v>
      </c>
      <c r="N91" s="229"/>
      <c r="O91" s="228"/>
      <c r="P91" s="228">
        <f t="shared" si="6"/>
        <v>1</v>
      </c>
      <c r="Q91" s="218"/>
      <c r="R91" s="228">
        <f t="shared" si="4"/>
        <v>0.13380414782419114</v>
      </c>
      <c r="S91" s="228">
        <f t="shared" si="4"/>
        <v>0.32668729802718244</v>
      </c>
      <c r="T91" s="228">
        <f t="shared" si="4"/>
        <v>0.14880791891217027</v>
      </c>
      <c r="U91" s="228"/>
      <c r="V91" s="228"/>
      <c r="W91" s="228">
        <f t="shared" si="7"/>
        <v>0.18741581974427857</v>
      </c>
    </row>
    <row r="92" spans="2:23">
      <c r="B92" s="201">
        <v>39845</v>
      </c>
      <c r="C92" s="90"/>
      <c r="D92" s="227">
        <v>748.03881220000005</v>
      </c>
      <c r="E92" s="227">
        <v>572.28930379999997</v>
      </c>
      <c r="F92" s="227">
        <v>845.33023460000004</v>
      </c>
      <c r="G92" s="227"/>
      <c r="H92" s="227"/>
      <c r="I92" s="227">
        <f t="shared" si="5"/>
        <v>2165.6583506000002</v>
      </c>
      <c r="J92" s="218"/>
      <c r="K92" s="228">
        <v>0.34540942803501501</v>
      </c>
      <c r="L92" s="228">
        <v>0.26425650363615572</v>
      </c>
      <c r="M92" s="228">
        <v>0.39033406832882922</v>
      </c>
      <c r="N92" s="229"/>
      <c r="O92" s="228"/>
      <c r="P92" s="228">
        <f t="shared" si="6"/>
        <v>1</v>
      </c>
      <c r="Q92" s="218"/>
      <c r="R92" s="228">
        <f t="shared" si="4"/>
        <v>0.32601490063837657</v>
      </c>
      <c r="S92" s="228">
        <f t="shared" si="4"/>
        <v>0.38094539121553184</v>
      </c>
      <c r="T92" s="228">
        <f t="shared" si="4"/>
        <v>0.14913722964413467</v>
      </c>
      <c r="U92" s="228"/>
      <c r="V92" s="228"/>
      <c r="W92" s="228">
        <f t="shared" si="7"/>
        <v>0.26338919400138994</v>
      </c>
    </row>
    <row r="93" spans="2:23">
      <c r="B93" s="201">
        <v>39873</v>
      </c>
      <c r="C93" s="90"/>
      <c r="D93" s="227">
        <v>755.28288359999999</v>
      </c>
      <c r="E93" s="227">
        <v>612.19472840000003</v>
      </c>
      <c r="F93" s="227">
        <v>833.52359810000007</v>
      </c>
      <c r="G93" s="227"/>
      <c r="H93" s="227"/>
      <c r="I93" s="227">
        <f t="shared" si="5"/>
        <v>2201.0012101000002</v>
      </c>
      <c r="J93" s="218"/>
      <c r="K93" s="228">
        <v>0.34315423368880588</v>
      </c>
      <c r="L93" s="228">
        <v>0.27814374912233036</v>
      </c>
      <c r="M93" s="228">
        <v>0.3787020171888637</v>
      </c>
      <c r="N93" s="229"/>
      <c r="O93" s="228"/>
      <c r="P93" s="228">
        <f t="shared" si="6"/>
        <v>1</v>
      </c>
      <c r="Q93" s="218"/>
      <c r="R93" s="228">
        <f t="shared" si="4"/>
        <v>0.29741182658291887</v>
      </c>
      <c r="S93" s="228">
        <f t="shared" si="4"/>
        <v>0.46100359810244007</v>
      </c>
      <c r="T93" s="228">
        <f t="shared" si="4"/>
        <v>0.13954126542282363</v>
      </c>
      <c r="U93" s="228"/>
      <c r="V93" s="228"/>
      <c r="W93" s="228">
        <f t="shared" si="7"/>
        <v>0.27032777883217585</v>
      </c>
    </row>
    <row r="94" spans="2:23">
      <c r="B94" s="201">
        <v>39904</v>
      </c>
      <c r="C94" s="90"/>
      <c r="D94" s="227">
        <v>824.58467389999998</v>
      </c>
      <c r="E94" s="227">
        <v>622.83611279999991</v>
      </c>
      <c r="F94" s="227">
        <v>882.63342079999995</v>
      </c>
      <c r="G94" s="227"/>
      <c r="H94" s="227"/>
      <c r="I94" s="227">
        <f t="shared" si="5"/>
        <v>2330.0542074999998</v>
      </c>
      <c r="J94" s="218"/>
      <c r="K94" s="228">
        <v>0.35389076839749878</v>
      </c>
      <c r="L94" s="228">
        <v>0.26730541752857478</v>
      </c>
      <c r="M94" s="228">
        <v>0.37880381407392644</v>
      </c>
      <c r="N94" s="229"/>
      <c r="O94" s="228"/>
      <c r="P94" s="228">
        <f t="shared" si="6"/>
        <v>1</v>
      </c>
      <c r="Q94" s="218"/>
      <c r="R94" s="228">
        <f t="shared" si="4"/>
        <v>0.41900743894695802</v>
      </c>
      <c r="S94" s="228">
        <f t="shared" si="4"/>
        <v>0.48813554526609138</v>
      </c>
      <c r="T94" s="228">
        <f t="shared" si="4"/>
        <v>0.26034324945743714</v>
      </c>
      <c r="U94" s="228"/>
      <c r="V94" s="228"/>
      <c r="W94" s="228">
        <f t="shared" si="7"/>
        <v>0.37066359612174726</v>
      </c>
    </row>
    <row r="95" spans="2:23">
      <c r="B95" s="201">
        <v>39934</v>
      </c>
      <c r="C95" s="90"/>
      <c r="D95" s="227">
        <v>834.21826839999994</v>
      </c>
      <c r="E95" s="227">
        <v>624.0984287</v>
      </c>
      <c r="F95" s="227">
        <v>853.57219099999998</v>
      </c>
      <c r="G95" s="227"/>
      <c r="H95" s="227"/>
      <c r="I95" s="227">
        <f t="shared" si="5"/>
        <v>2311.8888881000003</v>
      </c>
      <c r="J95" s="218"/>
      <c r="K95" s="228">
        <v>0.36083839179900762</v>
      </c>
      <c r="L95" s="228">
        <v>0.26995174029012625</v>
      </c>
      <c r="M95" s="228">
        <v>0.36920986791086602</v>
      </c>
      <c r="N95" s="229"/>
      <c r="O95" s="228"/>
      <c r="P95" s="228">
        <f t="shared" si="6"/>
        <v>0.99999999999999978</v>
      </c>
      <c r="Q95" s="218"/>
      <c r="R95" s="228">
        <f t="shared" si="4"/>
        <v>0.41765902051015957</v>
      </c>
      <c r="S95" s="228">
        <f t="shared" si="4"/>
        <v>0.49698266229988697</v>
      </c>
      <c r="T95" s="228">
        <f t="shared" si="4"/>
        <v>0.20077186222408971</v>
      </c>
      <c r="U95" s="228"/>
      <c r="V95" s="228"/>
      <c r="W95" s="228">
        <f t="shared" si="7"/>
        <v>0.34709372499388658</v>
      </c>
    </row>
    <row r="96" spans="2:23">
      <c r="B96" s="201">
        <v>39965</v>
      </c>
      <c r="C96" s="90"/>
      <c r="D96" s="227">
        <v>928.81063749999998</v>
      </c>
      <c r="E96" s="227">
        <v>637.78395820000003</v>
      </c>
      <c r="F96" s="227">
        <v>847.91260210000007</v>
      </c>
      <c r="G96" s="227"/>
      <c r="H96" s="227"/>
      <c r="I96" s="227">
        <f t="shared" si="5"/>
        <v>2414.5071978000001</v>
      </c>
      <c r="J96" s="218"/>
      <c r="K96" s="228">
        <v>0.38467917525625689</v>
      </c>
      <c r="L96" s="228">
        <v>0.26414663778228642</v>
      </c>
      <c r="M96" s="228">
        <v>0.35117418696145669</v>
      </c>
      <c r="N96" s="229"/>
      <c r="O96" s="228"/>
      <c r="P96" s="228">
        <f t="shared" si="6"/>
        <v>1</v>
      </c>
      <c r="Q96" s="218"/>
      <c r="R96" s="228">
        <f t="shared" si="4"/>
        <v>0.69807063707090888</v>
      </c>
      <c r="S96" s="228">
        <f t="shared" si="4"/>
        <v>0.45257433646062029</v>
      </c>
      <c r="T96" s="228">
        <f t="shared" si="4"/>
        <v>0.15100677981623023</v>
      </c>
      <c r="U96" s="228"/>
      <c r="V96" s="228"/>
      <c r="W96" s="228">
        <f t="shared" si="7"/>
        <v>0.40156533191150623</v>
      </c>
    </row>
    <row r="97" spans="2:23">
      <c r="B97" s="201">
        <v>39995</v>
      </c>
      <c r="C97" s="90"/>
      <c r="D97" s="227">
        <v>951.66563379999991</v>
      </c>
      <c r="E97" s="227">
        <v>678.65331020000008</v>
      </c>
      <c r="F97" s="227">
        <v>868.25687489999996</v>
      </c>
      <c r="G97" s="227"/>
      <c r="H97" s="227"/>
      <c r="I97" s="227">
        <f t="shared" si="5"/>
        <v>2498.5758188999998</v>
      </c>
      <c r="J97" s="218"/>
      <c r="K97" s="228">
        <v>0.38088323220024256</v>
      </c>
      <c r="L97" s="228">
        <v>0.27161605626151375</v>
      </c>
      <c r="M97" s="228">
        <v>0.34750071153824375</v>
      </c>
      <c r="N97" s="229"/>
      <c r="O97" s="228"/>
      <c r="P97" s="228">
        <f t="shared" si="6"/>
        <v>1</v>
      </c>
      <c r="Q97" s="218"/>
      <c r="R97" s="228">
        <f t="shared" si="4"/>
        <v>0.86406756361128689</v>
      </c>
      <c r="S97" s="228">
        <f t="shared" si="4"/>
        <v>0.55351933859168456</v>
      </c>
      <c r="T97" s="228">
        <f t="shared" si="4"/>
        <v>0.19213226720758381</v>
      </c>
      <c r="U97" s="228"/>
      <c r="V97" s="228"/>
      <c r="W97" s="228">
        <f t="shared" si="7"/>
        <v>0.4910609959560932</v>
      </c>
    </row>
    <row r="98" spans="2:23">
      <c r="B98" s="201">
        <v>40026</v>
      </c>
      <c r="C98" s="90"/>
      <c r="D98" s="227">
        <v>1163.977926</v>
      </c>
      <c r="E98" s="227">
        <v>681.96991200000002</v>
      </c>
      <c r="F98" s="227">
        <v>867.75589300000001</v>
      </c>
      <c r="G98" s="227"/>
      <c r="H98" s="227"/>
      <c r="I98" s="227">
        <f t="shared" si="5"/>
        <v>2713.7037310000001</v>
      </c>
      <c r="J98" s="218"/>
      <c r="K98" s="228">
        <v>0.42892594084729879</v>
      </c>
      <c r="L98" s="228">
        <v>0.25130595658233262</v>
      </c>
      <c r="M98" s="228">
        <v>0.31976810257036864</v>
      </c>
      <c r="N98" s="229"/>
      <c r="O98" s="228"/>
      <c r="P98" s="228">
        <f t="shared" si="6"/>
        <v>1</v>
      </c>
      <c r="Q98" s="218"/>
      <c r="R98" s="228">
        <f t="shared" si="4"/>
        <v>1.0550874410737525</v>
      </c>
      <c r="S98" s="228">
        <f t="shared" si="4"/>
        <v>0.56556215012638811</v>
      </c>
      <c r="T98" s="228">
        <f t="shared" si="4"/>
        <v>0.16206850421915697</v>
      </c>
      <c r="U98" s="228"/>
      <c r="V98" s="228"/>
      <c r="W98" s="228">
        <f t="shared" si="7"/>
        <v>0.55181453315807816</v>
      </c>
    </row>
    <row r="99" spans="2:23">
      <c r="B99" s="201">
        <v>40057</v>
      </c>
      <c r="C99" s="90"/>
      <c r="D99" s="227">
        <v>1102.222966</v>
      </c>
      <c r="E99" s="227">
        <v>682.36626490000003</v>
      </c>
      <c r="F99" s="227">
        <v>884.7097096</v>
      </c>
      <c r="G99" s="227"/>
      <c r="H99" s="227"/>
      <c r="I99" s="227">
        <f t="shared" si="5"/>
        <v>2669.2989404999998</v>
      </c>
      <c r="J99" s="218"/>
      <c r="K99" s="228">
        <v>0.41292601187394062</v>
      </c>
      <c r="L99" s="228">
        <v>0.2556350113307963</v>
      </c>
      <c r="M99" s="228">
        <v>0.33143897679526318</v>
      </c>
      <c r="N99" s="229"/>
      <c r="O99" s="228"/>
      <c r="P99" s="228">
        <f t="shared" si="6"/>
        <v>1.0000000000000002</v>
      </c>
      <c r="Q99" s="218"/>
      <c r="R99" s="228">
        <f t="shared" si="4"/>
        <v>1.047552513076047</v>
      </c>
      <c r="S99" s="228">
        <f t="shared" si="4"/>
        <v>0.28253722126287362</v>
      </c>
      <c r="T99" s="228">
        <f t="shared" si="4"/>
        <v>0.1673565746595358</v>
      </c>
      <c r="U99" s="228"/>
      <c r="V99" s="228"/>
      <c r="W99" s="228">
        <f t="shared" si="7"/>
        <v>0.46004476311188647</v>
      </c>
    </row>
    <row r="100" spans="2:23">
      <c r="B100" s="201">
        <v>40087</v>
      </c>
      <c r="C100" s="90"/>
      <c r="D100" s="227">
        <v>1115.286073</v>
      </c>
      <c r="E100" s="227">
        <v>743.893867</v>
      </c>
      <c r="F100" s="227">
        <v>898.83424400000001</v>
      </c>
      <c r="G100" s="227"/>
      <c r="H100" s="227"/>
      <c r="I100" s="227">
        <f t="shared" si="5"/>
        <v>2758.0141840000001</v>
      </c>
      <c r="J100" s="218"/>
      <c r="K100" s="228">
        <v>0.4043801077855515</v>
      </c>
      <c r="L100" s="228">
        <v>0.26972082715003176</v>
      </c>
      <c r="M100" s="228">
        <v>0.32589906506441663</v>
      </c>
      <c r="N100" s="229"/>
      <c r="O100" s="228"/>
      <c r="P100" s="228">
        <f t="shared" si="6"/>
        <v>1</v>
      </c>
      <c r="Q100" s="218"/>
      <c r="R100" s="228">
        <f t="shared" si="4"/>
        <v>0.75029253551515995</v>
      </c>
      <c r="S100" s="228">
        <f t="shared" si="4"/>
        <v>0.41516414672396418</v>
      </c>
      <c r="T100" s="228">
        <f t="shared" si="4"/>
        <v>0.15760554510227798</v>
      </c>
      <c r="U100" s="228"/>
      <c r="V100" s="228"/>
      <c r="W100" s="228">
        <f t="shared" si="7"/>
        <v>0.42215620479419935</v>
      </c>
    </row>
    <row r="101" spans="2:23">
      <c r="B101" s="201">
        <v>40118</v>
      </c>
      <c r="C101" s="90"/>
      <c r="D101" s="227">
        <v>1099.4089289999999</v>
      </c>
      <c r="E101" s="227">
        <v>760.61090999999999</v>
      </c>
      <c r="F101" s="227">
        <v>904.00606600000003</v>
      </c>
      <c r="G101" s="227"/>
      <c r="H101" s="227"/>
      <c r="I101" s="227">
        <f t="shared" si="5"/>
        <v>2764.025905</v>
      </c>
      <c r="J101" s="218"/>
      <c r="K101" s="228">
        <v>0.39775637667187491</v>
      </c>
      <c r="L101" s="228">
        <v>0.27518226534132284</v>
      </c>
      <c r="M101" s="228">
        <v>0.32706135798680225</v>
      </c>
      <c r="N101" s="229"/>
      <c r="O101" s="228"/>
      <c r="P101" s="228">
        <f t="shared" si="6"/>
        <v>1</v>
      </c>
      <c r="Q101" s="218"/>
      <c r="R101" s="228">
        <f t="shared" si="4"/>
        <v>0.70605542591918158</v>
      </c>
      <c r="S101" s="228">
        <f t="shared" si="4"/>
        <v>0.457541516602191</v>
      </c>
      <c r="T101" s="228">
        <f t="shared" si="4"/>
        <v>0.15125468831126221</v>
      </c>
      <c r="U101" s="228"/>
      <c r="V101" s="228"/>
      <c r="W101" s="228">
        <f t="shared" si="7"/>
        <v>0.41636233300125713</v>
      </c>
    </row>
    <row r="102" spans="2:23">
      <c r="B102" s="201">
        <v>40148</v>
      </c>
      <c r="C102" s="90"/>
      <c r="D102" s="227">
        <v>1229.782809</v>
      </c>
      <c r="E102" s="227">
        <v>835.41878670000006</v>
      </c>
      <c r="F102" s="227">
        <v>1120.980061</v>
      </c>
      <c r="G102" s="227"/>
      <c r="H102" s="227"/>
      <c r="I102" s="227">
        <f t="shared" si="5"/>
        <v>3186.1816567000005</v>
      </c>
      <c r="J102" s="218"/>
      <c r="K102" s="228">
        <v>0.38597385256235311</v>
      </c>
      <c r="L102" s="228">
        <v>0.26220061399928524</v>
      </c>
      <c r="M102" s="228">
        <v>0.35182553343836148</v>
      </c>
      <c r="N102" s="229"/>
      <c r="O102" s="228"/>
      <c r="P102" s="228">
        <f t="shared" si="6"/>
        <v>0.99999999999999978</v>
      </c>
      <c r="Q102" s="218"/>
      <c r="R102" s="228">
        <f t="shared" si="4"/>
        <v>0.86754781513459345</v>
      </c>
      <c r="S102" s="228">
        <f t="shared" si="4"/>
        <v>0.49327132032945231</v>
      </c>
      <c r="T102" s="228">
        <f t="shared" si="4"/>
        <v>0.34691023332512638</v>
      </c>
      <c r="U102" s="228"/>
      <c r="V102" s="228"/>
      <c r="W102" s="228">
        <f t="shared" si="7"/>
        <v>0.55407026731152031</v>
      </c>
    </row>
    <row r="103" spans="2:23">
      <c r="B103" s="201">
        <v>40179</v>
      </c>
      <c r="C103" s="90"/>
      <c r="D103" s="227">
        <v>1258.032665</v>
      </c>
      <c r="E103" s="227">
        <v>850.15763340000001</v>
      </c>
      <c r="F103" s="227">
        <v>1126.3381959999999</v>
      </c>
      <c r="G103" s="227"/>
      <c r="H103" s="227"/>
      <c r="I103" s="227">
        <f t="shared" si="5"/>
        <v>3234.5284943999995</v>
      </c>
      <c r="J103" s="218"/>
      <c r="K103" s="228">
        <v>0.38893850129255492</v>
      </c>
      <c r="L103" s="228">
        <v>0.26283819569742362</v>
      </c>
      <c r="M103" s="228">
        <v>0.34822330301002158</v>
      </c>
      <c r="N103" s="229"/>
      <c r="O103" s="228"/>
      <c r="P103" s="228">
        <f t="shared" si="6"/>
        <v>1</v>
      </c>
      <c r="Q103" s="218"/>
      <c r="R103" s="228">
        <f t="shared" si="4"/>
        <v>0.92722604351052906</v>
      </c>
      <c r="S103" s="228">
        <f t="shared" si="4"/>
        <v>0.51891098265946933</v>
      </c>
      <c r="T103" s="228">
        <f t="shared" si="4"/>
        <v>0.35716091206741063</v>
      </c>
      <c r="U103" s="228"/>
      <c r="V103" s="228"/>
      <c r="W103" s="228">
        <f t="shared" si="7"/>
        <v>0.58368519447014533</v>
      </c>
    </row>
    <row r="104" spans="2:23">
      <c r="B104" s="201">
        <v>40210</v>
      </c>
      <c r="C104" s="90"/>
      <c r="D104" s="227">
        <v>1264.838765</v>
      </c>
      <c r="E104" s="227">
        <v>866.44004189999998</v>
      </c>
      <c r="F104" s="227">
        <v>1148.960734</v>
      </c>
      <c r="G104" s="227"/>
      <c r="H104" s="227"/>
      <c r="I104" s="227">
        <f t="shared" si="5"/>
        <v>3280.2395409000001</v>
      </c>
      <c r="J104" s="218"/>
      <c r="K104" s="228">
        <v>0.38559341451416257</v>
      </c>
      <c r="L104" s="228">
        <v>0.26413925906834068</v>
      </c>
      <c r="M104" s="228">
        <v>0.35026732641749675</v>
      </c>
      <c r="N104" s="229"/>
      <c r="O104" s="228"/>
      <c r="P104" s="228">
        <f t="shared" si="6"/>
        <v>1</v>
      </c>
      <c r="Q104" s="218"/>
      <c r="R104" s="228">
        <f t="shared" si="4"/>
        <v>0.69087317980209995</v>
      </c>
      <c r="S104" s="228">
        <f t="shared" si="4"/>
        <v>0.51398957860445682</v>
      </c>
      <c r="T104" s="228">
        <f t="shared" si="4"/>
        <v>0.35918566138081442</v>
      </c>
      <c r="U104" s="228"/>
      <c r="V104" s="228"/>
      <c r="W104" s="228">
        <f t="shared" si="7"/>
        <v>0.51466159931976474</v>
      </c>
    </row>
    <row r="105" spans="2:23">
      <c r="B105" s="201">
        <v>40238</v>
      </c>
      <c r="C105" s="90"/>
      <c r="D105" s="227">
        <v>1327.2650699999999</v>
      </c>
      <c r="E105" s="227">
        <v>877.80996360000006</v>
      </c>
      <c r="F105" s="227">
        <v>1164.3840290000001</v>
      </c>
      <c r="G105" s="227"/>
      <c r="H105" s="227"/>
      <c r="I105" s="227">
        <f t="shared" si="5"/>
        <v>3369.4590625999999</v>
      </c>
      <c r="J105" s="218"/>
      <c r="K105" s="228">
        <v>0.39391043052941349</v>
      </c>
      <c r="L105" s="228">
        <v>0.26051955144475009</v>
      </c>
      <c r="M105" s="228">
        <v>0.34557001802583648</v>
      </c>
      <c r="N105" s="229"/>
      <c r="O105" s="228"/>
      <c r="P105" s="228">
        <f t="shared" si="6"/>
        <v>1</v>
      </c>
      <c r="Q105" s="218"/>
      <c r="R105" s="228">
        <f t="shared" ref="R105:T159" si="8">+D105/D93-1</f>
        <v>0.75730855129893726</v>
      </c>
      <c r="S105" s="228">
        <f t="shared" si="8"/>
        <v>0.43387377067783328</v>
      </c>
      <c r="T105" s="228">
        <f t="shared" si="8"/>
        <v>0.39694188821311061</v>
      </c>
      <c r="U105" s="228"/>
      <c r="V105" s="228"/>
      <c r="W105" s="228">
        <f t="shared" si="7"/>
        <v>0.53087560658220267</v>
      </c>
    </row>
    <row r="106" spans="2:23">
      <c r="B106" s="201">
        <v>40269</v>
      </c>
      <c r="C106" s="90"/>
      <c r="D106" s="227">
        <v>1304.6330519999999</v>
      </c>
      <c r="E106" s="227">
        <v>888.56482080000001</v>
      </c>
      <c r="F106" s="227">
        <v>1180.7242920000001</v>
      </c>
      <c r="G106" s="227"/>
      <c r="H106" s="227"/>
      <c r="I106" s="227">
        <f t="shared" si="5"/>
        <v>3373.9221648000002</v>
      </c>
      <c r="J106" s="218"/>
      <c r="K106" s="228">
        <v>0.38668143136530719</v>
      </c>
      <c r="L106" s="228">
        <v>0.26336257251882172</v>
      </c>
      <c r="M106" s="228">
        <v>0.34995599611587103</v>
      </c>
      <c r="N106" s="229"/>
      <c r="O106" s="228"/>
      <c r="P106" s="228">
        <f t="shared" si="6"/>
        <v>0.99999999999999989</v>
      </c>
      <c r="Q106" s="218"/>
      <c r="R106" s="228">
        <f t="shared" si="8"/>
        <v>0.58216990115707268</v>
      </c>
      <c r="S106" s="228">
        <f t="shared" si="8"/>
        <v>0.42664306474683933</v>
      </c>
      <c r="T106" s="228">
        <f t="shared" si="8"/>
        <v>0.33772896445482092</v>
      </c>
      <c r="U106" s="228"/>
      <c r="V106" s="228"/>
      <c r="W106" s="228">
        <f t="shared" si="7"/>
        <v>0.44800157607492075</v>
      </c>
    </row>
    <row r="107" spans="2:23">
      <c r="B107" s="201">
        <v>40299</v>
      </c>
      <c r="C107" s="90"/>
      <c r="D107" s="227">
        <v>1274.7151670000001</v>
      </c>
      <c r="E107" s="227">
        <v>907.87864830000001</v>
      </c>
      <c r="F107" s="227">
        <v>1228.6006789999999</v>
      </c>
      <c r="G107" s="227"/>
      <c r="H107" s="227"/>
      <c r="I107" s="227">
        <f t="shared" si="5"/>
        <v>3411.1944942999999</v>
      </c>
      <c r="J107" s="218"/>
      <c r="K107" s="228">
        <v>0.37368586550254157</v>
      </c>
      <c r="L107" s="228">
        <v>0.26614684381586479</v>
      </c>
      <c r="M107" s="228">
        <v>0.36016729068159364</v>
      </c>
      <c r="N107" s="229"/>
      <c r="O107" s="228"/>
      <c r="P107" s="228">
        <f t="shared" si="6"/>
        <v>1</v>
      </c>
      <c r="Q107" s="218"/>
      <c r="R107" s="228">
        <f t="shared" si="8"/>
        <v>0.52803554571498057</v>
      </c>
      <c r="S107" s="228">
        <f t="shared" si="8"/>
        <v>0.45470426866979219</v>
      </c>
      <c r="T107" s="228">
        <f t="shared" si="8"/>
        <v>0.43936352654675459</v>
      </c>
      <c r="U107" s="228"/>
      <c r="V107" s="228"/>
      <c r="W107" s="228">
        <f t="shared" si="7"/>
        <v>0.47550105537444387</v>
      </c>
    </row>
    <row r="108" spans="2:23">
      <c r="B108" s="201">
        <v>40330</v>
      </c>
      <c r="C108" s="90"/>
      <c r="D108" s="227">
        <v>1248.7040320000001</v>
      </c>
      <c r="E108" s="227">
        <v>924.48623439999994</v>
      </c>
      <c r="F108" s="227">
        <v>1220.155624</v>
      </c>
      <c r="G108" s="227"/>
      <c r="H108" s="227"/>
      <c r="I108" s="227">
        <f t="shared" si="5"/>
        <v>3393.3458903999999</v>
      </c>
      <c r="J108" s="218"/>
      <c r="K108" s="228">
        <v>0.36798607401994193</v>
      </c>
      <c r="L108" s="228">
        <v>0.27244090766444784</v>
      </c>
      <c r="M108" s="228">
        <v>0.35957301831561028</v>
      </c>
      <c r="N108" s="229"/>
      <c r="O108" s="228"/>
      <c r="P108" s="228">
        <f t="shared" si="6"/>
        <v>1</v>
      </c>
      <c r="Q108" s="218"/>
      <c r="R108" s="228">
        <f t="shared" si="8"/>
        <v>0.34441185488683645</v>
      </c>
      <c r="S108" s="228">
        <f t="shared" si="8"/>
        <v>0.44952882949447615</v>
      </c>
      <c r="T108" s="228">
        <f t="shared" si="8"/>
        <v>0.43901107375698456</v>
      </c>
      <c r="U108" s="228"/>
      <c r="V108" s="228"/>
      <c r="W108" s="228">
        <f t="shared" si="7"/>
        <v>0.40539895407720361</v>
      </c>
    </row>
    <row r="109" spans="2:23">
      <c r="B109" s="201">
        <v>40360</v>
      </c>
      <c r="C109" s="90"/>
      <c r="D109" s="227">
        <v>1253.9644209999999</v>
      </c>
      <c r="E109" s="227">
        <v>956.4103932999999</v>
      </c>
      <c r="F109" s="227">
        <v>1208.1546330000001</v>
      </c>
      <c r="G109" s="227"/>
      <c r="H109" s="227"/>
      <c r="I109" s="227">
        <f t="shared" si="5"/>
        <v>3418.5294472999999</v>
      </c>
      <c r="J109" s="218"/>
      <c r="K109" s="228">
        <v>0.36681398839211338</v>
      </c>
      <c r="L109" s="228">
        <v>0.27977246007208906</v>
      </c>
      <c r="M109" s="228">
        <v>0.35341355153579757</v>
      </c>
      <c r="N109" s="229"/>
      <c r="O109" s="228"/>
      <c r="P109" s="228">
        <f t="shared" si="6"/>
        <v>1</v>
      </c>
      <c r="Q109" s="218"/>
      <c r="R109" s="228">
        <f t="shared" si="8"/>
        <v>0.31765231028982432</v>
      </c>
      <c r="S109" s="228">
        <f t="shared" si="8"/>
        <v>0.40927684124629771</v>
      </c>
      <c r="T109" s="228">
        <f t="shared" si="8"/>
        <v>0.39147142732287299</v>
      </c>
      <c r="U109" s="228"/>
      <c r="V109" s="228"/>
      <c r="W109" s="228">
        <f t="shared" si="7"/>
        <v>0.36819119973914205</v>
      </c>
    </row>
    <row r="110" spans="2:23">
      <c r="B110" s="201">
        <v>40391</v>
      </c>
      <c r="C110" s="90"/>
      <c r="D110" s="227">
        <v>1213.616644</v>
      </c>
      <c r="E110" s="227">
        <v>979.1604036</v>
      </c>
      <c r="F110" s="227">
        <v>1248.6723569999999</v>
      </c>
      <c r="G110" s="227"/>
      <c r="H110" s="227"/>
      <c r="I110" s="227">
        <f t="shared" si="5"/>
        <v>3441.4494046</v>
      </c>
      <c r="J110" s="218"/>
      <c r="K110" s="228">
        <v>0.35264695229220105</v>
      </c>
      <c r="L110" s="228">
        <v>0.2845197730616667</v>
      </c>
      <c r="M110" s="228">
        <v>0.36283327464613219</v>
      </c>
      <c r="N110" s="229"/>
      <c r="O110" s="228"/>
      <c r="P110" s="228">
        <f t="shared" si="6"/>
        <v>1</v>
      </c>
      <c r="Q110" s="218"/>
      <c r="R110" s="228">
        <f t="shared" si="8"/>
        <v>4.2645755465984703E-2</v>
      </c>
      <c r="S110" s="228">
        <f t="shared" si="8"/>
        <v>0.4357824097084213</v>
      </c>
      <c r="T110" s="228">
        <f t="shared" si="8"/>
        <v>0.43896730298551812</v>
      </c>
      <c r="U110" s="228"/>
      <c r="V110" s="228"/>
      <c r="W110" s="228">
        <f t="shared" si="7"/>
        <v>0.26817432768603133</v>
      </c>
    </row>
    <row r="111" spans="2:23">
      <c r="B111" s="201">
        <v>40422</v>
      </c>
      <c r="C111" s="90"/>
      <c r="D111" s="227">
        <v>1217.2320159999999</v>
      </c>
      <c r="E111" s="227">
        <v>977.47442209999997</v>
      </c>
      <c r="F111" s="227">
        <v>1268.541735</v>
      </c>
      <c r="G111" s="227"/>
      <c r="H111" s="227"/>
      <c r="I111" s="227">
        <f t="shared" si="5"/>
        <v>3463.2481730999998</v>
      </c>
      <c r="J111" s="218"/>
      <c r="K111" s="228">
        <v>0.3514712071328227</v>
      </c>
      <c r="L111" s="228">
        <v>0.28224209564082425</v>
      </c>
      <c r="M111" s="228">
        <v>0.36628669722635304</v>
      </c>
      <c r="N111" s="229"/>
      <c r="O111" s="228"/>
      <c r="P111" s="228">
        <f t="shared" si="6"/>
        <v>1</v>
      </c>
      <c r="Q111" s="218"/>
      <c r="R111" s="228">
        <f t="shared" si="8"/>
        <v>0.10434281769447362</v>
      </c>
      <c r="S111" s="228">
        <f t="shared" si="8"/>
        <v>0.4324776478263439</v>
      </c>
      <c r="T111" s="228">
        <f t="shared" si="8"/>
        <v>0.43385081144134885</v>
      </c>
      <c r="U111" s="228"/>
      <c r="V111" s="228"/>
      <c r="W111" s="228">
        <f t="shared" si="7"/>
        <v>0.29743736100658746</v>
      </c>
    </row>
    <row r="112" spans="2:23">
      <c r="B112" s="201">
        <v>40452</v>
      </c>
      <c r="C112" s="90"/>
      <c r="D112" s="227">
        <v>1235.509188</v>
      </c>
      <c r="E112" s="227">
        <v>969.75543210000001</v>
      </c>
      <c r="F112" s="227">
        <v>1282.715318</v>
      </c>
      <c r="G112" s="227"/>
      <c r="H112" s="227"/>
      <c r="I112" s="227">
        <f t="shared" si="5"/>
        <v>3487.9799380999998</v>
      </c>
      <c r="J112" s="218"/>
      <c r="K112" s="228">
        <v>0.35421912107470904</v>
      </c>
      <c r="L112" s="228">
        <v>0.27802781246163155</v>
      </c>
      <c r="M112" s="228">
        <v>0.36775306646365946</v>
      </c>
      <c r="N112" s="229"/>
      <c r="O112" s="228"/>
      <c r="P112" s="228">
        <f t="shared" si="6"/>
        <v>1</v>
      </c>
      <c r="Q112" s="218"/>
      <c r="R112" s="228">
        <f t="shared" si="8"/>
        <v>0.10779576461186569</v>
      </c>
      <c r="S112" s="228">
        <f t="shared" si="8"/>
        <v>0.303620684508211</v>
      </c>
      <c r="T112" s="228">
        <f t="shared" si="8"/>
        <v>0.42708772675554618</v>
      </c>
      <c r="U112" s="228"/>
      <c r="V112" s="228"/>
      <c r="W112" s="228">
        <f t="shared" si="7"/>
        <v>0.26467077592810506</v>
      </c>
    </row>
    <row r="113" spans="2:23">
      <c r="B113" s="201">
        <v>40483</v>
      </c>
      <c r="C113" s="90"/>
      <c r="D113" s="227">
        <v>1249.5197450000001</v>
      </c>
      <c r="E113" s="227">
        <v>977.71657029999994</v>
      </c>
      <c r="F113" s="227">
        <v>1283.2535780000001</v>
      </c>
      <c r="G113" s="227"/>
      <c r="H113" s="227"/>
      <c r="I113" s="227">
        <f t="shared" si="5"/>
        <v>3510.4898933000004</v>
      </c>
      <c r="J113" s="218"/>
      <c r="K113" s="228">
        <v>0.35593885268970299</v>
      </c>
      <c r="L113" s="228">
        <v>0.27851285718441632</v>
      </c>
      <c r="M113" s="228">
        <v>0.36554829012588058</v>
      </c>
      <c r="N113" s="229"/>
      <c r="O113" s="228"/>
      <c r="P113" s="228">
        <f t="shared" si="6"/>
        <v>1</v>
      </c>
      <c r="Q113" s="218"/>
      <c r="R113" s="228">
        <f t="shared" si="8"/>
        <v>0.13653774500134164</v>
      </c>
      <c r="S113" s="228">
        <f t="shared" si="8"/>
        <v>0.28543590086027026</v>
      </c>
      <c r="T113" s="228">
        <f t="shared" si="8"/>
        <v>0.41951876902560525</v>
      </c>
      <c r="U113" s="228"/>
      <c r="V113" s="228"/>
      <c r="W113" s="228">
        <f t="shared" si="7"/>
        <v>0.27006403483761865</v>
      </c>
    </row>
    <row r="114" spans="2:23">
      <c r="B114" s="201">
        <v>40513</v>
      </c>
      <c r="C114" s="90"/>
      <c r="D114" s="227">
        <v>1344.1075410000001</v>
      </c>
      <c r="E114" s="227">
        <v>1137.8175659999999</v>
      </c>
      <c r="F114" s="227">
        <v>1297.2692959999999</v>
      </c>
      <c r="G114" s="227"/>
      <c r="H114" s="227"/>
      <c r="I114" s="227">
        <f t="shared" si="5"/>
        <v>3779.194403</v>
      </c>
      <c r="J114" s="218"/>
      <c r="K114" s="228">
        <v>0.35565980409290948</v>
      </c>
      <c r="L114" s="228">
        <v>0.3010741032789363</v>
      </c>
      <c r="M114" s="228">
        <v>0.34326609262815422</v>
      </c>
      <c r="N114" s="229"/>
      <c r="O114" s="228"/>
      <c r="P114" s="228">
        <f t="shared" si="6"/>
        <v>1</v>
      </c>
      <c r="Q114" s="218"/>
      <c r="R114" s="228">
        <f t="shared" si="8"/>
        <v>9.2963351872647593E-2</v>
      </c>
      <c r="S114" s="228">
        <f t="shared" si="8"/>
        <v>0.36197268258056514</v>
      </c>
      <c r="T114" s="228">
        <f t="shared" si="8"/>
        <v>0.15726348856083705</v>
      </c>
      <c r="U114" s="228"/>
      <c r="V114" s="228"/>
      <c r="W114" s="228">
        <f t="shared" si="7"/>
        <v>0.18612019344628195</v>
      </c>
    </row>
    <row r="115" spans="2:23">
      <c r="B115" s="201">
        <v>40544</v>
      </c>
      <c r="C115" s="90"/>
      <c r="D115" s="227">
        <v>1394.5456730000001</v>
      </c>
      <c r="E115" s="227">
        <v>1127.776188</v>
      </c>
      <c r="F115" s="227">
        <v>1300.3890819999999</v>
      </c>
      <c r="G115" s="227"/>
      <c r="H115" s="227"/>
      <c r="I115" s="227">
        <f t="shared" si="5"/>
        <v>3822.710943</v>
      </c>
      <c r="J115" s="218"/>
      <c r="K115" s="228">
        <v>0.36480542049710507</v>
      </c>
      <c r="L115" s="228">
        <v>0.29502000146391921</v>
      </c>
      <c r="M115" s="228">
        <v>0.34017457803897572</v>
      </c>
      <c r="N115" s="229"/>
      <c r="O115" s="228"/>
      <c r="P115" s="228">
        <f t="shared" si="6"/>
        <v>1</v>
      </c>
      <c r="Q115" s="218"/>
      <c r="R115" s="228">
        <f t="shared" si="8"/>
        <v>0.10851308697934337</v>
      </c>
      <c r="S115" s="228">
        <f t="shared" si="8"/>
        <v>0.32654950528378102</v>
      </c>
      <c r="T115" s="228">
        <f t="shared" si="8"/>
        <v>0.15452808634041926</v>
      </c>
      <c r="U115" s="228"/>
      <c r="V115" s="228"/>
      <c r="W115" s="228">
        <f t="shared" si="7"/>
        <v>0.18184488082832839</v>
      </c>
    </row>
    <row r="116" spans="2:23">
      <c r="B116" s="201">
        <v>40575</v>
      </c>
      <c r="C116" s="90"/>
      <c r="D116" s="227">
        <v>1384.29675</v>
      </c>
      <c r="E116" s="227">
        <v>1187.5301280000001</v>
      </c>
      <c r="F116" s="227">
        <v>1299.4804039999999</v>
      </c>
      <c r="G116" s="227"/>
      <c r="H116" s="227"/>
      <c r="I116" s="227">
        <f t="shared" si="5"/>
        <v>3871.3072819999998</v>
      </c>
      <c r="J116" s="218"/>
      <c r="K116" s="228">
        <v>0.35757862891339454</v>
      </c>
      <c r="L116" s="228">
        <v>0.30675170982203631</v>
      </c>
      <c r="M116" s="228">
        <v>0.33566966126456915</v>
      </c>
      <c r="N116" s="229"/>
      <c r="O116" s="228"/>
      <c r="P116" s="228">
        <f t="shared" si="6"/>
        <v>1</v>
      </c>
      <c r="Q116" s="218"/>
      <c r="R116" s="228">
        <f t="shared" si="8"/>
        <v>9.4445227570171708E-2</v>
      </c>
      <c r="S116" s="228">
        <f t="shared" si="8"/>
        <v>0.37058546532070213</v>
      </c>
      <c r="T116" s="228">
        <f t="shared" si="8"/>
        <v>0.13100506009111346</v>
      </c>
      <c r="U116" s="228"/>
      <c r="V116" s="228"/>
      <c r="W116" s="228">
        <f t="shared" si="7"/>
        <v>0.18019042015993381</v>
      </c>
    </row>
    <row r="117" spans="2:23">
      <c r="B117" s="201">
        <v>40603</v>
      </c>
      <c r="C117" s="90"/>
      <c r="D117" s="227">
        <v>1433.364341</v>
      </c>
      <c r="E117" s="227">
        <v>1136.4145470000001</v>
      </c>
      <c r="F117" s="227">
        <v>1334.2108149999999</v>
      </c>
      <c r="G117" s="227"/>
      <c r="H117" s="227"/>
      <c r="I117" s="227">
        <f t="shared" si="5"/>
        <v>3903.9897029999997</v>
      </c>
      <c r="J117" s="218"/>
      <c r="K117" s="228">
        <v>0.36715371966748245</v>
      </c>
      <c r="L117" s="228">
        <v>0.29109055951831236</v>
      </c>
      <c r="M117" s="228">
        <v>0.34175572081420524</v>
      </c>
      <c r="N117" s="229"/>
      <c r="O117" s="228"/>
      <c r="P117" s="228">
        <f t="shared" si="6"/>
        <v>1</v>
      </c>
      <c r="Q117" s="218"/>
      <c r="R117" s="228">
        <f t="shared" si="8"/>
        <v>7.9938268095912424E-2</v>
      </c>
      <c r="S117" s="228">
        <f t="shared" si="8"/>
        <v>0.29460201424398602</v>
      </c>
      <c r="T117" s="228">
        <f t="shared" si="8"/>
        <v>0.14585118119994389</v>
      </c>
      <c r="U117" s="228"/>
      <c r="V117" s="228"/>
      <c r="W117" s="228">
        <f t="shared" si="7"/>
        <v>0.15863989752335383</v>
      </c>
    </row>
    <row r="118" spans="2:23">
      <c r="B118" s="201">
        <v>40634</v>
      </c>
      <c r="C118" s="90"/>
      <c r="D118" s="227">
        <v>1463.2679889999999</v>
      </c>
      <c r="E118" s="227">
        <v>1180.337657</v>
      </c>
      <c r="F118" s="227">
        <v>1368.6485419999999</v>
      </c>
      <c r="G118" s="227"/>
      <c r="H118" s="227"/>
      <c r="I118" s="227">
        <f t="shared" si="5"/>
        <v>4012.2541879999999</v>
      </c>
      <c r="J118" s="218"/>
      <c r="K118" s="228">
        <v>0.36469972250920607</v>
      </c>
      <c r="L118" s="228">
        <v>0.29418317028123447</v>
      </c>
      <c r="M118" s="228">
        <v>0.34111710720955946</v>
      </c>
      <c r="N118" s="229"/>
      <c r="O118" s="228"/>
      <c r="P118" s="228">
        <f t="shared" si="6"/>
        <v>1</v>
      </c>
      <c r="Q118" s="218"/>
      <c r="R118" s="228">
        <f t="shared" si="8"/>
        <v>0.12159352912055454</v>
      </c>
      <c r="S118" s="228">
        <f t="shared" si="8"/>
        <v>0.32836415461205037</v>
      </c>
      <c r="T118" s="228">
        <f t="shared" si="8"/>
        <v>0.15916014540674817</v>
      </c>
      <c r="U118" s="228"/>
      <c r="V118" s="228"/>
      <c r="W118" s="228">
        <f t="shared" si="7"/>
        <v>0.18919583559445829</v>
      </c>
    </row>
    <row r="119" spans="2:23">
      <c r="B119" s="201">
        <v>40664</v>
      </c>
      <c r="C119" s="90"/>
      <c r="D119" s="227">
        <v>1459.4193310000001</v>
      </c>
      <c r="E119" s="227">
        <v>1190.2756039999999</v>
      </c>
      <c r="F119" s="227">
        <v>1378.7936110000001</v>
      </c>
      <c r="G119" s="227"/>
      <c r="H119" s="227"/>
      <c r="I119" s="227">
        <f t="shared" si="5"/>
        <v>4028.488546</v>
      </c>
      <c r="J119" s="218"/>
      <c r="K119" s="228">
        <v>0.36227466314856444</v>
      </c>
      <c r="L119" s="228">
        <v>0.29546456205810939</v>
      </c>
      <c r="M119" s="228">
        <v>0.34226077479332617</v>
      </c>
      <c r="N119" s="229"/>
      <c r="O119" s="228"/>
      <c r="P119" s="228">
        <f t="shared" si="6"/>
        <v>1</v>
      </c>
      <c r="Q119" s="218"/>
      <c r="R119" s="228">
        <f t="shared" si="8"/>
        <v>0.14489838105142749</v>
      </c>
      <c r="S119" s="228">
        <f t="shared" si="8"/>
        <v>0.31105143427349824</v>
      </c>
      <c r="T119" s="228">
        <f t="shared" si="8"/>
        <v>0.12224715041037371</v>
      </c>
      <c r="U119" s="228"/>
      <c r="V119" s="228"/>
      <c r="W119" s="228">
        <f t="shared" si="7"/>
        <v>0.18096125938625884</v>
      </c>
    </row>
    <row r="120" spans="2:23">
      <c r="B120" s="201">
        <v>40695</v>
      </c>
      <c r="C120" s="90"/>
      <c r="D120" s="227">
        <v>1433.2292170000001</v>
      </c>
      <c r="E120" s="227">
        <v>1231.3870059999999</v>
      </c>
      <c r="F120" s="227">
        <v>1382.47677</v>
      </c>
      <c r="G120" s="227"/>
      <c r="H120" s="227"/>
      <c r="I120" s="227">
        <f t="shared" si="5"/>
        <v>4047.0929930000002</v>
      </c>
      <c r="J120" s="218"/>
      <c r="K120" s="228">
        <v>0.35413795024699596</v>
      </c>
      <c r="L120" s="228">
        <v>0.30426456919320899</v>
      </c>
      <c r="M120" s="228">
        <v>0.34159748055979494</v>
      </c>
      <c r="N120" s="229"/>
      <c r="O120" s="228"/>
      <c r="P120" s="228">
        <f t="shared" si="6"/>
        <v>1</v>
      </c>
      <c r="Q120" s="218"/>
      <c r="R120" s="228">
        <f t="shared" si="8"/>
        <v>0.14777335563212146</v>
      </c>
      <c r="S120" s="228">
        <f t="shared" si="8"/>
        <v>0.33196900092209747</v>
      </c>
      <c r="T120" s="228">
        <f t="shared" si="8"/>
        <v>0.133033149876298</v>
      </c>
      <c r="U120" s="228"/>
      <c r="V120" s="228"/>
      <c r="W120" s="228">
        <f t="shared" si="7"/>
        <v>0.19265560414854677</v>
      </c>
    </row>
    <row r="121" spans="2:23">
      <c r="B121" s="201">
        <v>40725</v>
      </c>
      <c r="C121" s="90"/>
      <c r="D121" s="227">
        <v>1445.7710179999999</v>
      </c>
      <c r="E121" s="227">
        <v>1261.8245059999999</v>
      </c>
      <c r="F121" s="227">
        <v>1399.029016</v>
      </c>
      <c r="G121" s="227"/>
      <c r="H121" s="227"/>
      <c r="I121" s="227">
        <f t="shared" si="5"/>
        <v>4106.6245399999998</v>
      </c>
      <c r="J121" s="218"/>
      <c r="K121" s="228">
        <v>0.35205824246109435</v>
      </c>
      <c r="L121" s="228">
        <v>0.30726561284319409</v>
      </c>
      <c r="M121" s="228">
        <v>0.34067614469571156</v>
      </c>
      <c r="N121" s="229"/>
      <c r="O121" s="228"/>
      <c r="P121" s="228">
        <f t="shared" si="6"/>
        <v>1</v>
      </c>
      <c r="Q121" s="218"/>
      <c r="R121" s="228">
        <f t="shared" si="8"/>
        <v>0.15296015882734526</v>
      </c>
      <c r="S121" s="228">
        <f t="shared" si="8"/>
        <v>0.31933374505289369</v>
      </c>
      <c r="T121" s="228">
        <f t="shared" si="8"/>
        <v>0.15798837151005629</v>
      </c>
      <c r="U121" s="228"/>
      <c r="V121" s="228"/>
      <c r="W121" s="228">
        <f t="shared" si="7"/>
        <v>0.20128394483875711</v>
      </c>
    </row>
    <row r="122" spans="2:23">
      <c r="B122" s="201">
        <v>40756</v>
      </c>
      <c r="C122" s="90"/>
      <c r="D122" s="227">
        <v>1429.118256</v>
      </c>
      <c r="E122" s="227">
        <v>1268.747104</v>
      </c>
      <c r="F122" s="227">
        <v>1392.762068</v>
      </c>
      <c r="G122" s="227"/>
      <c r="H122" s="227"/>
      <c r="I122" s="227">
        <f t="shared" si="5"/>
        <v>4090.6274279999998</v>
      </c>
      <c r="J122" s="218"/>
      <c r="K122" s="228">
        <v>0.34936407217577581</v>
      </c>
      <c r="L122" s="228">
        <v>0.31015953575129651</v>
      </c>
      <c r="M122" s="228">
        <v>0.34047639207292774</v>
      </c>
      <c r="N122" s="229"/>
      <c r="O122" s="228"/>
      <c r="P122" s="228">
        <f t="shared" si="6"/>
        <v>1</v>
      </c>
      <c r="Q122" s="218"/>
      <c r="R122" s="228">
        <f t="shared" si="8"/>
        <v>0.17756975653343132</v>
      </c>
      <c r="S122" s="228">
        <f t="shared" si="8"/>
        <v>0.29575001127016565</v>
      </c>
      <c r="T122" s="228">
        <f t="shared" si="8"/>
        <v>0.1153943307804004</v>
      </c>
      <c r="U122" s="228"/>
      <c r="V122" s="228"/>
      <c r="W122" s="228">
        <f t="shared" si="7"/>
        <v>0.1886350624630071</v>
      </c>
    </row>
    <row r="123" spans="2:23">
      <c r="B123" s="201">
        <v>40787</v>
      </c>
      <c r="C123" s="90"/>
      <c r="D123" s="227">
        <v>1535.0268289999999</v>
      </c>
      <c r="E123" s="227">
        <v>1267.0459129999999</v>
      </c>
      <c r="F123" s="227">
        <v>1424.81945</v>
      </c>
      <c r="G123" s="227"/>
      <c r="H123" s="227"/>
      <c r="I123" s="227">
        <f t="shared" si="5"/>
        <v>4226.8921919999993</v>
      </c>
      <c r="J123" s="218"/>
      <c r="K123" s="228">
        <v>0.3631573173087449</v>
      </c>
      <c r="L123" s="228">
        <v>0.29975827521649745</v>
      </c>
      <c r="M123" s="228">
        <v>0.33708440747475782</v>
      </c>
      <c r="N123" s="229"/>
      <c r="O123" s="228"/>
      <c r="P123" s="228">
        <f t="shared" si="6"/>
        <v>1.0000000000000002</v>
      </c>
      <c r="Q123" s="218"/>
      <c r="R123" s="228">
        <f t="shared" si="8"/>
        <v>0.26107989998843406</v>
      </c>
      <c r="S123" s="228">
        <f t="shared" si="8"/>
        <v>0.29624457106293001</v>
      </c>
      <c r="T123" s="228">
        <f t="shared" si="8"/>
        <v>0.12319477608673224</v>
      </c>
      <c r="U123" s="228"/>
      <c r="V123" s="228"/>
      <c r="W123" s="228">
        <f t="shared" si="7"/>
        <v>0.22049936381441926</v>
      </c>
    </row>
    <row r="124" spans="2:23">
      <c r="B124" s="201">
        <v>40817</v>
      </c>
      <c r="C124" s="90"/>
      <c r="D124" s="227">
        <v>1534.7997290000001</v>
      </c>
      <c r="E124" s="227">
        <v>1252.985651</v>
      </c>
      <c r="F124" s="227">
        <v>1394.0713229999999</v>
      </c>
      <c r="G124" s="227"/>
      <c r="H124" s="227"/>
      <c r="I124" s="227">
        <f t="shared" si="5"/>
        <v>4181.8567030000004</v>
      </c>
      <c r="J124" s="218"/>
      <c r="K124" s="228">
        <v>0.36701394571912471</v>
      </c>
      <c r="L124" s="228">
        <v>0.29962424348522682</v>
      </c>
      <c r="M124" s="228">
        <v>0.33336181079564836</v>
      </c>
      <c r="N124" s="229"/>
      <c r="O124" s="228"/>
      <c r="P124" s="228">
        <f t="shared" si="6"/>
        <v>1</v>
      </c>
      <c r="Q124" s="218"/>
      <c r="R124" s="228">
        <f t="shared" si="8"/>
        <v>0.24224064370130782</v>
      </c>
      <c r="S124" s="228">
        <f t="shared" si="8"/>
        <v>0.29206355491782765</v>
      </c>
      <c r="T124" s="228">
        <f t="shared" si="8"/>
        <v>8.6812719422128204E-2</v>
      </c>
      <c r="U124" s="228"/>
      <c r="V124" s="228"/>
      <c r="W124" s="228">
        <f t="shared" si="7"/>
        <v>0.19893370294955726</v>
      </c>
    </row>
    <row r="125" spans="2:23">
      <c r="B125" s="201">
        <v>40848</v>
      </c>
      <c r="C125" s="90"/>
      <c r="D125" s="227">
        <v>1551.6476929999999</v>
      </c>
      <c r="E125" s="227">
        <v>1304.1920070000001</v>
      </c>
      <c r="F125" s="227">
        <v>1369.310925</v>
      </c>
      <c r="G125" s="227"/>
      <c r="H125" s="227"/>
      <c r="I125" s="227">
        <f t="shared" si="5"/>
        <v>4225.1506250000002</v>
      </c>
      <c r="J125" s="218"/>
      <c r="K125" s="228">
        <v>0.36724079937386844</v>
      </c>
      <c r="L125" s="228">
        <v>0.30867349421418555</v>
      </c>
      <c r="M125" s="228">
        <v>0.32408570641194595</v>
      </c>
      <c r="N125" s="229"/>
      <c r="O125" s="228"/>
      <c r="P125" s="228">
        <f t="shared" si="6"/>
        <v>1</v>
      </c>
      <c r="Q125" s="218"/>
      <c r="R125" s="228">
        <f t="shared" si="8"/>
        <v>0.24179525710496064</v>
      </c>
      <c r="S125" s="228">
        <f t="shared" si="8"/>
        <v>0.33391623566308715</v>
      </c>
      <c r="T125" s="228">
        <f t="shared" si="8"/>
        <v>6.7061840680096685E-2</v>
      </c>
      <c r="U125" s="228"/>
      <c r="V125" s="228"/>
      <c r="W125" s="228">
        <f t="shared" si="7"/>
        <v>0.20357863244784635</v>
      </c>
    </row>
    <row r="126" spans="2:23">
      <c r="B126" s="201">
        <v>40878</v>
      </c>
      <c r="C126" s="90"/>
      <c r="D126" s="227">
        <v>1513.0418159999999</v>
      </c>
      <c r="E126" s="227">
        <v>1239.0403429999999</v>
      </c>
      <c r="F126" s="227">
        <v>1342.3953730000001</v>
      </c>
      <c r="G126" s="227"/>
      <c r="H126" s="227"/>
      <c r="I126" s="227">
        <f t="shared" si="5"/>
        <v>4094.4775319999999</v>
      </c>
      <c r="J126" s="218"/>
      <c r="K126" s="228">
        <v>0.3695323284045316</v>
      </c>
      <c r="L126" s="228">
        <v>0.30261256370718803</v>
      </c>
      <c r="M126" s="228">
        <v>0.32785510788828043</v>
      </c>
      <c r="N126" s="229"/>
      <c r="O126" s="228"/>
      <c r="P126" s="228">
        <f t="shared" si="6"/>
        <v>1</v>
      </c>
      <c r="Q126" s="218"/>
      <c r="R126" s="228">
        <f t="shared" si="8"/>
        <v>0.12568508831839065</v>
      </c>
      <c r="S126" s="228">
        <f t="shared" si="8"/>
        <v>8.8962220328385966E-2</v>
      </c>
      <c r="T126" s="228">
        <f t="shared" si="8"/>
        <v>3.4785435174594648E-2</v>
      </c>
      <c r="U126" s="228"/>
      <c r="V126" s="228"/>
      <c r="W126" s="228">
        <f t="shared" si="7"/>
        <v>8.3426015012543875E-2</v>
      </c>
    </row>
    <row r="127" spans="2:23">
      <c r="B127" s="201">
        <v>40909</v>
      </c>
      <c r="C127" s="90"/>
      <c r="D127" s="227">
        <v>1831.3062970000001</v>
      </c>
      <c r="E127" s="227">
        <v>1243.8230639999999</v>
      </c>
      <c r="F127" s="227">
        <v>1448.992575</v>
      </c>
      <c r="G127" s="227"/>
      <c r="H127" s="227"/>
      <c r="I127" s="227">
        <f t="shared" si="5"/>
        <v>4524.1219360000005</v>
      </c>
      <c r="J127" s="218"/>
      <c r="K127" s="228">
        <v>0.40478712176779841</v>
      </c>
      <c r="L127" s="228">
        <v>0.27493137488237668</v>
      </c>
      <c r="M127" s="228">
        <v>0.3202815033498248</v>
      </c>
      <c r="N127" s="229"/>
      <c r="O127" s="228"/>
      <c r="P127" s="228">
        <f t="shared" si="6"/>
        <v>0.99999999999999978</v>
      </c>
      <c r="Q127" s="218"/>
      <c r="R127" s="228">
        <f t="shared" si="8"/>
        <v>0.31319205419814167</v>
      </c>
      <c r="S127" s="228">
        <f t="shared" si="8"/>
        <v>0.10289885283515132</v>
      </c>
      <c r="T127" s="228">
        <f t="shared" si="8"/>
        <v>0.1142761770742089</v>
      </c>
      <c r="U127" s="228"/>
      <c r="V127" s="228"/>
      <c r="W127" s="228">
        <f t="shared" si="7"/>
        <v>0.18348522905829356</v>
      </c>
    </row>
    <row r="128" spans="2:23">
      <c r="B128" s="201">
        <v>40940</v>
      </c>
      <c r="C128" s="90"/>
      <c r="D128" s="227">
        <v>1832.388089</v>
      </c>
      <c r="E128" s="227">
        <v>1236.733277</v>
      </c>
      <c r="F128" s="227">
        <v>1449.1820130000001</v>
      </c>
      <c r="G128" s="227"/>
      <c r="H128" s="227"/>
      <c r="I128" s="227">
        <f t="shared" si="5"/>
        <v>4518.3033790000009</v>
      </c>
      <c r="J128" s="218"/>
      <c r="K128" s="228">
        <v>0.40554782078523188</v>
      </c>
      <c r="L128" s="228">
        <v>0.27371629863281027</v>
      </c>
      <c r="M128" s="228">
        <v>0.32073588058195768</v>
      </c>
      <c r="N128" s="229"/>
      <c r="O128" s="228"/>
      <c r="P128" s="228">
        <f t="shared" si="6"/>
        <v>0.99999999999999989</v>
      </c>
      <c r="Q128" s="218"/>
      <c r="R128" s="228">
        <f t="shared" si="8"/>
        <v>0.32369601315613883</v>
      </c>
      <c r="S128" s="228">
        <f t="shared" si="8"/>
        <v>4.143317953782466E-2</v>
      </c>
      <c r="T128" s="228">
        <f t="shared" si="8"/>
        <v>0.11520112849658659</v>
      </c>
      <c r="U128" s="228"/>
      <c r="V128" s="228"/>
      <c r="W128" s="228">
        <f t="shared" si="7"/>
        <v>0.16712599901544078</v>
      </c>
    </row>
    <row r="129" spans="2:24">
      <c r="B129" s="201">
        <v>40969</v>
      </c>
      <c r="C129" s="90"/>
      <c r="D129" s="227">
        <v>2049.481706</v>
      </c>
      <c r="E129" s="227">
        <v>1345.7147640000001</v>
      </c>
      <c r="F129" s="227">
        <v>1481.2565219999999</v>
      </c>
      <c r="G129" s="227"/>
      <c r="H129" s="227"/>
      <c r="I129" s="227">
        <f t="shared" si="5"/>
        <v>4876.4529919999995</v>
      </c>
      <c r="J129" s="218"/>
      <c r="K129" s="228">
        <v>0.4202812391224216</v>
      </c>
      <c r="L129" s="228">
        <v>0.2759618038372757</v>
      </c>
      <c r="M129" s="228">
        <v>0.30375695704030281</v>
      </c>
      <c r="N129" s="229"/>
      <c r="O129" s="228"/>
      <c r="P129" s="228">
        <f t="shared" si="6"/>
        <v>1</v>
      </c>
      <c r="Q129" s="218"/>
      <c r="R129" s="228">
        <f t="shared" si="8"/>
        <v>0.42984002557937218</v>
      </c>
      <c r="S129" s="228">
        <f t="shared" si="8"/>
        <v>0.1841759396274254</v>
      </c>
      <c r="T129" s="228">
        <f t="shared" si="8"/>
        <v>0.11021174865832584</v>
      </c>
      <c r="U129" s="228"/>
      <c r="V129" s="228"/>
      <c r="W129" s="228">
        <f t="shared" si="7"/>
        <v>0.24909473717431063</v>
      </c>
    </row>
    <row r="130" spans="2:24" ht="15.75" customHeight="1">
      <c r="B130" s="201">
        <v>41000</v>
      </c>
      <c r="C130" s="90"/>
      <c r="D130" s="227">
        <v>2134.9519059999998</v>
      </c>
      <c r="E130" s="227">
        <v>1327.1426509999999</v>
      </c>
      <c r="F130" s="227">
        <v>1397.8716930000001</v>
      </c>
      <c r="G130" s="227"/>
      <c r="H130" s="227"/>
      <c r="I130" s="227">
        <f t="shared" si="5"/>
        <v>4859.9662499999995</v>
      </c>
      <c r="J130" s="218"/>
      <c r="K130" s="230">
        <v>0.43929356628762595</v>
      </c>
      <c r="L130" s="230">
        <v>0.27307651591201892</v>
      </c>
      <c r="M130" s="230">
        <v>0.28762991780035513</v>
      </c>
      <c r="N130" s="231"/>
      <c r="O130" s="230"/>
      <c r="P130" s="228">
        <f t="shared" si="6"/>
        <v>1</v>
      </c>
      <c r="Q130" s="218"/>
      <c r="R130" s="228">
        <f t="shared" si="8"/>
        <v>0.45903000820719786</v>
      </c>
      <c r="S130" s="228">
        <f t="shared" si="8"/>
        <v>0.12437542183744776</v>
      </c>
      <c r="T130" s="228">
        <f t="shared" si="8"/>
        <v>2.135183000107288E-2</v>
      </c>
      <c r="U130" s="228"/>
      <c r="V130" s="228"/>
      <c r="W130" s="228">
        <f t="shared" si="7"/>
        <v>0.21128074700136601</v>
      </c>
    </row>
    <row r="131" spans="2:24" ht="15" customHeight="1">
      <c r="B131" s="201">
        <v>41030</v>
      </c>
      <c r="C131" s="90"/>
      <c r="D131" s="227">
        <v>2209.362901</v>
      </c>
      <c r="E131" s="227">
        <v>1326.745208</v>
      </c>
      <c r="F131" s="227">
        <v>1435.4095789999999</v>
      </c>
      <c r="G131" s="227"/>
      <c r="H131" s="227"/>
      <c r="I131" s="227">
        <f t="shared" si="5"/>
        <v>4971.5176879999999</v>
      </c>
      <c r="J131" s="218"/>
      <c r="K131" s="228">
        <v>0.44440411151163139</v>
      </c>
      <c r="L131" s="228">
        <v>0.26686925226122216</v>
      </c>
      <c r="M131" s="228">
        <v>0.28872663622714639</v>
      </c>
      <c r="N131" s="229"/>
      <c r="O131" s="228"/>
      <c r="P131" s="228">
        <f t="shared" si="6"/>
        <v>1</v>
      </c>
      <c r="Q131" s="218"/>
      <c r="R131" s="228">
        <f t="shared" si="8"/>
        <v>0.51386435280813747</v>
      </c>
      <c r="S131" s="228">
        <f t="shared" si="8"/>
        <v>0.11465378567903506</v>
      </c>
      <c r="T131" s="228">
        <f t="shared" si="8"/>
        <v>4.1061959925197122E-2</v>
      </c>
      <c r="U131" s="228"/>
      <c r="V131" s="228"/>
      <c r="W131" s="228">
        <f t="shared" si="7"/>
        <v>0.23409006411011402</v>
      </c>
    </row>
    <row r="132" spans="2:24">
      <c r="B132" s="201">
        <v>41061</v>
      </c>
      <c r="C132" s="90"/>
      <c r="D132" s="227">
        <v>2185.3608570000001</v>
      </c>
      <c r="E132" s="227">
        <v>1340.256022</v>
      </c>
      <c r="F132" s="227">
        <v>1417.873184</v>
      </c>
      <c r="G132" s="227"/>
      <c r="H132" s="227"/>
      <c r="I132" s="227">
        <f t="shared" si="5"/>
        <v>4943.4900630000002</v>
      </c>
      <c r="J132" s="218"/>
      <c r="K132" s="228">
        <v>0.44206842314836065</v>
      </c>
      <c r="L132" s="228">
        <v>0.27111534663157671</v>
      </c>
      <c r="M132" s="228">
        <v>0.28681623022006264</v>
      </c>
      <c r="N132" s="229"/>
      <c r="O132" s="228"/>
      <c r="P132" s="228">
        <f t="shared" si="6"/>
        <v>1</v>
      </c>
      <c r="Q132" s="218"/>
      <c r="R132" s="228">
        <f t="shared" si="8"/>
        <v>0.52478112438591173</v>
      </c>
      <c r="S132" s="228">
        <f t="shared" si="8"/>
        <v>8.8411697922367249E-2</v>
      </c>
      <c r="T132" s="228">
        <f t="shared" si="8"/>
        <v>2.5603622981672292E-2</v>
      </c>
      <c r="U132" s="228"/>
      <c r="V132" s="228"/>
      <c r="W132" s="228">
        <f t="shared" si="7"/>
        <v>0.22149159200207191</v>
      </c>
    </row>
    <row r="133" spans="2:24">
      <c r="B133" s="201">
        <v>41091</v>
      </c>
      <c r="C133" s="90"/>
      <c r="D133" s="227">
        <v>2199.0015539999999</v>
      </c>
      <c r="E133" s="227">
        <v>1327.3112630000001</v>
      </c>
      <c r="F133" s="227">
        <v>1401.4418579999999</v>
      </c>
      <c r="G133" s="227"/>
      <c r="H133" s="227"/>
      <c r="I133" s="227">
        <f t="shared" si="5"/>
        <v>4927.7546750000001</v>
      </c>
      <c r="J133" s="218"/>
      <c r="K133" s="228">
        <v>0.4462481797554177</v>
      </c>
      <c r="L133" s="228">
        <v>0.26935416848851146</v>
      </c>
      <c r="M133" s="228">
        <v>0.28439765175607079</v>
      </c>
      <c r="N133" s="229"/>
      <c r="O133" s="228"/>
      <c r="P133" s="228">
        <f t="shared" si="6"/>
        <v>0.99999999999999989</v>
      </c>
      <c r="Q133" s="218"/>
      <c r="R133" s="228">
        <f t="shared" si="8"/>
        <v>0.52098881954486664</v>
      </c>
      <c r="S133" s="228">
        <f t="shared" si="8"/>
        <v>5.1898466616085992E-2</v>
      </c>
      <c r="T133" s="228">
        <f t="shared" si="8"/>
        <v>1.7246547229581299E-3</v>
      </c>
      <c r="U133" s="228"/>
      <c r="V133" s="228"/>
      <c r="W133" s="228">
        <f t="shared" si="7"/>
        <v>0.1999525710232084</v>
      </c>
    </row>
    <row r="134" spans="2:24">
      <c r="B134" s="201">
        <v>41122</v>
      </c>
      <c r="C134" s="90"/>
      <c r="D134" s="227">
        <v>2275.173577</v>
      </c>
      <c r="E134" s="227">
        <v>1320.4340239999999</v>
      </c>
      <c r="F134" s="227">
        <v>1440.3792169999999</v>
      </c>
      <c r="G134" s="227"/>
      <c r="H134" s="227"/>
      <c r="I134" s="227">
        <f t="shared" si="5"/>
        <v>5035.9868179999994</v>
      </c>
      <c r="J134" s="218"/>
      <c r="K134" s="228">
        <v>0.45178306838848448</v>
      </c>
      <c r="L134" s="228">
        <v>0.26219965852182264</v>
      </c>
      <c r="M134" s="228">
        <v>0.28601727308969299</v>
      </c>
      <c r="N134" s="229"/>
      <c r="O134" s="228"/>
      <c r="P134" s="228">
        <f t="shared" si="6"/>
        <v>1.0000000000000002</v>
      </c>
      <c r="Q134" s="218"/>
      <c r="R134" s="228">
        <f t="shared" si="8"/>
        <v>0.59201211477631577</v>
      </c>
      <c r="S134" s="228">
        <f t="shared" si="8"/>
        <v>4.0738552101554193E-2</v>
      </c>
      <c r="T134" s="228">
        <f t="shared" si="8"/>
        <v>3.4189004779817012E-2</v>
      </c>
      <c r="U134" s="228"/>
      <c r="V134" s="228"/>
      <c r="W134" s="228">
        <f t="shared" si="7"/>
        <v>0.23110376259864052</v>
      </c>
    </row>
    <row r="135" spans="2:24">
      <c r="B135" s="201">
        <v>41153</v>
      </c>
      <c r="C135" s="90"/>
      <c r="D135" s="227">
        <v>2227.612545</v>
      </c>
      <c r="E135" s="227">
        <v>1377.3211100000001</v>
      </c>
      <c r="F135" s="227">
        <v>1514.5324000000001</v>
      </c>
      <c r="G135" s="227"/>
      <c r="H135" s="227"/>
      <c r="I135" s="227">
        <f t="shared" si="5"/>
        <v>5119.4660549999999</v>
      </c>
      <c r="J135" s="218"/>
      <c r="K135" s="228">
        <v>0.4351259527982162</v>
      </c>
      <c r="L135" s="228">
        <v>0.26903608602987411</v>
      </c>
      <c r="M135" s="228">
        <v>0.29583796117190975</v>
      </c>
      <c r="N135" s="229"/>
      <c r="O135" s="228"/>
      <c r="P135" s="228">
        <f t="shared" si="6"/>
        <v>1</v>
      </c>
      <c r="Q135" s="218"/>
      <c r="R135" s="228">
        <f t="shared" si="8"/>
        <v>0.45118802024534532</v>
      </c>
      <c r="S135" s="228">
        <f t="shared" si="8"/>
        <v>8.7033307845096441E-2</v>
      </c>
      <c r="T135" s="228">
        <f t="shared" si="8"/>
        <v>6.2964433844582945E-2</v>
      </c>
      <c r="U135" s="228"/>
      <c r="V135" s="228"/>
      <c r="W135" s="228">
        <f t="shared" si="7"/>
        <v>0.21116551415466067</v>
      </c>
    </row>
    <row r="136" spans="2:24">
      <c r="B136" s="201">
        <v>41183</v>
      </c>
      <c r="C136" s="90"/>
      <c r="D136" s="227">
        <v>2428.8522419999999</v>
      </c>
      <c r="E136" s="227">
        <v>1504.5124619999999</v>
      </c>
      <c r="F136" s="227">
        <v>1520.318524</v>
      </c>
      <c r="G136" s="227"/>
      <c r="H136" s="227"/>
      <c r="I136" s="227">
        <f t="shared" si="5"/>
        <v>5453.6832279999999</v>
      </c>
      <c r="J136" s="218"/>
      <c r="K136" s="228">
        <v>0.44535997791912824</v>
      </c>
      <c r="L136" s="228">
        <v>0.27587089295462103</v>
      </c>
      <c r="M136" s="228">
        <v>0.27876912912625074</v>
      </c>
      <c r="N136" s="229"/>
      <c r="O136" s="228"/>
      <c r="P136" s="228">
        <f t="shared" si="6"/>
        <v>1</v>
      </c>
      <c r="Q136" s="218"/>
      <c r="R136" s="228">
        <f t="shared" si="8"/>
        <v>0.58252063517272079</v>
      </c>
      <c r="S136" s="228">
        <f t="shared" si="8"/>
        <v>0.20074197242343361</v>
      </c>
      <c r="T136" s="228">
        <f t="shared" si="8"/>
        <v>9.0560073159183796E-2</v>
      </c>
      <c r="U136" s="228"/>
      <c r="V136" s="228"/>
      <c r="W136" s="228">
        <f t="shared" si="7"/>
        <v>0.3041296283747863</v>
      </c>
    </row>
    <row r="137" spans="2:24">
      <c r="B137" s="201">
        <v>41214</v>
      </c>
      <c r="C137" s="90"/>
      <c r="D137" s="227">
        <v>2584.1696539999998</v>
      </c>
      <c r="E137" s="227">
        <v>1708.3510550000001</v>
      </c>
      <c r="F137" s="227">
        <v>1544.024498</v>
      </c>
      <c r="G137" s="227"/>
      <c r="H137" s="227"/>
      <c r="I137" s="227">
        <f t="shared" si="5"/>
        <v>5836.5452070000001</v>
      </c>
      <c r="J137" s="218"/>
      <c r="K137" s="228">
        <v>0.44275672719894343</v>
      </c>
      <c r="L137" s="228">
        <v>0.29269901875361248</v>
      </c>
      <c r="M137" s="228">
        <v>0.26454425404744408</v>
      </c>
      <c r="N137" s="229"/>
      <c r="O137" s="228"/>
      <c r="P137" s="228">
        <f t="shared" si="6"/>
        <v>1</v>
      </c>
      <c r="Q137" s="218"/>
      <c r="R137" s="228">
        <f t="shared" si="8"/>
        <v>0.66543582390387379</v>
      </c>
      <c r="S137" s="228">
        <f t="shared" si="8"/>
        <v>0.30989229026918874</v>
      </c>
      <c r="T137" s="228">
        <f t="shared" si="8"/>
        <v>0.12759233115736657</v>
      </c>
      <c r="U137" s="228"/>
      <c r="V137" s="228"/>
      <c r="W137" s="228">
        <f t="shared" si="7"/>
        <v>0.38138157074577661</v>
      </c>
    </row>
    <row r="138" spans="2:24">
      <c r="B138" s="201">
        <v>41244</v>
      </c>
      <c r="C138" s="90"/>
      <c r="D138" s="227">
        <v>2599.1208860000002</v>
      </c>
      <c r="E138" s="227">
        <v>1701.6739480000001</v>
      </c>
      <c r="F138" s="227">
        <v>1775.6158809999999</v>
      </c>
      <c r="G138" s="227"/>
      <c r="H138" s="227"/>
      <c r="I138" s="227">
        <f t="shared" si="5"/>
        <v>6076.410715</v>
      </c>
      <c r="J138" s="218"/>
      <c r="K138" s="228">
        <v>0.42773950081812406</v>
      </c>
      <c r="L138" s="228">
        <v>0.28004590667304818</v>
      </c>
      <c r="M138" s="228">
        <v>0.29221459250882781</v>
      </c>
      <c r="N138" s="229"/>
      <c r="O138" s="228"/>
      <c r="P138" s="228">
        <f t="shared" si="6"/>
        <v>1</v>
      </c>
      <c r="Q138" s="218"/>
      <c r="R138" s="228">
        <f t="shared" si="8"/>
        <v>0.71781166820045139</v>
      </c>
      <c r="S138" s="228">
        <f t="shared" si="8"/>
        <v>0.37338058249165518</v>
      </c>
      <c r="T138" s="228">
        <f t="shared" si="8"/>
        <v>0.32272199138457536</v>
      </c>
      <c r="U138" s="228"/>
      <c r="V138" s="228"/>
      <c r="W138" s="228">
        <f t="shared" si="7"/>
        <v>0.48405032571564743</v>
      </c>
    </row>
    <row r="139" spans="2:24">
      <c r="B139" s="201">
        <v>41275</v>
      </c>
      <c r="C139" s="90"/>
      <c r="D139" s="227">
        <v>2656.5718149999998</v>
      </c>
      <c r="E139" s="227">
        <v>1691.146692</v>
      </c>
      <c r="F139" s="227">
        <v>1747.2653909999999</v>
      </c>
      <c r="G139" s="227"/>
      <c r="H139" s="227">
        <v>226.92066780000002</v>
      </c>
      <c r="I139" s="227">
        <f t="shared" si="5"/>
        <v>6321.9045657999995</v>
      </c>
      <c r="J139" s="218"/>
      <c r="K139" s="228">
        <v>0.4202170069715101</v>
      </c>
      <c r="L139" s="228">
        <v>0.26750588756886673</v>
      </c>
      <c r="M139" s="228">
        <v>0.27638275345886903</v>
      </c>
      <c r="N139" s="229"/>
      <c r="O139" s="228">
        <v>3.5894352000754151E-2</v>
      </c>
      <c r="P139" s="228">
        <f t="shared" si="6"/>
        <v>1</v>
      </c>
      <c r="Q139" s="218"/>
      <c r="R139" s="228">
        <f t="shared" si="8"/>
        <v>0.45064308431196287</v>
      </c>
      <c r="S139" s="228">
        <f t="shared" si="8"/>
        <v>0.35963606154838113</v>
      </c>
      <c r="T139" s="228">
        <f t="shared" si="8"/>
        <v>0.20584840885054212</v>
      </c>
      <c r="U139" s="228"/>
      <c r="V139" s="228"/>
      <c r="W139" s="228">
        <f t="shared" si="7"/>
        <v>0.39737713864306401</v>
      </c>
    </row>
    <row r="140" spans="2:24">
      <c r="B140" s="201">
        <v>41306</v>
      </c>
      <c r="C140" s="90"/>
      <c r="D140" s="227">
        <v>2676.0908920000002</v>
      </c>
      <c r="E140" s="227">
        <v>1689.1786400000001</v>
      </c>
      <c r="F140" s="227">
        <v>1729.6200120000001</v>
      </c>
      <c r="G140" s="227"/>
      <c r="H140" s="227">
        <v>221.82163419999998</v>
      </c>
      <c r="I140" s="227">
        <f t="shared" si="5"/>
        <v>6316.7111782000002</v>
      </c>
      <c r="J140" s="218"/>
      <c r="K140" s="228">
        <v>0.42365256484032798</v>
      </c>
      <c r="L140" s="228">
        <v>0.26741425915271083</v>
      </c>
      <c r="M140" s="228">
        <v>0.27381654205897538</v>
      </c>
      <c r="N140" s="229"/>
      <c r="O140" s="228">
        <v>3.5116633947985872E-2</v>
      </c>
      <c r="P140" s="228">
        <f t="shared" si="6"/>
        <v>1</v>
      </c>
      <c r="Q140" s="218"/>
      <c r="R140" s="228">
        <f t="shared" si="8"/>
        <v>0.46043892561015221</v>
      </c>
      <c r="S140" s="228">
        <f t="shared" si="8"/>
        <v>0.36583907897870849</v>
      </c>
      <c r="T140" s="228">
        <f t="shared" si="8"/>
        <v>0.19351468379010295</v>
      </c>
      <c r="U140" s="228"/>
      <c r="V140" s="228"/>
      <c r="W140" s="228">
        <f t="shared" si="7"/>
        <v>0.39802723463824297</v>
      </c>
    </row>
    <row r="141" spans="2:24">
      <c r="B141" s="201">
        <v>41334</v>
      </c>
      <c r="C141" s="90"/>
      <c r="D141" s="227">
        <v>2817.0257310000002</v>
      </c>
      <c r="E141" s="227">
        <v>1686.5419039999999</v>
      </c>
      <c r="F141" s="227">
        <v>1726.052081</v>
      </c>
      <c r="G141" s="227"/>
      <c r="H141" s="227">
        <v>203.05844450000001</v>
      </c>
      <c r="I141" s="227">
        <f t="shared" si="5"/>
        <v>6432.6781605000006</v>
      </c>
      <c r="J141" s="218"/>
      <c r="K141" s="228">
        <v>0.43792424565836474</v>
      </c>
      <c r="L141" s="228">
        <v>0.26218347349572796</v>
      </c>
      <c r="M141" s="228">
        <v>0.26832557729980339</v>
      </c>
      <c r="N141" s="229"/>
      <c r="O141" s="228">
        <v>3.1566703546103823E-2</v>
      </c>
      <c r="P141" s="228">
        <f t="shared" si="6"/>
        <v>1</v>
      </c>
      <c r="Q141" s="218"/>
      <c r="R141" s="228">
        <f t="shared" si="8"/>
        <v>0.37450640459632378</v>
      </c>
      <c r="S141" s="228">
        <f t="shared" si="8"/>
        <v>0.25326848535638113</v>
      </c>
      <c r="T141" s="228">
        <f t="shared" si="8"/>
        <v>0.16526209698606142</v>
      </c>
      <c r="U141" s="228"/>
      <c r="V141" s="228"/>
      <c r="W141" s="228">
        <f t="shared" si="7"/>
        <v>0.31913055884124097</v>
      </c>
    </row>
    <row r="142" spans="2:24">
      <c r="B142" s="201">
        <v>41365</v>
      </c>
      <c r="C142" s="90"/>
      <c r="D142" s="227">
        <v>2778.5213549999999</v>
      </c>
      <c r="E142" s="227">
        <v>1702.8095920000001</v>
      </c>
      <c r="F142" s="227">
        <v>1743.831559</v>
      </c>
      <c r="G142" s="227"/>
      <c r="H142" s="227">
        <v>199.12710809999999</v>
      </c>
      <c r="I142" s="227">
        <f t="shared" ref="I142:I195" si="9">SUM(D142:H142)</f>
        <v>6424.2896141000001</v>
      </c>
      <c r="J142" s="218"/>
      <c r="K142" s="230">
        <v>0.43250250563139536</v>
      </c>
      <c r="L142" s="230">
        <v>0.26505803665243888</v>
      </c>
      <c r="M142" s="230">
        <v>0.27144348461075707</v>
      </c>
      <c r="N142" s="231"/>
      <c r="O142" s="230">
        <v>3.0995973105408692E-2</v>
      </c>
      <c r="P142" s="228">
        <f t="shared" ref="P142:P205" si="10">+K142+L142+M142+N142+O142</f>
        <v>1</v>
      </c>
      <c r="Q142" s="218"/>
      <c r="R142" s="228">
        <f t="shared" si="8"/>
        <v>0.30144447150839015</v>
      </c>
      <c r="S142" s="228">
        <f t="shared" si="8"/>
        <v>0.28306447744478391</v>
      </c>
      <c r="T142" s="228">
        <f t="shared" si="8"/>
        <v>0.24749042972429658</v>
      </c>
      <c r="U142" s="228"/>
      <c r="V142" s="228"/>
      <c r="W142" s="228">
        <f t="shared" si="7"/>
        <v>0.32187947068562472</v>
      </c>
    </row>
    <row r="143" spans="2:24">
      <c r="B143" s="201">
        <v>41395</v>
      </c>
      <c r="C143" s="90"/>
      <c r="D143" s="227">
        <v>2826.083095</v>
      </c>
      <c r="E143" s="227">
        <v>1667.649019</v>
      </c>
      <c r="F143" s="227">
        <v>1718.643243</v>
      </c>
      <c r="G143" s="227"/>
      <c r="H143" s="227">
        <v>194.1985895</v>
      </c>
      <c r="I143" s="227">
        <f t="shared" si="9"/>
        <v>6406.5739465000006</v>
      </c>
      <c r="J143" s="218"/>
      <c r="K143" s="228">
        <v>0.44112237189487652</v>
      </c>
      <c r="L143" s="228">
        <v>0.26030278163121173</v>
      </c>
      <c r="M143" s="228">
        <v>0.26826245312268948</v>
      </c>
      <c r="N143" s="229"/>
      <c r="O143" s="228">
        <v>3.0312393351222201E-2</v>
      </c>
      <c r="P143" s="228">
        <f t="shared" si="10"/>
        <v>0.99999999999999989</v>
      </c>
      <c r="Q143" s="218"/>
      <c r="R143" s="228">
        <f t="shared" si="8"/>
        <v>0.27913938163841734</v>
      </c>
      <c r="S143" s="228">
        <f t="shared" si="8"/>
        <v>0.25694745980194256</v>
      </c>
      <c r="T143" s="228">
        <f t="shared" si="8"/>
        <v>0.19731905662585802</v>
      </c>
      <c r="U143" s="228"/>
      <c r="V143" s="228"/>
      <c r="W143" s="228">
        <f t="shared" si="7"/>
        <v>0.28865556728559327</v>
      </c>
      <c r="X143" s="92"/>
    </row>
    <row r="144" spans="2:24">
      <c r="B144" s="201">
        <v>41426</v>
      </c>
      <c r="C144" s="90"/>
      <c r="D144" s="227">
        <v>3022.940243</v>
      </c>
      <c r="E144" s="227">
        <v>1667.2365030000001</v>
      </c>
      <c r="F144" s="227">
        <v>1721.613233</v>
      </c>
      <c r="G144" s="227"/>
      <c r="H144" s="227">
        <v>242.2612474</v>
      </c>
      <c r="I144" s="227">
        <f t="shared" si="9"/>
        <v>6654.0512263999999</v>
      </c>
      <c r="J144" s="218"/>
      <c r="K144" s="228">
        <v>0.45430071698373181</v>
      </c>
      <c r="L144" s="228">
        <v>0.25055961342546124</v>
      </c>
      <c r="M144" s="228">
        <v>0.25873158688191128</v>
      </c>
      <c r="N144" s="229"/>
      <c r="O144" s="228">
        <v>3.6408082708895693E-2</v>
      </c>
      <c r="P144" s="228">
        <f t="shared" si="10"/>
        <v>1</v>
      </c>
      <c r="Q144" s="218"/>
      <c r="R144" s="228">
        <f t="shared" si="8"/>
        <v>0.38326822927990234</v>
      </c>
      <c r="S144" s="228">
        <f t="shared" si="8"/>
        <v>0.24396867138269807</v>
      </c>
      <c r="T144" s="228">
        <f t="shared" si="8"/>
        <v>0.21422229606114063</v>
      </c>
      <c r="U144" s="228"/>
      <c r="V144" s="228"/>
      <c r="W144" s="228">
        <f t="shared" si="7"/>
        <v>0.34602298004052834</v>
      </c>
    </row>
    <row r="145" spans="2:26">
      <c r="B145" s="201">
        <v>41456</v>
      </c>
      <c r="C145" s="90"/>
      <c r="D145" s="227">
        <v>3076.8283430000001</v>
      </c>
      <c r="E145" s="227">
        <v>1693.9144960000001</v>
      </c>
      <c r="F145" s="227">
        <v>1693.814989</v>
      </c>
      <c r="G145" s="227"/>
      <c r="H145" s="227">
        <v>222.95282710000001</v>
      </c>
      <c r="I145" s="227">
        <f t="shared" si="9"/>
        <v>6687.5106551000008</v>
      </c>
      <c r="J145" s="218"/>
      <c r="K145" s="228">
        <v>0.46008574814808895</v>
      </c>
      <c r="L145" s="228">
        <v>0.25329522199836713</v>
      </c>
      <c r="M145" s="228">
        <v>0.25328034247067255</v>
      </c>
      <c r="N145" s="229"/>
      <c r="O145" s="228">
        <v>3.3338687382871338E-2</v>
      </c>
      <c r="P145" s="228">
        <f t="shared" si="10"/>
        <v>1</v>
      </c>
      <c r="Q145" s="218"/>
      <c r="R145" s="228">
        <f t="shared" si="8"/>
        <v>0.3991933463635926</v>
      </c>
      <c r="S145" s="228">
        <f t="shared" si="8"/>
        <v>0.27619989615050833</v>
      </c>
      <c r="T145" s="228">
        <f t="shared" si="8"/>
        <v>0.20862309009183311</v>
      </c>
      <c r="U145" s="228"/>
      <c r="V145" s="228"/>
      <c r="W145" s="228">
        <f t="shared" si="7"/>
        <v>0.35711111777292381</v>
      </c>
    </row>
    <row r="146" spans="2:26">
      <c r="B146" s="201">
        <v>41487</v>
      </c>
      <c r="C146" s="90"/>
      <c r="D146" s="227">
        <v>3068.046879</v>
      </c>
      <c r="E146" s="227">
        <v>1766.4497919999999</v>
      </c>
      <c r="F146" s="227">
        <v>1691.6072939999999</v>
      </c>
      <c r="G146" s="227"/>
      <c r="H146" s="227">
        <v>206.0076224</v>
      </c>
      <c r="I146" s="227">
        <f t="shared" si="9"/>
        <v>6732.1115874000006</v>
      </c>
      <c r="J146" s="218"/>
      <c r="K146" s="228">
        <v>0.45573321819891371</v>
      </c>
      <c r="L146" s="228">
        <v>0.26239163879965005</v>
      </c>
      <c r="M146" s="228">
        <v>0.25127439912999322</v>
      </c>
      <c r="N146" s="229"/>
      <c r="O146" s="228">
        <v>3.0600743871442855E-2</v>
      </c>
      <c r="P146" s="228">
        <f t="shared" si="10"/>
        <v>0.99999999999999978</v>
      </c>
      <c r="Q146" s="218"/>
      <c r="R146" s="228">
        <f t="shared" si="8"/>
        <v>0.34848914826334587</v>
      </c>
      <c r="S146" s="228">
        <f t="shared" si="8"/>
        <v>0.33777966933090786</v>
      </c>
      <c r="T146" s="228">
        <f t="shared" si="8"/>
        <v>0.17441801022598336</v>
      </c>
      <c r="U146" s="228"/>
      <c r="V146" s="228"/>
      <c r="W146" s="228">
        <f t="shared" si="7"/>
        <v>0.33680087551809823</v>
      </c>
    </row>
    <row r="147" spans="2:26">
      <c r="B147" s="201">
        <v>41518</v>
      </c>
      <c r="C147" s="90"/>
      <c r="D147" s="227">
        <v>3011.9532159999999</v>
      </c>
      <c r="E147" s="227">
        <v>1772.5846180000001</v>
      </c>
      <c r="F147" s="227">
        <v>1706.2971130000001</v>
      </c>
      <c r="G147" s="227"/>
      <c r="H147" s="227">
        <v>202.30377869999998</v>
      </c>
      <c r="I147" s="227">
        <f t="shared" si="9"/>
        <v>6693.1387256999997</v>
      </c>
      <c r="J147" s="218"/>
      <c r="K147" s="228">
        <v>0.45000609421628202</v>
      </c>
      <c r="L147" s="228">
        <v>0.26483607925138514</v>
      </c>
      <c r="M147" s="228">
        <v>0.25493227959675191</v>
      </c>
      <c r="N147" s="229"/>
      <c r="O147" s="228">
        <v>3.0225546935580976E-2</v>
      </c>
      <c r="P147" s="228">
        <f t="shared" si="10"/>
        <v>1</v>
      </c>
      <c r="Q147" s="218"/>
      <c r="R147" s="228">
        <f t="shared" si="8"/>
        <v>0.3520992341152398</v>
      </c>
      <c r="S147" s="228">
        <f t="shared" si="8"/>
        <v>0.28697992438379161</v>
      </c>
      <c r="T147" s="228">
        <f t="shared" si="8"/>
        <v>0.12661644808655126</v>
      </c>
      <c r="U147" s="228"/>
      <c r="V147" s="228"/>
      <c r="W147" s="228">
        <f t="shared" si="7"/>
        <v>0.30739000001046013</v>
      </c>
    </row>
    <row r="148" spans="2:26">
      <c r="B148" s="201">
        <v>41548</v>
      </c>
      <c r="C148" s="90"/>
      <c r="D148" s="227">
        <v>3297.689077</v>
      </c>
      <c r="E148" s="227">
        <v>1752.674364</v>
      </c>
      <c r="F148" s="227">
        <v>1781.1652300000001</v>
      </c>
      <c r="G148" s="227"/>
      <c r="H148" s="227">
        <v>233.88532559999999</v>
      </c>
      <c r="I148" s="227">
        <f t="shared" si="9"/>
        <v>7065.4139966000002</v>
      </c>
      <c r="J148" s="218"/>
      <c r="K148" s="228">
        <v>0.46673685060591003</v>
      </c>
      <c r="L148" s="228">
        <v>0.24806393013111719</v>
      </c>
      <c r="M148" s="228">
        <v>0.25209637126106521</v>
      </c>
      <c r="N148" s="229"/>
      <c r="O148" s="228">
        <v>3.3102848001907555E-2</v>
      </c>
      <c r="P148" s="228">
        <f t="shared" si="10"/>
        <v>1</v>
      </c>
      <c r="Q148" s="218"/>
      <c r="R148" s="228">
        <f t="shared" si="8"/>
        <v>0.35771498157688253</v>
      </c>
      <c r="S148" s="228">
        <f t="shared" si="8"/>
        <v>0.16494506244907403</v>
      </c>
      <c r="T148" s="228">
        <f t="shared" si="8"/>
        <v>0.17157372082378175</v>
      </c>
      <c r="U148" s="228"/>
      <c r="V148" s="228"/>
      <c r="W148" s="228">
        <f t="shared" si="7"/>
        <v>0.29553069021778544</v>
      </c>
    </row>
    <row r="149" spans="2:26">
      <c r="B149" s="201">
        <v>41579</v>
      </c>
      <c r="C149" s="90"/>
      <c r="D149" s="227">
        <v>3338.2203979999999</v>
      </c>
      <c r="E149" s="227">
        <v>1832.1610599999999</v>
      </c>
      <c r="F149" s="227">
        <v>1831.960249</v>
      </c>
      <c r="G149" s="227"/>
      <c r="H149" s="227">
        <v>232.95245169999998</v>
      </c>
      <c r="I149" s="227">
        <f t="shared" si="9"/>
        <v>7235.2941586999996</v>
      </c>
      <c r="J149" s="218"/>
      <c r="K149" s="228">
        <v>0.46138005239026719</v>
      </c>
      <c r="L149" s="228">
        <v>0.25322551092092616</v>
      </c>
      <c r="M149" s="228">
        <v>0.25319775655522997</v>
      </c>
      <c r="N149" s="229"/>
      <c r="O149" s="228">
        <v>3.2196680133576724E-2</v>
      </c>
      <c r="P149" s="228">
        <f t="shared" si="10"/>
        <v>1</v>
      </c>
      <c r="Q149" s="218"/>
      <c r="R149" s="228">
        <f t="shared" si="8"/>
        <v>0.2917961453625213</v>
      </c>
      <c r="S149" s="228">
        <f t="shared" si="8"/>
        <v>7.2473397454014377E-2</v>
      </c>
      <c r="T149" s="228">
        <f t="shared" si="8"/>
        <v>0.18648392650049783</v>
      </c>
      <c r="U149" s="228"/>
      <c r="V149" s="228"/>
      <c r="W149" s="228">
        <f t="shared" si="7"/>
        <v>0.23965357965914902</v>
      </c>
    </row>
    <row r="150" spans="2:26" ht="15" customHeight="1">
      <c r="B150" s="201">
        <v>41609</v>
      </c>
      <c r="C150" s="90"/>
      <c r="D150" s="227">
        <v>3378.1254180000001</v>
      </c>
      <c r="E150" s="227">
        <v>1838.875824</v>
      </c>
      <c r="F150" s="227">
        <v>1776.6610450000001</v>
      </c>
      <c r="G150" s="227"/>
      <c r="H150" s="227">
        <v>466.06199430000004</v>
      </c>
      <c r="I150" s="227">
        <f t="shared" si="9"/>
        <v>7459.7242813000003</v>
      </c>
      <c r="J150" s="218"/>
      <c r="K150" s="228">
        <v>0.45284856257600137</v>
      </c>
      <c r="L150" s="228">
        <v>0.24650721054257793</v>
      </c>
      <c r="M150" s="228">
        <v>0.2381671195882836</v>
      </c>
      <c r="N150" s="229"/>
      <c r="O150" s="228">
        <v>6.2477107293137081E-2</v>
      </c>
      <c r="P150" s="228">
        <f t="shared" si="10"/>
        <v>1</v>
      </c>
      <c r="Q150" s="218"/>
      <c r="R150" s="228">
        <f t="shared" si="8"/>
        <v>0.29971846873150776</v>
      </c>
      <c r="S150" s="228">
        <f t="shared" si="8"/>
        <v>8.0627593882632409E-2</v>
      </c>
      <c r="T150" s="228">
        <f t="shared" si="8"/>
        <v>5.8862055199204733E-4</v>
      </c>
      <c r="U150" s="228"/>
      <c r="V150" s="228"/>
      <c r="W150" s="228">
        <f t="shared" si="7"/>
        <v>0.22765307204880081</v>
      </c>
    </row>
    <row r="151" spans="2:26" ht="15" customHeight="1">
      <c r="B151" s="201">
        <v>41640</v>
      </c>
      <c r="C151" s="90"/>
      <c r="D151" s="227">
        <v>3448.059037</v>
      </c>
      <c r="E151" s="227">
        <v>1826.979452</v>
      </c>
      <c r="F151" s="227">
        <v>1736.972716</v>
      </c>
      <c r="G151" s="227"/>
      <c r="H151" s="227">
        <v>458.27167660000003</v>
      </c>
      <c r="I151" s="227">
        <f t="shared" si="9"/>
        <v>7470.282881600001</v>
      </c>
      <c r="J151" s="218"/>
      <c r="K151" s="228">
        <v>0.46157007594623878</v>
      </c>
      <c r="L151" s="228">
        <v>0.24456630102991411</v>
      </c>
      <c r="M151" s="228">
        <v>0.23251766278869102</v>
      </c>
      <c r="N151" s="229"/>
      <c r="O151" s="228">
        <v>6.1345960235155976E-2</v>
      </c>
      <c r="P151" s="228">
        <f t="shared" si="10"/>
        <v>0.99999999999999978</v>
      </c>
      <c r="Q151" s="218"/>
      <c r="R151" s="228">
        <f t="shared" si="8"/>
        <v>0.29793556399678978</v>
      </c>
      <c r="S151" s="228">
        <f t="shared" si="8"/>
        <v>8.0319915855058266E-2</v>
      </c>
      <c r="T151" s="228">
        <f t="shared" si="8"/>
        <v>-5.8907336304012681E-3</v>
      </c>
      <c r="U151" s="228"/>
      <c r="V151" s="228">
        <f t="shared" ref="V151:W166" si="11">+H151/H139-1</f>
        <v>1.0195237438835001</v>
      </c>
      <c r="W151" s="228">
        <f t="shared" si="7"/>
        <v>0.18165068830878206</v>
      </c>
      <c r="X151" s="402"/>
      <c r="Y151" s="403"/>
      <c r="Z151" s="183"/>
    </row>
    <row r="152" spans="2:26" ht="15" customHeight="1">
      <c r="B152" s="201">
        <v>41671</v>
      </c>
      <c r="C152" s="90"/>
      <c r="D152" s="227">
        <v>3561.4761960000001</v>
      </c>
      <c r="E152" s="227">
        <v>1805.446907</v>
      </c>
      <c r="F152" s="227">
        <v>1780.4468220000001</v>
      </c>
      <c r="G152" s="227"/>
      <c r="H152" s="227">
        <v>554.98861699999998</v>
      </c>
      <c r="I152" s="227">
        <f t="shared" si="9"/>
        <v>7702.3585419999999</v>
      </c>
      <c r="J152" s="218"/>
      <c r="K152" s="228">
        <v>0.46238774481604755</v>
      </c>
      <c r="L152" s="228">
        <v>0.23440182603226314</v>
      </c>
      <c r="M152" s="228">
        <v>0.23115605593941724</v>
      </c>
      <c r="N152" s="229"/>
      <c r="O152" s="228">
        <v>7.2054373212272094E-2</v>
      </c>
      <c r="P152" s="228">
        <f t="shared" si="10"/>
        <v>1</v>
      </c>
      <c r="Q152" s="218"/>
      <c r="R152" s="228">
        <f t="shared" si="8"/>
        <v>0.33085023630804233</v>
      </c>
      <c r="S152" s="228">
        <f t="shared" si="8"/>
        <v>6.8831243923378027E-2</v>
      </c>
      <c r="T152" s="228">
        <f t="shared" si="8"/>
        <v>2.9386113508959477E-2</v>
      </c>
      <c r="U152" s="228"/>
      <c r="V152" s="228">
        <f t="shared" si="11"/>
        <v>1.5019589229948971</v>
      </c>
      <c r="W152" s="228">
        <f>+I152/I140-1</f>
        <v>0.21936215297955908</v>
      </c>
      <c r="X152" s="183"/>
      <c r="Y152" s="183"/>
      <c r="Z152" s="183"/>
    </row>
    <row r="153" spans="2:26" ht="15" customHeight="1">
      <c r="B153" s="201">
        <v>41699</v>
      </c>
      <c r="C153" s="90"/>
      <c r="D153" s="227">
        <v>3694.212082</v>
      </c>
      <c r="E153" s="227">
        <v>1808.445068</v>
      </c>
      <c r="F153" s="227">
        <v>1721.1845619999999</v>
      </c>
      <c r="G153" s="227"/>
      <c r="H153" s="227">
        <v>549.40234720000001</v>
      </c>
      <c r="I153" s="227">
        <f t="shared" si="9"/>
        <v>7773.2440591999994</v>
      </c>
      <c r="J153" s="218"/>
      <c r="K153" s="228">
        <v>0.47524714956398756</v>
      </c>
      <c r="L153" s="228">
        <v>0.23264997911131072</v>
      </c>
      <c r="M153" s="228">
        <v>0.22142422763156358</v>
      </c>
      <c r="N153" s="229"/>
      <c r="O153" s="228">
        <v>7.0678643693138199E-2</v>
      </c>
      <c r="P153" s="228">
        <f t="shared" si="10"/>
        <v>1</v>
      </c>
      <c r="Q153" s="218"/>
      <c r="R153" s="228">
        <f t="shared" si="8"/>
        <v>0.31138741167572248</v>
      </c>
      <c r="S153" s="228">
        <f t="shared" si="8"/>
        <v>7.2279949707078295E-2</v>
      </c>
      <c r="T153" s="228">
        <f t="shared" si="8"/>
        <v>-2.8200302027850954E-3</v>
      </c>
      <c r="U153" s="228"/>
      <c r="V153" s="228">
        <f t="shared" si="11"/>
        <v>1.7056365400257953</v>
      </c>
      <c r="W153" s="228">
        <f>+I153/I141-1</f>
        <v>0.20839934242813096</v>
      </c>
      <c r="X153" s="93"/>
      <c r="Y153" s="94"/>
      <c r="Z153" s="94"/>
    </row>
    <row r="154" spans="2:26" ht="15" customHeight="1">
      <c r="B154" s="201">
        <v>41730</v>
      </c>
      <c r="C154" s="90"/>
      <c r="D154" s="227">
        <v>3846.9347720000001</v>
      </c>
      <c r="E154" s="227">
        <v>1926.33791</v>
      </c>
      <c r="F154" s="227">
        <v>1731.2210480000001</v>
      </c>
      <c r="G154" s="227"/>
      <c r="H154" s="227">
        <v>542.04943170000001</v>
      </c>
      <c r="I154" s="227">
        <f t="shared" si="9"/>
        <v>8046.5431617000004</v>
      </c>
      <c r="J154" s="218"/>
      <c r="K154" s="230">
        <v>0.47808539576481368</v>
      </c>
      <c r="L154" s="230">
        <v>0.23939943790632956</v>
      </c>
      <c r="M154" s="230">
        <v>0.21515090557648156</v>
      </c>
      <c r="N154" s="231"/>
      <c r="O154" s="230">
        <v>6.7364260752375157E-2</v>
      </c>
      <c r="P154" s="228">
        <f t="shared" si="10"/>
        <v>0.99999999999999989</v>
      </c>
      <c r="Q154" s="218"/>
      <c r="R154" s="228">
        <f t="shared" si="8"/>
        <v>0.38452589722852792</v>
      </c>
      <c r="S154" s="228">
        <f t="shared" si="8"/>
        <v>0.13127029531085688</v>
      </c>
      <c r="T154" s="228">
        <f t="shared" si="8"/>
        <v>-7.2314960323526245E-3</v>
      </c>
      <c r="U154" s="228"/>
      <c r="V154" s="228">
        <f t="shared" si="11"/>
        <v>1.7221277749274964</v>
      </c>
      <c r="W154" s="228">
        <f>+I154/I142-1</f>
        <v>0.25251874449113965</v>
      </c>
      <c r="X154" s="93"/>
      <c r="Y154" s="94"/>
      <c r="Z154" s="94"/>
    </row>
    <row r="155" spans="2:26" ht="15" customHeight="1">
      <c r="B155" s="201">
        <v>41760</v>
      </c>
      <c r="C155" s="90"/>
      <c r="D155" s="227">
        <v>3877.8090750000001</v>
      </c>
      <c r="E155" s="227">
        <v>1905.5228689999999</v>
      </c>
      <c r="F155" s="227">
        <v>1725.767445</v>
      </c>
      <c r="G155" s="227"/>
      <c r="H155" s="227">
        <v>524.90379239999993</v>
      </c>
      <c r="I155" s="227">
        <f t="shared" si="9"/>
        <v>8034.0031813999994</v>
      </c>
      <c r="J155" s="218"/>
      <c r="K155" s="228">
        <v>0.48267457548159148</v>
      </c>
      <c r="L155" s="228">
        <v>0.23718223978446881</v>
      </c>
      <c r="M155" s="228">
        <v>0.21480791157706125</v>
      </c>
      <c r="N155" s="229"/>
      <c r="O155" s="228">
        <v>6.5335273156878509E-2</v>
      </c>
      <c r="P155" s="228">
        <f t="shared" si="10"/>
        <v>1</v>
      </c>
      <c r="Q155" s="218"/>
      <c r="R155" s="228">
        <f t="shared" si="8"/>
        <v>0.37214970142270354</v>
      </c>
      <c r="S155" s="228">
        <f t="shared" si="8"/>
        <v>0.14264023621867405</v>
      </c>
      <c r="T155" s="228">
        <f t="shared" si="8"/>
        <v>4.1452477289960488E-3</v>
      </c>
      <c r="U155" s="228"/>
      <c r="V155" s="228">
        <f t="shared" si="11"/>
        <v>1.7029227851317628</v>
      </c>
      <c r="W155" s="228">
        <f>+I155/I143-1</f>
        <v>0.25402488888606145</v>
      </c>
      <c r="X155" s="93"/>
      <c r="Y155" s="94"/>
      <c r="Z155" s="94"/>
    </row>
    <row r="156" spans="2:26" ht="15" customHeight="1">
      <c r="B156" s="201">
        <v>41791</v>
      </c>
      <c r="C156" s="90"/>
      <c r="D156" s="227">
        <v>3871.7211280000001</v>
      </c>
      <c r="E156" s="227">
        <v>1762.408038</v>
      </c>
      <c r="F156" s="227">
        <v>1708.3952770000001</v>
      </c>
      <c r="G156" s="227"/>
      <c r="H156" s="227">
        <v>495.90616169999998</v>
      </c>
      <c r="I156" s="227">
        <f t="shared" si="9"/>
        <v>7838.4306047</v>
      </c>
      <c r="J156" s="218"/>
      <c r="K156" s="228">
        <v>0.49394085669119508</v>
      </c>
      <c r="L156" s="228">
        <v>0.22484195202841278</v>
      </c>
      <c r="M156" s="228">
        <v>0.21795118986900636</v>
      </c>
      <c r="N156" s="229"/>
      <c r="O156" s="228">
        <v>6.3266001411385817E-2</v>
      </c>
      <c r="P156" s="228">
        <f t="shared" si="10"/>
        <v>1</v>
      </c>
      <c r="Q156" s="218"/>
      <c r="R156" s="228">
        <f t="shared" si="8"/>
        <v>0.28077990855606871</v>
      </c>
      <c r="S156" s="228">
        <f t="shared" si="8"/>
        <v>5.708340408139434E-2</v>
      </c>
      <c r="T156" s="228">
        <f t="shared" si="8"/>
        <v>-7.6776570641055031E-3</v>
      </c>
      <c r="U156" s="228"/>
      <c r="V156" s="228">
        <f t="shared" si="11"/>
        <v>1.046989219374423</v>
      </c>
      <c r="W156" s="228">
        <f>+I156/I144-1</f>
        <v>0.17799372712986727</v>
      </c>
      <c r="X156" s="95"/>
      <c r="Y156" s="94"/>
      <c r="Z156" s="94"/>
    </row>
    <row r="157" spans="2:26" ht="15" customHeight="1">
      <c r="B157" s="201">
        <v>41821</v>
      </c>
      <c r="C157" s="90"/>
      <c r="D157" s="227">
        <v>3601.4275269999998</v>
      </c>
      <c r="E157" s="227">
        <v>1760.9502239999999</v>
      </c>
      <c r="F157" s="227">
        <v>1702.4945909999999</v>
      </c>
      <c r="G157" s="227"/>
      <c r="H157" s="227">
        <v>498.77698249999997</v>
      </c>
      <c r="I157" s="227">
        <f t="shared" si="9"/>
        <v>7563.6493244999992</v>
      </c>
      <c r="J157" s="218"/>
      <c r="K157" s="228">
        <v>0.47614945808425285</v>
      </c>
      <c r="L157" s="228">
        <v>0.23281753931874796</v>
      </c>
      <c r="M157" s="228">
        <v>0.22508904339143784</v>
      </c>
      <c r="N157" s="229"/>
      <c r="O157" s="228">
        <v>6.5943959205561398E-2</v>
      </c>
      <c r="P157" s="228">
        <f t="shared" si="10"/>
        <v>1</v>
      </c>
      <c r="Q157" s="218"/>
      <c r="R157" s="228">
        <f t="shared" si="8"/>
        <v>0.17049998424302726</v>
      </c>
      <c r="S157" s="228">
        <f t="shared" si="8"/>
        <v>3.9574446147250919E-2</v>
      </c>
      <c r="T157" s="228">
        <f t="shared" si="8"/>
        <v>5.1242916471794242E-3</v>
      </c>
      <c r="U157" s="228"/>
      <c r="V157" s="228">
        <f t="shared" si="11"/>
        <v>1.2371413226183754</v>
      </c>
      <c r="W157" s="228">
        <f t="shared" si="11"/>
        <v>0.13101118107854393</v>
      </c>
      <c r="X157" s="96"/>
      <c r="Y157" s="97"/>
      <c r="Z157" s="97"/>
    </row>
    <row r="158" spans="2:26" ht="15" customHeight="1">
      <c r="B158" s="201">
        <v>41852</v>
      </c>
      <c r="C158" s="90"/>
      <c r="D158" s="227">
        <v>3556.8118599999998</v>
      </c>
      <c r="E158" s="227">
        <v>1742.4187039999999</v>
      </c>
      <c r="F158" s="227">
        <v>1687.6473960000001</v>
      </c>
      <c r="G158" s="227"/>
      <c r="H158" s="227">
        <v>470.7020344</v>
      </c>
      <c r="I158" s="227">
        <f t="shared" si="9"/>
        <v>7457.5799944</v>
      </c>
      <c r="J158" s="218"/>
      <c r="K158" s="228">
        <v>0.47693914951912808</v>
      </c>
      <c r="L158" s="228">
        <v>0.23364398441698328</v>
      </c>
      <c r="M158" s="228">
        <v>0.22629960352651635</v>
      </c>
      <c r="N158" s="229"/>
      <c r="O158" s="228">
        <v>6.3117262537372265E-2</v>
      </c>
      <c r="P158" s="228">
        <f t="shared" si="10"/>
        <v>1</v>
      </c>
      <c r="Q158" s="218"/>
      <c r="R158" s="228">
        <f t="shared" si="8"/>
        <v>0.15930818539490765</v>
      </c>
      <c r="S158" s="228">
        <f t="shared" si="8"/>
        <v>-1.360417267948022E-2</v>
      </c>
      <c r="T158" s="228">
        <f t="shared" si="8"/>
        <v>-2.3409085631430626E-3</v>
      </c>
      <c r="U158" s="228"/>
      <c r="V158" s="228">
        <f t="shared" si="11"/>
        <v>1.284876787161056</v>
      </c>
      <c r="W158" s="228">
        <f t="shared" si="11"/>
        <v>0.10776238592922405</v>
      </c>
    </row>
    <row r="159" spans="2:26" ht="15" customHeight="1">
      <c r="B159" s="201">
        <v>41883</v>
      </c>
      <c r="C159" s="90"/>
      <c r="D159" s="227">
        <v>3527.5018709999999</v>
      </c>
      <c r="E159" s="227">
        <v>1744.3506440000001</v>
      </c>
      <c r="F159" s="227">
        <v>1685.120185</v>
      </c>
      <c r="G159" s="227"/>
      <c r="H159" s="227">
        <v>477.32305889999998</v>
      </c>
      <c r="I159" s="227">
        <f t="shared" si="9"/>
        <v>7434.2957588999998</v>
      </c>
      <c r="J159" s="218"/>
      <c r="K159" s="228">
        <v>0.47449038690410394</v>
      </c>
      <c r="L159" s="228">
        <v>0.23463562663776769</v>
      </c>
      <c r="M159" s="228">
        <v>0.22666843500040348</v>
      </c>
      <c r="N159" s="229"/>
      <c r="O159" s="228">
        <v>6.4205551457724913E-2</v>
      </c>
      <c r="P159" s="228">
        <f t="shared" si="10"/>
        <v>1</v>
      </c>
      <c r="Q159" s="218"/>
      <c r="R159" s="228">
        <f t="shared" si="8"/>
        <v>0.17116755076450696</v>
      </c>
      <c r="S159" s="228">
        <f t="shared" si="8"/>
        <v>-1.5928138895764721E-2</v>
      </c>
      <c r="T159" s="228">
        <f t="shared" si="8"/>
        <v>-1.2411043679706468E-2</v>
      </c>
      <c r="U159" s="228"/>
      <c r="V159" s="228">
        <f t="shared" si="11"/>
        <v>1.3594371888022478</v>
      </c>
      <c r="W159" s="228">
        <f t="shared" si="11"/>
        <v>0.11073385201985131</v>
      </c>
    </row>
    <row r="160" spans="2:26" ht="15" customHeight="1">
      <c r="B160" s="201">
        <v>41913</v>
      </c>
      <c r="C160" s="90"/>
      <c r="D160" s="227">
        <v>3541.3983330000001</v>
      </c>
      <c r="E160" s="227">
        <v>1743.5141080000001</v>
      </c>
      <c r="F160" s="227">
        <v>1693.1591519999999</v>
      </c>
      <c r="G160" s="227"/>
      <c r="H160" s="227">
        <v>460.3485809</v>
      </c>
      <c r="I160" s="227">
        <f t="shared" si="9"/>
        <v>7438.4201739000009</v>
      </c>
      <c r="J160" s="218"/>
      <c r="K160" s="228">
        <v>0.47609549476999052</v>
      </c>
      <c r="L160" s="228">
        <v>0.23439306562940057</v>
      </c>
      <c r="M160" s="228">
        <v>0.22762348891515605</v>
      </c>
      <c r="N160" s="229"/>
      <c r="O160" s="228">
        <v>6.1887950685452733E-2</v>
      </c>
      <c r="P160" s="228">
        <f t="shared" si="10"/>
        <v>0.99999999999999989</v>
      </c>
      <c r="Q160" s="218"/>
      <c r="R160" s="228">
        <f t="shared" ref="R160:T178" si="12">+D160/D148-1</f>
        <v>7.390304249717472E-2</v>
      </c>
      <c r="S160" s="228">
        <f t="shared" si="12"/>
        <v>-5.2264449050843931E-3</v>
      </c>
      <c r="T160" s="228">
        <f t="shared" si="12"/>
        <v>-4.9409272378396984E-2</v>
      </c>
      <c r="U160" s="228"/>
      <c r="V160" s="228">
        <f t="shared" si="11"/>
        <v>0.96826619933952807</v>
      </c>
      <c r="W160" s="228">
        <f t="shared" si="11"/>
        <v>5.2793251390434781E-2</v>
      </c>
    </row>
    <row r="161" spans="2:27" ht="15" customHeight="1">
      <c r="B161" s="201">
        <v>41944</v>
      </c>
      <c r="C161" s="90"/>
      <c r="D161" s="227">
        <v>3565.9114009999998</v>
      </c>
      <c r="E161" s="227">
        <v>1774.551305</v>
      </c>
      <c r="F161" s="227">
        <v>1662.0670050000001</v>
      </c>
      <c r="G161" s="227"/>
      <c r="H161" s="227">
        <v>456.69530370000001</v>
      </c>
      <c r="I161" s="227">
        <f t="shared" si="9"/>
        <v>7459.2250147000004</v>
      </c>
      <c r="J161" s="218"/>
      <c r="K161" s="228">
        <v>0.47805387208089417</v>
      </c>
      <c r="L161" s="228">
        <v>0.23790022442048156</v>
      </c>
      <c r="M161" s="228">
        <v>0.22282033344275592</v>
      </c>
      <c r="N161" s="229"/>
      <c r="O161" s="228">
        <v>6.1225570055868282E-2</v>
      </c>
      <c r="P161" s="228">
        <f t="shared" si="10"/>
        <v>0.99999999999999989</v>
      </c>
      <c r="Q161" s="218"/>
      <c r="R161" s="228">
        <f t="shared" si="12"/>
        <v>6.8207300852997754E-2</v>
      </c>
      <c r="S161" s="228">
        <f t="shared" si="12"/>
        <v>-3.1443608456562244E-2</v>
      </c>
      <c r="T161" s="228">
        <f t="shared" si="12"/>
        <v>-9.2738499152881904E-2</v>
      </c>
      <c r="U161" s="228"/>
      <c r="V161" s="228">
        <f t="shared" si="11"/>
        <v>0.9604657532780112</v>
      </c>
      <c r="W161" s="228">
        <f t="shared" si="11"/>
        <v>3.0949792930082598E-2</v>
      </c>
      <c r="X161" s="98"/>
      <c r="Y161" s="98"/>
      <c r="Z161" s="98"/>
      <c r="AA161" s="98"/>
    </row>
    <row r="162" spans="2:27" ht="15" customHeight="1">
      <c r="B162" s="201">
        <v>41974</v>
      </c>
      <c r="C162" s="90"/>
      <c r="D162" s="227">
        <v>3682.440838</v>
      </c>
      <c r="E162" s="227">
        <v>1770.6526249999999</v>
      </c>
      <c r="F162" s="227">
        <v>1698.389357</v>
      </c>
      <c r="G162" s="227"/>
      <c r="H162" s="227">
        <v>425.5983602</v>
      </c>
      <c r="I162" s="227">
        <f t="shared" si="9"/>
        <v>7577.0811801999998</v>
      </c>
      <c r="J162" s="218"/>
      <c r="K162" s="228">
        <v>0.48599727921917296</v>
      </c>
      <c r="L162" s="228">
        <v>0.23368531798589795</v>
      </c>
      <c r="M162" s="228">
        <v>0.22414823288922059</v>
      </c>
      <c r="N162" s="229"/>
      <c r="O162" s="228">
        <v>5.6169169905708492E-2</v>
      </c>
      <c r="P162" s="228">
        <f t="shared" si="10"/>
        <v>1</v>
      </c>
      <c r="Q162" s="218"/>
      <c r="R162" s="228">
        <f t="shared" si="12"/>
        <v>9.0084109482284402E-2</v>
      </c>
      <c r="S162" s="228">
        <f t="shared" si="12"/>
        <v>-3.710049265403792E-2</v>
      </c>
      <c r="T162" s="228">
        <f t="shared" si="12"/>
        <v>-4.4055498498308143E-2</v>
      </c>
      <c r="U162" s="228"/>
      <c r="V162" s="228">
        <f t="shared" si="11"/>
        <v>-8.6820282698172435E-2</v>
      </c>
      <c r="W162" s="228">
        <f t="shared" si="11"/>
        <v>1.5732069239367208E-2</v>
      </c>
      <c r="X162" s="99"/>
      <c r="Y162" s="100"/>
      <c r="Z162" s="101"/>
      <c r="AA162" s="101"/>
    </row>
    <row r="163" spans="2:27" ht="15" customHeight="1">
      <c r="B163" s="201">
        <v>42005</v>
      </c>
      <c r="C163" s="90"/>
      <c r="D163" s="227">
        <v>3700.1024739999998</v>
      </c>
      <c r="E163" s="227">
        <v>1777.1900270000001</v>
      </c>
      <c r="F163" s="227">
        <v>1656.323443</v>
      </c>
      <c r="G163" s="227"/>
      <c r="H163" s="227">
        <v>421.02400039999998</v>
      </c>
      <c r="I163" s="227">
        <f t="shared" si="9"/>
        <v>7554.6399443999999</v>
      </c>
      <c r="J163" s="218"/>
      <c r="K163" s="228">
        <v>0.48977879835858507</v>
      </c>
      <c r="L163" s="228">
        <v>0.23524483497289256</v>
      </c>
      <c r="M163" s="228">
        <v>0.21924584827206448</v>
      </c>
      <c r="N163" s="229"/>
      <c r="O163" s="228">
        <v>5.5730518396457915E-2</v>
      </c>
      <c r="P163" s="228">
        <f t="shared" si="10"/>
        <v>1</v>
      </c>
      <c r="Q163" s="218"/>
      <c r="R163" s="228">
        <f t="shared" si="12"/>
        <v>7.3097193028136553E-2</v>
      </c>
      <c r="S163" s="228">
        <f t="shared" si="12"/>
        <v>-2.7252317997060849E-2</v>
      </c>
      <c r="T163" s="228">
        <f t="shared" si="12"/>
        <v>-4.6430938296903035E-2</v>
      </c>
      <c r="U163" s="228"/>
      <c r="V163" s="228">
        <f t="shared" si="11"/>
        <v>-8.127859106708768E-2</v>
      </c>
      <c r="W163" s="228">
        <f t="shared" si="11"/>
        <v>1.1292351860968664E-2</v>
      </c>
      <c r="X163" s="99"/>
      <c r="Y163" s="100"/>
      <c r="Z163" s="101"/>
      <c r="AA163" s="101"/>
    </row>
    <row r="164" spans="2:27">
      <c r="B164" s="201">
        <v>42036</v>
      </c>
      <c r="C164" s="90"/>
      <c r="D164" s="227">
        <v>3686.7909770000001</v>
      </c>
      <c r="E164" s="227">
        <v>1770.8405829999999</v>
      </c>
      <c r="F164" s="227">
        <v>1656.678915</v>
      </c>
      <c r="G164" s="227"/>
      <c r="H164" s="227">
        <v>393.5184423</v>
      </c>
      <c r="I164" s="227">
        <f t="shared" si="9"/>
        <v>7507.8289173000003</v>
      </c>
      <c r="J164" s="218"/>
      <c r="K164" s="228">
        <v>0.49105953500147959</v>
      </c>
      <c r="L164" s="228">
        <v>0.23586586781692911</v>
      </c>
      <c r="M164" s="228">
        <v>0.22066018462175913</v>
      </c>
      <c r="N164" s="229"/>
      <c r="O164" s="228">
        <v>5.2414412559832133E-2</v>
      </c>
      <c r="P164" s="228">
        <f t="shared" si="10"/>
        <v>0.99999999999999989</v>
      </c>
      <c r="Q164" s="218"/>
      <c r="R164" s="228">
        <f t="shared" si="12"/>
        <v>3.5186190810637674E-2</v>
      </c>
      <c r="S164" s="228">
        <f t="shared" si="12"/>
        <v>-1.9167732856516517E-2</v>
      </c>
      <c r="T164" s="228">
        <f t="shared" si="12"/>
        <v>-6.9515082096622272E-2</v>
      </c>
      <c r="U164" s="228"/>
      <c r="V164" s="228">
        <f t="shared" si="11"/>
        <v>-0.2909432189309209</v>
      </c>
      <c r="W164" s="228">
        <f t="shared" si="11"/>
        <v>-2.5255851651056482E-2</v>
      </c>
      <c r="X164" s="99"/>
      <c r="Y164" s="100"/>
      <c r="Z164" s="101"/>
      <c r="AA164" s="101"/>
    </row>
    <row r="165" spans="2:27">
      <c r="B165" s="201">
        <v>42064</v>
      </c>
      <c r="C165" s="90"/>
      <c r="D165" s="227">
        <v>3650.756179</v>
      </c>
      <c r="E165" s="227">
        <v>1748.7235860000001</v>
      </c>
      <c r="F165" s="227">
        <v>1625.9625699999999</v>
      </c>
      <c r="G165" s="227"/>
      <c r="H165" s="227">
        <v>410.5887955</v>
      </c>
      <c r="I165" s="227">
        <f t="shared" si="9"/>
        <v>7436.0311304999996</v>
      </c>
      <c r="J165" s="218"/>
      <c r="K165" s="228">
        <v>0.490954934820791</v>
      </c>
      <c r="L165" s="228">
        <v>0.23516894366234528</v>
      </c>
      <c r="M165" s="228">
        <v>0.21866000040409594</v>
      </c>
      <c r="N165" s="229"/>
      <c r="O165" s="228">
        <v>5.5216121112767851E-2</v>
      </c>
      <c r="P165" s="228">
        <f t="shared" si="10"/>
        <v>1</v>
      </c>
      <c r="Q165" s="218"/>
      <c r="R165" s="228">
        <f t="shared" si="12"/>
        <v>-1.1763239910274281E-2</v>
      </c>
      <c r="S165" s="228">
        <f t="shared" si="12"/>
        <v>-3.3023663840697881E-2</v>
      </c>
      <c r="T165" s="228">
        <f t="shared" si="12"/>
        <v>-5.5323522010535031E-2</v>
      </c>
      <c r="U165" s="228"/>
      <c r="V165" s="228">
        <f t="shared" si="11"/>
        <v>-0.2526628297229816</v>
      </c>
      <c r="W165" s="228">
        <f t="shared" si="11"/>
        <v>-4.3381235187243683E-2</v>
      </c>
      <c r="X165" s="99"/>
      <c r="Y165" s="102"/>
      <c r="Z165" s="101"/>
      <c r="AA165" s="101"/>
    </row>
    <row r="166" spans="2:27">
      <c r="B166" s="201">
        <v>42095</v>
      </c>
      <c r="C166" s="90"/>
      <c r="D166" s="227">
        <v>3645.3560160000002</v>
      </c>
      <c r="E166" s="227">
        <v>1789.470906</v>
      </c>
      <c r="F166" s="227">
        <v>1622.997895</v>
      </c>
      <c r="G166" s="227"/>
      <c r="H166" s="227">
        <v>398.72954319999997</v>
      </c>
      <c r="I166" s="227">
        <f t="shared" si="9"/>
        <v>7456.5543602000007</v>
      </c>
      <c r="J166" s="218"/>
      <c r="K166" s="230">
        <v>0.48887942606003132</v>
      </c>
      <c r="L166" s="230">
        <v>0.23998630192404344</v>
      </c>
      <c r="M166" s="230">
        <v>0.21766057304737033</v>
      </c>
      <c r="N166" s="231"/>
      <c r="O166" s="230">
        <v>5.3473698968554854E-2</v>
      </c>
      <c r="P166" s="228">
        <f t="shared" si="10"/>
        <v>0.99999999999999989</v>
      </c>
      <c r="Q166" s="218"/>
      <c r="R166" s="228">
        <f t="shared" si="12"/>
        <v>-5.2399837259314963E-2</v>
      </c>
      <c r="S166" s="228">
        <f t="shared" si="12"/>
        <v>-7.1050361044911359E-2</v>
      </c>
      <c r="T166" s="228">
        <f t="shared" si="12"/>
        <v>-6.2512613929356586E-2</v>
      </c>
      <c r="U166" s="228"/>
      <c r="V166" s="228">
        <f t="shared" si="11"/>
        <v>-0.26440372430705017</v>
      </c>
      <c r="W166" s="228">
        <f t="shared" si="11"/>
        <v>-7.3322020356298201E-2</v>
      </c>
      <c r="X166" s="99"/>
      <c r="Y166" s="103"/>
      <c r="Z166" s="104"/>
      <c r="AA166" s="104"/>
    </row>
    <row r="167" spans="2:27">
      <c r="B167" s="201">
        <v>42125</v>
      </c>
      <c r="C167" s="90"/>
      <c r="D167" s="227">
        <v>3631.6388740000002</v>
      </c>
      <c r="E167" s="227">
        <v>1772.9534779999999</v>
      </c>
      <c r="F167" s="227">
        <v>1630.773645</v>
      </c>
      <c r="G167" s="227"/>
      <c r="H167" s="227">
        <v>370.93683239999996</v>
      </c>
      <c r="I167" s="227">
        <f t="shared" si="9"/>
        <v>7406.3028293999996</v>
      </c>
      <c r="J167" s="227"/>
      <c r="K167" s="230">
        <v>0.49034436717654534</v>
      </c>
      <c r="L167" s="230">
        <v>0.23938441606277536</v>
      </c>
      <c r="M167" s="230">
        <v>0.22018727596804361</v>
      </c>
      <c r="N167" s="231"/>
      <c r="O167" s="230">
        <v>5.0083940792635714E-2</v>
      </c>
      <c r="P167" s="228">
        <f t="shared" si="10"/>
        <v>1</v>
      </c>
      <c r="Q167" s="218"/>
      <c r="R167" s="228">
        <f t="shared" si="12"/>
        <v>-6.3481774434704485E-2</v>
      </c>
      <c r="S167" s="228">
        <f t="shared" si="12"/>
        <v>-6.9571136173018577E-2</v>
      </c>
      <c r="T167" s="228">
        <f t="shared" si="12"/>
        <v>-5.5044380559629791E-2</v>
      </c>
      <c r="U167" s="228"/>
      <c r="V167" s="228">
        <f t="shared" ref="V167:W197" si="13">+H167/H155-1</f>
        <v>-0.29332415240519039</v>
      </c>
      <c r="W167" s="228">
        <f t="shared" si="13"/>
        <v>-7.8130458480925924E-2</v>
      </c>
      <c r="X167" s="99"/>
      <c r="Y167" s="103"/>
      <c r="Z167" s="104"/>
      <c r="AA167" s="104"/>
    </row>
    <row r="168" spans="2:27">
      <c r="B168" s="201">
        <v>42156</v>
      </c>
      <c r="C168" s="90"/>
      <c r="D168" s="227">
        <v>3682.6101760000001</v>
      </c>
      <c r="E168" s="227">
        <v>1749.4429150000001</v>
      </c>
      <c r="F168" s="227">
        <v>1616.000331</v>
      </c>
      <c r="G168" s="227"/>
      <c r="H168" s="232">
        <v>365.50472869999999</v>
      </c>
      <c r="I168" s="227">
        <f t="shared" si="9"/>
        <v>7413.5581506999997</v>
      </c>
      <c r="J168" s="218"/>
      <c r="K168" s="230">
        <v>0.49674022245145161</v>
      </c>
      <c r="L168" s="230">
        <v>0.23597899892492338</v>
      </c>
      <c r="M168" s="230">
        <v>0.21797918474620523</v>
      </c>
      <c r="N168" s="231"/>
      <c r="O168" s="230">
        <v>4.9302200275516614E-2</v>
      </c>
      <c r="P168" s="228">
        <f t="shared" si="10"/>
        <v>1.0000006063980968</v>
      </c>
      <c r="Q168" s="218"/>
      <c r="R168" s="228">
        <f t="shared" si="12"/>
        <v>-4.884415631910155E-2</v>
      </c>
      <c r="S168" s="228">
        <f t="shared" si="12"/>
        <v>-7.3564819953458871E-3</v>
      </c>
      <c r="T168" s="228">
        <f t="shared" si="12"/>
        <v>-5.4082885409428627E-2</v>
      </c>
      <c r="U168" s="228"/>
      <c r="V168" s="228">
        <f t="shared" si="13"/>
        <v>-0.26295586357099299</v>
      </c>
      <c r="W168" s="228">
        <f t="shared" si="13"/>
        <v>-5.4203765450859809E-2</v>
      </c>
      <c r="X168" s="105"/>
      <c r="Y168" s="103"/>
      <c r="Z168" s="104"/>
      <c r="AA168" s="104"/>
    </row>
    <row r="169" spans="2:27">
      <c r="B169" s="201">
        <v>42186</v>
      </c>
      <c r="C169" s="90"/>
      <c r="D169" s="227">
        <v>3667.3922269999998</v>
      </c>
      <c r="E169" s="227">
        <v>1757.3882530000001</v>
      </c>
      <c r="F169" s="227">
        <v>1604.860265</v>
      </c>
      <c r="G169" s="227"/>
      <c r="H169" s="233">
        <v>350.54253339999997</v>
      </c>
      <c r="I169" s="227">
        <f t="shared" si="9"/>
        <v>7380.1832783999998</v>
      </c>
      <c r="J169" s="218"/>
      <c r="K169" s="230">
        <v>0.49692427527288707</v>
      </c>
      <c r="L169" s="230">
        <v>0.23812257591805988</v>
      </c>
      <c r="M169" s="230">
        <v>0.21745534012644854</v>
      </c>
      <c r="N169" s="231"/>
      <c r="O169" s="230">
        <v>4.7497808682604489E-2</v>
      </c>
      <c r="P169" s="228">
        <f t="shared" si="10"/>
        <v>0.99999999999999989</v>
      </c>
      <c r="Q169" s="218"/>
      <c r="R169" s="228">
        <f t="shared" si="12"/>
        <v>1.8316264732654242E-2</v>
      </c>
      <c r="S169" s="228">
        <f t="shared" si="12"/>
        <v>-2.022755073626592E-3</v>
      </c>
      <c r="T169" s="228">
        <f t="shared" si="12"/>
        <v>-5.7347803932024322E-2</v>
      </c>
      <c r="U169" s="228"/>
      <c r="V169" s="228">
        <f t="shared" si="13"/>
        <v>-0.29719584965009893</v>
      </c>
      <c r="W169" s="228">
        <f t="shared" si="13"/>
        <v>-2.425628664535262E-2</v>
      </c>
      <c r="X169" s="99"/>
      <c r="Y169" s="103"/>
      <c r="Z169" s="104"/>
      <c r="AA169" s="104"/>
    </row>
    <row r="170" spans="2:27">
      <c r="B170" s="201">
        <v>42217</v>
      </c>
      <c r="C170" s="90"/>
      <c r="D170" s="227">
        <v>3643.236566</v>
      </c>
      <c r="E170" s="227">
        <v>1765.2289410000001</v>
      </c>
      <c r="F170" s="227">
        <v>1595.218032</v>
      </c>
      <c r="G170" s="227"/>
      <c r="H170" s="232">
        <v>336.41312419999997</v>
      </c>
      <c r="I170" s="227">
        <f t="shared" si="9"/>
        <v>7340.0966632</v>
      </c>
      <c r="J170" s="218"/>
      <c r="K170" s="230">
        <v>0.49634721900401907</v>
      </c>
      <c r="L170" s="230">
        <v>0.24049123901188899</v>
      </c>
      <c r="M170" s="230">
        <v>0.21732929485761654</v>
      </c>
      <c r="N170" s="231"/>
      <c r="O170" s="230">
        <v>4.5832247126475413E-2</v>
      </c>
      <c r="P170" s="228">
        <f t="shared" si="10"/>
        <v>1</v>
      </c>
      <c r="Q170" s="218"/>
      <c r="R170" s="228">
        <f t="shared" si="12"/>
        <v>2.4298363085192953E-2</v>
      </c>
      <c r="S170" s="228">
        <f t="shared" si="12"/>
        <v>1.3091134150267969E-2</v>
      </c>
      <c r="T170" s="228">
        <f t="shared" si="12"/>
        <v>-5.4768172675804694E-2</v>
      </c>
      <c r="U170" s="228"/>
      <c r="V170" s="228">
        <f t="shared" si="13"/>
        <v>-0.28529494326740479</v>
      </c>
      <c r="W170" s="228">
        <f t="shared" si="13"/>
        <v>-1.5753546229235194E-2</v>
      </c>
      <c r="X170" s="99"/>
      <c r="Y170" s="103"/>
      <c r="Z170" s="104"/>
      <c r="AA170" s="104"/>
    </row>
    <row r="171" spans="2:27">
      <c r="B171" s="201">
        <v>42248</v>
      </c>
      <c r="C171" s="90"/>
      <c r="D171" s="227">
        <v>3638.4785320000001</v>
      </c>
      <c r="E171" s="227">
        <v>1797.2697880000001</v>
      </c>
      <c r="F171" s="227">
        <v>1597.7742929999999</v>
      </c>
      <c r="G171" s="228"/>
      <c r="H171" s="233">
        <v>332.2303326</v>
      </c>
      <c r="I171" s="227">
        <f t="shared" si="9"/>
        <v>7365.7529456000011</v>
      </c>
      <c r="J171" s="218"/>
      <c r="K171" s="230">
        <v>0.49397238257542675</v>
      </c>
      <c r="L171" s="230">
        <v>0.24400353925441057</v>
      </c>
      <c r="M171" s="230">
        <v>0.21691934345346797</v>
      </c>
      <c r="N171" s="231"/>
      <c r="O171" s="230">
        <v>4.5104734716694614E-2</v>
      </c>
      <c r="P171" s="228">
        <f t="shared" si="10"/>
        <v>0.99999999999999989</v>
      </c>
      <c r="Q171" s="218"/>
      <c r="R171" s="228">
        <f t="shared" si="12"/>
        <v>3.1460411661961674E-2</v>
      </c>
      <c r="S171" s="228">
        <f t="shared" si="12"/>
        <v>3.0337446305319871E-2</v>
      </c>
      <c r="T171" s="228">
        <f t="shared" si="12"/>
        <v>-5.183362752253784E-2</v>
      </c>
      <c r="U171" s="228"/>
      <c r="V171" s="228">
        <f t="shared" si="13"/>
        <v>-0.30397175161486834</v>
      </c>
      <c r="W171" s="228">
        <f t="shared" si="13"/>
        <v>-9.219812544845607E-3</v>
      </c>
      <c r="X171" s="99"/>
      <c r="Y171" s="103"/>
      <c r="Z171" s="104"/>
      <c r="AA171" s="104"/>
    </row>
    <row r="172" spans="2:27">
      <c r="B172" s="201">
        <v>42278</v>
      </c>
      <c r="C172" s="90"/>
      <c r="D172" s="227">
        <v>3709.9369360000001</v>
      </c>
      <c r="E172" s="227">
        <v>1789.4269629999999</v>
      </c>
      <c r="F172" s="227">
        <v>1591.7780319999999</v>
      </c>
      <c r="G172" s="227"/>
      <c r="H172" s="227">
        <v>320.0388355</v>
      </c>
      <c r="I172" s="227">
        <f t="shared" si="9"/>
        <v>7411.1807664999997</v>
      </c>
      <c r="J172" s="218"/>
      <c r="K172" s="230">
        <v>0.50058648586331178</v>
      </c>
      <c r="L172" s="230">
        <v>0.24144964471634034</v>
      </c>
      <c r="M172" s="230">
        <v>0.21478062432307021</v>
      </c>
      <c r="N172" s="231"/>
      <c r="O172" s="230">
        <v>4.3183245097277716E-2</v>
      </c>
      <c r="P172" s="228">
        <f t="shared" si="10"/>
        <v>1</v>
      </c>
      <c r="Q172" s="218"/>
      <c r="R172" s="228">
        <f t="shared" si="12"/>
        <v>4.7590975979600492E-2</v>
      </c>
      <c r="S172" s="228">
        <f t="shared" si="12"/>
        <v>2.6333515048333478E-2</v>
      </c>
      <c r="T172" s="228">
        <f t="shared" si="12"/>
        <v>-5.9876899274498907E-2</v>
      </c>
      <c r="U172" s="228"/>
      <c r="V172" s="228">
        <f t="shared" si="13"/>
        <v>-0.30479022032758041</v>
      </c>
      <c r="W172" s="228">
        <f t="shared" si="13"/>
        <v>-3.6619882667531245E-3</v>
      </c>
      <c r="X172" s="99"/>
      <c r="Y172" s="103"/>
      <c r="Z172" s="104"/>
      <c r="AA172" s="104"/>
    </row>
    <row r="173" spans="2:27">
      <c r="B173" s="201">
        <v>42309</v>
      </c>
      <c r="C173" s="90"/>
      <c r="D173" s="227">
        <v>3711.2644909999999</v>
      </c>
      <c r="E173" s="227">
        <v>1822.0057569999999</v>
      </c>
      <c r="F173" s="227">
        <v>1578.583423</v>
      </c>
      <c r="G173" s="227"/>
      <c r="H173" s="227">
        <v>294.68556789999997</v>
      </c>
      <c r="I173" s="227">
        <f t="shared" si="9"/>
        <v>7406.5392388999999</v>
      </c>
      <c r="J173" s="218"/>
      <c r="K173" s="230">
        <v>0.50107943417190182</v>
      </c>
      <c r="L173" s="230">
        <v>0.24599960902530768</v>
      </c>
      <c r="M173" s="230">
        <v>0.21313374196535645</v>
      </c>
      <c r="N173" s="231"/>
      <c r="O173" s="234">
        <v>3.9787214837434103E-2</v>
      </c>
      <c r="P173" s="228">
        <f t="shared" si="10"/>
        <v>1</v>
      </c>
      <c r="Q173" s="218"/>
      <c r="R173" s="228">
        <f t="shared" si="12"/>
        <v>4.0761834396457086E-2</v>
      </c>
      <c r="S173" s="228">
        <f t="shared" si="12"/>
        <v>2.6741662450835646E-2</v>
      </c>
      <c r="T173" s="228">
        <f t="shared" si="12"/>
        <v>-5.0228770409890933E-2</v>
      </c>
      <c r="U173" s="228"/>
      <c r="V173" s="228">
        <f t="shared" si="13"/>
        <v>-0.35474359926070775</v>
      </c>
      <c r="W173" s="228">
        <f t="shared" si="13"/>
        <v>-7.0631701947818648E-3</v>
      </c>
      <c r="X173" s="99"/>
      <c r="Y173" s="103"/>
      <c r="Z173" s="104"/>
      <c r="AA173" s="104"/>
    </row>
    <row r="174" spans="2:27">
      <c r="B174" s="201">
        <v>42339</v>
      </c>
      <c r="C174" s="90"/>
      <c r="D174" s="227">
        <v>3687.3981910000002</v>
      </c>
      <c r="E174" s="227">
        <v>1835.458695</v>
      </c>
      <c r="F174" s="227">
        <v>1567.946011</v>
      </c>
      <c r="G174" s="227"/>
      <c r="H174" s="227">
        <v>315.76317189999997</v>
      </c>
      <c r="I174" s="227">
        <f t="shared" si="9"/>
        <v>7406.5660689000006</v>
      </c>
      <c r="J174" s="218"/>
      <c r="K174" s="230">
        <v>0.49785530253801419</v>
      </c>
      <c r="L174" s="230">
        <v>0.24781507083384413</v>
      </c>
      <c r="M174" s="230">
        <v>0.21169675615043373</v>
      </c>
      <c r="N174" s="231"/>
      <c r="O174" s="230">
        <v>4.2632870477707911E-2</v>
      </c>
      <c r="P174" s="228">
        <f t="shared" si="10"/>
        <v>1</v>
      </c>
      <c r="Q174" s="218"/>
      <c r="R174" s="228">
        <f t="shared" si="12"/>
        <v>1.3462138885829145E-3</v>
      </c>
      <c r="S174" s="228">
        <f t="shared" si="12"/>
        <v>3.6600103874129486E-2</v>
      </c>
      <c r="T174" s="228">
        <f t="shared" si="12"/>
        <v>-7.6804147095229314E-2</v>
      </c>
      <c r="U174" s="228"/>
      <c r="V174" s="228">
        <f t="shared" si="13"/>
        <v>-0.2580723954114521</v>
      </c>
      <c r="W174" s="228">
        <f t="shared" si="13"/>
        <v>-2.2504062876557263E-2</v>
      </c>
      <c r="X174" s="99"/>
      <c r="Y174" s="103"/>
      <c r="Z174" s="104"/>
      <c r="AA174" s="104"/>
    </row>
    <row r="175" spans="2:27">
      <c r="B175" s="201">
        <v>42370</v>
      </c>
      <c r="C175" s="90"/>
      <c r="D175" s="227">
        <v>3727.555327</v>
      </c>
      <c r="E175" s="227">
        <v>1823.766633</v>
      </c>
      <c r="F175" s="227">
        <v>1572.734516</v>
      </c>
      <c r="G175" s="227"/>
      <c r="H175" s="227">
        <v>316.34798649999999</v>
      </c>
      <c r="I175" s="227">
        <f t="shared" si="9"/>
        <v>7440.4044624999997</v>
      </c>
      <c r="J175" s="218"/>
      <c r="K175" s="235">
        <v>0.50098826559591758</v>
      </c>
      <c r="L175" s="235">
        <v>0.24511659845803713</v>
      </c>
      <c r="M175" s="235">
        <v>0.21137755668077701</v>
      </c>
      <c r="N175" s="236"/>
      <c r="O175" s="235">
        <v>4.2517579265268335E-2</v>
      </c>
      <c r="P175" s="228">
        <f t="shared" si="10"/>
        <v>1</v>
      </c>
      <c r="Q175" s="218"/>
      <c r="R175" s="228">
        <f t="shared" si="12"/>
        <v>7.4194845123634057E-3</v>
      </c>
      <c r="S175" s="228">
        <f t="shared" si="12"/>
        <v>2.6208005498783882E-2</v>
      </c>
      <c r="T175" s="228">
        <f t="shared" si="12"/>
        <v>-5.0466548277913859E-2</v>
      </c>
      <c r="U175" s="228"/>
      <c r="V175" s="228">
        <f t="shared" si="13"/>
        <v>-0.24862243910216764</v>
      </c>
      <c r="W175" s="228">
        <f t="shared" si="13"/>
        <v>-1.5121234465274469E-2</v>
      </c>
      <c r="X175" s="108"/>
      <c r="Y175" s="109"/>
      <c r="Z175" s="42"/>
      <c r="AA175" s="110"/>
    </row>
    <row r="176" spans="2:27">
      <c r="B176" s="201">
        <v>42401</v>
      </c>
      <c r="C176" s="90"/>
      <c r="D176" s="227">
        <v>3718.954808</v>
      </c>
      <c r="E176" s="227">
        <v>1831.792571</v>
      </c>
      <c r="F176" s="227">
        <v>1550.57854</v>
      </c>
      <c r="G176" s="227"/>
      <c r="H176" s="227">
        <v>316.7975227</v>
      </c>
      <c r="I176" s="227">
        <f t="shared" si="9"/>
        <v>7418.1234417000005</v>
      </c>
      <c r="J176" s="218"/>
      <c r="K176" s="230">
        <v>0.50133363743913817</v>
      </c>
      <c r="L176" s="230">
        <v>0.2469347652942549</v>
      </c>
      <c r="M176" s="230">
        <v>0.20902571279464394</v>
      </c>
      <c r="N176" s="231"/>
      <c r="O176" s="230">
        <v>4.2705884471962892E-2</v>
      </c>
      <c r="P176" s="228">
        <f t="shared" si="10"/>
        <v>0.99999999999999989</v>
      </c>
      <c r="Q176" s="218"/>
      <c r="R176" s="228">
        <f t="shared" si="12"/>
        <v>8.7240722896018141E-3</v>
      </c>
      <c r="S176" s="228">
        <f t="shared" si="12"/>
        <v>3.4419805252452917E-2</v>
      </c>
      <c r="T176" s="228">
        <f t="shared" si="12"/>
        <v>-6.4044018451215656E-2</v>
      </c>
      <c r="U176" s="228"/>
      <c r="V176" s="228">
        <f t="shared" si="13"/>
        <v>-0.19496143345045969</v>
      </c>
      <c r="W176" s="228">
        <f t="shared" si="13"/>
        <v>-1.1948257823682584E-2</v>
      </c>
      <c r="X176" s="99"/>
      <c r="Y176" s="103"/>
      <c r="Z176" s="40"/>
      <c r="AA176" s="104"/>
    </row>
    <row r="177" spans="2:27">
      <c r="B177" s="201">
        <v>42430</v>
      </c>
      <c r="C177" s="90"/>
      <c r="D177" s="227">
        <v>3657.6262059999999</v>
      </c>
      <c r="E177" s="227">
        <v>1809.4397819999999</v>
      </c>
      <c r="F177" s="227">
        <v>1519.1796440000001</v>
      </c>
      <c r="G177" s="227"/>
      <c r="H177" s="227">
        <v>316.79273210000002</v>
      </c>
      <c r="I177" s="227">
        <f t="shared" si="9"/>
        <v>7303.0383640999999</v>
      </c>
      <c r="J177" s="218"/>
      <c r="K177" s="230">
        <v>0.50083623057219862</v>
      </c>
      <c r="L177" s="230">
        <v>0.24776533982003651</v>
      </c>
      <c r="M177" s="230">
        <v>0.20802021956613648</v>
      </c>
      <c r="N177" s="231"/>
      <c r="O177" s="230">
        <v>4.3378210041628396E-2</v>
      </c>
      <c r="P177" s="228">
        <f t="shared" si="10"/>
        <v>1</v>
      </c>
      <c r="Q177" s="218"/>
      <c r="R177" s="228">
        <f t="shared" si="12"/>
        <v>1.8818093192631835E-3</v>
      </c>
      <c r="S177" s="228">
        <f t="shared" si="12"/>
        <v>3.472029341062477E-2</v>
      </c>
      <c r="T177" s="228">
        <f t="shared" si="12"/>
        <v>-6.567366799839669E-2</v>
      </c>
      <c r="U177" s="228"/>
      <c r="V177" s="228">
        <f t="shared" si="13"/>
        <v>-0.22844282266830629</v>
      </c>
      <c r="W177" s="228">
        <f t="shared" si="13"/>
        <v>-1.7884912538156272E-2</v>
      </c>
      <c r="X177" s="99"/>
      <c r="Y177" s="103"/>
      <c r="Z177" s="40"/>
      <c r="AA177" s="104"/>
    </row>
    <row r="178" spans="2:27">
      <c r="B178" s="201">
        <v>42461</v>
      </c>
      <c r="C178" s="90"/>
      <c r="D178" s="227">
        <v>3670.889956</v>
      </c>
      <c r="E178" s="227">
        <v>1789.103736</v>
      </c>
      <c r="F178" s="227">
        <v>1508.1883660000001</v>
      </c>
      <c r="G178" s="227"/>
      <c r="H178" s="227">
        <v>316.82601599999998</v>
      </c>
      <c r="I178" s="227">
        <f t="shared" si="9"/>
        <v>7285.0080740000003</v>
      </c>
      <c r="J178" s="218"/>
      <c r="K178" s="230">
        <v>0.50389648421959998</v>
      </c>
      <c r="L178" s="230">
        <v>0.24558706288676105</v>
      </c>
      <c r="M178" s="230">
        <v>0.20702631358538698</v>
      </c>
      <c r="N178" s="231"/>
      <c r="O178" s="230">
        <v>4.3490139308251914E-2</v>
      </c>
      <c r="P178" s="228">
        <f t="shared" si="10"/>
        <v>0.99999999999999989</v>
      </c>
      <c r="Q178" s="218"/>
      <c r="R178" s="228">
        <f t="shared" si="12"/>
        <v>7.0045120114270443E-3</v>
      </c>
      <c r="S178" s="228">
        <f t="shared" si="12"/>
        <v>-2.0518355384757658E-4</v>
      </c>
      <c r="T178" s="228">
        <f t="shared" si="12"/>
        <v>-7.0739173078224971E-2</v>
      </c>
      <c r="U178" s="228"/>
      <c r="V178" s="228">
        <f t="shared" si="13"/>
        <v>-0.20541123324518185</v>
      </c>
      <c r="W178" s="228">
        <f t="shared" si="13"/>
        <v>-2.3006106830742556E-2</v>
      </c>
      <c r="X178" s="99"/>
      <c r="Y178" s="103"/>
      <c r="Z178" s="40"/>
      <c r="AA178" s="104"/>
    </row>
    <row r="179" spans="2:27">
      <c r="B179" s="201">
        <v>42491</v>
      </c>
      <c r="C179" s="90"/>
      <c r="D179" s="227">
        <v>3663.2690750000002</v>
      </c>
      <c r="E179" s="227">
        <v>1804.05124</v>
      </c>
      <c r="F179" s="218"/>
      <c r="G179" s="227">
        <v>1471.0767960000001</v>
      </c>
      <c r="H179" s="227">
        <v>316.88526680000001</v>
      </c>
      <c r="I179" s="227">
        <f t="shared" si="9"/>
        <v>7255.2823778000002</v>
      </c>
      <c r="J179" s="218"/>
      <c r="K179" s="235">
        <v>0.5049106132945308</v>
      </c>
      <c r="L179" s="235">
        <v>0.24865348391126821</v>
      </c>
      <c r="M179" s="235"/>
      <c r="N179" s="236">
        <v>0.20275941299008002</v>
      </c>
      <c r="O179" s="235">
        <v>4.3676489804120935E-2</v>
      </c>
      <c r="P179" s="228">
        <f t="shared" si="10"/>
        <v>1</v>
      </c>
      <c r="Q179" s="218"/>
      <c r="R179" s="228">
        <f>+D179/D167-1</f>
        <v>8.7096217706144063E-3</v>
      </c>
      <c r="S179" s="228">
        <f>+E179/E167-1</f>
        <v>1.7540089114509883E-2</v>
      </c>
      <c r="T179" s="228"/>
      <c r="U179" s="228">
        <f>+G179/F167-1</f>
        <v>-9.7927047993224048E-2</v>
      </c>
      <c r="V179" s="228">
        <f t="shared" si="13"/>
        <v>-0.14571636159795909</v>
      </c>
      <c r="W179" s="228">
        <f t="shared" si="13"/>
        <v>-2.0390801602185316E-2</v>
      </c>
      <c r="X179" s="108"/>
      <c r="Y179" s="109"/>
      <c r="Z179" s="42"/>
      <c r="AA179" s="110"/>
    </row>
    <row r="180" spans="2:27" s="113" customFormat="1">
      <c r="B180" s="201">
        <v>42522</v>
      </c>
      <c r="C180" s="111"/>
      <c r="D180" s="237">
        <v>3741.6714419999998</v>
      </c>
      <c r="E180" s="237">
        <v>1824.0158369999999</v>
      </c>
      <c r="F180" s="237"/>
      <c r="G180" s="237">
        <v>1506.9786630000001</v>
      </c>
      <c r="H180" s="237">
        <v>317.08760610000002</v>
      </c>
      <c r="I180" s="227">
        <f t="shared" si="9"/>
        <v>7389.7535480999995</v>
      </c>
      <c r="J180" s="238"/>
      <c r="K180" s="239">
        <v>0.50633237193167713</v>
      </c>
      <c r="L180" s="239">
        <v>0.24683040173497772</v>
      </c>
      <c r="M180" s="240"/>
      <c r="N180" s="240">
        <v>0.20392813551778918</v>
      </c>
      <c r="O180" s="240">
        <v>4.2909090815555995E-2</v>
      </c>
      <c r="P180" s="228">
        <f t="shared" si="10"/>
        <v>1</v>
      </c>
      <c r="Q180" s="238"/>
      <c r="R180" s="240">
        <f t="shared" ref="R180:S195" si="14">+D180/D168-1</f>
        <v>1.603788160498465E-2</v>
      </c>
      <c r="S180" s="240">
        <f t="shared" si="14"/>
        <v>4.2626667815565566E-2</v>
      </c>
      <c r="T180" s="239"/>
      <c r="U180" s="240">
        <f t="shared" ref="U180:U190" si="15">+G180/F168-1</f>
        <v>-6.7463889646938391E-2</v>
      </c>
      <c r="V180" s="240">
        <f t="shared" si="13"/>
        <v>-0.13246647388723642</v>
      </c>
      <c r="W180" s="240">
        <f t="shared" si="13"/>
        <v>-3.2109551332989428E-3</v>
      </c>
      <c r="X180" s="47"/>
      <c r="Y180" s="114"/>
      <c r="Z180" s="48"/>
      <c r="AA180" s="115"/>
    </row>
    <row r="181" spans="2:27">
      <c r="B181" s="201">
        <v>42552</v>
      </c>
      <c r="C181" s="90"/>
      <c r="D181" s="227">
        <v>3778.2153509999998</v>
      </c>
      <c r="E181" s="227">
        <v>1811.1576689999999</v>
      </c>
      <c r="F181" s="227"/>
      <c r="G181" s="227">
        <v>1543.386013</v>
      </c>
      <c r="H181" s="227">
        <v>317.02848060000002</v>
      </c>
      <c r="I181" s="227">
        <f t="shared" si="9"/>
        <v>7449.7875136000002</v>
      </c>
      <c r="J181" s="218"/>
      <c r="K181" s="241">
        <f t="shared" ref="K181:L196" si="16">+D181/$I181</f>
        <v>0.50715746510926096</v>
      </c>
      <c r="L181" s="241">
        <f t="shared" si="16"/>
        <v>0.24311534600062501</v>
      </c>
      <c r="M181" s="241"/>
      <c r="N181" s="242">
        <f t="shared" ref="N181:O196" si="17">+G181/$I181</f>
        <v>0.20717181667026924</v>
      </c>
      <c r="O181" s="241">
        <f t="shared" si="17"/>
        <v>4.2555372219844789E-2</v>
      </c>
      <c r="P181" s="228">
        <f t="shared" si="10"/>
        <v>1</v>
      </c>
      <c r="Q181" s="218"/>
      <c r="R181" s="228">
        <f t="shared" si="14"/>
        <v>3.0218508722383186E-2</v>
      </c>
      <c r="S181" s="228">
        <f t="shared" si="14"/>
        <v>3.0596207700951172E-2</v>
      </c>
      <c r="T181" s="230"/>
      <c r="U181" s="228">
        <f t="shared" si="15"/>
        <v>-3.830504956766434E-2</v>
      </c>
      <c r="V181" s="228">
        <f t="shared" si="13"/>
        <v>-9.5606237779303771E-2</v>
      </c>
      <c r="W181" s="228">
        <f t="shared" si="13"/>
        <v>9.4312339645703513E-3</v>
      </c>
      <c r="X181" s="99"/>
      <c r="Y181" s="103"/>
      <c r="Z181" s="40"/>
      <c r="AA181" s="104"/>
    </row>
    <row r="182" spans="2:27">
      <c r="B182" s="201">
        <v>42583</v>
      </c>
      <c r="C182" s="90"/>
      <c r="D182" s="227">
        <v>3795.8898359999998</v>
      </c>
      <c r="E182" s="227">
        <v>1867.049</v>
      </c>
      <c r="F182" s="227"/>
      <c r="G182" s="227">
        <v>1566.8919940000001</v>
      </c>
      <c r="H182" s="227">
        <v>318.77130879999999</v>
      </c>
      <c r="I182" s="227">
        <f t="shared" si="9"/>
        <v>7548.602138799999</v>
      </c>
      <c r="J182" s="218"/>
      <c r="K182" s="242">
        <f t="shared" si="16"/>
        <v>0.50285996879992301</v>
      </c>
      <c r="L182" s="242">
        <f t="shared" si="16"/>
        <v>0.24733705203554479</v>
      </c>
      <c r="M182" s="242"/>
      <c r="N182" s="242">
        <f t="shared" si="17"/>
        <v>0.20757379514627444</v>
      </c>
      <c r="O182" s="242">
        <f t="shared" si="17"/>
        <v>4.2229184018257857E-2</v>
      </c>
      <c r="P182" s="228">
        <f t="shared" si="10"/>
        <v>1</v>
      </c>
      <c r="Q182" s="218"/>
      <c r="R182" s="229">
        <f t="shared" si="14"/>
        <v>4.1900455058179631E-2</v>
      </c>
      <c r="S182" s="229">
        <f t="shared" si="14"/>
        <v>5.7680936809431094E-2</v>
      </c>
      <c r="T182" s="231"/>
      <c r="U182" s="229">
        <f t="shared" si="15"/>
        <v>-1.7756844162854835E-2</v>
      </c>
      <c r="V182" s="229">
        <f t="shared" si="13"/>
        <v>-5.2440924954853418E-2</v>
      </c>
      <c r="W182" s="229">
        <f t="shared" si="13"/>
        <v>2.8406366450915099E-2</v>
      </c>
      <c r="X182" s="99"/>
      <c r="Y182" s="103"/>
      <c r="Z182" s="51"/>
      <c r="AA182" s="104"/>
    </row>
    <row r="183" spans="2:27">
      <c r="B183" s="201">
        <v>42614</v>
      </c>
      <c r="C183" s="90"/>
      <c r="D183" s="227">
        <v>3810.463647</v>
      </c>
      <c r="E183" s="227">
        <v>1868.563774</v>
      </c>
      <c r="F183" s="218"/>
      <c r="G183" s="227">
        <v>1599.9394600000001</v>
      </c>
      <c r="H183" s="227">
        <v>419.20607160000003</v>
      </c>
      <c r="I183" s="227">
        <f t="shared" si="9"/>
        <v>7698.1729525999999</v>
      </c>
      <c r="J183" s="218"/>
      <c r="K183" s="242">
        <f t="shared" si="16"/>
        <v>0.49498285768093125</v>
      </c>
      <c r="L183" s="242">
        <f t="shared" si="16"/>
        <v>0.24272821427958521</v>
      </c>
      <c r="M183" s="242"/>
      <c r="N183" s="242">
        <f t="shared" si="17"/>
        <v>0.20783365999326275</v>
      </c>
      <c r="O183" s="242">
        <f t="shared" si="17"/>
        <v>5.4455268046220806E-2</v>
      </c>
      <c r="P183" s="228">
        <f t="shared" si="10"/>
        <v>1</v>
      </c>
      <c r="Q183" s="218"/>
      <c r="R183" s="229">
        <f t="shared" si="14"/>
        <v>4.7268415489444493E-2</v>
      </c>
      <c r="S183" s="229">
        <f t="shared" si="14"/>
        <v>3.9667937710863077E-2</v>
      </c>
      <c r="T183" s="218"/>
      <c r="U183" s="229">
        <f t="shared" si="15"/>
        <v>1.35511442979519E-3</v>
      </c>
      <c r="V183" s="229">
        <f t="shared" si="13"/>
        <v>0.26179349224177373</v>
      </c>
      <c r="W183" s="229">
        <f t="shared" si="13"/>
        <v>4.5130485566797773E-2</v>
      </c>
      <c r="X183" s="99"/>
      <c r="Y183" s="103"/>
      <c r="Z183" s="104"/>
      <c r="AA183" s="104"/>
    </row>
    <row r="184" spans="2:27">
      <c r="B184" s="201">
        <v>42644</v>
      </c>
      <c r="C184" s="90"/>
      <c r="D184" s="227">
        <v>3829.6743160000001</v>
      </c>
      <c r="E184" s="227">
        <v>1865.220399</v>
      </c>
      <c r="F184" s="218"/>
      <c r="G184" s="227">
        <v>1612.0623820000001</v>
      </c>
      <c r="H184" s="227">
        <v>419.38130030000002</v>
      </c>
      <c r="I184" s="227">
        <f t="shared" si="9"/>
        <v>7726.3383973</v>
      </c>
      <c r="J184" s="218"/>
      <c r="K184" s="242">
        <f t="shared" si="16"/>
        <v>0.49566484394966381</v>
      </c>
      <c r="L184" s="242">
        <f t="shared" si="16"/>
        <v>0.24141065315645621</v>
      </c>
      <c r="M184" s="242"/>
      <c r="N184" s="242">
        <f t="shared" si="17"/>
        <v>0.2086450656320388</v>
      </c>
      <c r="O184" s="242">
        <f t="shared" si="17"/>
        <v>5.4279437261841194E-2</v>
      </c>
      <c r="P184" s="228">
        <f t="shared" si="10"/>
        <v>0.99999999999999989</v>
      </c>
      <c r="Q184" s="218"/>
      <c r="R184" s="229">
        <f t="shared" si="14"/>
        <v>3.22747750340735E-2</v>
      </c>
      <c r="S184" s="229">
        <f t="shared" si="14"/>
        <v>4.2356261287653352E-2</v>
      </c>
      <c r="T184" s="218"/>
      <c r="U184" s="229">
        <f t="shared" si="15"/>
        <v>1.2743202627638839E-2</v>
      </c>
      <c r="V184" s="229">
        <f t="shared" si="13"/>
        <v>0.31040753115101261</v>
      </c>
      <c r="W184" s="229">
        <f t="shared" si="13"/>
        <v>4.2524617969726952E-2</v>
      </c>
      <c r="X184" s="99"/>
      <c r="Y184" s="103"/>
      <c r="Z184" s="104"/>
      <c r="AA184" s="104"/>
    </row>
    <row r="185" spans="2:27">
      <c r="B185" s="201">
        <v>42675</v>
      </c>
      <c r="C185" s="90"/>
      <c r="D185" s="227">
        <v>3846.2248530000002</v>
      </c>
      <c r="E185" s="227">
        <v>1874.0290419999999</v>
      </c>
      <c r="F185" s="227"/>
      <c r="G185" s="227">
        <v>1612.140999</v>
      </c>
      <c r="H185" s="227">
        <v>419.34691410000005</v>
      </c>
      <c r="I185" s="227">
        <f t="shared" si="9"/>
        <v>7751.7418080999996</v>
      </c>
      <c r="J185" s="218"/>
      <c r="K185" s="230">
        <f t="shared" si="16"/>
        <v>0.49617556263045015</v>
      </c>
      <c r="L185" s="230">
        <f t="shared" si="16"/>
        <v>0.24175586447445624</v>
      </c>
      <c r="M185" s="230"/>
      <c r="N185" s="231">
        <f t="shared" si="17"/>
        <v>0.20797145195360239</v>
      </c>
      <c r="O185" s="230">
        <f t="shared" si="17"/>
        <v>5.4097120941491293E-2</v>
      </c>
      <c r="P185" s="228">
        <f t="shared" si="10"/>
        <v>1.0000000000000002</v>
      </c>
      <c r="Q185" s="218"/>
      <c r="R185" s="228">
        <f t="shared" si="14"/>
        <v>3.6365061646046914E-2</v>
      </c>
      <c r="S185" s="228">
        <f t="shared" si="14"/>
        <v>2.8552755555316223E-2</v>
      </c>
      <c r="T185" s="218"/>
      <c r="U185" s="229">
        <f t="shared" si="15"/>
        <v>2.1258031416689915E-2</v>
      </c>
      <c r="V185" s="228">
        <f t="shared" si="13"/>
        <v>0.42303173205381839</v>
      </c>
      <c r="W185" s="228">
        <f t="shared" si="13"/>
        <v>4.6607809405363909E-2</v>
      </c>
      <c r="X185" s="99"/>
      <c r="Y185" s="103"/>
      <c r="Z185" s="104"/>
      <c r="AA185" s="104"/>
    </row>
    <row r="186" spans="2:27">
      <c r="B186" s="201">
        <v>42705</v>
      </c>
      <c r="C186" s="90"/>
      <c r="D186" s="227">
        <v>3865.6</v>
      </c>
      <c r="E186" s="227">
        <v>1916.9749810000001</v>
      </c>
      <c r="F186" s="218"/>
      <c r="G186" s="227">
        <v>1713.5961460000001</v>
      </c>
      <c r="H186" s="227">
        <v>419.9875108</v>
      </c>
      <c r="I186" s="227">
        <f t="shared" si="9"/>
        <v>7916.1586377999993</v>
      </c>
      <c r="J186" s="218"/>
      <c r="K186" s="236">
        <f t="shared" si="16"/>
        <v>0.4883176521427442</v>
      </c>
      <c r="L186" s="236">
        <f t="shared" si="16"/>
        <v>0.24215974801797954</v>
      </c>
      <c r="M186" s="236"/>
      <c r="N186" s="236">
        <f t="shared" si="17"/>
        <v>0.21646814122919475</v>
      </c>
      <c r="O186" s="236">
        <f t="shared" si="17"/>
        <v>5.3054458610081602E-2</v>
      </c>
      <c r="P186" s="228">
        <f t="shared" si="10"/>
        <v>1</v>
      </c>
      <c r="Q186" s="218"/>
      <c r="R186" s="229">
        <f t="shared" si="14"/>
        <v>4.8327248582739069E-2</v>
      </c>
      <c r="S186" s="229">
        <f t="shared" si="14"/>
        <v>4.4411942487215805E-2</v>
      </c>
      <c r="T186" s="218"/>
      <c r="U186" s="229">
        <f t="shared" si="15"/>
        <v>9.2892315155103988E-2</v>
      </c>
      <c r="V186" s="229">
        <f t="shared" si="13"/>
        <v>0.33007123114726999</v>
      </c>
      <c r="W186" s="229">
        <f t="shared" si="13"/>
        <v>6.8802811472885583E-2</v>
      </c>
      <c r="X186" s="108"/>
      <c r="Y186" s="109"/>
      <c r="Z186" s="110"/>
      <c r="AA186" s="110"/>
    </row>
    <row r="187" spans="2:27">
      <c r="B187" s="201">
        <v>42736</v>
      </c>
      <c r="C187" s="90"/>
      <c r="D187" s="227">
        <v>3869.8013019999999</v>
      </c>
      <c r="E187" s="227">
        <v>2023.4194620000001</v>
      </c>
      <c r="F187" s="227"/>
      <c r="G187" s="227">
        <v>1669.825067</v>
      </c>
      <c r="H187" s="227">
        <v>399.06125600000001</v>
      </c>
      <c r="I187" s="227">
        <f t="shared" si="9"/>
        <v>7962.1070869999994</v>
      </c>
      <c r="J187" s="218"/>
      <c r="K187" s="231">
        <f t="shared" si="16"/>
        <v>0.48602728646018273</v>
      </c>
      <c r="L187" s="231">
        <f t="shared" si="16"/>
        <v>0.25413115396346592</v>
      </c>
      <c r="M187" s="231"/>
      <c r="N187" s="231">
        <f t="shared" si="17"/>
        <v>0.20972150320941799</v>
      </c>
      <c r="O187" s="231">
        <f t="shared" si="17"/>
        <v>5.0120056366933417E-2</v>
      </c>
      <c r="P187" s="228">
        <f t="shared" si="10"/>
        <v>1</v>
      </c>
      <c r="Q187" s="218"/>
      <c r="R187" s="229">
        <f t="shared" si="14"/>
        <v>3.816066094838666E-2</v>
      </c>
      <c r="S187" s="229">
        <f t="shared" si="14"/>
        <v>0.10947279404469734</v>
      </c>
      <c r="T187" s="231"/>
      <c r="U187" s="229">
        <f t="shared" si="15"/>
        <v>6.1733592041290253E-2</v>
      </c>
      <c r="V187" s="229">
        <f t="shared" si="13"/>
        <v>0.26146292383624847</v>
      </c>
      <c r="W187" s="229">
        <f t="shared" si="13"/>
        <v>7.0117508682411955E-2</v>
      </c>
      <c r="X187" s="99"/>
      <c r="Y187" s="103"/>
      <c r="Z187" s="104"/>
      <c r="AA187" s="104"/>
    </row>
    <row r="188" spans="2:27">
      <c r="B188" s="201">
        <v>42767</v>
      </c>
      <c r="C188" s="90"/>
      <c r="D188" s="227">
        <v>3870.6390809999998</v>
      </c>
      <c r="E188" s="227">
        <v>2068.0621059999999</v>
      </c>
      <c r="F188" s="218"/>
      <c r="G188" s="227">
        <v>1697.3002650000001</v>
      </c>
      <c r="H188" s="227">
        <v>399.44962279999999</v>
      </c>
      <c r="I188" s="227">
        <f t="shared" si="9"/>
        <v>8035.4510747999993</v>
      </c>
      <c r="J188" s="218"/>
      <c r="K188" s="231">
        <f t="shared" si="16"/>
        <v>0.48169530807532657</v>
      </c>
      <c r="L188" s="231">
        <f t="shared" si="16"/>
        <v>0.2573672699577072</v>
      </c>
      <c r="M188" s="231"/>
      <c r="N188" s="231">
        <f t="shared" si="17"/>
        <v>0.21122650728630632</v>
      </c>
      <c r="O188" s="231">
        <f t="shared" si="17"/>
        <v>4.971091468065994E-2</v>
      </c>
      <c r="P188" s="228">
        <f t="shared" si="10"/>
        <v>1</v>
      </c>
      <c r="Q188" s="218"/>
      <c r="R188" s="229">
        <f t="shared" si="14"/>
        <v>4.0786801892215951E-2</v>
      </c>
      <c r="S188" s="229">
        <f t="shared" si="14"/>
        <v>0.12898269091189585</v>
      </c>
      <c r="T188" s="231"/>
      <c r="U188" s="229">
        <f t="shared" si="15"/>
        <v>9.4623858911397019E-2</v>
      </c>
      <c r="V188" s="229">
        <f t="shared" si="13"/>
        <v>0.26089882078487592</v>
      </c>
      <c r="W188" s="229">
        <f t="shared" si="13"/>
        <v>8.3218840715129305E-2</v>
      </c>
      <c r="X188" s="99"/>
      <c r="Y188" s="103"/>
      <c r="Z188" s="104"/>
      <c r="AA188" s="104"/>
    </row>
    <row r="189" spans="2:27">
      <c r="B189" s="201">
        <v>42795</v>
      </c>
      <c r="C189" s="90"/>
      <c r="D189" s="227">
        <v>3842.0091619999998</v>
      </c>
      <c r="E189" s="227">
        <v>2053.3649089999999</v>
      </c>
      <c r="F189" s="218"/>
      <c r="G189" s="227">
        <v>1727.0774670000001</v>
      </c>
      <c r="H189" s="227">
        <v>398.68384380000003</v>
      </c>
      <c r="I189" s="227">
        <f t="shared" si="9"/>
        <v>8021.1353818000007</v>
      </c>
      <c r="J189" s="218"/>
      <c r="K189" s="231">
        <f t="shared" si="16"/>
        <v>0.47898570203883345</v>
      </c>
      <c r="L189" s="231">
        <f t="shared" si="16"/>
        <v>0.25599429647567051</v>
      </c>
      <c r="M189" s="231"/>
      <c r="N189" s="231">
        <f t="shared" si="17"/>
        <v>0.21531583557593956</v>
      </c>
      <c r="O189" s="231">
        <f t="shared" si="17"/>
        <v>4.9704165909556369E-2</v>
      </c>
      <c r="P189" s="228">
        <f t="shared" si="10"/>
        <v>1</v>
      </c>
      <c r="Q189" s="218"/>
      <c r="R189" s="229">
        <f t="shared" si="14"/>
        <v>5.0410551985201835E-2</v>
      </c>
      <c r="S189" s="229">
        <f t="shared" si="14"/>
        <v>0.1348069880117182</v>
      </c>
      <c r="T189" s="231"/>
      <c r="U189" s="229">
        <f t="shared" si="15"/>
        <v>0.13684874189901919</v>
      </c>
      <c r="V189" s="229">
        <f t="shared" si="13"/>
        <v>0.25850060118850826</v>
      </c>
      <c r="W189" s="229">
        <f t="shared" si="13"/>
        <v>9.8328528743597321E-2</v>
      </c>
      <c r="X189" s="99"/>
      <c r="Y189" s="103"/>
      <c r="Z189" s="104"/>
      <c r="AA189" s="104"/>
    </row>
    <row r="190" spans="2:27">
      <c r="B190" s="201">
        <v>42826</v>
      </c>
      <c r="C190" s="90"/>
      <c r="D190" s="227">
        <v>3804.569434</v>
      </c>
      <c r="E190" s="227">
        <v>2050.6156099999998</v>
      </c>
      <c r="F190" s="227"/>
      <c r="G190" s="227">
        <v>1800.6855169999999</v>
      </c>
      <c r="H190" s="227">
        <v>394.1578217</v>
      </c>
      <c r="I190" s="227">
        <f t="shared" si="9"/>
        <v>8050.0283826999994</v>
      </c>
      <c r="J190" s="218"/>
      <c r="K190" s="231">
        <f t="shared" si="16"/>
        <v>0.47261565464492661</v>
      </c>
      <c r="L190" s="231">
        <f t="shared" si="16"/>
        <v>0.2547339602437797</v>
      </c>
      <c r="M190" s="231"/>
      <c r="N190" s="231">
        <f t="shared" si="17"/>
        <v>0.22368685318796919</v>
      </c>
      <c r="O190" s="231">
        <f t="shared" si="17"/>
        <v>4.8963531923324533E-2</v>
      </c>
      <c r="P190" s="228">
        <f t="shared" si="10"/>
        <v>1</v>
      </c>
      <c r="Q190" s="218"/>
      <c r="R190" s="229">
        <f t="shared" si="14"/>
        <v>3.6416095171009744E-2</v>
      </c>
      <c r="S190" s="229">
        <f t="shared" si="14"/>
        <v>0.14616920681451195</v>
      </c>
      <c r="T190" s="231"/>
      <c r="U190" s="229">
        <f t="shared" si="15"/>
        <v>0.193939402792078</v>
      </c>
      <c r="V190" s="229">
        <f t="shared" si="13"/>
        <v>0.24408287765105752</v>
      </c>
      <c r="W190" s="229">
        <f t="shared" si="13"/>
        <v>0.10501296648254055</v>
      </c>
      <c r="X190" s="99"/>
      <c r="Y190" s="103"/>
      <c r="Z190" s="104"/>
      <c r="AA190" s="104"/>
    </row>
    <row r="191" spans="2:27">
      <c r="B191" s="201">
        <v>42856</v>
      </c>
      <c r="C191" s="90"/>
      <c r="D191" s="227">
        <v>3808.9152340000001</v>
      </c>
      <c r="E191" s="227">
        <v>2041.287525</v>
      </c>
      <c r="F191" s="218"/>
      <c r="G191" s="227">
        <v>1769.941998</v>
      </c>
      <c r="H191" s="227">
        <v>393.5663447</v>
      </c>
      <c r="I191" s="227">
        <f t="shared" si="9"/>
        <v>8013.7111016999997</v>
      </c>
      <c r="J191" s="218"/>
      <c r="K191" s="236">
        <f t="shared" si="16"/>
        <v>0.47529979377369752</v>
      </c>
      <c r="L191" s="236">
        <f t="shared" si="16"/>
        <v>0.25472437165434736</v>
      </c>
      <c r="M191" s="236"/>
      <c r="N191" s="236">
        <f t="shared" si="17"/>
        <v>0.2208642132887135</v>
      </c>
      <c r="O191" s="236">
        <f t="shared" si="17"/>
        <v>4.9111621283241702E-2</v>
      </c>
      <c r="P191" s="228">
        <f t="shared" si="10"/>
        <v>1</v>
      </c>
      <c r="Q191" s="218"/>
      <c r="R191" s="229">
        <f t="shared" si="14"/>
        <v>3.9758520604987302E-2</v>
      </c>
      <c r="S191" s="229">
        <f t="shared" si="14"/>
        <v>0.13150196609714926</v>
      </c>
      <c r="T191" s="236"/>
      <c r="U191" s="229">
        <f>+G191/G179-1</f>
        <v>0.20316084300469117</v>
      </c>
      <c r="V191" s="229">
        <f t="shared" si="13"/>
        <v>0.24198372702633963</v>
      </c>
      <c r="W191" s="229">
        <f t="shared" si="13"/>
        <v>0.10453469409001492</v>
      </c>
      <c r="X191" s="108"/>
      <c r="Y191" s="109"/>
      <c r="Z191" s="110"/>
      <c r="AA191" s="110"/>
    </row>
    <row r="192" spans="2:27">
      <c r="B192" s="201">
        <v>42887</v>
      </c>
      <c r="C192" s="90"/>
      <c r="D192" s="227">
        <v>3821.6984940000002</v>
      </c>
      <c r="E192" s="227">
        <v>2035.042062</v>
      </c>
      <c r="F192" s="227"/>
      <c r="G192" s="227">
        <v>1854.7637669999999</v>
      </c>
      <c r="H192" s="227">
        <v>381.87885469999998</v>
      </c>
      <c r="I192" s="227">
        <f t="shared" si="9"/>
        <v>8093.3831777000014</v>
      </c>
      <c r="J192" s="218"/>
      <c r="K192" s="236">
        <f t="shared" si="16"/>
        <v>0.47220036542073873</v>
      </c>
      <c r="L192" s="236">
        <f t="shared" si="16"/>
        <v>0.25144516419378571</v>
      </c>
      <c r="M192" s="236"/>
      <c r="N192" s="236">
        <f t="shared" si="17"/>
        <v>0.22917038848605356</v>
      </c>
      <c r="O192" s="236">
        <f t="shared" si="17"/>
        <v>4.7184081899421859E-2</v>
      </c>
      <c r="P192" s="228">
        <f t="shared" si="10"/>
        <v>0.99999999999999978</v>
      </c>
      <c r="Q192" s="218"/>
      <c r="R192" s="229">
        <f t="shared" si="14"/>
        <v>2.1388048961675787E-2</v>
      </c>
      <c r="S192" s="229">
        <f t="shared" si="14"/>
        <v>0.11569319778883047</v>
      </c>
      <c r="T192" s="236"/>
      <c r="U192" s="229">
        <f t="shared" ref="U192:W207" si="18">+G192/G180-1</f>
        <v>0.23078303133214284</v>
      </c>
      <c r="V192" s="229">
        <f t="shared" si="13"/>
        <v>0.20433232757626829</v>
      </c>
      <c r="W192" s="229">
        <f t="shared" si="13"/>
        <v>9.5216927739209201E-2</v>
      </c>
      <c r="X192" s="99"/>
      <c r="Y192" s="103"/>
      <c r="Z192" s="104"/>
      <c r="AA192" s="104"/>
    </row>
    <row r="193" spans="2:27">
      <c r="B193" s="201">
        <v>42917</v>
      </c>
      <c r="C193" s="90"/>
      <c r="D193" s="227">
        <v>3822.8858420000001</v>
      </c>
      <c r="E193" s="227">
        <v>2070.7114069999998</v>
      </c>
      <c r="F193" s="227"/>
      <c r="G193" s="227">
        <v>1844.8488540000001</v>
      </c>
      <c r="H193" s="227">
        <v>373.60324630000002</v>
      </c>
      <c r="I193" s="227">
        <f t="shared" si="9"/>
        <v>8112.0493493000004</v>
      </c>
      <c r="J193" s="218"/>
      <c r="K193" s="236">
        <f t="shared" si="16"/>
        <v>0.47126018067553821</v>
      </c>
      <c r="L193" s="236">
        <f t="shared" si="16"/>
        <v>0.25526365999963796</v>
      </c>
      <c r="M193" s="236"/>
      <c r="N193" s="236">
        <f t="shared" si="17"/>
        <v>0.2274208124928622</v>
      </c>
      <c r="O193" s="236">
        <f t="shared" si="17"/>
        <v>4.6055346831961615E-2</v>
      </c>
      <c r="P193" s="228">
        <f t="shared" si="10"/>
        <v>1</v>
      </c>
      <c r="Q193" s="218"/>
      <c r="R193" s="229">
        <f t="shared" si="14"/>
        <v>1.1823172278461413E-2</v>
      </c>
      <c r="S193" s="229">
        <f t="shared" si="14"/>
        <v>0.14330819588076404</v>
      </c>
      <c r="T193" s="236"/>
      <c r="U193" s="229">
        <f t="shared" si="18"/>
        <v>0.19532562719939595</v>
      </c>
      <c r="V193" s="229">
        <f t="shared" si="13"/>
        <v>0.17845325944510737</v>
      </c>
      <c r="W193" s="229">
        <f t="shared" si="13"/>
        <v>8.8896741617261466E-2</v>
      </c>
      <c r="X193" s="99"/>
      <c r="Y193" s="103"/>
      <c r="Z193" s="104"/>
      <c r="AA193" s="104"/>
    </row>
    <row r="194" spans="2:27">
      <c r="B194" s="201">
        <v>42948</v>
      </c>
      <c r="C194" s="90"/>
      <c r="D194" s="227">
        <v>3895.0831400000002</v>
      </c>
      <c r="E194" s="227">
        <v>2098.6360850000001</v>
      </c>
      <c r="F194" s="227"/>
      <c r="G194" s="227">
        <v>1853.7199250000001</v>
      </c>
      <c r="H194" s="227">
        <v>373.953868</v>
      </c>
      <c r="I194" s="227">
        <f t="shared" si="9"/>
        <v>8221.3930180000007</v>
      </c>
      <c r="J194" s="218"/>
      <c r="K194" s="236">
        <f t="shared" si="16"/>
        <v>0.47377410755963933</v>
      </c>
      <c r="L194" s="236">
        <f t="shared" si="16"/>
        <v>0.25526526713967146</v>
      </c>
      <c r="M194" s="236"/>
      <c r="N194" s="236">
        <f t="shared" si="17"/>
        <v>0.22547516229201633</v>
      </c>
      <c r="O194" s="236">
        <f t="shared" si="17"/>
        <v>4.5485463008672816E-2</v>
      </c>
      <c r="P194" s="228">
        <f t="shared" si="10"/>
        <v>1</v>
      </c>
      <c r="Q194" s="218"/>
      <c r="R194" s="229">
        <f t="shared" si="14"/>
        <v>2.6131765748114377E-2</v>
      </c>
      <c r="S194" s="229">
        <f t="shared" si="14"/>
        <v>0.12403910395495776</v>
      </c>
      <c r="T194" s="236"/>
      <c r="U194" s="229">
        <f t="shared" si="18"/>
        <v>0.1830553299770068</v>
      </c>
      <c r="V194" s="229">
        <f t="shared" si="13"/>
        <v>0.17311018174042148</v>
      </c>
      <c r="W194" s="229">
        <f t="shared" si="13"/>
        <v>8.9127876503364734E-2</v>
      </c>
      <c r="X194" s="99"/>
      <c r="Y194" s="103"/>
      <c r="Z194" s="104"/>
      <c r="AA194" s="104"/>
    </row>
    <row r="195" spans="2:27">
      <c r="B195" s="201">
        <v>42979</v>
      </c>
      <c r="C195" s="90"/>
      <c r="D195" s="227">
        <v>3874.987224</v>
      </c>
      <c r="E195" s="227">
        <v>2116.698531</v>
      </c>
      <c r="F195" s="227"/>
      <c r="G195" s="227">
        <v>1869.1539749999999</v>
      </c>
      <c r="H195" s="227">
        <v>373.14745729999999</v>
      </c>
      <c r="I195" s="227">
        <f t="shared" si="9"/>
        <v>8233.9871873000011</v>
      </c>
      <c r="J195" s="218"/>
      <c r="K195" s="236">
        <f t="shared" si="16"/>
        <v>0.47060884791959984</v>
      </c>
      <c r="L195" s="236">
        <f t="shared" si="16"/>
        <v>0.25706847519325382</v>
      </c>
      <c r="M195" s="236"/>
      <c r="N195" s="236">
        <f t="shared" si="17"/>
        <v>0.22700472231520588</v>
      </c>
      <c r="O195" s="236">
        <f t="shared" si="17"/>
        <v>4.5317954571940308E-2</v>
      </c>
      <c r="P195" s="228">
        <f t="shared" si="10"/>
        <v>0.99999999999999989</v>
      </c>
      <c r="Q195" s="218"/>
      <c r="R195" s="229">
        <f t="shared" si="14"/>
        <v>1.6933261402664046E-2</v>
      </c>
      <c r="S195" s="229">
        <f t="shared" si="14"/>
        <v>0.132794374188697</v>
      </c>
      <c r="T195" s="236"/>
      <c r="U195" s="229">
        <f t="shared" si="18"/>
        <v>0.1682654386185336</v>
      </c>
      <c r="V195" s="229">
        <f t="shared" si="13"/>
        <v>-0.10987105726834145</v>
      </c>
      <c r="W195" s="229">
        <f t="shared" si="13"/>
        <v>6.9602779516538815E-2</v>
      </c>
      <c r="X195" s="99"/>
      <c r="Y195" s="103"/>
      <c r="Z195" s="104"/>
      <c r="AA195" s="104"/>
    </row>
    <row r="196" spans="2:27">
      <c r="B196" s="201">
        <v>43009</v>
      </c>
      <c r="C196" s="90"/>
      <c r="D196" s="227">
        <v>3840.692485</v>
      </c>
      <c r="E196" s="227">
        <v>2157.7192249999998</v>
      </c>
      <c r="F196" s="218"/>
      <c r="G196" s="227">
        <v>2279.6559590000002</v>
      </c>
      <c r="H196" s="227">
        <v>369.04061000000002</v>
      </c>
      <c r="I196" s="227">
        <f>SUM(D196:H196)</f>
        <v>8647.108279</v>
      </c>
      <c r="J196" s="218"/>
      <c r="K196" s="236">
        <f t="shared" si="16"/>
        <v>0.44415917565498081</v>
      </c>
      <c r="L196" s="236">
        <f t="shared" si="16"/>
        <v>0.2495307281210003</v>
      </c>
      <c r="M196" s="236"/>
      <c r="N196" s="236">
        <f t="shared" si="17"/>
        <v>0.26363217453125642</v>
      </c>
      <c r="O196" s="236">
        <f t="shared" si="17"/>
        <v>4.2677921692762466E-2</v>
      </c>
      <c r="P196" s="228">
        <f t="shared" si="10"/>
        <v>1</v>
      </c>
      <c r="Q196" s="218"/>
      <c r="R196" s="229">
        <f t="shared" ref="R196:S211" si="19">+D196/D184-1</f>
        <v>2.8770511774245389E-3</v>
      </c>
      <c r="S196" s="229">
        <f t="shared" si="19"/>
        <v>0.15681729953029522</v>
      </c>
      <c r="T196" s="236"/>
      <c r="U196" s="229">
        <f t="shared" si="18"/>
        <v>0.41412391012545813</v>
      </c>
      <c r="V196" s="229">
        <f t="shared" si="13"/>
        <v>-0.12003561022866138</v>
      </c>
      <c r="W196" s="229">
        <f t="shared" si="13"/>
        <v>0.11917286486206291</v>
      </c>
      <c r="X196" s="99"/>
      <c r="Y196" s="103"/>
      <c r="Z196" s="104"/>
      <c r="AA196" s="104"/>
    </row>
    <row r="197" spans="2:27">
      <c r="B197" s="201">
        <v>43040</v>
      </c>
      <c r="C197" s="90"/>
      <c r="D197" s="227">
        <v>3834.2242110000002</v>
      </c>
      <c r="E197" s="227">
        <v>2201.3427240000001</v>
      </c>
      <c r="F197" s="227"/>
      <c r="G197" s="227">
        <v>2298.516067</v>
      </c>
      <c r="H197" s="227">
        <v>367.8161872</v>
      </c>
      <c r="I197" s="227">
        <f>SUM(D197:H197)</f>
        <v>8701.8991892000013</v>
      </c>
      <c r="J197" s="218"/>
      <c r="K197" s="236">
        <f t="shared" ref="K197:L218" si="20">+D197/$I197</f>
        <v>0.44061924042497386</v>
      </c>
      <c r="L197" s="236">
        <f t="shared" si="20"/>
        <v>0.25297267597998663</v>
      </c>
      <c r="M197" s="236"/>
      <c r="N197" s="236">
        <f t="shared" ref="N197:O214" si="21">+G197/$I197</f>
        <v>0.26413958803989679</v>
      </c>
      <c r="O197" s="236">
        <f t="shared" si="21"/>
        <v>4.2268495555142685E-2</v>
      </c>
      <c r="P197" s="228">
        <f t="shared" si="10"/>
        <v>0.99999999999999989</v>
      </c>
      <c r="Q197" s="218"/>
      <c r="R197" s="229">
        <f t="shared" si="19"/>
        <v>-3.1201093172281702E-3</v>
      </c>
      <c r="S197" s="229">
        <f t="shared" si="19"/>
        <v>0.17465774257728928</v>
      </c>
      <c r="T197" s="236"/>
      <c r="U197" s="229">
        <f t="shared" si="18"/>
        <v>0.42575374512884046</v>
      </c>
      <c r="V197" s="229">
        <f t="shared" si="13"/>
        <v>-0.12288328628957479</v>
      </c>
      <c r="W197" s="229">
        <f t="shared" si="13"/>
        <v>0.12257340409701944</v>
      </c>
      <c r="X197" s="99"/>
      <c r="Y197" s="103"/>
      <c r="Z197" s="104"/>
      <c r="AA197" s="104"/>
    </row>
    <row r="198" spans="2:27">
      <c r="B198" s="201">
        <v>43070</v>
      </c>
      <c r="C198" s="90"/>
      <c r="D198" s="227">
        <v>3816.9064680000001</v>
      </c>
      <c r="E198" s="227">
        <v>2296.2030559999998</v>
      </c>
      <c r="F198" s="227"/>
      <c r="G198" s="227">
        <v>1967.3004000000001</v>
      </c>
      <c r="H198" s="227">
        <v>357.87123389999999</v>
      </c>
      <c r="I198" s="227">
        <f>SUM(D198:H198)</f>
        <v>8438.281157899999</v>
      </c>
      <c r="J198" s="218"/>
      <c r="K198" s="236">
        <f t="shared" si="20"/>
        <v>0.45233222223539876</v>
      </c>
      <c r="L198" s="236">
        <f t="shared" si="20"/>
        <v>0.27211739133037449</v>
      </c>
      <c r="M198" s="231"/>
      <c r="N198" s="236">
        <f t="shared" si="21"/>
        <v>0.23313994440185187</v>
      </c>
      <c r="O198" s="236">
        <f t="shared" si="21"/>
        <v>4.2410442032374984E-2</v>
      </c>
      <c r="P198" s="228">
        <f t="shared" si="10"/>
        <v>1</v>
      </c>
      <c r="Q198" s="218"/>
      <c r="R198" s="229">
        <f t="shared" si="19"/>
        <v>-1.2596629759933697E-2</v>
      </c>
      <c r="S198" s="229">
        <f t="shared" si="19"/>
        <v>0.19782630381653354</v>
      </c>
      <c r="T198" s="236"/>
      <c r="U198" s="229">
        <f t="shared" si="18"/>
        <v>0.14805370249706429</v>
      </c>
      <c r="V198" s="229">
        <f t="shared" si="18"/>
        <v>-0.14790029537230709</v>
      </c>
      <c r="W198" s="229">
        <f t="shared" si="18"/>
        <v>6.5956550896648647E-2</v>
      </c>
      <c r="X198" s="99"/>
      <c r="Y198" s="103"/>
      <c r="Z198" s="104"/>
      <c r="AA198" s="104"/>
    </row>
    <row r="199" spans="2:27">
      <c r="B199" s="201">
        <v>43101</v>
      </c>
      <c r="C199" s="90"/>
      <c r="D199" s="227">
        <v>3831.836894</v>
      </c>
      <c r="E199" s="227">
        <v>2362.0139100000001</v>
      </c>
      <c r="F199" s="227"/>
      <c r="G199" s="227">
        <v>1965.5163279999999</v>
      </c>
      <c r="H199" s="227">
        <v>349.79693210000005</v>
      </c>
      <c r="I199" s="233">
        <f>SUM(D199:H199)</f>
        <v>8509.1640640999995</v>
      </c>
      <c r="J199" s="218"/>
      <c r="K199" s="236">
        <f t="shared" si="20"/>
        <v>0.45031884038603121</v>
      </c>
      <c r="L199" s="236">
        <f t="shared" si="20"/>
        <v>0.27758471833505849</v>
      </c>
      <c r="M199" s="231"/>
      <c r="N199" s="236">
        <f t="shared" si="21"/>
        <v>0.2309881808828291</v>
      </c>
      <c r="O199" s="236">
        <f t="shared" si="21"/>
        <v>4.110826039608128E-2</v>
      </c>
      <c r="P199" s="228">
        <f t="shared" si="10"/>
        <v>1</v>
      </c>
      <c r="Q199" s="218"/>
      <c r="R199" s="229">
        <f t="shared" si="19"/>
        <v>-9.8104282461166648E-3</v>
      </c>
      <c r="S199" s="229">
        <f t="shared" si="19"/>
        <v>0.16733774403124735</v>
      </c>
      <c r="T199" s="236"/>
      <c r="U199" s="229">
        <f>+G199/G187-1</f>
        <v>0.17707918442692772</v>
      </c>
      <c r="V199" s="229">
        <f t="shared" si="18"/>
        <v>-0.12345053086286073</v>
      </c>
      <c r="W199" s="229">
        <f t="shared" si="18"/>
        <v>6.8707563352570222E-2</v>
      </c>
      <c r="X199" s="99"/>
      <c r="Y199" s="103"/>
      <c r="Z199" s="104"/>
      <c r="AA199" s="104"/>
    </row>
    <row r="200" spans="2:27">
      <c r="B200" s="201">
        <v>43132</v>
      </c>
      <c r="C200" s="90"/>
      <c r="D200" s="227">
        <v>3836.7511220000001</v>
      </c>
      <c r="E200" s="227">
        <v>2356.4531419999998</v>
      </c>
      <c r="F200" s="227"/>
      <c r="G200" s="227">
        <v>1959.028047</v>
      </c>
      <c r="H200" s="227">
        <v>350.04911630000004</v>
      </c>
      <c r="I200" s="233">
        <f t="shared" ref="I200:I232" si="22">SUM(D200:H200)</f>
        <v>8502.2814273000004</v>
      </c>
      <c r="J200" s="218"/>
      <c r="K200" s="236">
        <f t="shared" si="20"/>
        <v>0.45126136494148084</v>
      </c>
      <c r="L200" s="236">
        <f t="shared" si="20"/>
        <v>0.2771553920143901</v>
      </c>
      <c r="M200" s="231"/>
      <c r="N200" s="236">
        <f t="shared" si="21"/>
        <v>0.23041204454956657</v>
      </c>
      <c r="O200" s="236">
        <f t="shared" si="21"/>
        <v>4.1171198494562446E-2</v>
      </c>
      <c r="P200" s="228">
        <f t="shared" si="10"/>
        <v>0.99999999999999989</v>
      </c>
      <c r="Q200" s="218"/>
      <c r="R200" s="229">
        <f t="shared" si="19"/>
        <v>-8.7551327547813473E-3</v>
      </c>
      <c r="S200" s="229">
        <f t="shared" si="19"/>
        <v>0.13944989135640595</v>
      </c>
      <c r="T200" s="236"/>
      <c r="U200" s="229">
        <f t="shared" ref="U200:W215" si="23">+G200/G188-1</f>
        <v>0.15420240448734024</v>
      </c>
      <c r="V200" s="229">
        <f t="shared" si="18"/>
        <v>-0.12367143108990797</v>
      </c>
      <c r="W200" s="229">
        <f t="shared" si="18"/>
        <v>5.8096346820408096E-2</v>
      </c>
      <c r="X200" s="99"/>
      <c r="Y200" s="103"/>
      <c r="Z200" s="104"/>
      <c r="AA200" s="104"/>
    </row>
    <row r="201" spans="2:27">
      <c r="B201" s="201">
        <v>43160</v>
      </c>
      <c r="C201" s="90"/>
      <c r="D201" s="227">
        <v>3858.9578240000001</v>
      </c>
      <c r="E201" s="227">
        <v>2343.4736990000001</v>
      </c>
      <c r="F201" s="227"/>
      <c r="G201" s="227">
        <v>1956.2263089999999</v>
      </c>
      <c r="H201" s="227">
        <v>349.1432782</v>
      </c>
      <c r="I201" s="233">
        <f t="shared" si="22"/>
        <v>8507.8011102</v>
      </c>
      <c r="J201" s="218"/>
      <c r="K201" s="236">
        <f t="shared" si="20"/>
        <v>0.45357875366567946</v>
      </c>
      <c r="L201" s="236">
        <f t="shared" si="20"/>
        <v>0.2754499862708838</v>
      </c>
      <c r="M201" s="231"/>
      <c r="N201" s="236">
        <f t="shared" si="21"/>
        <v>0.22993324404994386</v>
      </c>
      <c r="O201" s="236">
        <f t="shared" si="21"/>
        <v>4.103801601349287E-2</v>
      </c>
      <c r="P201" s="228">
        <f t="shared" si="10"/>
        <v>1</v>
      </c>
      <c r="Q201" s="218"/>
      <c r="R201" s="229">
        <f t="shared" si="19"/>
        <v>4.4114059299060759E-3</v>
      </c>
      <c r="S201" s="229">
        <f t="shared" si="19"/>
        <v>0.14128457573636277</v>
      </c>
      <c r="T201" s="236"/>
      <c r="U201" s="229">
        <f t="shared" si="23"/>
        <v>0.1326801179324284</v>
      </c>
      <c r="V201" s="229">
        <f t="shared" si="18"/>
        <v>-0.12426027884102597</v>
      </c>
      <c r="W201" s="229">
        <f t="shared" si="18"/>
        <v>6.0672922876261026E-2</v>
      </c>
      <c r="X201" s="99"/>
      <c r="Y201" s="103"/>
      <c r="Z201" s="104"/>
      <c r="AA201" s="104"/>
    </row>
    <row r="202" spans="2:27">
      <c r="B202" s="201">
        <v>43191</v>
      </c>
      <c r="C202" s="90"/>
      <c r="D202" s="227">
        <v>3866.851236</v>
      </c>
      <c r="E202" s="227">
        <v>2355.5586950000002</v>
      </c>
      <c r="F202" s="227"/>
      <c r="G202" s="227">
        <v>1975.241833</v>
      </c>
      <c r="H202" s="227">
        <v>360.16814389999996</v>
      </c>
      <c r="I202" s="233">
        <f t="shared" si="22"/>
        <v>8557.8199079000005</v>
      </c>
      <c r="J202" s="218"/>
      <c r="K202" s="236">
        <f t="shared" si="20"/>
        <v>0.45185003629608805</v>
      </c>
      <c r="L202" s="236">
        <f t="shared" si="20"/>
        <v>0.27525219277230967</v>
      </c>
      <c r="M202" s="231"/>
      <c r="N202" s="236">
        <f t="shared" si="21"/>
        <v>0.23081133445874344</v>
      </c>
      <c r="O202" s="236">
        <f t="shared" si="21"/>
        <v>4.2086436472858826E-2</v>
      </c>
      <c r="P202" s="228">
        <f t="shared" si="10"/>
        <v>1</v>
      </c>
      <c r="Q202" s="218"/>
      <c r="R202" s="229">
        <f t="shared" si="19"/>
        <v>1.6370262937879687E-2</v>
      </c>
      <c r="S202" s="229">
        <f t="shared" si="19"/>
        <v>0.14870806772021039</v>
      </c>
      <c r="T202" s="236"/>
      <c r="U202" s="229">
        <f t="shared" si="23"/>
        <v>9.6938812664421503E-2</v>
      </c>
      <c r="V202" s="229">
        <f t="shared" si="18"/>
        <v>-8.623367577333052E-2</v>
      </c>
      <c r="W202" s="229">
        <f t="shared" si="18"/>
        <v>6.3079470165754437E-2</v>
      </c>
      <c r="X202" s="99"/>
      <c r="Y202" s="103"/>
      <c r="Z202" s="104"/>
      <c r="AA202" s="104"/>
    </row>
    <row r="203" spans="2:27">
      <c r="B203" s="201">
        <v>43221</v>
      </c>
      <c r="C203" s="90"/>
      <c r="D203" s="227">
        <v>3867.0480130000001</v>
      </c>
      <c r="E203" s="227">
        <v>2358.369111</v>
      </c>
      <c r="F203" s="227"/>
      <c r="G203" s="227">
        <v>1979.3012819999999</v>
      </c>
      <c r="H203" s="227">
        <v>359.87956050000003</v>
      </c>
      <c r="I203" s="233">
        <f t="shared" si="22"/>
        <v>8564.5979664999995</v>
      </c>
      <c r="J203" s="218"/>
      <c r="K203" s="236">
        <f t="shared" si="20"/>
        <v>0.45151541591628314</v>
      </c>
      <c r="L203" s="236">
        <f t="shared" si="20"/>
        <v>0.27536250040277943</v>
      </c>
      <c r="M203" s="231"/>
      <c r="N203" s="236">
        <f t="shared" si="21"/>
        <v>0.23110264950461643</v>
      </c>
      <c r="O203" s="236">
        <f t="shared" si="21"/>
        <v>4.201943417632107E-2</v>
      </c>
      <c r="P203" s="228">
        <f t="shared" si="10"/>
        <v>1.0000000000000002</v>
      </c>
      <c r="Q203" s="218"/>
      <c r="R203" s="229">
        <f t="shared" si="19"/>
        <v>1.526229265515866E-2</v>
      </c>
      <c r="S203" s="229">
        <f t="shared" si="19"/>
        <v>0.1553341124739398</v>
      </c>
      <c r="T203" s="236"/>
      <c r="U203" s="229">
        <f t="shared" si="23"/>
        <v>0.11828595752661486</v>
      </c>
      <c r="V203" s="229">
        <f t="shared" si="18"/>
        <v>-8.5593660773199742E-2</v>
      </c>
      <c r="W203" s="229">
        <f t="shared" si="18"/>
        <v>6.8743040247998932E-2</v>
      </c>
      <c r="X203" s="99"/>
      <c r="Y203" s="103"/>
      <c r="Z203" s="104"/>
      <c r="AA203" s="104"/>
    </row>
    <row r="204" spans="2:27">
      <c r="B204" s="201">
        <v>43252</v>
      </c>
      <c r="C204" s="90"/>
      <c r="D204" s="227">
        <v>3842.553484</v>
      </c>
      <c r="E204" s="227">
        <v>2319.2349610000001</v>
      </c>
      <c r="F204" s="227"/>
      <c r="G204" s="227">
        <v>1989.7104609999999</v>
      </c>
      <c r="H204" s="227">
        <v>353.44859780000002</v>
      </c>
      <c r="I204" s="233">
        <f t="shared" si="22"/>
        <v>8504.9475038</v>
      </c>
      <c r="J204" s="218"/>
      <c r="K204" s="236">
        <f t="shared" si="20"/>
        <v>0.45180214014056547</v>
      </c>
      <c r="L204" s="236">
        <f t="shared" si="20"/>
        <v>0.27269244871455922</v>
      </c>
      <c r="M204" s="231"/>
      <c r="N204" s="236">
        <f t="shared" si="21"/>
        <v>0.23394741238684891</v>
      </c>
      <c r="O204" s="236">
        <f t="shared" si="21"/>
        <v>4.1557998758026383E-2</v>
      </c>
      <c r="P204" s="228">
        <f t="shared" si="10"/>
        <v>0.99999999999999989</v>
      </c>
      <c r="Q204" s="218"/>
      <c r="R204" s="229">
        <f t="shared" si="19"/>
        <v>5.4569951116609783E-3</v>
      </c>
      <c r="S204" s="229">
        <f t="shared" si="19"/>
        <v>0.13964964376249833</v>
      </c>
      <c r="T204" s="236"/>
      <c r="U204" s="229">
        <f t="shared" si="23"/>
        <v>7.2756809465967853E-2</v>
      </c>
      <c r="V204" s="229">
        <f t="shared" si="18"/>
        <v>-7.4448366412784184E-2</v>
      </c>
      <c r="W204" s="229">
        <f t="shared" si="18"/>
        <v>5.0851951163513043E-2</v>
      </c>
      <c r="X204" s="99"/>
      <c r="Y204" s="103"/>
      <c r="Z204" s="104"/>
      <c r="AA204" s="104"/>
    </row>
    <row r="205" spans="2:27" ht="14.25" customHeight="1">
      <c r="B205" s="201">
        <v>43282</v>
      </c>
      <c r="C205" s="90"/>
      <c r="D205" s="227">
        <v>3852.4792480000001</v>
      </c>
      <c r="E205" s="227">
        <v>2316.5019499999999</v>
      </c>
      <c r="F205" s="227"/>
      <c r="G205" s="227">
        <v>1998.4238319999999</v>
      </c>
      <c r="H205" s="227">
        <v>348.05504989999997</v>
      </c>
      <c r="I205" s="233">
        <f t="shared" si="22"/>
        <v>8515.4600799</v>
      </c>
      <c r="J205" s="218"/>
      <c r="K205" s="236">
        <f t="shared" si="20"/>
        <v>0.45240999451027208</v>
      </c>
      <c r="L205" s="236">
        <f t="shared" si="20"/>
        <v>0.27203485522384169</v>
      </c>
      <c r="M205" s="231"/>
      <c r="N205" s="236">
        <f t="shared" si="21"/>
        <v>0.23468183906082832</v>
      </c>
      <c r="O205" s="236">
        <f t="shared" si="21"/>
        <v>4.0873311205057911E-2</v>
      </c>
      <c r="P205" s="228">
        <f t="shared" si="10"/>
        <v>1</v>
      </c>
      <c r="Q205" s="218"/>
      <c r="R205" s="229">
        <f t="shared" si="19"/>
        <v>7.7411168481342774E-3</v>
      </c>
      <c r="S205" s="229">
        <f t="shared" si="19"/>
        <v>0.11869859902693825</v>
      </c>
      <c r="T205" s="236"/>
      <c r="U205" s="229">
        <f t="shared" si="23"/>
        <v>8.3245290077297529E-2</v>
      </c>
      <c r="V205" s="229">
        <f t="shared" si="18"/>
        <v>-6.8383229142192969E-2</v>
      </c>
      <c r="W205" s="229">
        <f t="shared" si="18"/>
        <v>4.9729817118877584E-2</v>
      </c>
      <c r="X205" s="99"/>
      <c r="Y205" s="103"/>
      <c r="Z205" s="104"/>
      <c r="AA205" s="104"/>
    </row>
    <row r="206" spans="2:27">
      <c r="B206" s="201">
        <v>43313</v>
      </c>
      <c r="C206" s="90"/>
      <c r="D206" s="227">
        <v>3850.9384180000002</v>
      </c>
      <c r="E206" s="227">
        <v>2330.2050869999998</v>
      </c>
      <c r="F206" s="227"/>
      <c r="G206" s="227">
        <v>2008.4273519999999</v>
      </c>
      <c r="H206" s="227">
        <v>348.91246769999998</v>
      </c>
      <c r="I206" s="233">
        <f t="shared" si="22"/>
        <v>8538.4833246999988</v>
      </c>
      <c r="J206" s="218"/>
      <c r="K206" s="236">
        <f t="shared" si="20"/>
        <v>0.45100965494188672</v>
      </c>
      <c r="L206" s="236">
        <f t="shared" si="20"/>
        <v>0.27290620574958752</v>
      </c>
      <c r="M206" s="231"/>
      <c r="N206" s="236">
        <f t="shared" si="21"/>
        <v>0.23522062123024248</v>
      </c>
      <c r="O206" s="236">
        <f t="shared" si="21"/>
        <v>4.086351807828343E-2</v>
      </c>
      <c r="P206" s="228">
        <f t="shared" ref="P206:P232" si="24">+K206+L206+M206+N206+O206</f>
        <v>1</v>
      </c>
      <c r="Q206" s="218"/>
      <c r="R206" s="229">
        <f t="shared" si="19"/>
        <v>-1.1333447942782571E-2</v>
      </c>
      <c r="S206" s="229">
        <f t="shared" si="19"/>
        <v>0.11034261902534648</v>
      </c>
      <c r="T206" s="236"/>
      <c r="U206" s="229">
        <f t="shared" si="23"/>
        <v>8.3457821709501223E-2</v>
      </c>
      <c r="V206" s="229">
        <f t="shared" si="18"/>
        <v>-6.6963875608314405E-2</v>
      </c>
      <c r="W206" s="229">
        <f t="shared" si="18"/>
        <v>3.8568926945319104E-2</v>
      </c>
      <c r="X206" s="99"/>
      <c r="Y206" s="103"/>
      <c r="Z206" s="104"/>
      <c r="AA206" s="104"/>
    </row>
    <row r="207" spans="2:27">
      <c r="B207" s="201">
        <v>43344</v>
      </c>
      <c r="C207" s="90"/>
      <c r="D207" s="227">
        <v>3757.5772040000002</v>
      </c>
      <c r="E207" s="227">
        <v>2300.6240659999999</v>
      </c>
      <c r="F207" s="227"/>
      <c r="G207" s="227">
        <v>2017.2856320000001</v>
      </c>
      <c r="H207" s="227">
        <v>347.77727619999996</v>
      </c>
      <c r="I207" s="233">
        <f t="shared" si="22"/>
        <v>8423.2641781999992</v>
      </c>
      <c r="J207" s="218"/>
      <c r="K207" s="236">
        <f t="shared" si="20"/>
        <v>0.44609513895158059</v>
      </c>
      <c r="L207" s="236">
        <f t="shared" si="20"/>
        <v>0.27312737880810828</v>
      </c>
      <c r="M207" s="231"/>
      <c r="N207" s="236">
        <f t="shared" si="21"/>
        <v>0.23948977371751884</v>
      </c>
      <c r="O207" s="236">
        <f t="shared" si="21"/>
        <v>4.1287708522792392E-2</v>
      </c>
      <c r="P207" s="228">
        <f t="shared" si="24"/>
        <v>1</v>
      </c>
      <c r="Q207" s="218"/>
      <c r="R207" s="229">
        <f t="shared" si="19"/>
        <v>-3.0299459898296632E-2</v>
      </c>
      <c r="S207" s="229">
        <f t="shared" si="19"/>
        <v>8.6892645460053819E-2</v>
      </c>
      <c r="T207" s="236"/>
      <c r="U207" s="229">
        <f t="shared" si="23"/>
        <v>7.9250644399159409E-2</v>
      </c>
      <c r="V207" s="229">
        <f t="shared" si="18"/>
        <v>-6.7989693092302406E-2</v>
      </c>
      <c r="W207" s="229">
        <f t="shared" si="18"/>
        <v>2.2987282660815511E-2</v>
      </c>
      <c r="X207" s="99"/>
      <c r="Y207" s="103"/>
      <c r="Z207" s="104"/>
      <c r="AA207" s="104"/>
    </row>
    <row r="208" spans="2:27">
      <c r="B208" s="201">
        <v>43374</v>
      </c>
      <c r="C208" s="90"/>
      <c r="D208" s="227">
        <v>3772.1846129999999</v>
      </c>
      <c r="E208" s="227">
        <v>2296.3111880000001</v>
      </c>
      <c r="F208" s="227"/>
      <c r="G208" s="227">
        <v>1995.6498079999999</v>
      </c>
      <c r="H208" s="227">
        <v>343.27490649999999</v>
      </c>
      <c r="I208" s="233">
        <f t="shared" si="22"/>
        <v>8407.4205155</v>
      </c>
      <c r="J208" s="218"/>
      <c r="K208" s="236">
        <f t="shared" si="20"/>
        <v>0.4486732412213193</v>
      </c>
      <c r="L208" s="236">
        <f t="shared" si="20"/>
        <v>0.27312909872492985</v>
      </c>
      <c r="M208" s="231"/>
      <c r="N208" s="236">
        <f t="shared" si="21"/>
        <v>0.23736766875414417</v>
      </c>
      <c r="O208" s="236">
        <f t="shared" si="21"/>
        <v>4.082999129960671E-2</v>
      </c>
      <c r="P208" s="228">
        <f t="shared" si="24"/>
        <v>1</v>
      </c>
      <c r="Q208" s="218"/>
      <c r="R208" s="229">
        <f t="shared" si="19"/>
        <v>-1.7837374970154696E-2</v>
      </c>
      <c r="S208" s="229">
        <f t="shared" si="19"/>
        <v>6.4230768023119555E-2</v>
      </c>
      <c r="T208" s="236"/>
      <c r="U208" s="229">
        <f t="shared" si="23"/>
        <v>-0.12458290027438312</v>
      </c>
      <c r="V208" s="229">
        <f t="shared" si="23"/>
        <v>-6.9818070970563473E-2</v>
      </c>
      <c r="W208" s="229">
        <f t="shared" si="23"/>
        <v>-2.7718834524380287E-2</v>
      </c>
      <c r="X208" s="99"/>
      <c r="Y208" s="103"/>
      <c r="Z208" s="104"/>
      <c r="AA208" s="104"/>
    </row>
    <row r="209" spans="2:27">
      <c r="B209" s="201">
        <v>43405</v>
      </c>
      <c r="C209" s="90"/>
      <c r="D209" s="227">
        <v>3751.458275</v>
      </c>
      <c r="E209" s="227">
        <v>2318.3510580000002</v>
      </c>
      <c r="F209" s="227"/>
      <c r="G209" s="227">
        <v>2018.7301620000001</v>
      </c>
      <c r="H209" s="227">
        <v>349.23077519999998</v>
      </c>
      <c r="I209" s="233">
        <f t="shared" si="22"/>
        <v>8437.7702702000006</v>
      </c>
      <c r="J209" s="218"/>
      <c r="K209" s="236">
        <f t="shared" si="20"/>
        <v>0.44460303550206504</v>
      </c>
      <c r="L209" s="236">
        <f t="shared" si="20"/>
        <v>0.27475873172179271</v>
      </c>
      <c r="M209" s="231"/>
      <c r="N209" s="236">
        <f t="shared" si="21"/>
        <v>0.23924924445141951</v>
      </c>
      <c r="O209" s="236">
        <f t="shared" si="21"/>
        <v>4.1388988324722681E-2</v>
      </c>
      <c r="P209" s="228">
        <f t="shared" si="24"/>
        <v>0.99999999999999989</v>
      </c>
      <c r="Q209" s="218"/>
      <c r="R209" s="229">
        <f t="shared" si="19"/>
        <v>-2.1586097068229115E-2</v>
      </c>
      <c r="S209" s="229">
        <f t="shared" si="19"/>
        <v>5.3153165440494199E-2</v>
      </c>
      <c r="T209" s="236"/>
      <c r="U209" s="229">
        <f t="shared" si="23"/>
        <v>-0.12172458092284455</v>
      </c>
      <c r="V209" s="229">
        <f t="shared" si="23"/>
        <v>-5.0529075790495925E-2</v>
      </c>
      <c r="W209" s="229">
        <f t="shared" si="23"/>
        <v>-3.0353019870399511E-2</v>
      </c>
      <c r="X209" s="99"/>
      <c r="Y209" s="103"/>
      <c r="Z209" s="104"/>
      <c r="AA209" s="104"/>
    </row>
    <row r="210" spans="2:27">
      <c r="B210" s="201">
        <v>43435</v>
      </c>
      <c r="C210" s="90"/>
      <c r="D210" s="227">
        <v>3734.1287619999998</v>
      </c>
      <c r="E210" s="227">
        <v>2370.5157650000001</v>
      </c>
      <c r="F210" s="227"/>
      <c r="G210" s="227">
        <v>1988.3898610000001</v>
      </c>
      <c r="H210" s="227">
        <v>349.23077519999998</v>
      </c>
      <c r="I210" s="233">
        <f t="shared" si="22"/>
        <v>8442.2651631999997</v>
      </c>
      <c r="J210" s="218"/>
      <c r="K210" s="236">
        <f t="shared" si="20"/>
        <v>0.44231360775981554</v>
      </c>
      <c r="L210" s="236">
        <f t="shared" si="20"/>
        <v>0.28079143679745161</v>
      </c>
      <c r="M210" s="231"/>
      <c r="N210" s="236">
        <f t="shared" si="21"/>
        <v>0.23552800374802615</v>
      </c>
      <c r="O210" s="236">
        <f t="shared" si="21"/>
        <v>4.1366951694706749E-2</v>
      </c>
      <c r="P210" s="229">
        <f t="shared" si="24"/>
        <v>1</v>
      </c>
      <c r="Q210" s="218"/>
      <c r="R210" s="229">
        <f t="shared" si="19"/>
        <v>-2.1687119318743675E-2</v>
      </c>
      <c r="S210" s="229">
        <f t="shared" si="19"/>
        <v>3.2363300277743479E-2</v>
      </c>
      <c r="T210" s="236"/>
      <c r="U210" s="229">
        <f t="shared" si="23"/>
        <v>1.0720000361917226E-2</v>
      </c>
      <c r="V210" s="229">
        <f t="shared" si="23"/>
        <v>-2.4144043671345816E-2</v>
      </c>
      <c r="W210" s="243">
        <f>+I210/I198-1</f>
        <v>4.7213469490414717E-4</v>
      </c>
      <c r="X210" s="99"/>
      <c r="Y210" s="103"/>
      <c r="Z210" s="104"/>
      <c r="AA210" s="104"/>
    </row>
    <row r="211" spans="2:27">
      <c r="B211" s="201">
        <v>43466</v>
      </c>
      <c r="C211" s="90"/>
      <c r="D211" s="227">
        <v>3757.5548650000001</v>
      </c>
      <c r="E211" s="227">
        <v>2353.9001269999999</v>
      </c>
      <c r="F211" s="227"/>
      <c r="G211" s="227">
        <v>1995.6625489999999</v>
      </c>
      <c r="H211" s="227">
        <v>339.2457048</v>
      </c>
      <c r="I211" s="233">
        <f t="shared" si="22"/>
        <v>8446.3632457999993</v>
      </c>
      <c r="J211" s="218"/>
      <c r="K211" s="236">
        <f t="shared" si="20"/>
        <v>0.44487251562007646</v>
      </c>
      <c r="L211" s="236">
        <f t="shared" si="20"/>
        <v>0.27868800553545808</v>
      </c>
      <c r="M211" s="231"/>
      <c r="N211" s="236">
        <f t="shared" si="21"/>
        <v>0.23627477186614654</v>
      </c>
      <c r="O211" s="236">
        <f t="shared" si="21"/>
        <v>4.0164706978318955E-2</v>
      </c>
      <c r="P211" s="228">
        <f t="shared" si="24"/>
        <v>1</v>
      </c>
      <c r="Q211" s="218"/>
      <c r="R211" s="229">
        <f t="shared" si="19"/>
        <v>-1.9385488227933956E-2</v>
      </c>
      <c r="S211" s="229">
        <f t="shared" si="19"/>
        <v>-3.4351122851771221E-3</v>
      </c>
      <c r="T211" s="236"/>
      <c r="U211" s="229">
        <f t="shared" si="23"/>
        <v>1.5337558162477949E-2</v>
      </c>
      <c r="V211" s="229">
        <f t="shared" si="23"/>
        <v>-3.0163864607547941E-2</v>
      </c>
      <c r="W211" s="229">
        <f t="shared" si="23"/>
        <v>-7.3803745969542867E-3</v>
      </c>
      <c r="X211" s="99"/>
      <c r="Y211" s="103"/>
      <c r="Z211" s="104"/>
      <c r="AA211" s="104"/>
    </row>
    <row r="212" spans="2:27">
      <c r="B212" s="201">
        <v>43497</v>
      </c>
      <c r="C212" s="90"/>
      <c r="D212" s="227">
        <v>3796.8517889999998</v>
      </c>
      <c r="E212" s="227">
        <v>2336.5568010000002</v>
      </c>
      <c r="F212" s="227"/>
      <c r="G212" s="227">
        <v>2035.0659659999999</v>
      </c>
      <c r="H212" s="227">
        <v>341.18085020000001</v>
      </c>
      <c r="I212" s="233">
        <f t="shared" si="22"/>
        <v>8509.6554061999996</v>
      </c>
      <c r="J212" s="227"/>
      <c r="K212" s="236">
        <f t="shared" si="20"/>
        <v>0.44618161462021999</v>
      </c>
      <c r="L212" s="236">
        <f t="shared" si="20"/>
        <v>0.27457713496807662</v>
      </c>
      <c r="M212" s="231"/>
      <c r="N212" s="236">
        <f t="shared" si="21"/>
        <v>0.23914787013787694</v>
      </c>
      <c r="O212" s="236">
        <f t="shared" si="21"/>
        <v>4.0093380273826487E-2</v>
      </c>
      <c r="P212" s="228">
        <f t="shared" si="24"/>
        <v>1</v>
      </c>
      <c r="Q212" s="236"/>
      <c r="R212" s="229">
        <f t="shared" ref="R212:S227" si="25">+D212/D200-1</f>
        <v>-1.0399249711876446E-2</v>
      </c>
      <c r="S212" s="229">
        <f t="shared" si="25"/>
        <v>-8.4433425156559272E-3</v>
      </c>
      <c r="T212" s="236"/>
      <c r="U212" s="229">
        <f t="shared" si="23"/>
        <v>3.8814104329155663E-2</v>
      </c>
      <c r="V212" s="229">
        <f t="shared" si="23"/>
        <v>-2.5334347915907052E-2</v>
      </c>
      <c r="W212" s="229">
        <f t="shared" si="23"/>
        <v>8.6729414487773937E-4</v>
      </c>
      <c r="X212" s="99"/>
      <c r="Y212" s="103"/>
      <c r="Z212" s="104"/>
      <c r="AA212" s="104"/>
    </row>
    <row r="213" spans="2:27">
      <c r="B213" s="201">
        <v>43525</v>
      </c>
      <c r="C213" s="90"/>
      <c r="D213" s="227">
        <v>3783.2756979999999</v>
      </c>
      <c r="E213" s="227">
        <v>2320.2653319999999</v>
      </c>
      <c r="F213" s="227"/>
      <c r="G213" s="227">
        <v>2087.949091</v>
      </c>
      <c r="H213" s="227">
        <v>340.085442</v>
      </c>
      <c r="I213" s="233">
        <f t="shared" si="22"/>
        <v>8531.5755630000003</v>
      </c>
      <c r="J213" s="227"/>
      <c r="K213" s="236">
        <f t="shared" si="20"/>
        <v>0.44344396531016222</v>
      </c>
      <c r="L213" s="236">
        <f t="shared" si="20"/>
        <v>0.2719621147191848</v>
      </c>
      <c r="M213" s="231"/>
      <c r="N213" s="236">
        <f t="shared" si="21"/>
        <v>0.24473194611966889</v>
      </c>
      <c r="O213" s="236">
        <f t="shared" si="21"/>
        <v>3.9861973850983987E-2</v>
      </c>
      <c r="P213" s="229">
        <f t="shared" si="24"/>
        <v>0.99999999999999989</v>
      </c>
      <c r="Q213" s="236"/>
      <c r="R213" s="229">
        <f t="shared" si="25"/>
        <v>-1.9612063528994916E-2</v>
      </c>
      <c r="S213" s="229">
        <f t="shared" si="25"/>
        <v>-9.9034040833927417E-3</v>
      </c>
      <c r="T213" s="236"/>
      <c r="U213" s="229">
        <f t="shared" si="23"/>
        <v>6.7335144913440725E-2</v>
      </c>
      <c r="V213" s="229">
        <f t="shared" si="23"/>
        <v>-2.5943034752659355E-2</v>
      </c>
      <c r="W213" s="229">
        <f t="shared" si="23"/>
        <v>2.7944297818029984E-3</v>
      </c>
      <c r="X213" s="99"/>
      <c r="Y213" s="103"/>
      <c r="Z213" s="104"/>
      <c r="AA213" s="104"/>
    </row>
    <row r="214" spans="2:27">
      <c r="B214" s="201">
        <v>43556</v>
      </c>
      <c r="C214" s="90"/>
      <c r="D214" s="227">
        <v>3783.4595890000001</v>
      </c>
      <c r="E214" s="227">
        <v>2348.4088099999999</v>
      </c>
      <c r="F214" s="227"/>
      <c r="G214" s="227">
        <v>2102.2421079999999</v>
      </c>
      <c r="H214" s="227">
        <v>321.687881</v>
      </c>
      <c r="I214" s="233">
        <f t="shared" si="22"/>
        <v>8555.7983879999992</v>
      </c>
      <c r="J214" s="227"/>
      <c r="K214" s="236">
        <f t="shared" si="20"/>
        <v>0.44220999811151701</v>
      </c>
      <c r="L214" s="236">
        <f t="shared" si="20"/>
        <v>0.27448155081514997</v>
      </c>
      <c r="M214" s="231"/>
      <c r="N214" s="236">
        <f t="shared" si="21"/>
        <v>0.24570963604618309</v>
      </c>
      <c r="O214" s="236">
        <f t="shared" si="21"/>
        <v>3.7598815027149984E-2</v>
      </c>
      <c r="P214" s="228">
        <f t="shared" si="24"/>
        <v>1</v>
      </c>
      <c r="Q214" s="227"/>
      <c r="R214" s="229">
        <f t="shared" si="25"/>
        <v>-2.1565775849774593E-2</v>
      </c>
      <c r="S214" s="229">
        <f t="shared" si="25"/>
        <v>-3.0353244923070344E-3</v>
      </c>
      <c r="T214" s="236"/>
      <c r="U214" s="229">
        <f t="shared" si="23"/>
        <v>6.4296063843034101E-2</v>
      </c>
      <c r="V214" s="229">
        <f t="shared" si="23"/>
        <v>-0.10683971792542524</v>
      </c>
      <c r="W214" s="243">
        <f t="shared" si="23"/>
        <v>-2.3621902794834782E-4</v>
      </c>
      <c r="X214" s="99"/>
      <c r="Y214" s="103"/>
      <c r="Z214" s="104"/>
      <c r="AA214" s="104"/>
    </row>
    <row r="215" spans="2:27">
      <c r="B215" s="201">
        <v>43586</v>
      </c>
      <c r="C215" s="90"/>
      <c r="D215" s="227">
        <v>3815.6947679999998</v>
      </c>
      <c r="E215" s="227">
        <v>2327.1917250000001</v>
      </c>
      <c r="F215" s="218"/>
      <c r="G215" s="227">
        <v>2119.4833549999998</v>
      </c>
      <c r="H215" s="227">
        <v>324.60883919999998</v>
      </c>
      <c r="I215" s="233">
        <f t="shared" si="22"/>
        <v>8586.9786872000004</v>
      </c>
      <c r="J215" s="227"/>
      <c r="K215" s="236">
        <f t="shared" si="20"/>
        <v>0.44435824368445043</v>
      </c>
      <c r="L215" s="236">
        <f t="shared" si="20"/>
        <v>0.27101403296470034</v>
      </c>
      <c r="M215" s="231"/>
      <c r="N215" s="236">
        <f t="shared" ref="N215:O230" si="26">+G215/$I215</f>
        <v>0.24682527256756365</v>
      </c>
      <c r="O215" s="236">
        <f t="shared" si="26"/>
        <v>3.7802450783285549E-2</v>
      </c>
      <c r="P215" s="229">
        <f t="shared" si="24"/>
        <v>1</v>
      </c>
      <c r="Q215" s="227"/>
      <c r="R215" s="229">
        <f t="shared" si="25"/>
        <v>-1.3279701939920119E-2</v>
      </c>
      <c r="S215" s="229">
        <f t="shared" si="25"/>
        <v>-1.3219892447955295E-2</v>
      </c>
      <c r="T215" s="236"/>
      <c r="U215" s="229">
        <f t="shared" si="23"/>
        <v>7.0824019705757912E-2</v>
      </c>
      <c r="V215" s="229">
        <f t="shared" si="23"/>
        <v>-9.8007014488393107E-2</v>
      </c>
      <c r="W215" s="229">
        <f t="shared" si="23"/>
        <v>2.613166524283006E-3</v>
      </c>
      <c r="X215" s="99"/>
      <c r="Y215" s="103"/>
      <c r="Z215" s="104"/>
      <c r="AA215" s="104"/>
    </row>
    <row r="216" spans="2:27">
      <c r="B216" s="201">
        <v>43617</v>
      </c>
      <c r="C216" s="90"/>
      <c r="D216" s="227">
        <v>3761.9512829999999</v>
      </c>
      <c r="E216" s="227">
        <v>2338.0340630000001</v>
      </c>
      <c r="F216" s="218"/>
      <c r="G216" s="227">
        <v>2126.5578839999998</v>
      </c>
      <c r="H216" s="227">
        <v>320.90408380000002</v>
      </c>
      <c r="I216" s="233">
        <f t="shared" si="22"/>
        <v>8547.4473137999994</v>
      </c>
      <c r="J216" s="227"/>
      <c r="K216" s="236">
        <f t="shared" si="20"/>
        <v>0.44012570594337158</v>
      </c>
      <c r="L216" s="236">
        <f t="shared" si="20"/>
        <v>0.27353594320788666</v>
      </c>
      <c r="M216" s="231"/>
      <c r="N216" s="236">
        <f t="shared" si="26"/>
        <v>0.24879450038453421</v>
      </c>
      <c r="O216" s="236">
        <f t="shared" si="26"/>
        <v>3.7543850464207593E-2</v>
      </c>
      <c r="P216" s="228">
        <f t="shared" si="24"/>
        <v>1</v>
      </c>
      <c r="Q216" s="227"/>
      <c r="R216" s="229">
        <f t="shared" si="25"/>
        <v>-2.0976207965775706E-2</v>
      </c>
      <c r="S216" s="229">
        <f t="shared" si="25"/>
        <v>8.1057341391119753E-3</v>
      </c>
      <c r="T216" s="236"/>
      <c r="U216" s="229">
        <f t="shared" ref="U216:W231" si="27">+G216/G204-1</f>
        <v>6.8777556173284848E-2</v>
      </c>
      <c r="V216" s="229">
        <f t="shared" si="27"/>
        <v>-9.2077077692681697E-2</v>
      </c>
      <c r="W216" s="229">
        <f t="shared" si="27"/>
        <v>4.9970690566885079E-3</v>
      </c>
      <c r="X216" s="99"/>
      <c r="Y216" s="103"/>
      <c r="Z216" s="104"/>
      <c r="AA216" s="104"/>
    </row>
    <row r="217" spans="2:27">
      <c r="B217" s="201">
        <v>43647</v>
      </c>
      <c r="C217" s="90"/>
      <c r="D217" s="227">
        <v>3767.63877</v>
      </c>
      <c r="E217" s="227">
        <v>2318.9205310000002</v>
      </c>
      <c r="F217" s="218"/>
      <c r="G217" s="227">
        <v>2202.409275</v>
      </c>
      <c r="H217" s="227">
        <v>318.37448810000001</v>
      </c>
      <c r="I217" s="233">
        <f t="shared" si="22"/>
        <v>8607.3430640999995</v>
      </c>
      <c r="J217" s="227"/>
      <c r="K217" s="236">
        <f t="shared" si="20"/>
        <v>0.43772378327921935</v>
      </c>
      <c r="L217" s="236">
        <f t="shared" si="20"/>
        <v>0.26941188630808582</v>
      </c>
      <c r="M217" s="231"/>
      <c r="N217" s="236">
        <f t="shared" si="26"/>
        <v>0.25587562370854428</v>
      </c>
      <c r="O217" s="236">
        <f t="shared" si="26"/>
        <v>3.6988706704150623E-2</v>
      </c>
      <c r="P217" s="228">
        <f t="shared" si="24"/>
        <v>1</v>
      </c>
      <c r="Q217" s="227"/>
      <c r="R217" s="229">
        <f t="shared" si="25"/>
        <v>-2.2022306296405003E-2</v>
      </c>
      <c r="S217" s="229">
        <f t="shared" si="25"/>
        <v>1.0440660324073647E-3</v>
      </c>
      <c r="T217" s="236"/>
      <c r="U217" s="229">
        <f t="shared" si="27"/>
        <v>0.1020731637271628</v>
      </c>
      <c r="V217" s="229">
        <f t="shared" si="27"/>
        <v>-8.5275481015223087E-2</v>
      </c>
      <c r="W217" s="229">
        <f t="shared" si="27"/>
        <v>1.0790137389861121E-2</v>
      </c>
      <c r="X217" s="99"/>
      <c r="Y217" s="103"/>
      <c r="Z217" s="104"/>
      <c r="AA217" s="104"/>
    </row>
    <row r="218" spans="2:27">
      <c r="B218" s="201">
        <v>43678</v>
      </c>
      <c r="C218" s="90"/>
      <c r="D218" s="227">
        <v>3796.4914920000001</v>
      </c>
      <c r="E218" s="227">
        <v>2319.6794490000002</v>
      </c>
      <c r="F218" s="218"/>
      <c r="G218" s="227">
        <v>2226.2178309999999</v>
      </c>
      <c r="H218" s="227">
        <v>374.44601979999999</v>
      </c>
      <c r="I218" s="233">
        <f t="shared" si="22"/>
        <v>8716.8347917999999</v>
      </c>
      <c r="J218" s="218"/>
      <c r="K218" s="236">
        <f t="shared" si="20"/>
        <v>0.43553555650399522</v>
      </c>
      <c r="L218" s="236">
        <f t="shared" si="20"/>
        <v>0.26611488050480686</v>
      </c>
      <c r="M218" s="231"/>
      <c r="N218" s="236">
        <f t="shared" si="26"/>
        <v>0.25539291315859536</v>
      </c>
      <c r="O218" s="236">
        <f t="shared" si="26"/>
        <v>4.2956649832602598E-2</v>
      </c>
      <c r="P218" s="228">
        <f t="shared" si="24"/>
        <v>1</v>
      </c>
      <c r="Q218" s="218"/>
      <c r="R218" s="229">
        <f t="shared" si="25"/>
        <v>-1.4138612486116364E-2</v>
      </c>
      <c r="S218" s="229">
        <f t="shared" si="25"/>
        <v>-4.51704361076255E-3</v>
      </c>
      <c r="T218" s="236"/>
      <c r="U218" s="229">
        <f t="shared" si="27"/>
        <v>0.10843831557219308</v>
      </c>
      <c r="V218" s="229">
        <f t="shared" si="27"/>
        <v>7.3180394694161821E-2</v>
      </c>
      <c r="W218" s="229">
        <f t="shared" si="27"/>
        <v>2.0887956363874194E-2</v>
      </c>
      <c r="X218" s="99"/>
      <c r="Y218" s="103"/>
      <c r="Z218" s="104"/>
      <c r="AA218" s="104"/>
    </row>
    <row r="219" spans="2:27">
      <c r="B219" s="201">
        <v>43709</v>
      </c>
      <c r="C219" s="90"/>
      <c r="D219" s="227">
        <v>3772.7071129999999</v>
      </c>
      <c r="E219" s="227">
        <v>2321.5134250000001</v>
      </c>
      <c r="F219" s="218"/>
      <c r="G219" s="227">
        <v>2134.0690410000002</v>
      </c>
      <c r="H219" s="227">
        <v>375.01812519999999</v>
      </c>
      <c r="I219" s="233">
        <f t="shared" si="22"/>
        <v>8603.3077042000004</v>
      </c>
      <c r="J219" s="218"/>
      <c r="K219" s="236">
        <f t="shared" ref="K219:L232" si="28">+D219/$I219</f>
        <v>0.43851821214743059</v>
      </c>
      <c r="L219" s="236">
        <f t="shared" si="28"/>
        <v>0.26983963666284694</v>
      </c>
      <c r="M219" s="231"/>
      <c r="N219" s="236">
        <f t="shared" si="26"/>
        <v>0.24805215788785295</v>
      </c>
      <c r="O219" s="236">
        <f t="shared" si="26"/>
        <v>4.3589993301869467E-2</v>
      </c>
      <c r="P219" s="228">
        <f t="shared" si="24"/>
        <v>1</v>
      </c>
      <c r="Q219" s="218"/>
      <c r="R219" s="229">
        <f t="shared" si="25"/>
        <v>4.0265064903772796E-3</v>
      </c>
      <c r="S219" s="229">
        <f t="shared" si="25"/>
        <v>9.079866332233788E-3</v>
      </c>
      <c r="T219" s="236"/>
      <c r="U219" s="229">
        <f t="shared" si="27"/>
        <v>5.7891360126437474E-2</v>
      </c>
      <c r="V219" s="229">
        <f t="shared" si="27"/>
        <v>7.8328432776425316E-2</v>
      </c>
      <c r="W219" s="229">
        <f t="shared" si="27"/>
        <v>2.1374555301965525E-2</v>
      </c>
      <c r="X219" s="99"/>
      <c r="Y219" s="103"/>
      <c r="Z219" s="104"/>
      <c r="AA219" s="104"/>
    </row>
    <row r="220" spans="2:27">
      <c r="B220" s="201">
        <v>43739</v>
      </c>
      <c r="C220" s="90"/>
      <c r="D220" s="227">
        <v>3542.208537</v>
      </c>
      <c r="E220" s="227">
        <v>2351.7759080000001</v>
      </c>
      <c r="F220" s="218"/>
      <c r="G220" s="227">
        <v>2126.1848209999998</v>
      </c>
      <c r="H220" s="227">
        <v>374.39374079999999</v>
      </c>
      <c r="I220" s="233">
        <f t="shared" si="22"/>
        <v>8394.5630067999991</v>
      </c>
      <c r="J220" s="218"/>
      <c r="K220" s="236">
        <f t="shared" si="28"/>
        <v>0.42196461377806577</v>
      </c>
      <c r="L220" s="236">
        <f t="shared" si="28"/>
        <v>0.28015465559016578</v>
      </c>
      <c r="M220" s="231"/>
      <c r="N220" s="236">
        <f t="shared" si="26"/>
        <v>0.25328117964898089</v>
      </c>
      <c r="O220" s="236">
        <f t="shared" si="26"/>
        <v>4.4599550982787679E-2</v>
      </c>
      <c r="P220" s="228">
        <f t="shared" si="24"/>
        <v>1.0000000000000002</v>
      </c>
      <c r="Q220" s="218"/>
      <c r="R220" s="229">
        <f t="shared" si="25"/>
        <v>-6.096628335936638E-2</v>
      </c>
      <c r="S220" s="229">
        <f t="shared" si="25"/>
        <v>2.4153834327788726E-2</v>
      </c>
      <c r="T220" s="236"/>
      <c r="U220" s="229">
        <f t="shared" si="27"/>
        <v>6.5409779048769767E-2</v>
      </c>
      <c r="V220" s="229">
        <f t="shared" si="27"/>
        <v>9.065280831996958E-2</v>
      </c>
      <c r="W220" s="229">
        <f t="shared" si="27"/>
        <v>-1.5293048178447455E-3</v>
      </c>
      <c r="X220" s="99"/>
      <c r="Y220" s="103"/>
      <c r="Z220" s="104"/>
      <c r="AA220" s="104"/>
    </row>
    <row r="221" spans="2:27">
      <c r="B221" s="201">
        <v>43770</v>
      </c>
      <c r="C221" s="90"/>
      <c r="D221" s="227">
        <v>3559.12365</v>
      </c>
      <c r="E221" s="227">
        <v>2348.9739089999998</v>
      </c>
      <c r="F221" s="218"/>
      <c r="G221" s="227">
        <v>2133.3370329999998</v>
      </c>
      <c r="H221" s="227">
        <v>379.10515860000004</v>
      </c>
      <c r="I221" s="233">
        <f t="shared" si="22"/>
        <v>8420.539750599999</v>
      </c>
      <c r="J221" s="218"/>
      <c r="K221" s="236">
        <f t="shared" si="28"/>
        <v>0.4226716760937323</v>
      </c>
      <c r="L221" s="236">
        <f t="shared" si="28"/>
        <v>0.2789576415018557</v>
      </c>
      <c r="M221" s="231"/>
      <c r="N221" s="236">
        <f t="shared" si="26"/>
        <v>0.25334920280472406</v>
      </c>
      <c r="O221" s="236">
        <f t="shared" si="26"/>
        <v>4.5021479599688038E-2</v>
      </c>
      <c r="P221" s="228">
        <f t="shared" si="24"/>
        <v>1</v>
      </c>
      <c r="Q221" s="218"/>
      <c r="R221" s="229">
        <f t="shared" si="25"/>
        <v>-5.1269296071272397E-2</v>
      </c>
      <c r="S221" s="229">
        <f t="shared" si="25"/>
        <v>1.3208892973447073E-2</v>
      </c>
      <c r="T221" s="236"/>
      <c r="U221" s="229">
        <f t="shared" si="27"/>
        <v>5.6771763337828185E-2</v>
      </c>
      <c r="V221" s="229">
        <f t="shared" si="27"/>
        <v>8.5543387128157233E-2</v>
      </c>
      <c r="W221" s="229">
        <f t="shared" si="27"/>
        <v>-2.0420702446539707E-3</v>
      </c>
      <c r="X221" s="99"/>
      <c r="Y221" s="103"/>
      <c r="Z221" s="104"/>
      <c r="AA221" s="104"/>
    </row>
    <row r="222" spans="2:27">
      <c r="B222" s="201">
        <v>43800</v>
      </c>
      <c r="C222" s="90"/>
      <c r="D222" s="227">
        <v>3520.1634570000001</v>
      </c>
      <c r="E222" s="227">
        <v>2394.4791660000001</v>
      </c>
      <c r="F222" s="227"/>
      <c r="G222" s="227">
        <v>2170.6069940000002</v>
      </c>
      <c r="H222" s="227">
        <v>373.73745760000003</v>
      </c>
      <c r="I222" s="233">
        <f t="shared" si="22"/>
        <v>8458.9870745999997</v>
      </c>
      <c r="J222" s="218"/>
      <c r="K222" s="236">
        <f t="shared" si="28"/>
        <v>0.41614479676533356</v>
      </c>
      <c r="L222" s="236">
        <f t="shared" si="28"/>
        <v>0.28306925461441584</v>
      </c>
      <c r="M222" s="231"/>
      <c r="N222" s="236">
        <f t="shared" si="26"/>
        <v>0.25660365417955694</v>
      </c>
      <c r="O222" s="236">
        <f t="shared" si="26"/>
        <v>4.418229444069377E-2</v>
      </c>
      <c r="P222" s="229">
        <f t="shared" si="24"/>
        <v>1</v>
      </c>
      <c r="Q222" s="218"/>
      <c r="R222" s="229">
        <f t="shared" si="25"/>
        <v>-5.7299926873812468E-2</v>
      </c>
      <c r="S222" s="229">
        <f t="shared" si="25"/>
        <v>1.0108939731096944E-2</v>
      </c>
      <c r="T222" s="236"/>
      <c r="U222" s="229">
        <f t="shared" si="27"/>
        <v>9.1640546239940779E-2</v>
      </c>
      <c r="V222" s="229">
        <f t="shared" si="27"/>
        <v>7.017331844813901E-2</v>
      </c>
      <c r="W222" s="229">
        <f t="shared" si="27"/>
        <v>1.9807375244373926E-3</v>
      </c>
      <c r="X222" s="99"/>
      <c r="Y222" s="103"/>
      <c r="Z222" s="104"/>
      <c r="AA222" s="104"/>
    </row>
    <row r="223" spans="2:27">
      <c r="B223" s="201">
        <v>43831</v>
      </c>
      <c r="C223" s="90"/>
      <c r="D223" s="227">
        <v>3504.955723</v>
      </c>
      <c r="E223" s="227">
        <v>2393.0799080000002</v>
      </c>
      <c r="F223" s="227"/>
      <c r="G223" s="227">
        <v>2145.7666020000001</v>
      </c>
      <c r="H223" s="227">
        <v>374.86024430000003</v>
      </c>
      <c r="I223" s="233">
        <f t="shared" si="22"/>
        <v>8418.6624773000003</v>
      </c>
      <c r="J223" s="218"/>
      <c r="K223" s="236">
        <f t="shared" si="28"/>
        <v>0.41633165986292103</v>
      </c>
      <c r="L223" s="236">
        <f t="shared" si="28"/>
        <v>0.28425892051768054</v>
      </c>
      <c r="M223" s="231"/>
      <c r="N223" s="236">
        <f t="shared" si="26"/>
        <v>0.25488212739088001</v>
      </c>
      <c r="O223" s="236">
        <f t="shared" si="26"/>
        <v>4.4527292228518429E-2</v>
      </c>
      <c r="P223" s="228">
        <f t="shared" si="24"/>
        <v>1</v>
      </c>
      <c r="Q223" s="218"/>
      <c r="R223" s="229">
        <f t="shared" si="25"/>
        <v>-6.7224338985134136E-2</v>
      </c>
      <c r="S223" s="229">
        <f t="shared" si="25"/>
        <v>1.6644623342594533E-2</v>
      </c>
      <c r="T223" s="236"/>
      <c r="U223" s="229">
        <f t="shared" si="27"/>
        <v>7.5215147508387759E-2</v>
      </c>
      <c r="V223" s="229">
        <f t="shared" si="27"/>
        <v>0.10498154875975918</v>
      </c>
      <c r="W223" s="229">
        <f t="shared" si="27"/>
        <v>-3.2796089504880666E-3</v>
      </c>
      <c r="X223" s="99"/>
      <c r="Y223" s="103"/>
      <c r="Z223" s="104"/>
      <c r="AA223" s="104"/>
    </row>
    <row r="224" spans="2:27">
      <c r="B224" s="201">
        <v>43862</v>
      </c>
      <c r="C224" s="90"/>
      <c r="D224" s="227">
        <v>3553.2209800000001</v>
      </c>
      <c r="E224" s="227">
        <v>2389.5451079999998</v>
      </c>
      <c r="F224" s="227"/>
      <c r="G224" s="227">
        <v>2142.040806</v>
      </c>
      <c r="H224" s="227">
        <v>376.15121069999998</v>
      </c>
      <c r="I224" s="233">
        <f t="shared" si="22"/>
        <v>8460.9581047000011</v>
      </c>
      <c r="J224" s="218"/>
      <c r="K224" s="236">
        <f t="shared" si="28"/>
        <v>0.41995491952929204</v>
      </c>
      <c r="L224" s="236">
        <f t="shared" si="28"/>
        <v>0.28242015601904763</v>
      </c>
      <c r="M224" s="231"/>
      <c r="N224" s="236">
        <f t="shared" si="26"/>
        <v>0.25316764124031199</v>
      </c>
      <c r="O224" s="236">
        <f t="shared" si="26"/>
        <v>4.4457283211348217E-2</v>
      </c>
      <c r="P224" s="228">
        <f t="shared" si="24"/>
        <v>0.99999999999999989</v>
      </c>
      <c r="Q224" s="218"/>
      <c r="R224" s="229">
        <f t="shared" si="25"/>
        <v>-6.4166531257772941E-2</v>
      </c>
      <c r="S224" s="229">
        <f t="shared" si="25"/>
        <v>2.2677945161582169E-2</v>
      </c>
      <c r="T224" s="236"/>
      <c r="U224" s="229">
        <f t="shared" si="27"/>
        <v>5.2565784985468156E-2</v>
      </c>
      <c r="V224" s="229">
        <f t="shared" si="27"/>
        <v>0.10249801675416537</v>
      </c>
      <c r="W224" s="229">
        <f t="shared" si="27"/>
        <v>-5.722593827303335E-3</v>
      </c>
      <c r="X224" s="99"/>
      <c r="Y224" s="103"/>
      <c r="Z224" s="104"/>
      <c r="AA224" s="104"/>
    </row>
    <row r="225" spans="2:27">
      <c r="B225" s="201">
        <v>43891</v>
      </c>
      <c r="C225" s="90"/>
      <c r="D225" s="227">
        <v>3476.7388139999998</v>
      </c>
      <c r="E225" s="227">
        <v>2389.8441269999998</v>
      </c>
      <c r="F225" s="227"/>
      <c r="G225" s="227">
        <v>2105.2391729999999</v>
      </c>
      <c r="H225" s="227">
        <v>396.97928899999999</v>
      </c>
      <c r="I225" s="233">
        <f t="shared" si="22"/>
        <v>8368.8014029999995</v>
      </c>
      <c r="J225" s="218"/>
      <c r="K225" s="236">
        <f t="shared" si="28"/>
        <v>0.41544047308300069</v>
      </c>
      <c r="L225" s="236">
        <f t="shared" si="28"/>
        <v>0.28556587878203232</v>
      </c>
      <c r="M225" s="231"/>
      <c r="N225" s="236">
        <f t="shared" si="26"/>
        <v>0.25155802744289357</v>
      </c>
      <c r="O225" s="236">
        <f t="shared" si="26"/>
        <v>4.7435620692073438E-2</v>
      </c>
      <c r="P225" s="228">
        <f t="shared" si="24"/>
        <v>1</v>
      </c>
      <c r="Q225" s="218"/>
      <c r="R225" s="229">
        <f t="shared" si="25"/>
        <v>-8.10241992572861E-2</v>
      </c>
      <c r="S225" s="229">
        <f t="shared" si="25"/>
        <v>2.9987430334109666E-2</v>
      </c>
      <c r="T225" s="236"/>
      <c r="U225" s="229">
        <f t="shared" si="27"/>
        <v>8.2808925153050605E-3</v>
      </c>
      <c r="V225" s="229">
        <f t="shared" si="27"/>
        <v>0.16729280343614361</v>
      </c>
      <c r="W225" s="229">
        <f t="shared" si="27"/>
        <v>-1.9079026939165189E-2</v>
      </c>
      <c r="X225" s="99"/>
      <c r="Y225" s="103"/>
      <c r="Z225" s="104"/>
      <c r="AA225" s="104"/>
    </row>
    <row r="226" spans="2:27">
      <c r="B226" s="201">
        <v>43922</v>
      </c>
      <c r="C226" s="90"/>
      <c r="D226" s="227">
        <v>3440.0729719999999</v>
      </c>
      <c r="E226" s="227">
        <v>2390.7131979999999</v>
      </c>
      <c r="F226" s="227"/>
      <c r="G226" s="227">
        <v>2044.738425</v>
      </c>
      <c r="H226" s="227">
        <v>397.18567899999999</v>
      </c>
      <c r="I226" s="233">
        <f t="shared" si="22"/>
        <v>8272.7102739999991</v>
      </c>
      <c r="J226" s="218"/>
      <c r="K226" s="236">
        <f t="shared" si="28"/>
        <v>0.41583385106712617</v>
      </c>
      <c r="L226" s="236">
        <f t="shared" si="28"/>
        <v>0.28898790345815512</v>
      </c>
      <c r="M226" s="231"/>
      <c r="N226" s="236">
        <f t="shared" si="26"/>
        <v>0.24716669111770229</v>
      </c>
      <c r="O226" s="236">
        <f t="shared" si="26"/>
        <v>4.8011554357016518E-2</v>
      </c>
      <c r="P226" s="228">
        <f t="shared" si="24"/>
        <v>1</v>
      </c>
      <c r="Q226" s="218"/>
      <c r="R226" s="229">
        <f t="shared" si="25"/>
        <v>-9.0759953667368221E-2</v>
      </c>
      <c r="S226" s="229">
        <f t="shared" si="25"/>
        <v>1.8014064595508028E-2</v>
      </c>
      <c r="T226" s="236"/>
      <c r="U226" s="229">
        <f t="shared" si="27"/>
        <v>-2.7353501664328705E-2</v>
      </c>
      <c r="V226" s="229">
        <f t="shared" si="27"/>
        <v>0.23469270202317638</v>
      </c>
      <c r="W226" s="229">
        <f t="shared" si="27"/>
        <v>-3.3087282000128448E-2</v>
      </c>
      <c r="X226" s="99"/>
      <c r="Y226" s="103"/>
      <c r="Z226" s="104"/>
      <c r="AA226" s="104"/>
    </row>
    <row r="227" spans="2:27">
      <c r="B227" s="201">
        <v>43952</v>
      </c>
      <c r="C227" s="90"/>
      <c r="D227" s="227">
        <v>3429.481718</v>
      </c>
      <c r="E227" s="227">
        <v>2411.504011</v>
      </c>
      <c r="F227" s="218"/>
      <c r="G227" s="227">
        <v>2016.1182080000001</v>
      </c>
      <c r="H227" s="227">
        <v>393.01235000000003</v>
      </c>
      <c r="I227" s="233">
        <f t="shared" si="22"/>
        <v>8250.1162870000007</v>
      </c>
      <c r="J227" s="218"/>
      <c r="K227" s="236">
        <f t="shared" si="28"/>
        <v>0.41568889439824691</v>
      </c>
      <c r="L227" s="236">
        <f t="shared" si="28"/>
        <v>0.29229939640970781</v>
      </c>
      <c r="M227" s="231"/>
      <c r="N227" s="236">
        <f t="shared" si="26"/>
        <v>0.24437452005093172</v>
      </c>
      <c r="O227" s="236">
        <f t="shared" si="26"/>
        <v>4.7637189141113492E-2</v>
      </c>
      <c r="P227" s="228">
        <f t="shared" si="24"/>
        <v>0.99999999999999989</v>
      </c>
      <c r="Q227" s="218"/>
      <c r="R227" s="229">
        <f t="shared" si="25"/>
        <v>-0.1012169666292343</v>
      </c>
      <c r="S227" s="229">
        <f t="shared" si="25"/>
        <v>3.6229196371863059E-2</v>
      </c>
      <c r="T227" s="236"/>
      <c r="U227" s="229">
        <f t="shared" si="27"/>
        <v>-4.8769029846898571E-2</v>
      </c>
      <c r="V227" s="229">
        <f t="shared" si="27"/>
        <v>0.21072596472905913</v>
      </c>
      <c r="W227" s="229">
        <f t="shared" si="27"/>
        <v>-3.9229444077011233E-2</v>
      </c>
      <c r="X227" s="99"/>
      <c r="Y227" s="103"/>
      <c r="Z227" s="104"/>
      <c r="AA227" s="104"/>
    </row>
    <row r="228" spans="2:27">
      <c r="B228" s="201">
        <v>43983</v>
      </c>
      <c r="C228" s="90"/>
      <c r="D228" s="227">
        <v>3421.549798</v>
      </c>
      <c r="E228" s="227">
        <v>2396.100488</v>
      </c>
      <c r="F228" s="227"/>
      <c r="G228" s="227">
        <v>1999.1196540000001</v>
      </c>
      <c r="H228" s="227">
        <v>395.74516199999999</v>
      </c>
      <c r="I228" s="233">
        <f t="shared" si="22"/>
        <v>8212.5151019999994</v>
      </c>
      <c r="J228" s="218"/>
      <c r="K228" s="236">
        <f t="shared" si="28"/>
        <v>0.41662630211380042</v>
      </c>
      <c r="L228" s="236">
        <f t="shared" si="28"/>
        <v>0.29176207997675108</v>
      </c>
      <c r="M228" s="231"/>
      <c r="N228" s="236">
        <f t="shared" si="26"/>
        <v>0.24342355894275958</v>
      </c>
      <c r="O228" s="236">
        <f t="shared" si="26"/>
        <v>4.8188058966689012E-2</v>
      </c>
      <c r="P228" s="228">
        <f t="shared" si="24"/>
        <v>1</v>
      </c>
      <c r="Q228" s="218"/>
      <c r="R228" s="229">
        <f t="shared" ref="R228:S232" si="29">+D228/D216-1</f>
        <v>-9.0485351721126928E-2</v>
      </c>
      <c r="S228" s="229">
        <f t="shared" si="29"/>
        <v>2.4835576999889142E-2</v>
      </c>
      <c r="T228" s="236"/>
      <c r="U228" s="229">
        <f t="shared" si="27"/>
        <v>-5.9926997971149421E-2</v>
      </c>
      <c r="V228" s="229">
        <f t="shared" si="27"/>
        <v>0.233219463316783</v>
      </c>
      <c r="W228" s="229">
        <f t="shared" si="27"/>
        <v>-3.9185057187687611E-2</v>
      </c>
      <c r="X228" s="99"/>
      <c r="Y228" s="103"/>
      <c r="Z228" s="104"/>
      <c r="AA228" s="104"/>
    </row>
    <row r="229" spans="2:27">
      <c r="B229" s="201">
        <v>44013</v>
      </c>
      <c r="C229" s="90"/>
      <c r="D229" s="227">
        <v>3423.7177409999999</v>
      </c>
      <c r="E229" s="227">
        <v>2385.7148929999998</v>
      </c>
      <c r="F229" s="227"/>
      <c r="G229" s="227">
        <v>1986.282234</v>
      </c>
      <c r="H229" s="227">
        <v>457.52931999999998</v>
      </c>
      <c r="I229" s="233">
        <f t="shared" si="22"/>
        <v>8253.2441880000006</v>
      </c>
      <c r="J229" s="227"/>
      <c r="K229" s="236">
        <f t="shared" si="28"/>
        <v>0.4148329630156824</v>
      </c>
      <c r="L229" s="236">
        <f t="shared" si="28"/>
        <v>0.28906389277428218</v>
      </c>
      <c r="M229" s="231"/>
      <c r="N229" s="236">
        <f t="shared" si="26"/>
        <v>0.24066684430444965</v>
      </c>
      <c r="O229" s="236">
        <f t="shared" si="26"/>
        <v>5.5436299905585677E-2</v>
      </c>
      <c r="P229" s="228">
        <f t="shared" si="24"/>
        <v>0.99999999999999978</v>
      </c>
      <c r="Q229" s="236"/>
      <c r="R229" s="229">
        <f t="shared" si="29"/>
        <v>-9.1282909534344814E-2</v>
      </c>
      <c r="S229" s="229">
        <f t="shared" si="29"/>
        <v>2.8804075476961399E-2</v>
      </c>
      <c r="T229" s="236"/>
      <c r="U229" s="229">
        <f t="shared" si="27"/>
        <v>-9.8132097177986988E-2</v>
      </c>
      <c r="V229" s="229">
        <f t="shared" si="27"/>
        <v>0.43707909113713939</v>
      </c>
      <c r="W229" s="229">
        <f t="shared" si="27"/>
        <v>-4.1139161465155838E-2</v>
      </c>
      <c r="X229" s="99"/>
      <c r="Y229" s="103"/>
      <c r="Z229" s="104"/>
      <c r="AA229" s="104"/>
    </row>
    <row r="230" spans="2:27">
      <c r="B230" s="201">
        <v>44044</v>
      </c>
      <c r="C230" s="90"/>
      <c r="D230" s="227">
        <v>3432.5246200000001</v>
      </c>
      <c r="E230" s="227">
        <v>2392.8013390000001</v>
      </c>
      <c r="F230" s="227"/>
      <c r="G230" s="227">
        <v>1960.8665759999999</v>
      </c>
      <c r="H230" s="227">
        <v>461.49879399999998</v>
      </c>
      <c r="I230" s="233">
        <f t="shared" si="22"/>
        <v>8247.6913289999993</v>
      </c>
      <c r="J230" s="218"/>
      <c r="K230" s="236">
        <f t="shared" si="28"/>
        <v>0.41618005367523625</v>
      </c>
      <c r="L230" s="236">
        <f t="shared" si="28"/>
        <v>0.29011771216347376</v>
      </c>
      <c r="M230" s="231"/>
      <c r="N230" s="236">
        <f t="shared" si="26"/>
        <v>0.23774732804382817</v>
      </c>
      <c r="O230" s="236">
        <f t="shared" si="26"/>
        <v>5.5954906117461956E-2</v>
      </c>
      <c r="P230" s="228">
        <f t="shared" si="24"/>
        <v>1</v>
      </c>
      <c r="Q230" s="218"/>
      <c r="R230" s="229">
        <f t="shared" si="29"/>
        <v>-9.586927108014176E-2</v>
      </c>
      <c r="S230" s="229">
        <f t="shared" si="29"/>
        <v>3.1522411439874665E-2</v>
      </c>
      <c r="T230" s="236"/>
      <c r="U230" s="229">
        <f t="shared" si="27"/>
        <v>-0.11919375153005862</v>
      </c>
      <c r="V230" s="229">
        <f t="shared" si="27"/>
        <v>0.23248417554684342</v>
      </c>
      <c r="W230" s="229">
        <f t="shared" si="27"/>
        <v>-5.3820391690952762E-2</v>
      </c>
      <c r="X230" s="99"/>
      <c r="Y230" s="103"/>
      <c r="Z230" s="104"/>
      <c r="AA230" s="104"/>
    </row>
    <row r="231" spans="2:27">
      <c r="B231" s="201">
        <v>44075</v>
      </c>
      <c r="C231" s="90"/>
      <c r="D231" s="227">
        <v>3493.7394629999999</v>
      </c>
      <c r="E231" s="227">
        <v>2416.020595</v>
      </c>
      <c r="F231" s="227"/>
      <c r="G231" s="227">
        <v>1959.8839089999999</v>
      </c>
      <c r="H231" s="227">
        <v>490.42440900000003</v>
      </c>
      <c r="I231" s="233">
        <f t="shared" si="22"/>
        <v>8360.0683759999993</v>
      </c>
      <c r="J231" s="218"/>
      <c r="K231" s="236">
        <f t="shared" si="28"/>
        <v>0.41790800097159397</v>
      </c>
      <c r="L231" s="236">
        <f t="shared" si="28"/>
        <v>0.28899531515027888</v>
      </c>
      <c r="M231" s="231"/>
      <c r="N231" s="236">
        <f t="shared" ref="N231:O232" si="30">+G231/$I231</f>
        <v>0.23443395685930213</v>
      </c>
      <c r="O231" s="236">
        <f t="shared" si="30"/>
        <v>5.866272701882505E-2</v>
      </c>
      <c r="P231" s="228">
        <f t="shared" si="24"/>
        <v>1</v>
      </c>
      <c r="Q231" s="218"/>
      <c r="R231" s="229">
        <f t="shared" si="29"/>
        <v>-7.3943627651012922E-2</v>
      </c>
      <c r="S231" s="229">
        <f t="shared" si="29"/>
        <v>4.0709292904476779E-2</v>
      </c>
      <c r="T231" s="236"/>
      <c r="U231" s="229">
        <f t="shared" si="27"/>
        <v>-8.1621132518926887E-2</v>
      </c>
      <c r="V231" s="229">
        <f t="shared" si="27"/>
        <v>0.30773521610042986</v>
      </c>
      <c r="W231" s="229">
        <f t="shared" si="27"/>
        <v>-2.8272768633075374E-2</v>
      </c>
      <c r="X231" s="99"/>
      <c r="Y231" s="103"/>
      <c r="Z231" s="104"/>
      <c r="AA231" s="104"/>
    </row>
    <row r="232" spans="2:27">
      <c r="B232" s="201">
        <v>44105</v>
      </c>
      <c r="C232" s="90"/>
      <c r="D232" s="227">
        <v>3480.2382969999999</v>
      </c>
      <c r="E232" s="227">
        <v>2403.4990830000002</v>
      </c>
      <c r="F232" s="227"/>
      <c r="G232" s="227">
        <v>1973.451532</v>
      </c>
      <c r="H232" s="227">
        <v>493.04898600000001</v>
      </c>
      <c r="I232" s="233">
        <f t="shared" si="22"/>
        <v>8350.2378980000012</v>
      </c>
      <c r="J232" s="218"/>
      <c r="K232" s="236">
        <f t="shared" si="28"/>
        <v>0.41678313115289395</v>
      </c>
      <c r="L232" s="236">
        <f t="shared" si="28"/>
        <v>0.28783600088515704</v>
      </c>
      <c r="M232" s="231"/>
      <c r="N232" s="236">
        <f t="shared" si="30"/>
        <v>0.23633476747682475</v>
      </c>
      <c r="O232" s="236">
        <f t="shared" si="30"/>
        <v>5.904610048512416E-2</v>
      </c>
      <c r="P232" s="228">
        <f t="shared" si="24"/>
        <v>1</v>
      </c>
      <c r="Q232" s="218"/>
      <c r="R232" s="229">
        <f t="shared" si="29"/>
        <v>-1.7494802847628055E-2</v>
      </c>
      <c r="S232" s="229">
        <f t="shared" si="29"/>
        <v>2.1993241288021492E-2</v>
      </c>
      <c r="T232" s="236"/>
      <c r="U232" s="229">
        <f t="shared" ref="U232:W232" si="31">+G232/G220-1</f>
        <v>-7.1834436729806606E-2</v>
      </c>
      <c r="V232" s="229">
        <f t="shared" si="31"/>
        <v>0.31692635925605739</v>
      </c>
      <c r="W232" s="229">
        <f t="shared" si="31"/>
        <v>-5.2802163452811968E-3</v>
      </c>
      <c r="X232" s="99"/>
      <c r="Y232" s="103"/>
      <c r="Z232" s="104"/>
      <c r="AA232" s="104"/>
    </row>
    <row r="233" spans="2:27">
      <c r="B233" s="201">
        <v>44136</v>
      </c>
      <c r="C233" s="90"/>
      <c r="D233" s="227">
        <v>3372.068949</v>
      </c>
      <c r="E233" s="227">
        <v>2411.2238440000001</v>
      </c>
      <c r="F233" s="227"/>
      <c r="G233" s="227">
        <v>1994.1512110000001</v>
      </c>
      <c r="H233" s="227">
        <v>490.28410600000001</v>
      </c>
      <c r="I233" s="233">
        <v>8267.72811</v>
      </c>
      <c r="J233" s="218"/>
      <c r="K233" s="236">
        <v>0.40785919712592</v>
      </c>
      <c r="L233" s="236">
        <v>0.29164285664928574</v>
      </c>
      <c r="M233" s="231"/>
      <c r="N233" s="236">
        <v>0.24119699928061616</v>
      </c>
      <c r="O233" s="236">
        <v>5.9300946944178118E-2</v>
      </c>
      <c r="P233" s="228">
        <v>1</v>
      </c>
      <c r="Q233" s="218"/>
      <c r="R233" s="229">
        <v>-5.2556392919925643E-2</v>
      </c>
      <c r="S233" s="229">
        <v>2.6500905251221507E-2</v>
      </c>
      <c r="T233" s="236"/>
      <c r="U233" s="229">
        <v>-6.5243240916448175E-2</v>
      </c>
      <c r="V233" s="229">
        <v>0.29326677539966339</v>
      </c>
      <c r="W233" s="229">
        <v>-1.814748758701723E-2</v>
      </c>
      <c r="X233" s="99"/>
      <c r="Y233" s="103"/>
      <c r="Z233" s="104"/>
      <c r="AA233" s="104"/>
    </row>
    <row r="234" spans="2:27">
      <c r="B234" s="201">
        <v>44166</v>
      </c>
      <c r="C234" s="90"/>
      <c r="D234" s="227">
        <v>3412.6457909999999</v>
      </c>
      <c r="E234" s="227">
        <v>2412.5184829999998</v>
      </c>
      <c r="F234" s="227"/>
      <c r="G234" s="227">
        <v>2066.5053149999999</v>
      </c>
      <c r="H234" s="227">
        <v>488.59594900000002</v>
      </c>
      <c r="I234" s="233">
        <v>8380.2655379999997</v>
      </c>
      <c r="J234" s="218"/>
      <c r="K234" s="236">
        <v>0.40722406414516171</v>
      </c>
      <c r="L234" s="236">
        <v>0.28788091165614327</v>
      </c>
      <c r="M234" s="231"/>
      <c r="N234" s="236">
        <v>0.24659186581015949</v>
      </c>
      <c r="O234" s="236">
        <v>5.8303158388535545E-2</v>
      </c>
      <c r="P234" s="228">
        <v>1</v>
      </c>
      <c r="Q234" s="218"/>
      <c r="R234" s="229">
        <v>-3.0543373145413666E-2</v>
      </c>
      <c r="S234" s="229">
        <v>7.5337122394489864E-3</v>
      </c>
      <c r="T234" s="236"/>
      <c r="U234" s="229">
        <v>-4.795970863807153E-2</v>
      </c>
      <c r="V234" s="229">
        <v>0.30732400262359993</v>
      </c>
      <c r="W234" s="229">
        <v>-9.3062604193330234E-3</v>
      </c>
      <c r="X234" s="99"/>
      <c r="Y234" s="103"/>
      <c r="Z234" s="104"/>
      <c r="AA234" s="104"/>
    </row>
    <row r="235" spans="2:27">
      <c r="B235" s="201">
        <v>44197</v>
      </c>
      <c r="C235" s="90"/>
      <c r="D235" s="227">
        <v>3453.990495</v>
      </c>
      <c r="E235" s="227">
        <v>2425.0954510000001</v>
      </c>
      <c r="F235" s="227"/>
      <c r="G235" s="227">
        <v>2044.9950429999999</v>
      </c>
      <c r="H235" s="227">
        <v>491.36725799999999</v>
      </c>
      <c r="I235" s="233">
        <v>8415.4482470000003</v>
      </c>
      <c r="J235" s="218"/>
      <c r="K235" s="236">
        <v>0.41043452394010072</v>
      </c>
      <c r="L235" s="236">
        <v>0.28817186914131587</v>
      </c>
      <c r="M235" s="231"/>
      <c r="N235" s="236">
        <v>0.24300488613057711</v>
      </c>
      <c r="O235" s="236">
        <v>5.838872078800629E-2</v>
      </c>
      <c r="P235" s="228">
        <v>1</v>
      </c>
      <c r="Q235" s="218"/>
      <c r="R235" s="229">
        <v>-1.45409049436942E-2</v>
      </c>
      <c r="S235" s="229">
        <v>1.3378384437967572E-2</v>
      </c>
      <c r="T235" s="236"/>
      <c r="U235" s="229">
        <v>-4.6962963682105174E-2</v>
      </c>
      <c r="V235" s="229">
        <v>0.31080119983798449</v>
      </c>
      <c r="W235" s="229">
        <v>-3.8179821422545945E-4</v>
      </c>
      <c r="X235" s="99"/>
      <c r="Y235" s="103"/>
      <c r="Z235" s="104"/>
      <c r="AA235" s="104"/>
    </row>
    <row r="236" spans="2:27">
      <c r="B236" s="201">
        <v>44228</v>
      </c>
      <c r="C236" s="90"/>
      <c r="D236" s="227">
        <v>3433.614141</v>
      </c>
      <c r="E236" s="227">
        <v>2437.586076</v>
      </c>
      <c r="F236" s="227"/>
      <c r="G236" s="227">
        <v>2059.9853549999998</v>
      </c>
      <c r="H236" s="227">
        <v>476.85364199999998</v>
      </c>
      <c r="I236" s="227">
        <v>8408.0392139999985</v>
      </c>
      <c r="J236" s="244"/>
      <c r="K236" s="229">
        <v>0.40837275536046286</v>
      </c>
      <c r="L236" s="229">
        <v>0.28991135911226978</v>
      </c>
      <c r="M236" s="229"/>
      <c r="N236" s="229">
        <v>0.24500187291823924</v>
      </c>
      <c r="O236" s="229">
        <v>5.671401260902826E-2</v>
      </c>
      <c r="P236" s="229">
        <v>1</v>
      </c>
      <c r="Q236" s="244"/>
      <c r="R236" s="229">
        <v>-3.3661525605424125E-2</v>
      </c>
      <c r="S236" s="229">
        <v>2.0104649976752098E-2</v>
      </c>
      <c r="T236" s="229"/>
      <c r="U236" s="229">
        <v>-3.8307137179720119E-2</v>
      </c>
      <c r="V236" s="229">
        <v>0.26771795074804472</v>
      </c>
      <c r="W236" s="229">
        <v>-6.2544796990079421E-3</v>
      </c>
      <c r="X236" s="99"/>
      <c r="Y236" s="103"/>
      <c r="Z236" s="104"/>
      <c r="AA236" s="104"/>
    </row>
    <row r="237" spans="2:27">
      <c r="B237" s="201">
        <v>44256</v>
      </c>
      <c r="C237" s="90"/>
      <c r="D237" s="227">
        <v>3431.1236669999998</v>
      </c>
      <c r="E237" s="227">
        <v>2462.6817660000002</v>
      </c>
      <c r="F237" s="227"/>
      <c r="G237" s="227">
        <v>2050.023201</v>
      </c>
      <c r="H237" s="227">
        <v>474.94419199999999</v>
      </c>
      <c r="I237" s="227">
        <v>8418.7728260000004</v>
      </c>
      <c r="J237" s="244"/>
      <c r="K237" s="229">
        <v>0.40755627190741345</v>
      </c>
      <c r="L237" s="229">
        <v>0.29252265346730955</v>
      </c>
      <c r="M237" s="229"/>
      <c r="N237" s="229">
        <v>0.24350617879470976</v>
      </c>
      <c r="O237" s="229">
        <v>5.6414895830567212E-2</v>
      </c>
      <c r="P237" s="229">
        <v>1</v>
      </c>
      <c r="Q237" s="244"/>
      <c r="R237" s="229">
        <v>-1.3120095998099934E-2</v>
      </c>
      <c r="S237" s="229">
        <v>3.0477987320216782E-2</v>
      </c>
      <c r="T237" s="229"/>
      <c r="U237" s="229">
        <v>-2.622788550970967E-2</v>
      </c>
      <c r="V237" s="229">
        <v>0.19639539180090582</v>
      </c>
      <c r="W237" s="229">
        <v>5.9711565125786237E-3</v>
      </c>
      <c r="X237" s="99"/>
      <c r="Y237" s="103"/>
      <c r="Z237" s="104"/>
      <c r="AA237" s="104"/>
    </row>
    <row r="238" spans="2:27">
      <c r="B238" s="201">
        <v>44287</v>
      </c>
      <c r="C238" s="90"/>
      <c r="D238" s="227">
        <v>3368.4450350000002</v>
      </c>
      <c r="E238" s="227">
        <v>2474.2376220000001</v>
      </c>
      <c r="F238" s="227"/>
      <c r="G238" s="227">
        <v>2027.0321570000001</v>
      </c>
      <c r="H238" s="227">
        <v>486.60434099999998</v>
      </c>
      <c r="I238" s="227">
        <v>8356.319155000001</v>
      </c>
      <c r="J238" s="244"/>
      <c r="K238" s="229">
        <v>0.40310152981465436</v>
      </c>
      <c r="L238" s="229">
        <v>0.29609180502871779</v>
      </c>
      <c r="M238" s="229"/>
      <c r="N238" s="229">
        <v>0.24257476520474042</v>
      </c>
      <c r="O238" s="229">
        <v>5.8231899951887357E-2</v>
      </c>
      <c r="P238" s="229">
        <v>1</v>
      </c>
      <c r="Q238" s="244"/>
      <c r="R238" s="229">
        <v>-2.082163302435891E-2</v>
      </c>
      <c r="S238" s="229">
        <v>3.4937032208578689E-2</v>
      </c>
      <c r="T238" s="229"/>
      <c r="U238" s="229">
        <v>-8.6594293839808989E-3</v>
      </c>
      <c r="V238" s="229">
        <v>0.22513062964689623</v>
      </c>
      <c r="W238" s="229">
        <v>1.0106588799897009E-2</v>
      </c>
      <c r="X238" s="99"/>
      <c r="Y238" s="103"/>
      <c r="Z238" s="104"/>
      <c r="AA238" s="104"/>
    </row>
    <row r="239" spans="2:27">
      <c r="B239" s="201">
        <v>44317</v>
      </c>
      <c r="C239" s="90"/>
      <c r="D239" s="227">
        <v>3402.6374030000002</v>
      </c>
      <c r="E239" s="227">
        <v>2481.809276</v>
      </c>
      <c r="F239" s="227"/>
      <c r="G239" s="227">
        <v>2021.144057</v>
      </c>
      <c r="H239" s="227">
        <v>485.70146599999998</v>
      </c>
      <c r="I239" s="227">
        <v>8391.2922020000005</v>
      </c>
      <c r="J239" s="244"/>
      <c r="K239" s="229">
        <v>0.40549623598961404</v>
      </c>
      <c r="L239" s="229">
        <v>0.29576008274488158</v>
      </c>
      <c r="M239" s="229"/>
      <c r="N239" s="229">
        <v>0.24086207563100659</v>
      </c>
      <c r="O239" s="229">
        <v>5.7881605634497714E-2</v>
      </c>
      <c r="P239" s="229">
        <v>1</v>
      </c>
      <c r="Q239" s="244"/>
      <c r="R239" s="229">
        <v>-7.8275136616430263E-3</v>
      </c>
      <c r="S239" s="229">
        <v>2.9154114892326444E-2</v>
      </c>
      <c r="T239" s="229"/>
      <c r="U239" s="229">
        <v>2.4928344876096187E-3</v>
      </c>
      <c r="V239" s="229">
        <v>0.23584275659530785</v>
      </c>
      <c r="W239" s="229">
        <v>1.7111990920958942E-2</v>
      </c>
      <c r="X239" s="99"/>
      <c r="Y239" s="103"/>
      <c r="Z239" s="104"/>
      <c r="AA239" s="104"/>
    </row>
    <row r="240" spans="2:27">
      <c r="B240" s="201">
        <v>44348</v>
      </c>
      <c r="C240" s="90"/>
      <c r="D240" s="227">
        <v>3412.2580419999999</v>
      </c>
      <c r="E240" s="227">
        <v>2509.167688</v>
      </c>
      <c r="F240" s="227"/>
      <c r="G240" s="227">
        <v>2021.3681750000001</v>
      </c>
      <c r="H240" s="227">
        <v>496.95693699999998</v>
      </c>
      <c r="I240" s="227">
        <v>8439.7508420000013</v>
      </c>
      <c r="J240" s="244"/>
      <c r="K240" s="229">
        <v>0.40430791215056577</v>
      </c>
      <c r="L240" s="229">
        <v>0.29730352648720998</v>
      </c>
      <c r="M240" s="229"/>
      <c r="N240" s="229">
        <v>0.23950566940208254</v>
      </c>
      <c r="O240" s="229">
        <v>5.8882891960141577E-2</v>
      </c>
      <c r="P240" s="229">
        <v>1</v>
      </c>
      <c r="Q240" s="244"/>
      <c r="R240" s="229">
        <v>-2.7156570994323337E-3</v>
      </c>
      <c r="S240" s="229">
        <v>4.7188004245337867E-2</v>
      </c>
      <c r="T240" s="229"/>
      <c r="U240" s="229">
        <v>1.112915925541702E-2</v>
      </c>
      <c r="V240" s="229">
        <v>0.25574987319743903</v>
      </c>
      <c r="W240" s="229">
        <v>2.7669445617781951E-2</v>
      </c>
      <c r="X240" s="99"/>
      <c r="Y240" s="103"/>
      <c r="Z240" s="104"/>
      <c r="AA240" s="104"/>
    </row>
    <row r="241" spans="2:27">
      <c r="B241" s="201">
        <v>44378</v>
      </c>
      <c r="C241" s="90"/>
      <c r="D241" s="227">
        <v>3615.0062979999998</v>
      </c>
      <c r="E241" s="227">
        <v>2486.5736419999998</v>
      </c>
      <c r="F241" s="227"/>
      <c r="G241" s="227">
        <v>2027.691176</v>
      </c>
      <c r="H241" s="227">
        <v>498.10100299999999</v>
      </c>
      <c r="I241" s="227">
        <v>8627.3721189999997</v>
      </c>
      <c r="J241" s="244"/>
      <c r="K241" s="229">
        <v>0.41901592375257551</v>
      </c>
      <c r="L241" s="229">
        <v>0.28821912486234791</v>
      </c>
      <c r="M241" s="229"/>
      <c r="N241" s="229">
        <v>0.23502998920545345</v>
      </c>
      <c r="O241" s="229">
        <v>5.7734962179623123E-2</v>
      </c>
      <c r="P241" s="229">
        <v>1</v>
      </c>
      <c r="Q241" s="244"/>
      <c r="R241" s="229">
        <v>5.5871590905191892E-2</v>
      </c>
      <c r="S241" s="229">
        <v>4.2276111573907205E-2</v>
      </c>
      <c r="T241" s="229"/>
      <c r="U241" s="229">
        <v>2.084746129788928E-2</v>
      </c>
      <c r="V241" s="229">
        <v>8.8675591326037972E-2</v>
      </c>
      <c r="W241" s="229">
        <v>4.5331014383891866E-2</v>
      </c>
      <c r="X241" s="99"/>
      <c r="Y241" s="103"/>
      <c r="Z241" s="104"/>
      <c r="AA241" s="104"/>
    </row>
    <row r="242" spans="2:27">
      <c r="B242" s="201">
        <v>44409</v>
      </c>
      <c r="C242" s="90"/>
      <c r="D242" s="227">
        <v>3562.4294880000002</v>
      </c>
      <c r="E242" s="227">
        <v>2511.3200040000002</v>
      </c>
      <c r="F242" s="227"/>
      <c r="G242" s="227">
        <v>2042.4187879999999</v>
      </c>
      <c r="H242" s="227">
        <v>493.22257999999999</v>
      </c>
      <c r="I242" s="227">
        <v>8609.3908600000013</v>
      </c>
      <c r="J242" s="244"/>
      <c r="K242" s="229">
        <v>0.41378415104271382</v>
      </c>
      <c r="L242" s="229">
        <v>0.29169543407162718</v>
      </c>
      <c r="M242" s="229"/>
      <c r="N242" s="229">
        <v>0.23723150931493422</v>
      </c>
      <c r="O242" s="229">
        <v>5.7288905570724656E-2</v>
      </c>
      <c r="P242" s="229">
        <v>1</v>
      </c>
      <c r="Q242" s="244"/>
      <c r="R242" s="229">
        <v>3.7845283685102871E-2</v>
      </c>
      <c r="S242" s="229">
        <v>4.9531343479409573E-2</v>
      </c>
      <c r="T242" s="229"/>
      <c r="U242" s="229">
        <v>4.1589883268019046E-2</v>
      </c>
      <c r="V242" s="229">
        <v>6.8740777684459076E-2</v>
      </c>
      <c r="W242" s="229">
        <v>4.3854639628451819E-2</v>
      </c>
      <c r="X242" s="99"/>
      <c r="Y242" s="103"/>
      <c r="Z242" s="104"/>
      <c r="AA242" s="104"/>
    </row>
    <row r="243" spans="2:27">
      <c r="B243" s="201">
        <v>44440</v>
      </c>
      <c r="C243" s="90"/>
      <c r="D243" s="227">
        <v>3541.494952</v>
      </c>
      <c r="E243" s="227">
        <v>2470.1942330000002</v>
      </c>
      <c r="F243" s="227"/>
      <c r="G243" s="227">
        <v>2058.2216560000002</v>
      </c>
      <c r="H243" s="227">
        <v>493.946821</v>
      </c>
      <c r="I243" s="227">
        <v>8563.8576620000003</v>
      </c>
      <c r="J243" s="244"/>
      <c r="K243" s="229">
        <v>0.41353967940341974</v>
      </c>
      <c r="L243" s="229">
        <v>0.28844410200333853</v>
      </c>
      <c r="M243" s="229"/>
      <c r="N243" s="229">
        <v>0.24033814400405668</v>
      </c>
      <c r="O243" s="229">
        <v>5.7678074589185058E-2</v>
      </c>
      <c r="P243" s="229">
        <v>1</v>
      </c>
      <c r="Q243" s="244"/>
      <c r="R243" s="229">
        <v>1.3668875285564042E-2</v>
      </c>
      <c r="S243" s="229">
        <v>2.2422672270308253E-2</v>
      </c>
      <c r="T243" s="229"/>
      <c r="U243" s="229">
        <v>5.0175291785611753E-2</v>
      </c>
      <c r="V243" s="229">
        <v>7.1823749702473183E-3</v>
      </c>
      <c r="W243" s="229">
        <v>2.4376509477486819E-2</v>
      </c>
      <c r="X243" s="99"/>
      <c r="Y243" s="103"/>
      <c r="Z243" s="104"/>
      <c r="AA243" s="104"/>
    </row>
    <row r="244" spans="2:27">
      <c r="B244" s="201">
        <v>44470</v>
      </c>
      <c r="C244" s="90"/>
      <c r="D244" s="227">
        <v>3398.8934359999998</v>
      </c>
      <c r="E244" s="227">
        <v>2402.8969269999998</v>
      </c>
      <c r="F244" s="227"/>
      <c r="G244" s="227">
        <v>2064.9273659999999</v>
      </c>
      <c r="H244" s="227">
        <v>498.06867399999999</v>
      </c>
      <c r="I244" s="227">
        <v>8364.7864030000001</v>
      </c>
      <c r="J244" s="244"/>
      <c r="K244" s="229">
        <v>0.40633355978832875</v>
      </c>
      <c r="L244" s="229">
        <v>0.28726339337705137</v>
      </c>
      <c r="M244" s="229"/>
      <c r="N244" s="229">
        <v>0.24685954506374738</v>
      </c>
      <c r="O244" s="229">
        <v>5.9543501770872413E-2</v>
      </c>
      <c r="P244" s="229">
        <v>1</v>
      </c>
      <c r="Q244" s="244"/>
      <c r="R244" s="229">
        <v>-2.3373359539810901E-2</v>
      </c>
      <c r="S244" s="229">
        <v>-2.5053306833333622E-4</v>
      </c>
      <c r="T244" s="229"/>
      <c r="U244" s="229">
        <v>4.6353220495510827E-2</v>
      </c>
      <c r="V244" s="229">
        <v>1.0180911314154883E-2</v>
      </c>
      <c r="W244" s="229">
        <v>1.7422862890508206E-3</v>
      </c>
      <c r="X244" s="99"/>
      <c r="Y244" s="103"/>
      <c r="Z244" s="104"/>
      <c r="AA244" s="104"/>
    </row>
    <row r="245" spans="2:27">
      <c r="B245" s="201">
        <v>44501</v>
      </c>
      <c r="C245" s="90"/>
      <c r="D245" s="227">
        <v>3327.1922380000001</v>
      </c>
      <c r="E245" s="227">
        <v>2333.4973669999999</v>
      </c>
      <c r="F245" s="227"/>
      <c r="G245" s="227">
        <v>2065.8030659999999</v>
      </c>
      <c r="H245" s="227">
        <v>498.644226</v>
      </c>
      <c r="I245" s="227">
        <v>8225.1368970000003</v>
      </c>
      <c r="J245" s="244"/>
      <c r="K245" s="229">
        <v>0.40451511988980332</v>
      </c>
      <c r="L245" s="229">
        <v>0.28370316460642853</v>
      </c>
      <c r="M245" s="229"/>
      <c r="N245" s="229">
        <v>0.25115728672594761</v>
      </c>
      <c r="O245" s="229">
        <v>6.0624428777820497E-2</v>
      </c>
      <c r="P245" s="229">
        <v>1</v>
      </c>
      <c r="Q245" s="244"/>
      <c r="R245" s="229">
        <v>-1.3308361032566718E-2</v>
      </c>
      <c r="S245" s="229">
        <v>-3.2235280516743292E-2</v>
      </c>
      <c r="T245" s="229"/>
      <c r="U245" s="229">
        <v>3.5931003930273153E-2</v>
      </c>
      <c r="V245" s="229">
        <v>1.7051582740885252E-2</v>
      </c>
      <c r="W245" s="229">
        <v>-5.1515014080452115E-3</v>
      </c>
      <c r="X245" s="99"/>
      <c r="Y245" s="103"/>
      <c r="Z245" s="104"/>
      <c r="AA245" s="104"/>
    </row>
    <row r="246" spans="2:27">
      <c r="B246" s="201">
        <v>44531</v>
      </c>
      <c r="C246" s="90"/>
      <c r="D246" s="227">
        <v>3029.7351293800002</v>
      </c>
      <c r="E246" s="227">
        <v>2383.8748446100003</v>
      </c>
      <c r="F246" s="227"/>
      <c r="G246" s="227">
        <v>2068.8494392000002</v>
      </c>
      <c r="H246" s="227">
        <v>588.59890567999992</v>
      </c>
      <c r="I246" s="227">
        <v>8071.0583188700002</v>
      </c>
      <c r="J246" s="244"/>
      <c r="K246" s="229">
        <v>0.37538263381104925</v>
      </c>
      <c r="L246" s="229">
        <v>0.29536087467445754</v>
      </c>
      <c r="M246" s="229"/>
      <c r="N246" s="229">
        <v>0.2563293879766752</v>
      </c>
      <c r="O246" s="229">
        <v>7.2927103537818019E-2</v>
      </c>
      <c r="P246" s="229">
        <v>1</v>
      </c>
      <c r="Q246" s="244"/>
      <c r="R246" s="229">
        <v>-0.11220345886169347</v>
      </c>
      <c r="S246" s="229">
        <v>-1.1872919769046031E-2</v>
      </c>
      <c r="T246" s="229"/>
      <c r="U246" s="229">
        <v>1.1343422070997367E-3</v>
      </c>
      <c r="V246" s="229">
        <v>0.20467414206907364</v>
      </c>
      <c r="W246" s="229">
        <v>-3.6897067011529727E-2</v>
      </c>
      <c r="X246" s="99"/>
      <c r="Y246" s="103"/>
      <c r="Z246" s="104"/>
      <c r="AA246" s="104"/>
    </row>
    <row r="247" spans="2:27">
      <c r="B247" s="201">
        <v>44562</v>
      </c>
      <c r="C247" s="90"/>
      <c r="D247" s="227">
        <v>3042.7620149999998</v>
      </c>
      <c r="E247" s="227">
        <v>2197.404434</v>
      </c>
      <c r="F247" s="227"/>
      <c r="G247" s="227">
        <v>2055.4399360000002</v>
      </c>
      <c r="H247" s="227">
        <v>589.64989400000002</v>
      </c>
      <c r="I247" s="227">
        <v>7885.2562790000011</v>
      </c>
      <c r="J247" s="244"/>
      <c r="K247" s="229">
        <v>0.38587991402428828</v>
      </c>
      <c r="L247" s="229">
        <v>0.27867254484196324</v>
      </c>
      <c r="M247" s="229"/>
      <c r="N247" s="229">
        <v>0.26066875486013608</v>
      </c>
      <c r="O247" s="229">
        <v>7.4778786273612244E-2</v>
      </c>
      <c r="P247" s="229">
        <v>1</v>
      </c>
      <c r="Q247" s="244"/>
      <c r="R247" s="229">
        <v>-0.11905894952383189</v>
      </c>
      <c r="S247" s="229">
        <v>-9.3889507279439455E-2</v>
      </c>
      <c r="T247" s="229"/>
      <c r="U247" s="229">
        <v>5.1075395198405538E-3</v>
      </c>
      <c r="V247" s="229">
        <v>0.20001869151810681</v>
      </c>
      <c r="W247" s="229">
        <v>-6.3002225483236196E-2</v>
      </c>
      <c r="X247" s="99"/>
      <c r="Y247" s="103"/>
      <c r="Z247" s="104"/>
      <c r="AA247" s="104"/>
    </row>
    <row r="248" spans="2:27">
      <c r="B248" s="201">
        <v>44593</v>
      </c>
      <c r="C248" s="90"/>
      <c r="D248" s="227">
        <v>3054.9652329999999</v>
      </c>
      <c r="E248" s="227">
        <v>2193.7183020000002</v>
      </c>
      <c r="F248" s="227"/>
      <c r="G248" s="227">
        <v>2035.9627849999999</v>
      </c>
      <c r="H248" s="227">
        <v>600.83185500000002</v>
      </c>
      <c r="I248" s="227">
        <v>7885.4781750000002</v>
      </c>
      <c r="J248" s="244"/>
      <c r="K248" s="229">
        <v>0.38741661129510385</v>
      </c>
      <c r="L248" s="229">
        <v>0.27819724477266722</v>
      </c>
      <c r="M248" s="229"/>
      <c r="N248" s="229">
        <v>0.25819141716158511</v>
      </c>
      <c r="O248" s="229">
        <v>7.6194726770643817E-2</v>
      </c>
      <c r="P248" s="229">
        <v>1</v>
      </c>
      <c r="Q248" s="244"/>
      <c r="R248" s="229">
        <v>-0.11027707029704947</v>
      </c>
      <c r="S248" s="229">
        <v>-0.10004478463389443</v>
      </c>
      <c r="T248" s="229"/>
      <c r="U248" s="229">
        <v>-1.1661524651955579E-2</v>
      </c>
      <c r="V248" s="229">
        <v>0.25999216967289107</v>
      </c>
      <c r="W248" s="229">
        <v>-6.2150166727326428E-2</v>
      </c>
      <c r="X248" s="99"/>
      <c r="Y248" s="103"/>
      <c r="Z248" s="104"/>
      <c r="AA248" s="104"/>
    </row>
    <row r="249" spans="2:27">
      <c r="B249" s="201">
        <v>44621</v>
      </c>
      <c r="C249" s="90"/>
      <c r="D249" s="227">
        <v>3173.31628</v>
      </c>
      <c r="E249" s="227">
        <v>2191.7477309999999</v>
      </c>
      <c r="F249" s="227"/>
      <c r="G249" s="227">
        <v>2004.24972</v>
      </c>
      <c r="H249" s="227">
        <v>581.36996799999997</v>
      </c>
      <c r="I249" s="227">
        <v>7950.6836990000002</v>
      </c>
      <c r="J249" s="244"/>
      <c r="K249" s="229">
        <v>0.39912495580714963</v>
      </c>
      <c r="L249" s="229">
        <v>0.27566783109176735</v>
      </c>
      <c r="M249" s="229"/>
      <c r="N249" s="229">
        <v>0.25208520372305659</v>
      </c>
      <c r="O249" s="229">
        <v>7.3122009378026445E-2</v>
      </c>
      <c r="P249" s="229">
        <v>1</v>
      </c>
      <c r="Q249" s="244"/>
      <c r="R249" s="229">
        <v>-7.5137888348225434E-2</v>
      </c>
      <c r="S249" s="229">
        <v>-0.11001585293745186</v>
      </c>
      <c r="T249" s="229"/>
      <c r="U249" s="229">
        <v>-2.2328274615463717E-2</v>
      </c>
      <c r="V249" s="229">
        <v>0.22408059260992075</v>
      </c>
      <c r="W249" s="229">
        <v>-5.5600636419881E-2</v>
      </c>
      <c r="X249" s="99"/>
      <c r="Y249" s="103"/>
      <c r="Z249" s="104"/>
      <c r="AA249" s="104"/>
    </row>
    <row r="250" spans="2:27">
      <c r="B250" s="201">
        <v>44652</v>
      </c>
      <c r="C250" s="90"/>
      <c r="D250" s="227">
        <v>3123.5227140000002</v>
      </c>
      <c r="E250" s="227">
        <v>2179.8310919999999</v>
      </c>
      <c r="F250" s="227"/>
      <c r="G250" s="227">
        <v>1994.8980630000001</v>
      </c>
      <c r="H250" s="227">
        <v>577.46160599999996</v>
      </c>
      <c r="I250" s="227">
        <v>7875.7134749999996</v>
      </c>
      <c r="J250" s="244"/>
      <c r="K250" s="229">
        <v>0.39660187282270326</v>
      </c>
      <c r="L250" s="229">
        <v>0.27677887202467077</v>
      </c>
      <c r="M250" s="229"/>
      <c r="N250" s="229">
        <v>0.25329744020429845</v>
      </c>
      <c r="O250" s="229">
        <v>7.3321814948327582E-2</v>
      </c>
      <c r="P250" s="229">
        <v>1</v>
      </c>
      <c r="Q250" s="244"/>
      <c r="R250" s="229">
        <v>-7.2710796363046448E-2</v>
      </c>
      <c r="S250" s="229">
        <v>-0.11898878562925685</v>
      </c>
      <c r="T250" s="229"/>
      <c r="U250" s="229">
        <v>-1.5852779586663424E-2</v>
      </c>
      <c r="V250" s="229">
        <v>0.18671692244521099</v>
      </c>
      <c r="W250" s="229">
        <v>-5.751404070205135E-2</v>
      </c>
      <c r="X250" s="99"/>
      <c r="Y250" s="103"/>
      <c r="Z250" s="104"/>
      <c r="AA250" s="104"/>
    </row>
    <row r="251" spans="2:27">
      <c r="B251" s="201">
        <v>44682</v>
      </c>
      <c r="C251" s="90"/>
      <c r="D251" s="227">
        <v>3088.4625697399997</v>
      </c>
      <c r="E251" s="227">
        <v>2101.6845361999999</v>
      </c>
      <c r="F251" s="227"/>
      <c r="G251" s="227">
        <v>1986.55636875</v>
      </c>
      <c r="H251" s="227">
        <v>607.39296784999999</v>
      </c>
      <c r="I251" s="227">
        <v>7784.0964425399989</v>
      </c>
      <c r="J251" s="244"/>
      <c r="K251" s="229">
        <v>0.39676571231332475</v>
      </c>
      <c r="L251" s="229">
        <v>0.26999723753605076</v>
      </c>
      <c r="M251" s="229"/>
      <c r="N251" s="229">
        <v>0.25520706011470928</v>
      </c>
      <c r="O251" s="229">
        <v>7.802999003591532E-2</v>
      </c>
      <c r="P251" s="229">
        <v>1</v>
      </c>
      <c r="Q251" s="244"/>
      <c r="R251" s="229">
        <v>-9.233273959282351E-2</v>
      </c>
      <c r="S251" s="229">
        <v>-0.15316436419024815</v>
      </c>
      <c r="T251" s="229"/>
      <c r="U251" s="229">
        <v>-1.7112925785873312E-2</v>
      </c>
      <c r="V251" s="229">
        <v>0.25054794018266358</v>
      </c>
      <c r="W251" s="229">
        <v>-7.2360221148690451E-2</v>
      </c>
      <c r="X251" s="99"/>
      <c r="Y251" s="103"/>
      <c r="Z251" s="104"/>
      <c r="AA251" s="104"/>
    </row>
    <row r="252" spans="2:27">
      <c r="B252" s="201">
        <v>44713</v>
      </c>
      <c r="C252" s="90"/>
      <c r="D252" s="227">
        <v>3080.4047816999996</v>
      </c>
      <c r="E252" s="227">
        <v>2093.0471663600001</v>
      </c>
      <c r="F252" s="227"/>
      <c r="G252" s="227">
        <v>1943.5189893699999</v>
      </c>
      <c r="H252" s="227">
        <v>613.12857873000007</v>
      </c>
      <c r="I252" s="227">
        <v>7730.0995161599994</v>
      </c>
      <c r="J252" s="244"/>
      <c r="K252" s="229">
        <v>0.39849484152957193</v>
      </c>
      <c r="L252" s="229">
        <v>0.27076587590941409</v>
      </c>
      <c r="M252" s="229"/>
      <c r="N252" s="229">
        <v>0.2514222469331755</v>
      </c>
      <c r="O252" s="229">
        <v>7.9317035627838525E-2</v>
      </c>
      <c r="P252" s="229">
        <v>1</v>
      </c>
      <c r="Q252" s="244"/>
      <c r="R252" s="229">
        <v>-9.7253272236555111E-2</v>
      </c>
      <c r="S252" s="229">
        <v>-0.16584006068230539</v>
      </c>
      <c r="T252" s="229"/>
      <c r="U252" s="229">
        <v>-3.8513115321012759E-2</v>
      </c>
      <c r="V252" s="229">
        <v>0.23376601286883747</v>
      </c>
      <c r="W252" s="229">
        <v>-8.4084392907484595E-2</v>
      </c>
      <c r="X252" s="99"/>
      <c r="Y252" s="103"/>
      <c r="Z252" s="104"/>
      <c r="AA252" s="104"/>
    </row>
    <row r="253" spans="2:27">
      <c r="B253" s="201">
        <v>44743</v>
      </c>
      <c r="C253" s="90"/>
      <c r="D253" s="227">
        <v>3093.5037164299997</v>
      </c>
      <c r="E253" s="227">
        <v>2096.81184042</v>
      </c>
      <c r="F253" s="227"/>
      <c r="G253" s="227">
        <v>1939.95648349</v>
      </c>
      <c r="H253" s="227">
        <v>613.94808511999997</v>
      </c>
      <c r="I253" s="227">
        <v>7744.2201254599995</v>
      </c>
      <c r="J253" s="244"/>
      <c r="K253" s="229">
        <v>0.3994596830040712</v>
      </c>
      <c r="L253" s="229">
        <v>0.27075829540620805</v>
      </c>
      <c r="M253" s="229"/>
      <c r="N253" s="229">
        <v>0.2505037888982744</v>
      </c>
      <c r="O253" s="229">
        <v>7.927823269144639E-2</v>
      </c>
      <c r="P253" s="229">
        <v>1</v>
      </c>
      <c r="Q253" s="244"/>
      <c r="R253" s="229">
        <v>-0.14426049046125344</v>
      </c>
      <c r="S253" s="229">
        <v>-0.15674653466788413</v>
      </c>
      <c r="T253" s="229"/>
      <c r="U253" s="229">
        <v>-4.3268271593050578E-2</v>
      </c>
      <c r="V253" s="229">
        <v>0.23257749215975787</v>
      </c>
      <c r="W253" s="229">
        <v>-0.10236628041058304</v>
      </c>
      <c r="X253" s="99"/>
      <c r="Y253" s="103"/>
      <c r="Z253" s="104"/>
      <c r="AA253" s="104"/>
    </row>
    <row r="254" spans="2:27">
      <c r="B254" s="201">
        <v>44774</v>
      </c>
      <c r="C254" s="90"/>
      <c r="D254" s="227">
        <v>3173.6964079899999</v>
      </c>
      <c r="E254" s="227">
        <v>2092.1667285200001</v>
      </c>
      <c r="F254" s="227"/>
      <c r="G254" s="227">
        <v>1918.42916309</v>
      </c>
      <c r="H254" s="227">
        <v>669.36962426000002</v>
      </c>
      <c r="I254" s="227">
        <v>7853.6619238599997</v>
      </c>
      <c r="J254" s="244"/>
      <c r="K254" s="229">
        <v>0.40410402672772022</v>
      </c>
      <c r="L254" s="229">
        <v>0.26639378531992119</v>
      </c>
      <c r="M254" s="229"/>
      <c r="N254" s="229">
        <v>0.24427193093984245</v>
      </c>
      <c r="O254" s="229">
        <v>8.5230257012516172E-2</v>
      </c>
      <c r="P254" s="229">
        <v>1</v>
      </c>
      <c r="Q254" s="244"/>
      <c r="R254" s="229">
        <v>-0.10912021734589916</v>
      </c>
      <c r="S254" s="229">
        <v>-0.16690556154228764</v>
      </c>
      <c r="T254" s="229"/>
      <c r="U254" s="229">
        <v>-6.0707248502847144E-2</v>
      </c>
      <c r="V254" s="229">
        <v>0.3571349962526047</v>
      </c>
      <c r="W254" s="229">
        <v>-8.7779605831486363E-2</v>
      </c>
      <c r="X254" s="99"/>
      <c r="Y254" s="103"/>
      <c r="Z254" s="104"/>
      <c r="AA254" s="104"/>
    </row>
    <row r="255" spans="2:27">
      <c r="B255" s="201">
        <v>44805</v>
      </c>
      <c r="C255" s="90"/>
      <c r="D255" s="227">
        <v>3192.6308925500002</v>
      </c>
      <c r="E255" s="227">
        <v>2101.37243132</v>
      </c>
      <c r="F255" s="227"/>
      <c r="G255" s="227">
        <v>1884.9305801300002</v>
      </c>
      <c r="H255" s="227">
        <v>663.9310124299999</v>
      </c>
      <c r="I255" s="233">
        <v>7842.8649164299995</v>
      </c>
      <c r="J255" s="218"/>
      <c r="K255" s="230">
        <v>0.40707457371371591</v>
      </c>
      <c r="L255" s="230">
        <v>0.26793428851717688</v>
      </c>
      <c r="M255" s="230"/>
      <c r="N255" s="231">
        <v>0.24033699422531982</v>
      </c>
      <c r="O255" s="230">
        <v>8.4654143543787475E-2</v>
      </c>
      <c r="P255" s="230">
        <v>1</v>
      </c>
      <c r="Q255" s="218"/>
      <c r="R255" s="234">
        <v>-9.8507569311367948E-2</v>
      </c>
      <c r="S255" s="234">
        <v>-0.14930882630718223</v>
      </c>
      <c r="T255" s="234"/>
      <c r="U255" s="234">
        <v>-8.4194564450739584E-2</v>
      </c>
      <c r="V255" s="234">
        <v>0.34413459952199976</v>
      </c>
      <c r="W255" s="234">
        <v>-8.419018321255245E-2</v>
      </c>
      <c r="X255" s="99"/>
      <c r="Y255" s="103"/>
      <c r="Z255" s="104"/>
      <c r="AA255" s="104"/>
    </row>
    <row r="256" spans="2:27">
      <c r="B256" s="201">
        <v>44835</v>
      </c>
      <c r="C256" s="90"/>
      <c r="D256" s="227">
        <v>3209.8609310399997</v>
      </c>
      <c r="E256" s="227">
        <v>2086.94159984</v>
      </c>
      <c r="F256" s="227"/>
      <c r="G256" s="227">
        <v>1898.78665144</v>
      </c>
      <c r="H256" s="227">
        <v>665.51191320000009</v>
      </c>
      <c r="I256" s="233">
        <v>7861.1010955199999</v>
      </c>
      <c r="J256" s="218"/>
      <c r="K256" s="230">
        <v>0.40832205209385775</v>
      </c>
      <c r="L256" s="230">
        <v>0.26547700818010556</v>
      </c>
      <c r="M256" s="230"/>
      <c r="N256" s="231">
        <v>0.24154207258854724</v>
      </c>
      <c r="O256" s="230">
        <v>8.4658867137489408E-2</v>
      </c>
      <c r="P256" s="230">
        <v>1</v>
      </c>
      <c r="Q256" s="218"/>
      <c r="R256" s="234">
        <v>-5.5615896326088876E-2</v>
      </c>
      <c r="S256" s="234">
        <v>-0.1314893383939143</v>
      </c>
      <c r="T256" s="234"/>
      <c r="U256" s="234">
        <v>-8.0458381876081897E-2</v>
      </c>
      <c r="V256" s="234">
        <v>0.33618504423347884</v>
      </c>
      <c r="W256" s="234">
        <v>-6.0214963444775504E-2</v>
      </c>
      <c r="X256" s="99"/>
      <c r="Y256" s="103"/>
      <c r="Z256" s="104"/>
      <c r="AA256" s="104"/>
    </row>
    <row r="257" spans="2:27">
      <c r="B257" s="201">
        <v>44866</v>
      </c>
      <c r="C257" s="90"/>
      <c r="D257" s="227">
        <v>3212.0381858600003</v>
      </c>
      <c r="E257" s="227">
        <v>2128.71049404</v>
      </c>
      <c r="F257" s="227"/>
      <c r="G257" s="227">
        <v>1895.9603895799999</v>
      </c>
      <c r="H257" s="227">
        <v>662.86665082000002</v>
      </c>
      <c r="I257" s="233">
        <v>7899.5757203000003</v>
      </c>
      <c r="J257" s="218"/>
      <c r="K257" s="230">
        <v>0.40660894959280391</v>
      </c>
      <c r="L257" s="230">
        <v>0.26947149687669031</v>
      </c>
      <c r="M257" s="230"/>
      <c r="N257" s="231">
        <v>0.24000787595564657</v>
      </c>
      <c r="O257" s="230">
        <v>8.3911677574859234E-2</v>
      </c>
      <c r="P257" s="230">
        <v>1</v>
      </c>
      <c r="Q257" s="218"/>
      <c r="R257" s="234">
        <v>-3.4609978595411595E-2</v>
      </c>
      <c r="S257" s="234">
        <v>-8.7759633182392993E-2</v>
      </c>
      <c r="T257" s="234"/>
      <c r="U257" s="234">
        <v>-8.2216296032934677E-2</v>
      </c>
      <c r="V257" s="234">
        <v>0.32933786506935303</v>
      </c>
      <c r="W257" s="234">
        <v>-3.9581247191003421E-2</v>
      </c>
      <c r="X257" s="99"/>
      <c r="Y257" s="103"/>
      <c r="Z257" s="104"/>
      <c r="AA257" s="104"/>
    </row>
    <row r="258" spans="2:27">
      <c r="B258" s="201">
        <v>44896</v>
      </c>
      <c r="C258" s="90"/>
      <c r="D258" s="227">
        <v>3213.4031242800002</v>
      </c>
      <c r="E258" s="227">
        <v>2122.9344343399998</v>
      </c>
      <c r="F258" s="227"/>
      <c r="G258" s="227">
        <v>1917.37221707</v>
      </c>
      <c r="H258" s="227">
        <v>637.22573010000008</v>
      </c>
      <c r="I258" s="233">
        <v>7890.9355057900002</v>
      </c>
      <c r="J258" s="218"/>
      <c r="K258" s="230">
        <v>0.40722714333708021</v>
      </c>
      <c r="L258" s="230">
        <v>0.26903456919427227</v>
      </c>
      <c r="M258" s="230"/>
      <c r="N258" s="231">
        <v>0.2429841449930901</v>
      </c>
      <c r="O258" s="230">
        <v>8.0754142475557372E-2</v>
      </c>
      <c r="P258" s="230">
        <v>1</v>
      </c>
      <c r="Q258" s="218"/>
      <c r="R258" s="234">
        <v>-3.8937332298424887E-2</v>
      </c>
      <c r="S258" s="234">
        <v>-9.7949803845782557E-2</v>
      </c>
      <c r="T258" s="234"/>
      <c r="U258" s="234">
        <v>-7.3218098463084913E-2</v>
      </c>
      <c r="V258" s="234">
        <v>0.16190520219914406</v>
      </c>
      <c r="W258" s="234">
        <v>-5.0923446340519152E-2</v>
      </c>
      <c r="X258" s="99"/>
      <c r="Y258" s="103"/>
      <c r="Z258" s="104"/>
      <c r="AA258" s="104"/>
    </row>
    <row r="259" spans="2:27">
      <c r="B259" s="201">
        <v>44927</v>
      </c>
      <c r="C259" s="90"/>
      <c r="D259" s="227">
        <v>3220.6121273200001</v>
      </c>
      <c r="E259" s="227">
        <v>2146.7577747199998</v>
      </c>
      <c r="F259" s="227"/>
      <c r="G259" s="227">
        <v>1852.5078142899999</v>
      </c>
      <c r="H259" s="227">
        <v>637.13971208999999</v>
      </c>
      <c r="I259" s="233">
        <v>7857.0174284200002</v>
      </c>
      <c r="J259" s="218"/>
      <c r="K259" s="230">
        <v>0.40990263247610564</v>
      </c>
      <c r="L259" s="230">
        <v>0.27322807850150083</v>
      </c>
      <c r="M259" s="230"/>
      <c r="N259" s="231">
        <v>0.23577748568931561</v>
      </c>
      <c r="O259" s="230">
        <v>8.1091803333077889E-2</v>
      </c>
      <c r="P259" s="230">
        <v>1</v>
      </c>
      <c r="Q259" s="218"/>
      <c r="R259" s="234">
        <v>5.8450221030513339E-2</v>
      </c>
      <c r="S259" s="234">
        <v>-2.3048401330385326E-2</v>
      </c>
      <c r="T259" s="234"/>
      <c r="U259" s="234">
        <v>-9.8729288146905181E-2</v>
      </c>
      <c r="V259" s="234">
        <v>8.0539008949605639E-2</v>
      </c>
      <c r="W259" s="234">
        <v>-3.5812216598725133E-3</v>
      </c>
      <c r="X259" s="99"/>
      <c r="Y259" s="103"/>
      <c r="Z259" s="104"/>
      <c r="AA259" s="104"/>
    </row>
    <row r="260" spans="2:27">
      <c r="B260" s="201">
        <v>44958</v>
      </c>
      <c r="C260" s="90"/>
      <c r="D260" s="227">
        <v>3227.0703698800003</v>
      </c>
      <c r="E260" s="227">
        <v>2148.2728787399997</v>
      </c>
      <c r="F260" s="227"/>
      <c r="G260" s="227">
        <v>1857.1536814600001</v>
      </c>
      <c r="H260" s="227">
        <v>638.67496988999994</v>
      </c>
      <c r="I260" s="233">
        <v>7871.1718999700006</v>
      </c>
      <c r="J260" s="218"/>
      <c r="K260" s="230">
        <v>0.40998601109096594</v>
      </c>
      <c r="L260" s="230">
        <v>0.27292922909588435</v>
      </c>
      <c r="M260" s="230"/>
      <c r="N260" s="231">
        <v>0.23594373303765331</v>
      </c>
      <c r="O260" s="230">
        <v>8.1141026775496311E-2</v>
      </c>
      <c r="P260" s="230">
        <v>1</v>
      </c>
      <c r="Q260" s="218"/>
      <c r="R260" s="234">
        <v>5.6336201497065419E-2</v>
      </c>
      <c r="S260" s="234">
        <v>-2.0716161921224496E-2</v>
      </c>
      <c r="T260" s="234"/>
      <c r="U260" s="234">
        <v>-8.7825329994321355E-2</v>
      </c>
      <c r="V260" s="234">
        <v>6.4424319995529E-2</v>
      </c>
      <c r="W260" s="234">
        <v>-1.7113680676069665E-3</v>
      </c>
      <c r="X260" s="99"/>
      <c r="Y260" s="103"/>
      <c r="Z260" s="104"/>
      <c r="AA260" s="104"/>
    </row>
    <row r="261" spans="2:27" ht="18" customHeight="1">
      <c r="B261" s="201">
        <v>44986</v>
      </c>
      <c r="C261" s="90"/>
      <c r="D261" s="227">
        <v>3245.0156948400004</v>
      </c>
      <c r="E261" s="227">
        <v>2154.4678469999999</v>
      </c>
      <c r="F261" s="227"/>
      <c r="G261" s="227">
        <v>1865.0156409599999</v>
      </c>
      <c r="H261" s="227">
        <v>619.64253400999996</v>
      </c>
      <c r="I261" s="233">
        <v>7884.1417168099997</v>
      </c>
      <c r="J261" s="218"/>
      <c r="K261" s="230">
        <v>0.41158769228122971</v>
      </c>
      <c r="L261" s="230">
        <v>0.27326599703381771</v>
      </c>
      <c r="M261" s="230"/>
      <c r="N261" s="231">
        <v>0.23655277999170762</v>
      </c>
      <c r="O261" s="230">
        <v>7.8593530693244984E-2</v>
      </c>
      <c r="P261" s="230">
        <v>1</v>
      </c>
      <c r="Q261" s="218"/>
      <c r="R261" s="234">
        <v>2.2594474882649651E-2</v>
      </c>
      <c r="S261" s="234">
        <v>-1.700920371393011E-2</v>
      </c>
      <c r="T261" s="234"/>
      <c r="U261" s="234">
        <v>-6.9469426723238192E-2</v>
      </c>
      <c r="V261" s="234">
        <v>6.5831687697144092E-2</v>
      </c>
      <c r="W261" s="234">
        <v>-8.3693408119910329E-3</v>
      </c>
      <c r="X261" s="99"/>
      <c r="Y261" s="103"/>
      <c r="Z261" s="104"/>
      <c r="AA261" s="104"/>
    </row>
    <row r="262" spans="2:27" ht="18" customHeight="1">
      <c r="B262" s="201">
        <v>45017</v>
      </c>
      <c r="C262" s="90"/>
      <c r="D262" s="227">
        <v>3256.54595862</v>
      </c>
      <c r="E262" s="227">
        <v>2172.8865097299999</v>
      </c>
      <c r="F262" s="227"/>
      <c r="G262" s="227">
        <v>1900.0800810599999</v>
      </c>
      <c r="H262" s="227">
        <v>613.64238842999998</v>
      </c>
      <c r="I262" s="233">
        <v>7943.1549378399995</v>
      </c>
      <c r="J262" s="218"/>
      <c r="K262" s="230">
        <v>0.40998142225657758</v>
      </c>
      <c r="L262" s="230">
        <v>0.27355459219090572</v>
      </c>
      <c r="M262" s="230"/>
      <c r="N262" s="231">
        <v>0.23920974674789525</v>
      </c>
      <c r="O262" s="230">
        <v>7.7254238804621525E-2</v>
      </c>
      <c r="P262" s="230">
        <v>1</v>
      </c>
      <c r="Q262" s="218"/>
      <c r="R262" s="234">
        <v>4.2587570795501906E-2</v>
      </c>
      <c r="S262" s="234">
        <v>-3.1858352347191587E-3</v>
      </c>
      <c r="T262" s="234"/>
      <c r="U262" s="234">
        <v>-4.7530238931342006E-2</v>
      </c>
      <c r="V262" s="234">
        <v>6.2654870684768493E-2</v>
      </c>
      <c r="W262" s="234">
        <v>8.5632194369396064E-3</v>
      </c>
      <c r="X262" s="99"/>
      <c r="Y262" s="103"/>
      <c r="Z262" s="104"/>
      <c r="AA262" s="104"/>
    </row>
    <row r="263" spans="2:27" ht="18" customHeight="1">
      <c r="B263" s="201">
        <v>45047</v>
      </c>
      <c r="C263" s="90"/>
      <c r="D263" s="227">
        <v>3188.4235656399997</v>
      </c>
      <c r="E263" s="227">
        <v>2187.55652212</v>
      </c>
      <c r="F263" s="227"/>
      <c r="G263" s="227">
        <v>1880.6984984200001</v>
      </c>
      <c r="H263" s="227">
        <v>610.40823182000008</v>
      </c>
      <c r="I263" s="233">
        <v>7867.0868179999989</v>
      </c>
      <c r="J263" s="218"/>
      <c r="K263" s="230">
        <v>0.40528643440731382</v>
      </c>
      <c r="L263" s="230">
        <v>0.27806436775489013</v>
      </c>
      <c r="M263" s="230"/>
      <c r="N263" s="231">
        <v>0.2390590750971423</v>
      </c>
      <c r="O263" s="230">
        <v>7.7590122740653883E-2</v>
      </c>
      <c r="P263" s="230">
        <v>1</v>
      </c>
      <c r="Q263" s="218"/>
      <c r="R263" s="234">
        <v>3.2365940542518956E-2</v>
      </c>
      <c r="S263" s="234">
        <v>4.0858646690745903E-2</v>
      </c>
      <c r="T263" s="234"/>
      <c r="U263" s="234">
        <v>-5.3287121370036328E-2</v>
      </c>
      <c r="V263" s="234">
        <v>4.9642721098226428E-3</v>
      </c>
      <c r="W263" s="234">
        <v>1.0661529706448514E-2</v>
      </c>
      <c r="X263" s="99"/>
      <c r="Y263" s="103"/>
      <c r="Z263" s="104"/>
      <c r="AA263" s="104"/>
    </row>
    <row r="264" spans="2:27" ht="18" customHeight="1">
      <c r="B264" s="201">
        <v>45078</v>
      </c>
      <c r="C264" s="90"/>
      <c r="D264" s="227">
        <v>3197.4217056399998</v>
      </c>
      <c r="E264" s="227">
        <v>2190.9015443200001</v>
      </c>
      <c r="F264" s="227"/>
      <c r="G264" s="227">
        <v>1824.43700468</v>
      </c>
      <c r="H264" s="227">
        <v>604.74138944000003</v>
      </c>
      <c r="I264" s="233">
        <v>7817.5016440799991</v>
      </c>
      <c r="J264" s="218"/>
      <c r="K264" s="230">
        <v>0.40900812704802286</v>
      </c>
      <c r="L264" s="230">
        <v>0.28025597487134724</v>
      </c>
      <c r="M264" s="230"/>
      <c r="N264" s="231">
        <v>0.23337852523019309</v>
      </c>
      <c r="O264" s="230">
        <v>7.7357372850436909E-2</v>
      </c>
      <c r="P264" s="230">
        <v>1</v>
      </c>
      <c r="Q264" s="218"/>
      <c r="R264" s="234">
        <v>3.7987515353557377E-2</v>
      </c>
      <c r="S264" s="234">
        <v>4.6752113154801878E-2</v>
      </c>
      <c r="T264" s="234"/>
      <c r="U264" s="234">
        <v>-6.1271325539556942E-2</v>
      </c>
      <c r="V264" s="234">
        <v>-1.367933184157355E-2</v>
      </c>
      <c r="W264" s="234">
        <v>1.1306727389121418E-2</v>
      </c>
      <c r="X264" s="99"/>
      <c r="Y264" s="103"/>
      <c r="Z264" s="104"/>
      <c r="AA264" s="104"/>
    </row>
    <row r="265" spans="2:27" ht="18" customHeight="1">
      <c r="B265" s="201">
        <v>45108</v>
      </c>
      <c r="C265" s="90"/>
      <c r="D265" s="227">
        <v>3324.1725048799999</v>
      </c>
      <c r="E265" s="227">
        <v>2212.7062955799997</v>
      </c>
      <c r="F265" s="227"/>
      <c r="G265" s="227">
        <v>1780.5168877200001</v>
      </c>
      <c r="H265" s="227">
        <v>643.80940912000005</v>
      </c>
      <c r="I265" s="233">
        <v>7961.2050972999996</v>
      </c>
      <c r="J265" s="218"/>
      <c r="K265" s="230">
        <v>0.41754639709098507</v>
      </c>
      <c r="L265" s="230">
        <v>0.27793609994175722</v>
      </c>
      <c r="M265" s="230"/>
      <c r="N265" s="231">
        <v>0.22364916692371772</v>
      </c>
      <c r="O265" s="230">
        <v>8.0868336043540018E-2</v>
      </c>
      <c r="P265" s="230">
        <v>1</v>
      </c>
      <c r="Q265" s="218"/>
      <c r="R265" s="234">
        <v>7.4565544313035081E-2</v>
      </c>
      <c r="S265" s="234">
        <v>5.5271747767689838E-2</v>
      </c>
      <c r="T265" s="234"/>
      <c r="U265" s="234">
        <v>-8.2187202201137288E-2</v>
      </c>
      <c r="V265" s="234">
        <v>4.8638190628387479E-2</v>
      </c>
      <c r="W265" s="234">
        <v>2.8018957148007395E-2</v>
      </c>
      <c r="X265" s="99"/>
      <c r="Y265" s="103"/>
      <c r="Z265" s="104"/>
      <c r="AA265" s="104"/>
    </row>
    <row r="266" spans="2:27" ht="18" customHeight="1">
      <c r="B266" s="201">
        <v>45139</v>
      </c>
      <c r="C266" s="90"/>
      <c r="D266" s="227">
        <v>3324.4288331100001</v>
      </c>
      <c r="E266" s="227">
        <v>2211.4899287199996</v>
      </c>
      <c r="F266" s="227"/>
      <c r="G266" s="227">
        <v>1806.06310983</v>
      </c>
      <c r="H266" s="227">
        <v>643.51285469000004</v>
      </c>
      <c r="I266" s="233">
        <v>7985.4947263499998</v>
      </c>
      <c r="J266" s="218"/>
      <c r="K266" s="230">
        <v>0.41630843761505132</v>
      </c>
      <c r="L266" s="230">
        <v>0.27693837445320368</v>
      </c>
      <c r="M266" s="230"/>
      <c r="N266" s="231">
        <v>0.22616796726074767</v>
      </c>
      <c r="O266" s="230">
        <v>8.0585220670997312E-2</v>
      </c>
      <c r="P266" s="230">
        <v>1</v>
      </c>
      <c r="Q266" s="218"/>
      <c r="R266" s="234">
        <v>4.7494279774373149E-2</v>
      </c>
      <c r="S266" s="234">
        <v>5.7033313154926546E-2</v>
      </c>
      <c r="T266" s="234"/>
      <c r="U266" s="234">
        <v>-5.8571906339774715E-2</v>
      </c>
      <c r="V266" s="234">
        <v>-3.8628537407243591E-2</v>
      </c>
      <c r="W266" s="234">
        <v>1.678615705235309E-2</v>
      </c>
      <c r="X266" s="99"/>
      <c r="Y266" s="103"/>
      <c r="Z266" s="104"/>
      <c r="AA266" s="104"/>
    </row>
    <row r="267" spans="2:27" ht="18" customHeight="1">
      <c r="B267" s="201">
        <v>45170</v>
      </c>
      <c r="C267" s="90"/>
      <c r="D267" s="227">
        <v>3444.8051393800001</v>
      </c>
      <c r="E267" s="227">
        <v>2214.6196237499998</v>
      </c>
      <c r="F267" s="227"/>
      <c r="G267" s="227">
        <v>1786.1544830400001</v>
      </c>
      <c r="H267" s="227">
        <v>641.83751328999995</v>
      </c>
      <c r="I267" s="233">
        <v>8087.4167594600003</v>
      </c>
      <c r="J267" s="218"/>
      <c r="K267" s="230">
        <v>0.42594628690929626</v>
      </c>
      <c r="L267" s="230">
        <v>0.27383522942100375</v>
      </c>
      <c r="M267" s="230"/>
      <c r="N267" s="231">
        <v>0.22085599594588745</v>
      </c>
      <c r="O267" s="230">
        <v>7.9362487723812519E-2</v>
      </c>
      <c r="P267" s="230">
        <v>1</v>
      </c>
      <c r="Q267" s="218"/>
      <c r="R267" s="234">
        <v>7.8986345530405178E-2</v>
      </c>
      <c r="S267" s="234">
        <v>5.3892013972441033E-2</v>
      </c>
      <c r="T267" s="234"/>
      <c r="U267" s="234">
        <v>-5.2403042388535992E-2</v>
      </c>
      <c r="V267" s="234">
        <v>-3.3276799436039783E-2</v>
      </c>
      <c r="W267" s="234">
        <v>3.1181442704398599E-2</v>
      </c>
      <c r="X267" s="99"/>
      <c r="Y267" s="103"/>
      <c r="Z267" s="104"/>
      <c r="AA267" s="104"/>
    </row>
    <row r="268" spans="2:27" ht="18" customHeight="1">
      <c r="B268" s="201">
        <v>45200</v>
      </c>
      <c r="C268" s="90"/>
      <c r="D268" s="227">
        <v>3462.9916637900001</v>
      </c>
      <c r="E268" s="227">
        <v>2184.3183231100002</v>
      </c>
      <c r="F268" s="227"/>
      <c r="G268" s="227">
        <v>1769.0328395699999</v>
      </c>
      <c r="H268" s="227">
        <v>645.00273573000004</v>
      </c>
      <c r="I268" s="233">
        <v>8061.3455622000001</v>
      </c>
      <c r="J268" s="218"/>
      <c r="K268" s="230">
        <v>0.4295798557536249</v>
      </c>
      <c r="L268" s="230">
        <v>0.27096200085409611</v>
      </c>
      <c r="M268" s="230"/>
      <c r="N268" s="231">
        <v>0.21944634750122508</v>
      </c>
      <c r="O268" s="230">
        <v>8.0011795891053963E-2</v>
      </c>
      <c r="P268" s="230">
        <v>1</v>
      </c>
      <c r="Q268" s="218"/>
      <c r="R268" s="234">
        <v>7.8860342609293532E-2</v>
      </c>
      <c r="S268" s="234">
        <v>4.6660013522882293E-2</v>
      </c>
      <c r="T268" s="234"/>
      <c r="U268" s="234">
        <v>-6.8335119046469828E-2</v>
      </c>
      <c r="V268" s="234">
        <v>-3.0817145513421629E-2</v>
      </c>
      <c r="W268" s="234">
        <v>2.5472826802102722E-2</v>
      </c>
      <c r="X268" s="99"/>
      <c r="Y268" s="103"/>
      <c r="Z268" s="104"/>
      <c r="AA268" s="104"/>
    </row>
    <row r="269" spans="2:27">
      <c r="B269" s="201">
        <v>45231</v>
      </c>
      <c r="C269" s="90"/>
      <c r="D269" s="233">
        <v>3619.7483493</v>
      </c>
      <c r="E269" s="233">
        <v>2188.24226894</v>
      </c>
      <c r="F269" s="233"/>
      <c r="G269" s="233">
        <v>1721.7942995199999</v>
      </c>
      <c r="H269" s="233">
        <v>705.54527499000005</v>
      </c>
      <c r="I269" s="233">
        <v>8235.3301927499997</v>
      </c>
      <c r="J269" s="218"/>
      <c r="K269" s="230">
        <v>0.43953894556488549</v>
      </c>
      <c r="L269" s="230">
        <v>0.26571396868414898</v>
      </c>
      <c r="M269" s="230"/>
      <c r="N269" s="230">
        <v>0.20907410622536873</v>
      </c>
      <c r="O269" s="230">
        <v>8.5672979525596826E-2</v>
      </c>
      <c r="P269" s="230">
        <v>1</v>
      </c>
      <c r="Q269" s="218"/>
      <c r="R269" s="234">
        <v>0.12693191669850523</v>
      </c>
      <c r="S269" s="234">
        <v>2.7966120835443808E-2</v>
      </c>
      <c r="T269" s="234"/>
      <c r="U269" s="234">
        <v>-9.1861671276044943E-2</v>
      </c>
      <c r="V269" s="234">
        <v>6.4384931897244257E-2</v>
      </c>
      <c r="W269" s="234">
        <v>4.2502848803283477E-2</v>
      </c>
      <c r="X269" s="99"/>
      <c r="Y269" s="103"/>
      <c r="Z269" s="104"/>
      <c r="AA269" s="104"/>
    </row>
    <row r="270" spans="2:27">
      <c r="B270" s="201">
        <v>45261</v>
      </c>
      <c r="C270" s="90"/>
      <c r="D270" s="233">
        <v>3632.3682530900001</v>
      </c>
      <c r="E270" s="233">
        <v>2275.5959529000002</v>
      </c>
      <c r="F270" s="233"/>
      <c r="G270" s="233">
        <v>1692.41686723</v>
      </c>
      <c r="H270" s="233">
        <v>700.40254848000006</v>
      </c>
      <c r="I270" s="233">
        <v>8300.7836217000004</v>
      </c>
      <c r="J270" s="218"/>
      <c r="K270" s="230">
        <v>0.43759341510772826</v>
      </c>
      <c r="L270" s="230">
        <v>0.27414230470375256</v>
      </c>
      <c r="M270" s="230"/>
      <c r="N270" s="230">
        <v>0.20388639728009114</v>
      </c>
      <c r="O270" s="230">
        <v>8.437788290842807E-2</v>
      </c>
      <c r="P270" s="230">
        <v>1</v>
      </c>
      <c r="Q270" s="218"/>
      <c r="R270" s="234">
        <v>0.13038050708433091</v>
      </c>
      <c r="S270" s="234">
        <v>7.1910613955188607E-2</v>
      </c>
      <c r="T270" s="234"/>
      <c r="U270" s="234">
        <v>-0.11732481979099596</v>
      </c>
      <c r="V270" s="234">
        <v>9.9143545835924662E-2</v>
      </c>
      <c r="W270" s="234">
        <v>5.1939103495304506E-2</v>
      </c>
      <c r="X270" s="99"/>
      <c r="Y270" s="103"/>
      <c r="Z270" s="104"/>
      <c r="AA270" s="104"/>
    </row>
    <row r="271" spans="2:27">
      <c r="B271" s="201">
        <v>45292</v>
      </c>
      <c r="C271" s="90"/>
      <c r="D271" s="233">
        <v>3667.9719964699998</v>
      </c>
      <c r="E271" s="233">
        <v>2272.2805807499999</v>
      </c>
      <c r="F271" s="233"/>
      <c r="G271" s="233">
        <v>1661.97444969</v>
      </c>
      <c r="H271" s="233">
        <v>699.72510210000007</v>
      </c>
      <c r="I271" s="233">
        <v>8301.9521290100001</v>
      </c>
      <c r="K271" s="230">
        <v>0.44182042241038577</v>
      </c>
      <c r="L271" s="230">
        <v>0.27370437042269086</v>
      </c>
      <c r="M271" s="230"/>
      <c r="N271" s="230">
        <v>0.20019080137579509</v>
      </c>
      <c r="O271" s="230">
        <v>8.4284405791128267E-2</v>
      </c>
      <c r="P271" s="230">
        <v>1</v>
      </c>
      <c r="Q271" s="230"/>
      <c r="R271" s="230">
        <v>0.13890523026821788</v>
      </c>
      <c r="S271" s="230">
        <v>5.8470875246450227E-2</v>
      </c>
      <c r="T271" s="230"/>
      <c r="U271" s="230">
        <v>-0.10285158482477141</v>
      </c>
      <c r="V271" s="230">
        <v>9.822867547323666E-2</v>
      </c>
      <c r="W271" s="230">
        <v>5.6628956807529107E-2</v>
      </c>
      <c r="X271" s="99"/>
      <c r="Y271" s="103"/>
      <c r="Z271" s="104"/>
      <c r="AA271" s="104"/>
    </row>
    <row r="272" spans="2:27">
      <c r="B272" s="201">
        <v>45323</v>
      </c>
      <c r="C272" s="90"/>
      <c r="D272" s="227">
        <v>3671.0532323000002</v>
      </c>
      <c r="E272" s="227">
        <v>2282.9978083699998</v>
      </c>
      <c r="F272" s="227"/>
      <c r="G272" s="227">
        <v>1679.7259477600001</v>
      </c>
      <c r="H272" s="227">
        <v>701.65455499999996</v>
      </c>
      <c r="I272" s="227">
        <v>8335.4315434299988</v>
      </c>
      <c r="K272" s="230">
        <v>0.44041549776670297</v>
      </c>
      <c r="L272" s="230">
        <v>0.27389077535757134</v>
      </c>
      <c r="M272" s="230"/>
      <c r="N272" s="230">
        <v>0.20151637488810797</v>
      </c>
      <c r="O272" s="230">
        <v>8.4177351987617874E-2</v>
      </c>
      <c r="P272" s="230">
        <v>1</v>
      </c>
      <c r="R272" s="230">
        <v>0.13758078118281314</v>
      </c>
      <c r="S272" s="230">
        <v>6.2713136195723385E-2</v>
      </c>
      <c r="T272" s="230"/>
      <c r="U272" s="230">
        <v>-9.5537453615855528E-2</v>
      </c>
      <c r="V272" s="230">
        <v>9.8609759391145468E-2</v>
      </c>
      <c r="W272" s="230">
        <v>5.8982277272049854E-2</v>
      </c>
      <c r="X272" s="99"/>
      <c r="Y272" s="103"/>
      <c r="Z272" s="104"/>
      <c r="AA272" s="104"/>
    </row>
    <row r="273" spans="2:27">
      <c r="B273" s="201">
        <v>45352</v>
      </c>
      <c r="C273" s="90"/>
      <c r="D273" s="227">
        <v>3670.2437519499999</v>
      </c>
      <c r="E273" s="227">
        <v>2214.7393565700004</v>
      </c>
      <c r="F273" s="227"/>
      <c r="G273" s="227">
        <v>1687.8434974900001</v>
      </c>
      <c r="H273" s="227">
        <v>704.17852952999999</v>
      </c>
      <c r="I273" s="227">
        <v>8277.005135540001</v>
      </c>
      <c r="K273" s="230">
        <v>0.44342654037879237</v>
      </c>
      <c r="L273" s="230">
        <v>0.26757738098533973</v>
      </c>
      <c r="M273" s="230"/>
      <c r="N273" s="230">
        <v>0.20391959046185651</v>
      </c>
      <c r="O273" s="230">
        <v>8.5076488174011339E-2</v>
      </c>
      <c r="P273" s="230">
        <v>1</v>
      </c>
      <c r="R273" s="230">
        <v>0.13104036993909385</v>
      </c>
      <c r="S273" s="230">
        <v>2.7975126040486353E-2</v>
      </c>
      <c r="T273" s="230"/>
      <c r="U273" s="230">
        <v>-9.4997671643548331E-2</v>
      </c>
      <c r="V273" s="230">
        <v>0.13642703797773148</v>
      </c>
      <c r="W273" s="230">
        <v>4.9829573445181241E-2</v>
      </c>
      <c r="X273" s="99"/>
      <c r="Y273" s="103"/>
      <c r="Z273" s="104"/>
      <c r="AA273" s="104"/>
    </row>
    <row r="274" spans="2:27">
      <c r="B274" s="201">
        <v>45383</v>
      </c>
      <c r="C274" s="90"/>
      <c r="D274" s="227">
        <v>3693.8514386300003</v>
      </c>
      <c r="E274" s="227">
        <v>2220.6054035900002</v>
      </c>
      <c r="F274" s="227"/>
      <c r="G274" s="227">
        <v>1697.9030318299999</v>
      </c>
      <c r="H274" s="227">
        <v>706.90759224999999</v>
      </c>
      <c r="I274" s="227">
        <v>8319.2674663000016</v>
      </c>
      <c r="K274" s="230">
        <v>0.44401162164736152</v>
      </c>
      <c r="L274" s="230">
        <v>0.2669231891612226</v>
      </c>
      <c r="M274" s="230"/>
      <c r="N274" s="230">
        <v>0.20409285297148202</v>
      </c>
      <c r="O274" s="230">
        <v>8.4972336219933733E-2</v>
      </c>
      <c r="P274" s="230">
        <v>1</v>
      </c>
      <c r="R274" s="230">
        <v>0.13428506324391432</v>
      </c>
      <c r="S274" s="230">
        <v>2.1961061310068031E-2</v>
      </c>
      <c r="T274" s="230"/>
      <c r="U274" s="230">
        <v>-0.1064044885504043</v>
      </c>
      <c r="V274" s="230">
        <v>0.151986247329847</v>
      </c>
      <c r="W274" s="230">
        <v>4.735052147456642E-2</v>
      </c>
      <c r="X274" s="99"/>
      <c r="Y274" s="103"/>
      <c r="Z274" s="104"/>
      <c r="AA274" s="104"/>
    </row>
    <row r="275" spans="2:27">
      <c r="B275" s="201">
        <v>45413</v>
      </c>
      <c r="C275" s="90"/>
      <c r="D275" s="227">
        <v>3700.9091810599998</v>
      </c>
      <c r="E275" s="227">
        <v>2257.9395827899998</v>
      </c>
      <c r="F275" s="227"/>
      <c r="G275" s="227">
        <v>1721.42338436</v>
      </c>
      <c r="H275" s="227">
        <v>730.72644417999993</v>
      </c>
      <c r="I275" s="227">
        <v>8410.9985923899985</v>
      </c>
      <c r="K275" s="230">
        <v>0.44000829870646557</v>
      </c>
      <c r="L275" s="230">
        <v>0.26845083351136345</v>
      </c>
      <c r="M275" s="230"/>
      <c r="N275" s="230">
        <v>0.20466337801048839</v>
      </c>
      <c r="O275" s="230">
        <v>8.6877489771682734E-2</v>
      </c>
      <c r="P275" s="230">
        <v>1</v>
      </c>
      <c r="R275" s="230">
        <v>0.16073322909251897</v>
      </c>
      <c r="S275" s="230">
        <v>3.2174282108052843E-2</v>
      </c>
      <c r="T275" s="230"/>
      <c r="U275" s="230">
        <v>-8.4689339728728052E-2</v>
      </c>
      <c r="V275" s="230">
        <v>0.19711105795748796</v>
      </c>
      <c r="W275" s="230">
        <v>6.913763467634837E-2</v>
      </c>
      <c r="X275" s="99"/>
      <c r="Y275" s="103"/>
      <c r="Z275" s="104"/>
      <c r="AA275" s="104"/>
    </row>
    <row r="276" spans="2:27">
      <c r="B276" s="201">
        <v>45444</v>
      </c>
      <c r="C276" s="90"/>
      <c r="D276" s="227">
        <v>3837.43445105</v>
      </c>
      <c r="E276" s="227">
        <v>2267.3093088999999</v>
      </c>
      <c r="F276" s="227"/>
      <c r="G276" s="227">
        <v>1744.4419646199999</v>
      </c>
      <c r="H276" s="227">
        <v>720.25175238999998</v>
      </c>
      <c r="I276" s="227">
        <v>8569.4374769599999</v>
      </c>
      <c r="K276" s="230">
        <v>0.44780470846160214</v>
      </c>
      <c r="L276" s="230">
        <v>0.2645808800164472</v>
      </c>
      <c r="M276" s="230"/>
      <c r="N276" s="230">
        <v>0.20356551632591396</v>
      </c>
      <c r="O276" s="230">
        <v>8.4048895196036671E-2</v>
      </c>
      <c r="P276" s="230">
        <v>1</v>
      </c>
      <c r="R276" s="230">
        <v>0.2001652594905039</v>
      </c>
      <c r="S276" s="230">
        <v>3.4875033420871837E-2</v>
      </c>
      <c r="T276" s="230"/>
      <c r="U276" s="230">
        <v>-4.3846424872329814E-2</v>
      </c>
      <c r="V276" s="230">
        <v>0.19100786710988027</v>
      </c>
      <c r="W276" s="230">
        <v>9.6186207194394857E-2</v>
      </c>
      <c r="X276" s="99"/>
      <c r="Y276" s="103"/>
      <c r="Z276" s="104"/>
      <c r="AA276" s="104"/>
    </row>
    <row r="277" spans="2:27">
      <c r="B277" s="201">
        <v>45474</v>
      </c>
      <c r="C277" s="90"/>
      <c r="D277" s="227">
        <v>3831.3698484400002</v>
      </c>
      <c r="E277" s="227">
        <v>2287.40286453</v>
      </c>
      <c r="F277" s="227"/>
      <c r="G277" s="227">
        <v>1758.07480418</v>
      </c>
      <c r="H277" s="227">
        <v>720.02232517999994</v>
      </c>
      <c r="I277" s="227">
        <v>8596.8698423299993</v>
      </c>
      <c r="K277" s="230">
        <v>0.44567033335491196</v>
      </c>
      <c r="L277" s="230">
        <v>0.26607392068065183</v>
      </c>
      <c r="M277" s="230"/>
      <c r="N277" s="230">
        <v>0.20450173568098493</v>
      </c>
      <c r="O277" s="230">
        <v>8.3754010283451391E-2</v>
      </c>
      <c r="P277" s="230">
        <v>1</v>
      </c>
      <c r="Q277" s="230"/>
      <c r="R277" s="230">
        <v>0.1525785267808506</v>
      </c>
      <c r="S277" s="230">
        <v>3.3758013478431659E-2</v>
      </c>
      <c r="T277" s="230"/>
      <c r="U277" s="230">
        <v>-1.2604251998270977E-2</v>
      </c>
      <c r="V277" s="230">
        <v>0.11837807118130272</v>
      </c>
      <c r="W277" s="230">
        <v>7.9845291920136896E-2</v>
      </c>
      <c r="X277" s="99"/>
      <c r="Y277" s="103"/>
      <c r="Z277" s="104"/>
      <c r="AA277" s="104"/>
    </row>
    <row r="278" spans="2:27">
      <c r="B278" s="201">
        <v>45505</v>
      </c>
      <c r="C278" s="90"/>
      <c r="D278" s="227">
        <v>3842.9248166399998</v>
      </c>
      <c r="E278" s="227">
        <v>2309.9275389200002</v>
      </c>
      <c r="F278" s="227"/>
      <c r="G278" s="227">
        <v>1765.1537246300002</v>
      </c>
      <c r="H278" s="227">
        <v>654.05683862000001</v>
      </c>
      <c r="I278" s="227">
        <v>8572.0629188100011</v>
      </c>
      <c r="K278" s="230">
        <v>0.44830805058690421</v>
      </c>
      <c r="L278" s="230">
        <v>0.2694716033699705</v>
      </c>
      <c r="M278" s="230"/>
      <c r="N278" s="230">
        <v>0.20591936169258124</v>
      </c>
      <c r="O278" s="230">
        <v>7.6300984350543957E-2</v>
      </c>
      <c r="P278" s="230">
        <v>1</v>
      </c>
      <c r="Q278" s="230"/>
      <c r="R278" s="230">
        <v>0.15596543332977508</v>
      </c>
      <c r="S278" s="230">
        <v>4.4511896220561065E-2</v>
      </c>
      <c r="T278" s="230"/>
      <c r="U278" s="230">
        <v>-2.2651138256099212E-2</v>
      </c>
      <c r="V278" s="230">
        <v>1.6385040101614345E-2</v>
      </c>
      <c r="W278" s="230">
        <v>7.3454208231392704E-2</v>
      </c>
      <c r="X278" s="99"/>
      <c r="Y278" s="103"/>
      <c r="Z278" s="104"/>
      <c r="AA278" s="104"/>
    </row>
    <row r="279" spans="2:27">
      <c r="B279" s="201">
        <v>45536</v>
      </c>
      <c r="C279" s="90"/>
      <c r="D279" s="227">
        <v>3837.7061525399999</v>
      </c>
      <c r="E279" s="227">
        <v>2303.8315775000001</v>
      </c>
      <c r="F279" s="227"/>
      <c r="G279" s="227">
        <v>1797.75117428</v>
      </c>
      <c r="H279" s="227">
        <v>655.10010670000008</v>
      </c>
      <c r="I279" s="227">
        <v>8594.3890110199991</v>
      </c>
      <c r="K279" s="230">
        <v>0.44653623982102403</v>
      </c>
      <c r="L279" s="230">
        <v>0.2680622874466066</v>
      </c>
      <c r="M279" s="230"/>
      <c r="N279" s="230">
        <v>0.20917730998385881</v>
      </c>
      <c r="O279" s="230">
        <v>7.6224162748510668E-2</v>
      </c>
      <c r="P279" s="230">
        <v>1</v>
      </c>
      <c r="Q279" s="230"/>
      <c r="R279" s="230">
        <v>0.11405609236600078</v>
      </c>
      <c r="S279" s="230">
        <v>4.0283194817418932E-2</v>
      </c>
      <c r="T279" s="230"/>
      <c r="U279" s="230">
        <v>6.4925466134724275E-3</v>
      </c>
      <c r="V279" s="230">
        <v>2.0663475000109122E-2</v>
      </c>
      <c r="W279" s="230">
        <v>6.268654956689157E-2</v>
      </c>
      <c r="X279" s="99"/>
      <c r="Y279" s="103"/>
      <c r="Z279" s="104"/>
      <c r="AA279" s="104"/>
    </row>
    <row r="280" spans="2:27">
      <c r="B280" s="201">
        <v>45566</v>
      </c>
      <c r="C280" s="90"/>
      <c r="D280" s="227">
        <v>3951.90611988</v>
      </c>
      <c r="E280" s="227">
        <v>2327.7621342100001</v>
      </c>
      <c r="F280" s="227"/>
      <c r="G280" s="227">
        <v>1778.48675583</v>
      </c>
      <c r="H280" s="227">
        <v>658.08378249999998</v>
      </c>
      <c r="I280" s="227">
        <v>8716.2387924200011</v>
      </c>
      <c r="K280" s="230">
        <v>0.4533958068377773</v>
      </c>
      <c r="L280" s="230">
        <v>0.26706039034110879</v>
      </c>
      <c r="M280" s="230"/>
      <c r="N280" s="230">
        <v>0.20404291325481411</v>
      </c>
      <c r="O280" s="230">
        <v>7.5500889566299703E-2</v>
      </c>
      <c r="P280" s="230">
        <v>1</v>
      </c>
      <c r="Q280" s="230"/>
      <c r="R280" s="230">
        <v>0.14118268351674801</v>
      </c>
      <c r="S280" s="230">
        <v>6.5669829155563075E-2</v>
      </c>
      <c r="T280" s="230"/>
      <c r="U280" s="230">
        <v>5.3441157498794745E-3</v>
      </c>
      <c r="V280" s="230">
        <v>2.0280606647652633E-2</v>
      </c>
      <c r="W280" s="230">
        <v>8.1238699565346018E-2</v>
      </c>
      <c r="X280" s="99"/>
      <c r="Y280" s="103"/>
      <c r="Z280" s="104"/>
      <c r="AA280" s="104"/>
    </row>
    <row r="281" spans="2:27">
      <c r="B281" s="201">
        <v>45597</v>
      </c>
      <c r="C281" s="90"/>
      <c r="D281" s="227">
        <v>3961.4352280900002</v>
      </c>
      <c r="E281" s="227">
        <v>2314.4485160900003</v>
      </c>
      <c r="F281" s="227"/>
      <c r="G281" s="227">
        <v>1806.66143468</v>
      </c>
      <c r="H281" s="227">
        <v>657.75843785999996</v>
      </c>
      <c r="I281" s="227">
        <v>8740.3036167200007</v>
      </c>
      <c r="K281" s="230">
        <v>0.45323771367757354</v>
      </c>
      <c r="L281" s="230">
        <v>0.26480184414446578</v>
      </c>
      <c r="M281" s="230"/>
      <c r="N281" s="230">
        <v>0.20670465396921658</v>
      </c>
      <c r="O281" s="230">
        <v>7.525578820874404E-2</v>
      </c>
      <c r="P281" s="230">
        <v>1</v>
      </c>
      <c r="Q281" s="230"/>
      <c r="R281" s="230">
        <v>9.4395202599119044E-2</v>
      </c>
      <c r="S281" s="230">
        <v>5.7674714057660337E-2</v>
      </c>
      <c r="T281" s="230"/>
      <c r="U281" s="230">
        <v>4.9289938515686416E-2</v>
      </c>
      <c r="V281" s="230">
        <v>-6.7730362350846174E-2</v>
      </c>
      <c r="W281" s="230">
        <v>6.1317932875910142E-2</v>
      </c>
      <c r="X281" s="99"/>
      <c r="Y281" s="103"/>
      <c r="Z281" s="104"/>
      <c r="AA281" s="104"/>
    </row>
    <row r="282" spans="2:27">
      <c r="B282" s="201">
        <v>45627</v>
      </c>
      <c r="C282" s="90"/>
      <c r="D282" s="227">
        <v>3904.0610353100001</v>
      </c>
      <c r="E282" s="227">
        <v>2259.9147250000001</v>
      </c>
      <c r="F282" s="92"/>
      <c r="G282" s="227">
        <v>1857.3075675299999</v>
      </c>
      <c r="H282" s="227">
        <v>662.52026759</v>
      </c>
      <c r="I282" s="227">
        <v>8683.8035954299994</v>
      </c>
      <c r="K282" s="230">
        <v>0.44957961017964282</v>
      </c>
      <c r="L282" s="230">
        <v>0.26024479943205059</v>
      </c>
      <c r="M282" s="230"/>
      <c r="N282" s="230">
        <v>0.21388180272840807</v>
      </c>
      <c r="O282" s="230">
        <v>7.6293787659898554E-2</v>
      </c>
      <c r="P282" s="230">
        <v>1</v>
      </c>
      <c r="Q282" s="230"/>
      <c r="R282" s="230">
        <v>7.4797697614737979E-2</v>
      </c>
      <c r="S282" s="230">
        <v>-6.891042269615566E-3</v>
      </c>
      <c r="T282" s="230"/>
      <c r="U282" s="230">
        <v>9.7429128421461897E-2</v>
      </c>
      <c r="V282" s="230">
        <v>-5.4086440679308567E-2</v>
      </c>
      <c r="W282" s="230">
        <v>4.6142628357243698E-2</v>
      </c>
      <c r="X282" s="99"/>
      <c r="Y282" s="103"/>
      <c r="Z282" s="104"/>
      <c r="AA282" s="104"/>
    </row>
    <row r="283" spans="2:27">
      <c r="B283" s="201">
        <v>45658</v>
      </c>
      <c r="C283" s="90"/>
      <c r="D283" s="227">
        <v>3874.9705664799999</v>
      </c>
      <c r="E283" s="227">
        <v>2278.2255846399999</v>
      </c>
      <c r="F283" s="92"/>
      <c r="G283" s="227">
        <v>1822.3395002</v>
      </c>
      <c r="H283" s="227">
        <v>662.39490644000011</v>
      </c>
      <c r="I283" s="227">
        <v>8637.9305577599989</v>
      </c>
      <c r="K283" s="230">
        <v>0.44859941169576423</v>
      </c>
      <c r="L283" s="230">
        <v>0.26374668902533904</v>
      </c>
      <c r="M283" s="230"/>
      <c r="N283" s="230">
        <v>0.2109694547802167</v>
      </c>
      <c r="O283" s="230">
        <v>7.6684444498680171E-2</v>
      </c>
      <c r="P283" s="230">
        <v>1</v>
      </c>
      <c r="Q283" s="230"/>
      <c r="R283" s="230">
        <v>5.643406498446879E-2</v>
      </c>
      <c r="S283" s="230">
        <v>2.6163159340286679E-3</v>
      </c>
      <c r="T283" s="230"/>
      <c r="U283" s="230">
        <v>9.6490683439755642E-2</v>
      </c>
      <c r="V283" s="230">
        <v>-5.3349802012197856E-2</v>
      </c>
      <c r="W283" s="230">
        <v>4.0469810416753571E-2</v>
      </c>
      <c r="X283" s="99"/>
      <c r="Y283" s="103"/>
      <c r="Z283" s="104"/>
      <c r="AA283" s="104"/>
    </row>
    <row r="284" spans="2:27">
      <c r="B284" s="201">
        <v>45689</v>
      </c>
      <c r="C284" s="90"/>
      <c r="D284" s="227">
        <v>3852.4845917299999</v>
      </c>
      <c r="E284" s="227">
        <v>2289.0592802800002</v>
      </c>
      <c r="F284" s="92"/>
      <c r="G284" s="227">
        <v>1853.0486562900001</v>
      </c>
      <c r="H284" s="227">
        <v>662.91216802999998</v>
      </c>
      <c r="I284" s="227">
        <v>8657.5046963299992</v>
      </c>
      <c r="K284" s="230">
        <v>0.44498787200925294</v>
      </c>
      <c r="L284" s="230">
        <v>0.26440173705598508</v>
      </c>
      <c r="M284" s="230"/>
      <c r="N284" s="230">
        <v>0.21403957852607639</v>
      </c>
      <c r="O284" s="230">
        <v>7.6570812408685712E-2</v>
      </c>
      <c r="P284" s="230">
        <v>1</v>
      </c>
      <c r="Q284" s="230"/>
      <c r="R284" s="230">
        <v>4.9422154338069513E-2</v>
      </c>
      <c r="S284" s="230">
        <v>2.6550493775234774E-3</v>
      </c>
      <c r="T284" s="230"/>
      <c r="U284" s="230">
        <v>0.10318511109573247</v>
      </c>
      <c r="V284" s="230">
        <v>-5.5215756377438474E-2</v>
      </c>
      <c r="W284" s="230">
        <v>3.8639049606718823E-2</v>
      </c>
      <c r="X284" s="99"/>
      <c r="Y284" s="103"/>
      <c r="Z284" s="104"/>
      <c r="AA284" s="104"/>
    </row>
    <row r="285" spans="2:27">
      <c r="B285" s="90"/>
      <c r="C285" s="90"/>
      <c r="D285" s="92"/>
      <c r="E285" s="92"/>
      <c r="F285" s="92"/>
      <c r="G285" s="92"/>
      <c r="H285" s="92"/>
      <c r="I285" s="92"/>
      <c r="X285" s="99"/>
      <c r="Y285" s="103"/>
      <c r="Z285" s="104"/>
      <c r="AA285" s="104"/>
    </row>
    <row r="286" spans="2:27">
      <c r="B286" s="205" t="s">
        <v>301</v>
      </c>
    </row>
    <row r="287" spans="2:27">
      <c r="B287" s="205" t="s">
        <v>302</v>
      </c>
    </row>
    <row r="288" spans="2:27">
      <c r="B288" s="217"/>
      <c r="L288" s="90"/>
      <c r="T288" s="230"/>
    </row>
    <row r="289" spans="5:21" s="116" customFormat="1" ht="47.25">
      <c r="E289" s="190" t="s">
        <v>224</v>
      </c>
      <c r="F289" s="189" t="s">
        <v>225</v>
      </c>
      <c r="G289" s="189" t="s">
        <v>226</v>
      </c>
      <c r="H289" s="191" t="s">
        <v>18</v>
      </c>
      <c r="I289" s="117"/>
      <c r="K289" s="74"/>
      <c r="L289" s="74"/>
      <c r="M289" s="74"/>
      <c r="N289" s="74"/>
      <c r="O289" s="75"/>
      <c r="P289" s="76"/>
      <c r="S289" s="76"/>
    </row>
    <row r="290" spans="5:21" s="116" customFormat="1" ht="15.75">
      <c r="E290" s="197" t="s">
        <v>83</v>
      </c>
      <c r="F290" s="198">
        <f>+D284</f>
        <v>3852.4845917299999</v>
      </c>
      <c r="G290" s="199">
        <f>+K284</f>
        <v>0.44498787200925294</v>
      </c>
      <c r="H290" s="200">
        <f>+R284</f>
        <v>4.9422154338069513E-2</v>
      </c>
      <c r="I290" s="118">
        <v>2.6500905251221507E-2</v>
      </c>
      <c r="K290" s="119"/>
      <c r="L290" s="120"/>
      <c r="M290" s="121"/>
      <c r="N290" s="121"/>
    </row>
    <row r="291" spans="5:21" s="116" customFormat="1" ht="15.75">
      <c r="E291" s="197" t="s">
        <v>219</v>
      </c>
      <c r="F291" s="198">
        <f>+E284</f>
        <v>2289.0592802800002</v>
      </c>
      <c r="G291" s="199">
        <f>+L284</f>
        <v>0.26440173705598508</v>
      </c>
      <c r="H291" s="200">
        <f>+S284</f>
        <v>2.6550493775234774E-3</v>
      </c>
      <c r="I291" s="77">
        <v>0.14128457573636277</v>
      </c>
      <c r="K291" s="119"/>
      <c r="L291" s="120"/>
      <c r="M291" s="121"/>
      <c r="N291" s="121"/>
    </row>
    <row r="292" spans="5:21" s="116" customFormat="1" ht="15.75">
      <c r="E292" s="197" t="s">
        <v>223</v>
      </c>
      <c r="F292" s="198">
        <f>+G284</f>
        <v>1853.0486562900001</v>
      </c>
      <c r="G292" s="199">
        <f>+N284</f>
        <v>0.21403957852607639</v>
      </c>
      <c r="H292" s="200">
        <f>+U284</f>
        <v>0.10318511109573247</v>
      </c>
      <c r="I292" s="118">
        <v>-4.4963762034297527E-2</v>
      </c>
      <c r="K292" s="119"/>
      <c r="L292" s="120"/>
      <c r="M292" s="121"/>
      <c r="N292" s="121"/>
    </row>
    <row r="293" spans="5:21" s="116" customFormat="1" ht="15.75">
      <c r="E293" s="197" t="s">
        <v>85</v>
      </c>
      <c r="F293" s="198">
        <f>+H284</f>
        <v>662.91216802999998</v>
      </c>
      <c r="G293" s="199">
        <f>+O284</f>
        <v>7.6570812408685712E-2</v>
      </c>
      <c r="H293" s="192">
        <f>+V284</f>
        <v>-5.5215756377438474E-2</v>
      </c>
      <c r="I293" s="77">
        <v>-0.12426027884102597</v>
      </c>
      <c r="K293" s="119"/>
      <c r="L293" s="120"/>
      <c r="M293" s="121"/>
      <c r="N293" s="75"/>
    </row>
    <row r="294" spans="5:21" s="116" customFormat="1" ht="15.75">
      <c r="E294" s="193" t="s">
        <v>0</v>
      </c>
      <c r="F294" s="194">
        <f>+I284</f>
        <v>8657.5046963299992</v>
      </c>
      <c r="G294" s="195">
        <f>+P284</f>
        <v>1</v>
      </c>
      <c r="H294" s="196">
        <f>+W284</f>
        <v>3.8639049606718823E-2</v>
      </c>
      <c r="I294" s="118">
        <v>6.0672922876261026E-2</v>
      </c>
      <c r="J294" s="75"/>
      <c r="K294" s="119"/>
      <c r="L294" s="122"/>
      <c r="M294" s="121"/>
      <c r="N294" s="121"/>
    </row>
    <row r="295" spans="5:21">
      <c r="E295" s="123"/>
      <c r="H295" s="72" t="s">
        <v>236</v>
      </c>
      <c r="K295" s="6"/>
      <c r="L295" s="6"/>
      <c r="M295" s="6"/>
      <c r="N295" s="6"/>
      <c r="O295" s="6"/>
      <c r="P295" s="7"/>
      <c r="Q295" s="6"/>
      <c r="R295" s="7"/>
      <c r="S295" s="7"/>
      <c r="T295" s="7"/>
      <c r="U295" s="7"/>
    </row>
    <row r="296" spans="5:21">
      <c r="K296" s="7"/>
      <c r="L296" s="7"/>
      <c r="M296" s="7"/>
      <c r="N296" s="6"/>
      <c r="O296" s="7"/>
      <c r="P296" s="7"/>
      <c r="Q296" s="6"/>
      <c r="R296" s="7"/>
      <c r="S296" s="7"/>
      <c r="T296" s="7"/>
      <c r="U296" s="7"/>
    </row>
    <row r="297" spans="5:21">
      <c r="H297" s="7"/>
      <c r="K297" s="7"/>
      <c r="L297" s="7"/>
      <c r="M297" s="7"/>
      <c r="N297" s="6"/>
      <c r="O297" s="7"/>
      <c r="P297" s="7"/>
      <c r="Q297" s="6"/>
      <c r="R297" s="7"/>
      <c r="S297" s="7"/>
      <c r="T297" s="7"/>
      <c r="U297" s="7"/>
    </row>
    <row r="298" spans="5:21">
      <c r="K298" s="7"/>
      <c r="L298" s="7"/>
      <c r="M298" s="7"/>
      <c r="N298" s="6"/>
      <c r="O298" s="7"/>
      <c r="P298" s="7"/>
      <c r="Q298" s="6"/>
      <c r="R298" s="7"/>
      <c r="S298" s="7"/>
      <c r="T298" s="7"/>
      <c r="U298" s="7"/>
    </row>
    <row r="326" spans="9:9">
      <c r="I326" s="124"/>
    </row>
    <row r="327" spans="9:9">
      <c r="I327" s="124"/>
    </row>
    <row r="328" spans="9:9">
      <c r="I328" s="124"/>
    </row>
  </sheetData>
  <mergeCells count="6">
    <mergeCell ref="X151:Y151"/>
    <mergeCell ref="A8:Q8"/>
    <mergeCell ref="B11:B12"/>
    <mergeCell ref="D11:I11"/>
    <mergeCell ref="K11:P11"/>
    <mergeCell ref="R11:W1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325"/>
  <sheetViews>
    <sheetView showGridLines="0" zoomScaleNormal="100" workbookViewId="0">
      <pane xSplit="2" ySplit="12" topLeftCell="C262" activePane="bottomRight" state="frozen"/>
      <selection activeCell="N266" sqref="N266"/>
      <selection pane="topRight" activeCell="N266" sqref="N266"/>
      <selection pane="bottomLeft" activeCell="N266" sqref="N266"/>
      <selection pane="bottomRight" activeCell="J284" sqref="J284"/>
    </sheetView>
  </sheetViews>
  <sheetFormatPr baseColWidth="10" defaultColWidth="11.42578125" defaultRowHeight="15"/>
  <cols>
    <col min="1" max="1" width="11.42578125" style="9" customWidth="1"/>
    <col min="2" max="2" width="10.5703125" style="9" customWidth="1"/>
    <col min="3" max="3" width="4.42578125" style="9" customWidth="1"/>
    <col min="4" max="4" width="14.42578125" style="10" customWidth="1"/>
    <col min="5" max="5" width="17.5703125" style="10" customWidth="1"/>
    <col min="6" max="6" width="2.5703125" style="9" customWidth="1"/>
    <col min="7" max="7" width="9.5703125" style="10" customWidth="1"/>
    <col min="8" max="8" width="17.42578125" style="9" customWidth="1"/>
    <col min="9" max="9" width="3.5703125" style="9" customWidth="1"/>
    <col min="10" max="10" width="20" style="10" bestFit="1" customWidth="1"/>
    <col min="11" max="11" width="16.5703125" style="9" customWidth="1"/>
    <col min="12" max="12" width="16.5703125" style="9" bestFit="1" customWidth="1"/>
    <col min="13" max="13" width="13.42578125" style="9" customWidth="1"/>
    <col min="14" max="14" width="16.5703125" style="9" bestFit="1" customWidth="1"/>
    <col min="15" max="16384" width="11.42578125" style="9"/>
  </cols>
  <sheetData>
    <row r="1" spans="1:17">
      <c r="A1" s="17"/>
    </row>
    <row r="2" spans="1:17">
      <c r="B2" s="8"/>
    </row>
    <row r="5" spans="1:17">
      <c r="B5" s="157"/>
      <c r="C5" s="157"/>
    </row>
    <row r="6" spans="1:17">
      <c r="B6" s="8"/>
      <c r="C6" s="8"/>
      <c r="D6" s="8"/>
      <c r="E6" s="8"/>
      <c r="G6" s="9"/>
    </row>
    <row r="7" spans="1:17">
      <c r="B7" s="8"/>
      <c r="C7" s="8"/>
      <c r="D7" s="8"/>
      <c r="E7" s="8"/>
      <c r="G7" s="9"/>
    </row>
    <row r="8" spans="1:17">
      <c r="A8" s="363"/>
      <c r="B8" s="363"/>
      <c r="C8" s="363"/>
      <c r="D8" s="363"/>
      <c r="E8" s="363"/>
      <c r="F8" s="363"/>
      <c r="G8" s="363"/>
      <c r="H8" s="363"/>
      <c r="I8" s="363"/>
      <c r="J8" s="363"/>
      <c r="K8" s="363"/>
      <c r="L8" s="363"/>
      <c r="M8" s="363"/>
      <c r="N8" s="363"/>
      <c r="O8" s="363"/>
      <c r="P8" s="363"/>
      <c r="Q8" s="363"/>
    </row>
    <row r="9" spans="1:17">
      <c r="B9" s="4"/>
      <c r="C9" s="68"/>
      <c r="D9" s="68"/>
      <c r="E9" s="68"/>
      <c r="G9" s="9"/>
    </row>
    <row r="10" spans="1:17" ht="15.75" thickBot="1">
      <c r="B10" s="157"/>
      <c r="C10" s="157"/>
    </row>
    <row r="11" spans="1:17" ht="15.75" thickTop="1">
      <c r="B11" s="405" t="s">
        <v>7</v>
      </c>
      <c r="C11" s="157"/>
      <c r="D11" s="407" t="s">
        <v>111</v>
      </c>
      <c r="E11" s="407"/>
      <c r="F11" s="8"/>
      <c r="G11" s="407" t="s">
        <v>112</v>
      </c>
      <c r="H11" s="407"/>
      <c r="I11" s="8"/>
      <c r="J11" s="407" t="s">
        <v>113</v>
      </c>
      <c r="K11" s="407"/>
    </row>
    <row r="12" spans="1:17" s="4" customFormat="1" ht="30.75" customHeight="1" thickBot="1">
      <c r="B12" s="406"/>
      <c r="C12" s="158"/>
      <c r="D12" s="338" t="s">
        <v>87</v>
      </c>
      <c r="E12" s="339" t="s">
        <v>169</v>
      </c>
      <c r="F12" s="159"/>
      <c r="G12" s="340" t="s">
        <v>87</v>
      </c>
      <c r="H12" s="341" t="s">
        <v>169</v>
      </c>
      <c r="J12" s="338" t="s">
        <v>87</v>
      </c>
      <c r="K12" s="339" t="s">
        <v>169</v>
      </c>
      <c r="N12" s="160"/>
    </row>
    <row r="13" spans="1:17" ht="15.75" thickTop="1">
      <c r="B13" s="322">
        <v>37438</v>
      </c>
      <c r="C13" s="161"/>
      <c r="D13" s="202">
        <v>140.058222</v>
      </c>
      <c r="E13" s="206"/>
      <c r="F13" s="207"/>
      <c r="G13" s="202">
        <v>44.918289999999999</v>
      </c>
      <c r="H13" s="207"/>
      <c r="I13" s="207"/>
      <c r="J13" s="202">
        <f>+D13+G13</f>
        <v>184.97651200000001</v>
      </c>
      <c r="K13" s="207"/>
    </row>
    <row r="14" spans="1:17">
      <c r="B14" s="322">
        <v>37469</v>
      </c>
      <c r="C14" s="161"/>
      <c r="D14" s="202">
        <v>136.12647699999999</v>
      </c>
      <c r="E14" s="206"/>
      <c r="F14" s="207"/>
      <c r="G14" s="202">
        <v>44.16189</v>
      </c>
      <c r="H14" s="207"/>
      <c r="I14" s="207"/>
      <c r="J14" s="202">
        <f t="shared" ref="J14:J77" si="0">+D14+G14</f>
        <v>180.28836699999999</v>
      </c>
      <c r="K14" s="207"/>
    </row>
    <row r="15" spans="1:17">
      <c r="B15" s="322">
        <v>37500</v>
      </c>
      <c r="C15" s="161"/>
      <c r="D15" s="202">
        <v>139.52571800000001</v>
      </c>
      <c r="E15" s="206"/>
      <c r="F15" s="207"/>
      <c r="G15" s="202">
        <v>41.704157000000002</v>
      </c>
      <c r="H15" s="207"/>
      <c r="I15" s="207"/>
      <c r="J15" s="202">
        <f t="shared" si="0"/>
        <v>181.22987500000002</v>
      </c>
      <c r="K15" s="207"/>
    </row>
    <row r="16" spans="1:17">
      <c r="B16" s="322">
        <v>37530</v>
      </c>
      <c r="C16" s="161"/>
      <c r="D16" s="202">
        <v>148.785008</v>
      </c>
      <c r="E16" s="206"/>
      <c r="F16" s="207"/>
      <c r="G16" s="202">
        <v>43.678854000000001</v>
      </c>
      <c r="H16" s="207"/>
      <c r="I16" s="207"/>
      <c r="J16" s="202">
        <f t="shared" si="0"/>
        <v>192.46386200000001</v>
      </c>
      <c r="K16" s="207"/>
    </row>
    <row r="17" spans="2:11">
      <c r="B17" s="322">
        <v>37561</v>
      </c>
      <c r="C17" s="161"/>
      <c r="D17" s="202">
        <v>149.94232500000001</v>
      </c>
      <c r="E17" s="206"/>
      <c r="F17" s="207"/>
      <c r="G17" s="202">
        <v>44.984489000000004</v>
      </c>
      <c r="H17" s="207"/>
      <c r="I17" s="207"/>
      <c r="J17" s="202">
        <f t="shared" si="0"/>
        <v>194.92681400000001</v>
      </c>
      <c r="K17" s="207"/>
    </row>
    <row r="18" spans="2:11">
      <c r="B18" s="322">
        <v>37591</v>
      </c>
      <c r="C18" s="161"/>
      <c r="D18" s="202">
        <v>153.13007899999999</v>
      </c>
      <c r="E18" s="206"/>
      <c r="F18" s="207"/>
      <c r="G18" s="202">
        <v>40.150405999999997</v>
      </c>
      <c r="H18" s="207"/>
      <c r="I18" s="207"/>
      <c r="J18" s="202">
        <f t="shared" si="0"/>
        <v>193.280485</v>
      </c>
      <c r="K18" s="206"/>
    </row>
    <row r="19" spans="2:11">
      <c r="B19" s="322">
        <v>37622</v>
      </c>
      <c r="C19" s="161"/>
      <c r="D19" s="202">
        <v>151.2788798</v>
      </c>
      <c r="E19" s="206"/>
      <c r="F19" s="207"/>
      <c r="G19" s="202">
        <v>39.722583759999999</v>
      </c>
      <c r="H19" s="207"/>
      <c r="I19" s="207"/>
      <c r="J19" s="202">
        <f t="shared" si="0"/>
        <v>191.00146355999999</v>
      </c>
      <c r="K19" s="207"/>
    </row>
    <row r="20" spans="2:11">
      <c r="B20" s="322">
        <v>37653</v>
      </c>
      <c r="C20" s="161"/>
      <c r="D20" s="202">
        <v>154.38369109999999</v>
      </c>
      <c r="E20" s="206"/>
      <c r="F20" s="207"/>
      <c r="G20" s="202">
        <v>39.996558149999998</v>
      </c>
      <c r="H20" s="207"/>
      <c r="I20" s="207"/>
      <c r="J20" s="202">
        <f t="shared" si="0"/>
        <v>194.38024924999999</v>
      </c>
      <c r="K20" s="207"/>
    </row>
    <row r="21" spans="2:11">
      <c r="B21" s="322">
        <v>37681</v>
      </c>
      <c r="C21" s="161"/>
      <c r="D21" s="202">
        <v>144.27259180000001</v>
      </c>
      <c r="E21" s="206"/>
      <c r="F21" s="207"/>
      <c r="G21" s="202">
        <v>42.348789950000004</v>
      </c>
      <c r="H21" s="207"/>
      <c r="I21" s="207"/>
      <c r="J21" s="202">
        <f t="shared" si="0"/>
        <v>186.62138175000001</v>
      </c>
      <c r="K21" s="207"/>
    </row>
    <row r="22" spans="2:11">
      <c r="B22" s="322">
        <v>37712</v>
      </c>
      <c r="C22" s="161"/>
      <c r="D22" s="202">
        <v>148.65108940000002</v>
      </c>
      <c r="E22" s="206"/>
      <c r="F22" s="207"/>
      <c r="G22" s="202">
        <v>42.626346009999999</v>
      </c>
      <c r="H22" s="207"/>
      <c r="I22" s="207"/>
      <c r="J22" s="202">
        <f t="shared" si="0"/>
        <v>191.27743541000001</v>
      </c>
      <c r="K22" s="207"/>
    </row>
    <row r="23" spans="2:11">
      <c r="B23" s="322">
        <v>37742</v>
      </c>
      <c r="C23" s="161"/>
      <c r="D23" s="202">
        <v>156.0094546</v>
      </c>
      <c r="E23" s="206"/>
      <c r="F23" s="207"/>
      <c r="G23" s="202">
        <v>48.333453849999998</v>
      </c>
      <c r="H23" s="207"/>
      <c r="I23" s="207"/>
      <c r="J23" s="202">
        <f t="shared" si="0"/>
        <v>204.34290844999998</v>
      </c>
      <c r="K23" s="207"/>
    </row>
    <row r="24" spans="2:11">
      <c r="B24" s="322">
        <v>37773</v>
      </c>
      <c r="C24" s="161"/>
      <c r="D24" s="202">
        <v>158.3428907</v>
      </c>
      <c r="E24" s="206"/>
      <c r="F24" s="207"/>
      <c r="G24" s="202">
        <v>52.249666340000005</v>
      </c>
      <c r="H24" s="207"/>
      <c r="I24" s="207"/>
      <c r="J24" s="202">
        <f t="shared" si="0"/>
        <v>210.59255704</v>
      </c>
      <c r="K24" s="207"/>
    </row>
    <row r="25" spans="2:11">
      <c r="B25" s="322">
        <v>37803</v>
      </c>
      <c r="C25" s="161"/>
      <c r="D25" s="202">
        <v>165.8611611</v>
      </c>
      <c r="E25" s="204">
        <f>+D25/D13-1</f>
        <v>0.18423009182566941</v>
      </c>
      <c r="F25" s="207"/>
      <c r="G25" s="202">
        <v>58.293858340000007</v>
      </c>
      <c r="H25" s="204">
        <f>+G25/G13-1</f>
        <v>0.29777554621959146</v>
      </c>
      <c r="I25" s="207"/>
      <c r="J25" s="202">
        <f t="shared" si="0"/>
        <v>224.15501944000002</v>
      </c>
      <c r="K25" s="204">
        <f>+J25/J13-1</f>
        <v>0.21180260680880392</v>
      </c>
    </row>
    <row r="26" spans="2:11">
      <c r="B26" s="322">
        <v>37834</v>
      </c>
      <c r="C26" s="161"/>
      <c r="D26" s="202">
        <v>170.6765963</v>
      </c>
      <c r="E26" s="204">
        <f t="shared" ref="E26:E89" si="1">+D26/D14-1</f>
        <v>0.25380895812061599</v>
      </c>
      <c r="F26" s="207"/>
      <c r="G26" s="202">
        <v>58.38588128</v>
      </c>
      <c r="H26" s="204">
        <f t="shared" ref="H26:H89" si="2">+G26/G14-1</f>
        <v>0.32208746681810951</v>
      </c>
      <c r="I26" s="207"/>
      <c r="J26" s="202">
        <f t="shared" si="0"/>
        <v>229.06247758000001</v>
      </c>
      <c r="K26" s="204">
        <f t="shared" ref="K26:K89" si="3">+J26/J14-1</f>
        <v>0.27053387521114991</v>
      </c>
    </row>
    <row r="27" spans="2:11">
      <c r="B27" s="322">
        <v>37865</v>
      </c>
      <c r="C27" s="161"/>
      <c r="D27" s="202">
        <v>173.45145600000001</v>
      </c>
      <c r="E27" s="204">
        <f t="shared" si="1"/>
        <v>0.243150427650908</v>
      </c>
      <c r="F27" s="207"/>
      <c r="G27" s="202">
        <v>59.421587930000001</v>
      </c>
      <c r="H27" s="204">
        <f t="shared" si="2"/>
        <v>0.42483608840241027</v>
      </c>
      <c r="I27" s="207"/>
      <c r="J27" s="202">
        <f t="shared" si="0"/>
        <v>232.87304392999999</v>
      </c>
      <c r="K27" s="204">
        <f t="shared" si="3"/>
        <v>0.28495946890654733</v>
      </c>
    </row>
    <row r="28" spans="2:11">
      <c r="B28" s="322">
        <v>37895</v>
      </c>
      <c r="C28" s="161"/>
      <c r="D28" s="202">
        <v>176.37792150000001</v>
      </c>
      <c r="E28" s="204">
        <f t="shared" si="1"/>
        <v>0.18545493172269079</v>
      </c>
      <c r="F28" s="207"/>
      <c r="G28" s="202">
        <v>46.008456960000004</v>
      </c>
      <c r="H28" s="204">
        <f t="shared" si="2"/>
        <v>5.3334800404790883E-2</v>
      </c>
      <c r="I28" s="207"/>
      <c r="J28" s="202">
        <f t="shared" si="0"/>
        <v>222.38637846</v>
      </c>
      <c r="K28" s="204">
        <f t="shared" si="3"/>
        <v>0.15547083046686438</v>
      </c>
    </row>
    <row r="29" spans="2:11">
      <c r="B29" s="322">
        <v>37926</v>
      </c>
      <c r="C29" s="161"/>
      <c r="D29" s="202">
        <v>187.90177119999998</v>
      </c>
      <c r="E29" s="204">
        <f t="shared" si="1"/>
        <v>0.25316031480770995</v>
      </c>
      <c r="F29" s="207"/>
      <c r="G29" s="202">
        <v>47.761844439999997</v>
      </c>
      <c r="H29" s="204">
        <f t="shared" si="2"/>
        <v>6.1740290970071721E-2</v>
      </c>
      <c r="I29" s="207"/>
      <c r="J29" s="202">
        <f t="shared" si="0"/>
        <v>235.66361563999999</v>
      </c>
      <c r="K29" s="204">
        <f t="shared" si="3"/>
        <v>0.20898510986795271</v>
      </c>
    </row>
    <row r="30" spans="2:11">
      <c r="B30" s="322">
        <v>37956</v>
      </c>
      <c r="C30" s="161"/>
      <c r="D30" s="202">
        <v>170.34801590000001</v>
      </c>
      <c r="E30" s="204">
        <f t="shared" si="1"/>
        <v>0.11243994003294433</v>
      </c>
      <c r="F30" s="207"/>
      <c r="G30" s="202">
        <v>48.746819989999992</v>
      </c>
      <c r="H30" s="204">
        <f t="shared" si="2"/>
        <v>0.21410528177473465</v>
      </c>
      <c r="I30" s="207"/>
      <c r="J30" s="202">
        <f t="shared" si="0"/>
        <v>219.09483589000001</v>
      </c>
      <c r="K30" s="204">
        <f t="shared" si="3"/>
        <v>0.13355901342031506</v>
      </c>
    </row>
    <row r="31" spans="2:11">
      <c r="B31" s="322">
        <v>37987</v>
      </c>
      <c r="C31" s="161"/>
      <c r="D31" s="202">
        <v>171.15530230000002</v>
      </c>
      <c r="E31" s="204">
        <f t="shared" si="1"/>
        <v>0.13138927605940687</v>
      </c>
      <c r="F31" s="207"/>
      <c r="G31" s="202">
        <v>43.350855270000004</v>
      </c>
      <c r="H31" s="204">
        <f t="shared" si="2"/>
        <v>9.1340269603852331E-2</v>
      </c>
      <c r="I31" s="207"/>
      <c r="J31" s="202">
        <f t="shared" si="0"/>
        <v>214.50615757000003</v>
      </c>
      <c r="K31" s="204">
        <f t="shared" si="3"/>
        <v>0.12306028221933718</v>
      </c>
    </row>
    <row r="32" spans="2:11">
      <c r="B32" s="322">
        <v>38018</v>
      </c>
      <c r="C32" s="161"/>
      <c r="D32" s="202">
        <v>171.1156886</v>
      </c>
      <c r="E32" s="204">
        <f t="shared" si="1"/>
        <v>0.10837930730106771</v>
      </c>
      <c r="F32" s="207"/>
      <c r="G32" s="202">
        <v>48.770353519999993</v>
      </c>
      <c r="H32" s="204">
        <f t="shared" si="2"/>
        <v>0.2193637596789062</v>
      </c>
      <c r="I32" s="207"/>
      <c r="J32" s="202">
        <f t="shared" si="0"/>
        <v>219.88604211999998</v>
      </c>
      <c r="K32" s="204">
        <f t="shared" si="3"/>
        <v>0.1312159695669286</v>
      </c>
    </row>
    <row r="33" spans="2:11">
      <c r="B33" s="322">
        <v>38047</v>
      </c>
      <c r="C33" s="161"/>
      <c r="D33" s="202">
        <v>173.27923519999999</v>
      </c>
      <c r="E33" s="204">
        <f t="shared" si="1"/>
        <v>0.20105442785841721</v>
      </c>
      <c r="F33" s="207"/>
      <c r="G33" s="202">
        <v>46.98486106</v>
      </c>
      <c r="H33" s="204">
        <f t="shared" si="2"/>
        <v>0.10947352015190215</v>
      </c>
      <c r="I33" s="207"/>
      <c r="J33" s="202">
        <f t="shared" si="0"/>
        <v>220.26409625999997</v>
      </c>
      <c r="K33" s="204">
        <f t="shared" si="3"/>
        <v>0.18027256145315707</v>
      </c>
    </row>
    <row r="34" spans="2:11">
      <c r="B34" s="322">
        <v>38078</v>
      </c>
      <c r="C34" s="161"/>
      <c r="D34" s="202">
        <v>172.75489709999999</v>
      </c>
      <c r="E34" s="204">
        <f t="shared" si="1"/>
        <v>0.16215022572178994</v>
      </c>
      <c r="F34" s="245"/>
      <c r="G34" s="202">
        <v>47.864188140000003</v>
      </c>
      <c r="H34" s="204">
        <f t="shared" si="2"/>
        <v>0.12287804656705092</v>
      </c>
      <c r="I34" s="207"/>
      <c r="J34" s="202">
        <f t="shared" si="0"/>
        <v>220.61908524</v>
      </c>
      <c r="K34" s="204">
        <f t="shared" si="3"/>
        <v>0.15339838579028764</v>
      </c>
    </row>
    <row r="35" spans="2:11">
      <c r="B35" s="322">
        <v>38108</v>
      </c>
      <c r="C35" s="161"/>
      <c r="D35" s="202">
        <v>185.26456039999999</v>
      </c>
      <c r="E35" s="204">
        <f t="shared" si="1"/>
        <v>0.18752136449043122</v>
      </c>
      <c r="F35" s="207"/>
      <c r="G35" s="202">
        <v>39.801208879999997</v>
      </c>
      <c r="H35" s="204">
        <f t="shared" si="2"/>
        <v>-0.1765287661105146</v>
      </c>
      <c r="I35" s="207"/>
      <c r="J35" s="202">
        <f t="shared" si="0"/>
        <v>225.06576927999998</v>
      </c>
      <c r="K35" s="204">
        <f t="shared" si="3"/>
        <v>0.10141218497470206</v>
      </c>
    </row>
    <row r="36" spans="2:11">
      <c r="B36" s="322">
        <v>38139</v>
      </c>
      <c r="C36" s="161"/>
      <c r="D36" s="202">
        <v>189.0011873</v>
      </c>
      <c r="E36" s="204">
        <f t="shared" si="1"/>
        <v>0.19361965961633154</v>
      </c>
      <c r="F36" s="207"/>
      <c r="G36" s="202">
        <v>40.021566129999997</v>
      </c>
      <c r="H36" s="204">
        <f t="shared" si="2"/>
        <v>-0.23403212051975775</v>
      </c>
      <c r="I36" s="207"/>
      <c r="J36" s="202">
        <f t="shared" si="0"/>
        <v>229.02275342999999</v>
      </c>
      <c r="K36" s="204">
        <f t="shared" si="3"/>
        <v>8.7515896331033849E-2</v>
      </c>
    </row>
    <row r="37" spans="2:11">
      <c r="B37" s="322">
        <v>38169</v>
      </c>
      <c r="C37" s="161"/>
      <c r="D37" s="202">
        <v>188.47480769999999</v>
      </c>
      <c r="E37" s="204">
        <f t="shared" si="1"/>
        <v>0.13634081933362263</v>
      </c>
      <c r="F37" s="207"/>
      <c r="G37" s="202">
        <v>42.556998049999997</v>
      </c>
      <c r="H37" s="204">
        <f t="shared" si="2"/>
        <v>-0.26995743184838583</v>
      </c>
      <c r="I37" s="207"/>
      <c r="J37" s="202">
        <f t="shared" si="0"/>
        <v>231.03180574999999</v>
      </c>
      <c r="K37" s="204">
        <f t="shared" si="3"/>
        <v>3.0678707651428327E-2</v>
      </c>
    </row>
    <row r="38" spans="2:11">
      <c r="B38" s="322">
        <v>38200</v>
      </c>
      <c r="C38" s="161"/>
      <c r="D38" s="202">
        <v>193.48902180000002</v>
      </c>
      <c r="E38" s="204">
        <f t="shared" si="1"/>
        <v>0.13365877920310987</v>
      </c>
      <c r="F38" s="207"/>
      <c r="G38" s="202">
        <v>38.707057620000008</v>
      </c>
      <c r="H38" s="204">
        <f t="shared" si="2"/>
        <v>-0.33704764283040711</v>
      </c>
      <c r="I38" s="207"/>
      <c r="J38" s="202">
        <f t="shared" si="0"/>
        <v>232.19607942000002</v>
      </c>
      <c r="K38" s="204">
        <f t="shared" si="3"/>
        <v>1.3680118512232609E-2</v>
      </c>
    </row>
    <row r="39" spans="2:11">
      <c r="B39" s="322">
        <v>38231</v>
      </c>
      <c r="C39" s="161"/>
      <c r="D39" s="202">
        <v>204.21267840000002</v>
      </c>
      <c r="E39" s="204">
        <f t="shared" si="1"/>
        <v>0.17734773238225232</v>
      </c>
      <c r="F39" s="207"/>
      <c r="G39" s="202">
        <v>39.78045015</v>
      </c>
      <c r="H39" s="204">
        <f t="shared" si="2"/>
        <v>-0.33053875643878305</v>
      </c>
      <c r="I39" s="207"/>
      <c r="J39" s="202">
        <f t="shared" si="0"/>
        <v>243.99312855000002</v>
      </c>
      <c r="K39" s="204">
        <f t="shared" si="3"/>
        <v>4.7751703813957214E-2</v>
      </c>
    </row>
    <row r="40" spans="2:11">
      <c r="B40" s="322">
        <v>38261</v>
      </c>
      <c r="C40" s="161"/>
      <c r="D40" s="202">
        <v>208.19960549999999</v>
      </c>
      <c r="E40" s="204">
        <f t="shared" si="1"/>
        <v>0.18041761536463041</v>
      </c>
      <c r="F40" s="207"/>
      <c r="G40" s="202">
        <v>53.948625749999998</v>
      </c>
      <c r="H40" s="204">
        <f t="shared" si="2"/>
        <v>0.17258063657521094</v>
      </c>
      <c r="I40" s="207"/>
      <c r="J40" s="202">
        <f t="shared" si="0"/>
        <v>262.14823124999998</v>
      </c>
      <c r="K40" s="204">
        <f t="shared" si="3"/>
        <v>0.17879626020867923</v>
      </c>
    </row>
    <row r="41" spans="2:11">
      <c r="B41" s="322">
        <v>38292</v>
      </c>
      <c r="C41" s="161"/>
      <c r="D41" s="202">
        <v>209.70881840000001</v>
      </c>
      <c r="E41" s="204">
        <f t="shared" si="1"/>
        <v>0.11605557020954804</v>
      </c>
      <c r="F41" s="207"/>
      <c r="G41" s="202">
        <v>53.94147675</v>
      </c>
      <c r="H41" s="204">
        <f t="shared" si="2"/>
        <v>0.12938428954022196</v>
      </c>
      <c r="I41" s="207"/>
      <c r="J41" s="202">
        <f t="shared" si="0"/>
        <v>263.65029515000003</v>
      </c>
      <c r="K41" s="204">
        <f t="shared" si="3"/>
        <v>0.11875689606983086</v>
      </c>
    </row>
    <row r="42" spans="2:11">
      <c r="B42" s="322">
        <v>38322</v>
      </c>
      <c r="C42" s="161"/>
      <c r="D42" s="202">
        <v>198.2177236</v>
      </c>
      <c r="E42" s="204">
        <f t="shared" si="1"/>
        <v>0.16360453365280425</v>
      </c>
      <c r="F42" s="207"/>
      <c r="G42" s="202">
        <v>63.447349120000005</v>
      </c>
      <c r="H42" s="204">
        <f t="shared" si="2"/>
        <v>0.30156898712604652</v>
      </c>
      <c r="I42" s="207"/>
      <c r="J42" s="202">
        <f t="shared" si="0"/>
        <v>261.66507272000001</v>
      </c>
      <c r="K42" s="204">
        <f t="shared" si="3"/>
        <v>0.19430050305418001</v>
      </c>
    </row>
    <row r="43" spans="2:11">
      <c r="B43" s="322">
        <v>38353</v>
      </c>
      <c r="C43" s="161"/>
      <c r="D43" s="202">
        <v>200.86609319999999</v>
      </c>
      <c r="E43" s="204">
        <f t="shared" si="1"/>
        <v>0.17358966097306805</v>
      </c>
      <c r="F43" s="207"/>
      <c r="G43" s="202">
        <v>63.246431120000004</v>
      </c>
      <c r="H43" s="204">
        <f t="shared" si="2"/>
        <v>0.45894309872516614</v>
      </c>
      <c r="I43" s="207"/>
      <c r="J43" s="202">
        <f t="shared" si="0"/>
        <v>264.11252431999998</v>
      </c>
      <c r="K43" s="204">
        <f t="shared" si="3"/>
        <v>0.23125847440445546</v>
      </c>
    </row>
    <row r="44" spans="2:11">
      <c r="B44" s="322">
        <v>38384</v>
      </c>
      <c r="C44" s="161"/>
      <c r="D44" s="202">
        <v>205.1446986</v>
      </c>
      <c r="E44" s="204">
        <f t="shared" si="1"/>
        <v>0.19886551769981886</v>
      </c>
      <c r="F44" s="207"/>
      <c r="G44" s="202">
        <v>64.231134139999995</v>
      </c>
      <c r="H44" s="204">
        <f t="shared" si="2"/>
        <v>0.31701186282481553</v>
      </c>
      <c r="I44" s="207"/>
      <c r="J44" s="202">
        <f t="shared" si="0"/>
        <v>269.37583273999996</v>
      </c>
      <c r="K44" s="204">
        <f t="shared" si="3"/>
        <v>0.22507017791057216</v>
      </c>
    </row>
    <row r="45" spans="2:11">
      <c r="B45" s="322">
        <v>38412</v>
      </c>
      <c r="C45" s="161"/>
      <c r="D45" s="202">
        <v>210.34445840000001</v>
      </c>
      <c r="E45" s="204">
        <f t="shared" si="1"/>
        <v>0.2139045867626268</v>
      </c>
      <c r="F45" s="207"/>
      <c r="G45" s="202">
        <v>58.064815739999993</v>
      </c>
      <c r="H45" s="204">
        <f t="shared" si="2"/>
        <v>0.23581967531734982</v>
      </c>
      <c r="I45" s="207"/>
      <c r="J45" s="202">
        <f t="shared" si="0"/>
        <v>268.40927413999998</v>
      </c>
      <c r="K45" s="204">
        <f t="shared" si="3"/>
        <v>0.21857932680580583</v>
      </c>
    </row>
    <row r="46" spans="2:11">
      <c r="B46" s="322">
        <v>38443</v>
      </c>
      <c r="C46" s="161"/>
      <c r="D46" s="202">
        <v>201.97105569999999</v>
      </c>
      <c r="E46" s="204">
        <f t="shared" si="1"/>
        <v>0.16911913404740186</v>
      </c>
      <c r="F46" s="207"/>
      <c r="G46" s="202">
        <v>48.311083620000005</v>
      </c>
      <c r="H46" s="204">
        <f t="shared" si="2"/>
        <v>9.3367400005377466E-3</v>
      </c>
      <c r="I46" s="207"/>
      <c r="J46" s="202">
        <f t="shared" si="0"/>
        <v>250.28213932</v>
      </c>
      <c r="K46" s="204">
        <f t="shared" si="3"/>
        <v>0.13445370806306767</v>
      </c>
    </row>
    <row r="47" spans="2:11">
      <c r="B47" s="322">
        <v>38473</v>
      </c>
      <c r="C47" s="161"/>
      <c r="D47" s="202">
        <v>218.4680783</v>
      </c>
      <c r="E47" s="204">
        <f t="shared" si="1"/>
        <v>0.17922217734633716</v>
      </c>
      <c r="F47" s="207"/>
      <c r="G47" s="202">
        <v>38.648228179999997</v>
      </c>
      <c r="H47" s="204">
        <f t="shared" si="2"/>
        <v>-2.8968484436646569E-2</v>
      </c>
      <c r="I47" s="207"/>
      <c r="J47" s="202">
        <f t="shared" si="0"/>
        <v>257.11630647999999</v>
      </c>
      <c r="K47" s="204">
        <f t="shared" si="3"/>
        <v>0.14240520583175198</v>
      </c>
    </row>
    <row r="48" spans="2:11">
      <c r="B48" s="322">
        <v>38504</v>
      </c>
      <c r="C48" s="161"/>
      <c r="D48" s="202">
        <v>216.86745169999998</v>
      </c>
      <c r="E48" s="204">
        <f t="shared" si="1"/>
        <v>0.14743962616366058</v>
      </c>
      <c r="F48" s="207"/>
      <c r="G48" s="202">
        <v>42.079251219999996</v>
      </c>
      <c r="H48" s="204">
        <f t="shared" si="2"/>
        <v>5.1414407005366147E-2</v>
      </c>
      <c r="I48" s="207"/>
      <c r="J48" s="202">
        <f t="shared" si="0"/>
        <v>258.94670291999995</v>
      </c>
      <c r="K48" s="204">
        <f t="shared" si="3"/>
        <v>0.130659286214311</v>
      </c>
    </row>
    <row r="49" spans="2:11">
      <c r="B49" s="322">
        <v>38534</v>
      </c>
      <c r="C49" s="161"/>
      <c r="D49" s="202">
        <v>215.29338949999999</v>
      </c>
      <c r="E49" s="204">
        <f t="shared" si="1"/>
        <v>0.14229266036810495</v>
      </c>
      <c r="F49" s="207"/>
      <c r="G49" s="202">
        <v>43.405994</v>
      </c>
      <c r="H49" s="204">
        <f t="shared" si="2"/>
        <v>1.9949620248179256E-2</v>
      </c>
      <c r="I49" s="207"/>
      <c r="J49" s="202">
        <f t="shared" si="0"/>
        <v>258.69938350000001</v>
      </c>
      <c r="K49" s="204">
        <f t="shared" si="3"/>
        <v>0.1197565749018088</v>
      </c>
    </row>
    <row r="50" spans="2:11">
      <c r="B50" s="322">
        <v>38565</v>
      </c>
      <c r="C50" s="161"/>
      <c r="D50" s="202">
        <v>231.6647572</v>
      </c>
      <c r="E50" s="204">
        <f t="shared" si="1"/>
        <v>0.1973018161178175</v>
      </c>
      <c r="F50" s="207"/>
      <c r="G50" s="202">
        <v>42.836181239999995</v>
      </c>
      <c r="H50" s="204">
        <f t="shared" si="2"/>
        <v>0.10667624650101182</v>
      </c>
      <c r="I50" s="207"/>
      <c r="J50" s="202">
        <f t="shared" si="0"/>
        <v>274.50093843999997</v>
      </c>
      <c r="K50" s="204">
        <f t="shared" si="3"/>
        <v>0.18219454491080467</v>
      </c>
    </row>
    <row r="51" spans="2:11">
      <c r="B51" s="322">
        <v>38596</v>
      </c>
      <c r="C51" s="161"/>
      <c r="D51" s="202">
        <v>229.68695119999998</v>
      </c>
      <c r="E51" s="204">
        <f t="shared" si="1"/>
        <v>0.1247438356892927</v>
      </c>
      <c r="F51" s="207"/>
      <c r="G51" s="202">
        <v>48.294668799999997</v>
      </c>
      <c r="H51" s="204">
        <f t="shared" si="2"/>
        <v>0.21403022383848014</v>
      </c>
      <c r="I51" s="207"/>
      <c r="J51" s="202">
        <f t="shared" si="0"/>
        <v>277.98161999999996</v>
      </c>
      <c r="K51" s="204">
        <f t="shared" si="3"/>
        <v>0.13930101905732517</v>
      </c>
    </row>
    <row r="52" spans="2:11">
      <c r="B52" s="322">
        <v>38626</v>
      </c>
      <c r="C52" s="161"/>
      <c r="D52" s="202">
        <v>231.89640209999999</v>
      </c>
      <c r="E52" s="204">
        <f t="shared" si="1"/>
        <v>0.11381768252197766</v>
      </c>
      <c r="F52" s="207"/>
      <c r="G52" s="202">
        <v>52.590377529999998</v>
      </c>
      <c r="H52" s="204">
        <f t="shared" si="2"/>
        <v>-2.5176697295203998E-2</v>
      </c>
      <c r="I52" s="207"/>
      <c r="J52" s="202">
        <f t="shared" si="0"/>
        <v>284.48677963</v>
      </c>
      <c r="K52" s="204">
        <f t="shared" si="3"/>
        <v>8.5213423998640847E-2</v>
      </c>
    </row>
    <row r="53" spans="2:11">
      <c r="B53" s="322">
        <v>38657</v>
      </c>
      <c r="C53" s="161"/>
      <c r="D53" s="202">
        <v>225.52471259999999</v>
      </c>
      <c r="E53" s="204">
        <f t="shared" si="1"/>
        <v>7.5418355416187799E-2</v>
      </c>
      <c r="F53" s="207"/>
      <c r="G53" s="202">
        <v>50.09722919</v>
      </c>
      <c r="H53" s="204">
        <f t="shared" si="2"/>
        <v>-7.1267006237458963E-2</v>
      </c>
      <c r="I53" s="207"/>
      <c r="J53" s="202">
        <f t="shared" si="0"/>
        <v>275.62194178999999</v>
      </c>
      <c r="K53" s="204">
        <f t="shared" si="3"/>
        <v>4.540729466351956E-2</v>
      </c>
    </row>
    <row r="54" spans="2:11">
      <c r="B54" s="322">
        <v>38687</v>
      </c>
      <c r="C54" s="161"/>
      <c r="D54" s="202">
        <v>220.12801049999999</v>
      </c>
      <c r="E54" s="204">
        <f t="shared" si="1"/>
        <v>0.110536467184007</v>
      </c>
      <c r="F54" s="207"/>
      <c r="G54" s="202">
        <v>76.331232710000009</v>
      </c>
      <c r="H54" s="204">
        <f t="shared" si="2"/>
        <v>0.20306417476374472</v>
      </c>
      <c r="I54" s="207"/>
      <c r="J54" s="202">
        <f t="shared" si="0"/>
        <v>296.45924321000001</v>
      </c>
      <c r="K54" s="204">
        <f t="shared" si="3"/>
        <v>0.13297216219312613</v>
      </c>
    </row>
    <row r="55" spans="2:11">
      <c r="B55" s="322">
        <v>38718</v>
      </c>
      <c r="C55" s="161"/>
      <c r="D55" s="202">
        <v>238.8360916</v>
      </c>
      <c r="E55" s="204">
        <f t="shared" si="1"/>
        <v>0.18903139795820945</v>
      </c>
      <c r="F55" s="207"/>
      <c r="G55" s="202">
        <v>82.563871509999998</v>
      </c>
      <c r="H55" s="204">
        <f t="shared" si="2"/>
        <v>0.30543131126795497</v>
      </c>
      <c r="I55" s="207"/>
      <c r="J55" s="202">
        <f t="shared" si="0"/>
        <v>321.39996310999999</v>
      </c>
      <c r="K55" s="204">
        <f t="shared" si="3"/>
        <v>0.21690542293477266</v>
      </c>
    </row>
    <row r="56" spans="2:11">
      <c r="B56" s="322">
        <v>38749</v>
      </c>
      <c r="C56" s="161"/>
      <c r="D56" s="202">
        <v>232.76836830000002</v>
      </c>
      <c r="E56" s="204">
        <f t="shared" si="1"/>
        <v>0.13465456279648658</v>
      </c>
      <c r="F56" s="207"/>
      <c r="G56" s="202">
        <v>72.846147900000005</v>
      </c>
      <c r="H56" s="204">
        <f t="shared" si="2"/>
        <v>0.13412520073555734</v>
      </c>
      <c r="I56" s="207"/>
      <c r="J56" s="202">
        <f t="shared" si="0"/>
        <v>305.61451620000003</v>
      </c>
      <c r="K56" s="204">
        <f t="shared" si="3"/>
        <v>0.13452833942596998</v>
      </c>
    </row>
    <row r="57" spans="2:11">
      <c r="B57" s="322">
        <v>38777</v>
      </c>
      <c r="C57" s="161"/>
      <c r="D57" s="202">
        <v>243.59205700000001</v>
      </c>
      <c r="E57" s="204">
        <f t="shared" si="1"/>
        <v>0.15806263142323895</v>
      </c>
      <c r="F57" s="207"/>
      <c r="G57" s="202">
        <v>63.226771849999999</v>
      </c>
      <c r="H57" s="204">
        <f t="shared" si="2"/>
        <v>8.8899896507275145E-2</v>
      </c>
      <c r="I57" s="207"/>
      <c r="J57" s="202">
        <f t="shared" si="0"/>
        <v>306.81882884999999</v>
      </c>
      <c r="K57" s="204">
        <f t="shared" si="3"/>
        <v>0.14310069886022614</v>
      </c>
    </row>
    <row r="58" spans="2:11">
      <c r="B58" s="322">
        <v>38808</v>
      </c>
      <c r="C58" s="161"/>
      <c r="D58" s="202">
        <v>247.3210904</v>
      </c>
      <c r="E58" s="204">
        <f t="shared" si="1"/>
        <v>0.22453729591511973</v>
      </c>
      <c r="F58" s="207"/>
      <c r="G58" s="202">
        <v>59.076134019999998</v>
      </c>
      <c r="H58" s="204">
        <f t="shared" si="2"/>
        <v>0.22282775697342116</v>
      </c>
      <c r="I58" s="207"/>
      <c r="J58" s="202">
        <f t="shared" si="0"/>
        <v>306.39722441999999</v>
      </c>
      <c r="K58" s="204">
        <f t="shared" si="3"/>
        <v>0.22420730960851198</v>
      </c>
    </row>
    <row r="59" spans="2:11">
      <c r="B59" s="322">
        <v>38838</v>
      </c>
      <c r="C59" s="161"/>
      <c r="D59" s="202">
        <v>249.20661230000002</v>
      </c>
      <c r="E59" s="204">
        <f t="shared" si="1"/>
        <v>0.14070034505356843</v>
      </c>
      <c r="F59" s="207"/>
      <c r="G59" s="202">
        <v>53.902796960000003</v>
      </c>
      <c r="H59" s="204">
        <f t="shared" si="2"/>
        <v>0.39470292684449815</v>
      </c>
      <c r="I59" s="207"/>
      <c r="J59" s="202">
        <f t="shared" si="0"/>
        <v>303.10940926000001</v>
      </c>
      <c r="K59" s="204">
        <f t="shared" si="3"/>
        <v>0.17888053624314804</v>
      </c>
    </row>
    <row r="60" spans="2:11">
      <c r="B60" s="322">
        <v>38869</v>
      </c>
      <c r="C60" s="161"/>
      <c r="D60" s="202">
        <v>258.42297789999998</v>
      </c>
      <c r="E60" s="204">
        <f t="shared" si="1"/>
        <v>0.19161716465172995</v>
      </c>
      <c r="F60" s="207"/>
      <c r="G60" s="202">
        <v>54.813544719999996</v>
      </c>
      <c r="H60" s="204">
        <f t="shared" si="2"/>
        <v>0.30262642824660047</v>
      </c>
      <c r="I60" s="207"/>
      <c r="J60" s="202">
        <f t="shared" si="0"/>
        <v>313.23652261999996</v>
      </c>
      <c r="K60" s="204">
        <f t="shared" si="3"/>
        <v>0.20965634660647736</v>
      </c>
    </row>
    <row r="61" spans="2:11">
      <c r="B61" s="322">
        <v>38899</v>
      </c>
      <c r="C61" s="161"/>
      <c r="D61" s="202">
        <v>268.55783689999998</v>
      </c>
      <c r="E61" s="204">
        <f t="shared" si="1"/>
        <v>0.24740400772964755</v>
      </c>
      <c r="F61" s="207"/>
      <c r="G61" s="202">
        <v>52.492825340000003</v>
      </c>
      <c r="H61" s="204">
        <f t="shared" si="2"/>
        <v>0.20934508123463336</v>
      </c>
      <c r="I61" s="207"/>
      <c r="J61" s="202">
        <f t="shared" si="0"/>
        <v>321.05066224000001</v>
      </c>
      <c r="K61" s="204">
        <f t="shared" si="3"/>
        <v>0.24101827339685178</v>
      </c>
    </row>
    <row r="62" spans="2:11">
      <c r="B62" s="322">
        <v>38930</v>
      </c>
      <c r="C62" s="161"/>
      <c r="D62" s="202">
        <v>263.93733309999999</v>
      </c>
      <c r="E62" s="204">
        <f t="shared" si="1"/>
        <v>0.13930723123387545</v>
      </c>
      <c r="F62" s="207"/>
      <c r="G62" s="202">
        <v>56.229268359999999</v>
      </c>
      <c r="H62" s="204">
        <f t="shared" si="2"/>
        <v>0.31265828867802226</v>
      </c>
      <c r="I62" s="207"/>
      <c r="J62" s="202">
        <f t="shared" si="0"/>
        <v>320.16660145999998</v>
      </c>
      <c r="K62" s="204">
        <f t="shared" si="3"/>
        <v>0.16635885938867756</v>
      </c>
    </row>
    <row r="63" spans="2:11">
      <c r="B63" s="322">
        <v>38961</v>
      </c>
      <c r="C63" s="161"/>
      <c r="D63" s="202">
        <v>266.20432899999997</v>
      </c>
      <c r="E63" s="204">
        <f t="shared" si="1"/>
        <v>0.15898760294920922</v>
      </c>
      <c r="F63" s="207"/>
      <c r="G63" s="202">
        <v>58.762055889999999</v>
      </c>
      <c r="H63" s="204">
        <f t="shared" si="2"/>
        <v>0.21674001189133341</v>
      </c>
      <c r="I63" s="207"/>
      <c r="J63" s="202">
        <f t="shared" si="0"/>
        <v>324.96638488999997</v>
      </c>
      <c r="K63" s="204">
        <f t="shared" si="3"/>
        <v>0.16902112049710349</v>
      </c>
    </row>
    <row r="64" spans="2:11">
      <c r="B64" s="322">
        <v>38991</v>
      </c>
      <c r="C64" s="161"/>
      <c r="D64" s="202">
        <v>273.40808089999996</v>
      </c>
      <c r="E64" s="204">
        <f t="shared" si="1"/>
        <v>0.17900958541866041</v>
      </c>
      <c r="F64" s="207"/>
      <c r="G64" s="202">
        <v>55.936178829999996</v>
      </c>
      <c r="H64" s="204">
        <f t="shared" si="2"/>
        <v>6.3620028171339937E-2</v>
      </c>
      <c r="I64" s="207"/>
      <c r="J64" s="202">
        <f t="shared" si="0"/>
        <v>329.34425972999998</v>
      </c>
      <c r="K64" s="204">
        <f t="shared" si="3"/>
        <v>0.15767861043785958</v>
      </c>
    </row>
    <row r="65" spans="2:11">
      <c r="B65" s="322">
        <v>39022</v>
      </c>
      <c r="C65" s="161"/>
      <c r="D65" s="202">
        <v>258.52499169999999</v>
      </c>
      <c r="E65" s="204">
        <f t="shared" si="1"/>
        <v>0.14632666513372605</v>
      </c>
      <c r="F65" s="207"/>
      <c r="G65" s="202">
        <v>75.790186800000001</v>
      </c>
      <c r="H65" s="204">
        <f t="shared" si="2"/>
        <v>0.51286184935610413</v>
      </c>
      <c r="I65" s="207"/>
      <c r="J65" s="202">
        <f t="shared" si="0"/>
        <v>334.3151785</v>
      </c>
      <c r="K65" s="204">
        <f t="shared" si="3"/>
        <v>0.21294834630662018</v>
      </c>
    </row>
    <row r="66" spans="2:11">
      <c r="B66" s="322">
        <v>39052</v>
      </c>
      <c r="C66" s="161"/>
      <c r="D66" s="202">
        <v>244.91990040000002</v>
      </c>
      <c r="E66" s="204">
        <f t="shared" si="1"/>
        <v>0.11262487606046867</v>
      </c>
      <c r="F66" s="207"/>
      <c r="G66" s="202">
        <v>61.30713514</v>
      </c>
      <c r="H66" s="204">
        <f t="shared" si="2"/>
        <v>-0.19682765542487735</v>
      </c>
      <c r="I66" s="207"/>
      <c r="J66" s="202">
        <f t="shared" si="0"/>
        <v>306.22703554000003</v>
      </c>
      <c r="K66" s="204">
        <f t="shared" si="3"/>
        <v>3.294817939975947E-2</v>
      </c>
    </row>
    <row r="67" spans="2:11">
      <c r="B67" s="322">
        <v>39083</v>
      </c>
      <c r="C67" s="161"/>
      <c r="D67" s="202">
        <v>238.26284909999998</v>
      </c>
      <c r="E67" s="204">
        <f t="shared" si="1"/>
        <v>-2.4001502292211319E-3</v>
      </c>
      <c r="F67" s="207"/>
      <c r="G67" s="202">
        <v>45.508883299999994</v>
      </c>
      <c r="H67" s="204">
        <f t="shared" si="2"/>
        <v>-0.44880390820229366</v>
      </c>
      <c r="I67" s="207"/>
      <c r="J67" s="202">
        <f t="shared" si="0"/>
        <v>283.77173239999996</v>
      </c>
      <c r="K67" s="204">
        <f t="shared" si="3"/>
        <v>-0.11707602684796092</v>
      </c>
    </row>
    <row r="68" spans="2:11">
      <c r="B68" s="322">
        <v>39114</v>
      </c>
      <c r="C68" s="161"/>
      <c r="D68" s="202">
        <v>245.12094260000001</v>
      </c>
      <c r="E68" s="204">
        <f t="shared" si="1"/>
        <v>5.3068096796037079E-2</v>
      </c>
      <c r="F68" s="207"/>
      <c r="G68" s="202">
        <v>46.468844179999998</v>
      </c>
      <c r="H68" s="204">
        <f t="shared" si="2"/>
        <v>-0.3620960679514531</v>
      </c>
      <c r="I68" s="207"/>
      <c r="J68" s="202">
        <f t="shared" si="0"/>
        <v>291.58978678</v>
      </c>
      <c r="K68" s="204">
        <f t="shared" si="3"/>
        <v>-4.5890259384217091E-2</v>
      </c>
    </row>
    <row r="69" spans="2:11">
      <c r="B69" s="322">
        <v>39142</v>
      </c>
      <c r="C69" s="161"/>
      <c r="D69" s="202">
        <v>243.15449609999999</v>
      </c>
      <c r="E69" s="204">
        <f t="shared" si="1"/>
        <v>-1.7962855824975588E-3</v>
      </c>
      <c r="F69" s="207"/>
      <c r="G69" s="202">
        <v>46.856158430000001</v>
      </c>
      <c r="H69" s="204">
        <f t="shared" si="2"/>
        <v>-0.25891901390818828</v>
      </c>
      <c r="I69" s="207"/>
      <c r="J69" s="202">
        <f t="shared" si="0"/>
        <v>290.01065453000001</v>
      </c>
      <c r="K69" s="204">
        <f t="shared" si="3"/>
        <v>-5.4782082256813802E-2</v>
      </c>
    </row>
    <row r="70" spans="2:11">
      <c r="B70" s="322">
        <v>39173</v>
      </c>
      <c r="C70" s="161"/>
      <c r="D70" s="202">
        <v>236.68318530000002</v>
      </c>
      <c r="E70" s="204">
        <f t="shared" si="1"/>
        <v>-4.3012527086933705E-2</v>
      </c>
      <c r="F70" s="207"/>
      <c r="G70" s="202">
        <v>40.436982940000007</v>
      </c>
      <c r="H70" s="204">
        <f t="shared" si="2"/>
        <v>-0.31551067769075369</v>
      </c>
      <c r="I70" s="207"/>
      <c r="J70" s="202">
        <f t="shared" si="0"/>
        <v>277.12016824</v>
      </c>
      <c r="K70" s="204">
        <f t="shared" si="3"/>
        <v>-9.5552615515432593E-2</v>
      </c>
    </row>
    <row r="71" spans="2:11">
      <c r="B71" s="322">
        <v>39203</v>
      </c>
      <c r="C71" s="161"/>
      <c r="D71" s="202">
        <v>245.7629866</v>
      </c>
      <c r="E71" s="204">
        <f t="shared" si="1"/>
        <v>-1.3818356054912773E-2</v>
      </c>
      <c r="F71" s="207"/>
      <c r="G71" s="202">
        <v>42.705745869999994</v>
      </c>
      <c r="H71" s="204">
        <f t="shared" si="2"/>
        <v>-0.20772671774915641</v>
      </c>
      <c r="I71" s="207"/>
      <c r="J71" s="202">
        <f t="shared" si="0"/>
        <v>288.46873247000002</v>
      </c>
      <c r="K71" s="204">
        <f t="shared" si="3"/>
        <v>-4.8301624241039565E-2</v>
      </c>
    </row>
    <row r="72" spans="2:11">
      <c r="B72" s="322">
        <v>39234</v>
      </c>
      <c r="C72" s="161"/>
      <c r="D72" s="202">
        <v>252.76528719999999</v>
      </c>
      <c r="E72" s="204">
        <f t="shared" si="1"/>
        <v>-2.1893141027843566E-2</v>
      </c>
      <c r="F72" s="207"/>
      <c r="G72" s="202">
        <v>49.17974633</v>
      </c>
      <c r="H72" s="204">
        <f t="shared" si="2"/>
        <v>-0.10278113591775018</v>
      </c>
      <c r="I72" s="207"/>
      <c r="J72" s="202">
        <f t="shared" si="0"/>
        <v>301.94503352999999</v>
      </c>
      <c r="K72" s="204">
        <f t="shared" si="3"/>
        <v>-3.6047805011863665E-2</v>
      </c>
    </row>
    <row r="73" spans="2:11">
      <c r="B73" s="322">
        <v>39264</v>
      </c>
      <c r="C73" s="161"/>
      <c r="D73" s="202">
        <v>258.50978450000002</v>
      </c>
      <c r="E73" s="204">
        <f t="shared" si="1"/>
        <v>-3.7414854528119545E-2</v>
      </c>
      <c r="F73" s="207"/>
      <c r="G73" s="202">
        <v>50.566901080000008</v>
      </c>
      <c r="H73" s="204">
        <f t="shared" si="2"/>
        <v>-3.6689285583803799E-2</v>
      </c>
      <c r="I73" s="207"/>
      <c r="J73" s="202">
        <f t="shared" si="0"/>
        <v>309.07668558</v>
      </c>
      <c r="K73" s="204">
        <f t="shared" si="3"/>
        <v>-3.729622165067803E-2</v>
      </c>
    </row>
    <row r="74" spans="2:11">
      <c r="B74" s="322">
        <v>39295</v>
      </c>
      <c r="C74" s="161"/>
      <c r="D74" s="202">
        <v>263.71544510000001</v>
      </c>
      <c r="E74" s="204">
        <f t="shared" si="1"/>
        <v>-8.4068440562712343E-4</v>
      </c>
      <c r="F74" s="207"/>
      <c r="G74" s="202">
        <v>50.350180049999999</v>
      </c>
      <c r="H74" s="204">
        <f t="shared" si="2"/>
        <v>-0.10455566080568512</v>
      </c>
      <c r="I74" s="207"/>
      <c r="J74" s="202">
        <f t="shared" si="0"/>
        <v>314.06562515000002</v>
      </c>
      <c r="K74" s="204">
        <f t="shared" si="3"/>
        <v>-1.9055630044416683E-2</v>
      </c>
    </row>
    <row r="75" spans="2:11">
      <c r="B75" s="322">
        <v>39326</v>
      </c>
      <c r="C75" s="161"/>
      <c r="D75" s="202">
        <v>272.84210769999999</v>
      </c>
      <c r="E75" s="204">
        <f t="shared" si="1"/>
        <v>2.4934901415521349E-2</v>
      </c>
      <c r="F75" s="207"/>
      <c r="G75" s="202">
        <v>51.043513689999997</v>
      </c>
      <c r="H75" s="204">
        <f t="shared" si="2"/>
        <v>-0.13135248729977689</v>
      </c>
      <c r="I75" s="207"/>
      <c r="J75" s="202">
        <f t="shared" si="0"/>
        <v>323.88562138999998</v>
      </c>
      <c r="K75" s="204">
        <f t="shared" si="3"/>
        <v>-3.3257701419358021E-3</v>
      </c>
    </row>
    <row r="76" spans="2:11">
      <c r="B76" s="322">
        <v>39356</v>
      </c>
      <c r="C76" s="161"/>
      <c r="D76" s="202">
        <v>272.8891428</v>
      </c>
      <c r="E76" s="204">
        <f t="shared" si="1"/>
        <v>-1.8980349750150616E-3</v>
      </c>
      <c r="F76" s="207"/>
      <c r="G76" s="202">
        <v>42.957653829999998</v>
      </c>
      <c r="H76" s="204">
        <f t="shared" si="2"/>
        <v>-0.23202380411869117</v>
      </c>
      <c r="I76" s="207"/>
      <c r="J76" s="202">
        <f t="shared" si="0"/>
        <v>315.84679662999997</v>
      </c>
      <c r="K76" s="204">
        <f t="shared" si="3"/>
        <v>-4.098283999564889E-2</v>
      </c>
    </row>
    <row r="77" spans="2:11">
      <c r="B77" s="322">
        <v>39387</v>
      </c>
      <c r="C77" s="161"/>
      <c r="D77" s="202">
        <v>279.72797250000002</v>
      </c>
      <c r="E77" s="204">
        <f t="shared" si="1"/>
        <v>8.2015207352195141E-2</v>
      </c>
      <c r="F77" s="207"/>
      <c r="G77" s="202">
        <v>42.570188760000001</v>
      </c>
      <c r="H77" s="204">
        <f t="shared" si="2"/>
        <v>-0.43831529440167571</v>
      </c>
      <c r="I77" s="207"/>
      <c r="J77" s="202">
        <f t="shared" si="0"/>
        <v>322.29816126000003</v>
      </c>
      <c r="K77" s="204">
        <f t="shared" si="3"/>
        <v>-3.5945173934123331E-2</v>
      </c>
    </row>
    <row r="78" spans="2:11">
      <c r="B78" s="322">
        <v>39417</v>
      </c>
      <c r="C78" s="161"/>
      <c r="D78" s="202">
        <v>280.34637460000005</v>
      </c>
      <c r="E78" s="204">
        <f t="shared" si="1"/>
        <v>0.1446451437475762</v>
      </c>
      <c r="F78" s="207"/>
      <c r="G78" s="202">
        <v>40.015706770000001</v>
      </c>
      <c r="H78" s="204">
        <f t="shared" si="2"/>
        <v>-0.34729119736845038</v>
      </c>
      <c r="I78" s="207"/>
      <c r="J78" s="202">
        <f t="shared" ref="J78:J141" si="4">+D78+G78</f>
        <v>320.36208137000006</v>
      </c>
      <c r="K78" s="204">
        <f t="shared" si="3"/>
        <v>4.615871294666829E-2</v>
      </c>
    </row>
    <row r="79" spans="2:11">
      <c r="B79" s="322">
        <v>39448</v>
      </c>
      <c r="C79" s="161"/>
      <c r="D79" s="202">
        <v>274.09801830000004</v>
      </c>
      <c r="E79" s="204">
        <f t="shared" si="1"/>
        <v>0.15040183283026165</v>
      </c>
      <c r="F79" s="207"/>
      <c r="G79" s="202">
        <v>45.397535349999998</v>
      </c>
      <c r="H79" s="204">
        <f t="shared" si="2"/>
        <v>-2.446729999195485E-3</v>
      </c>
      <c r="I79" s="207"/>
      <c r="J79" s="202">
        <f t="shared" si="4"/>
        <v>319.49555365000003</v>
      </c>
      <c r="K79" s="204">
        <f t="shared" si="3"/>
        <v>0.12588928766042273</v>
      </c>
    </row>
    <row r="80" spans="2:11">
      <c r="B80" s="322">
        <v>39479</v>
      </c>
      <c r="C80" s="161"/>
      <c r="D80" s="202">
        <v>287.51745569999997</v>
      </c>
      <c r="E80" s="204">
        <f t="shared" si="1"/>
        <v>0.17296161091051543</v>
      </c>
      <c r="F80" s="207"/>
      <c r="G80" s="202">
        <v>45.907100979999996</v>
      </c>
      <c r="H80" s="204">
        <f t="shared" si="2"/>
        <v>-1.208859849890076E-2</v>
      </c>
      <c r="I80" s="207"/>
      <c r="J80" s="202">
        <f t="shared" si="4"/>
        <v>333.42455667999997</v>
      </c>
      <c r="K80" s="204">
        <f t="shared" si="3"/>
        <v>0.14347131414298708</v>
      </c>
    </row>
    <row r="81" spans="2:11">
      <c r="B81" s="322">
        <v>39508</v>
      </c>
      <c r="C81" s="161"/>
      <c r="D81" s="202">
        <v>284.93061739999996</v>
      </c>
      <c r="E81" s="204">
        <f t="shared" si="1"/>
        <v>0.17180896084610775</v>
      </c>
      <c r="F81" s="207"/>
      <c r="G81" s="202">
        <v>46.249191009999997</v>
      </c>
      <c r="H81" s="204">
        <f t="shared" si="2"/>
        <v>-1.295384513663822E-2</v>
      </c>
      <c r="I81" s="207"/>
      <c r="J81" s="202">
        <f t="shared" si="4"/>
        <v>331.17980840999996</v>
      </c>
      <c r="K81" s="204">
        <f t="shared" si="3"/>
        <v>0.14195738410618031</v>
      </c>
    </row>
    <row r="82" spans="2:11">
      <c r="B82" s="322">
        <v>39539</v>
      </c>
      <c r="C82" s="161"/>
      <c r="D82" s="202">
        <v>289.3747644</v>
      </c>
      <c r="E82" s="204">
        <f t="shared" si="1"/>
        <v>0.22262493650832238</v>
      </c>
      <c r="F82" s="207"/>
      <c r="G82" s="202">
        <v>89.644942599999993</v>
      </c>
      <c r="H82" s="204">
        <f t="shared" si="2"/>
        <v>1.2169048252935752</v>
      </c>
      <c r="I82" s="207"/>
      <c r="J82" s="202">
        <f t="shared" si="4"/>
        <v>379.01970699999998</v>
      </c>
      <c r="K82" s="204">
        <f t="shared" si="3"/>
        <v>0.36770885138807308</v>
      </c>
    </row>
    <row r="83" spans="2:11">
      <c r="B83" s="322">
        <v>39569</v>
      </c>
      <c r="C83" s="161"/>
      <c r="D83" s="202">
        <v>286.77681660000002</v>
      </c>
      <c r="E83" s="204">
        <f t="shared" si="1"/>
        <v>0.16688367344246791</v>
      </c>
      <c r="F83" s="207"/>
      <c r="G83" s="202">
        <v>90.369744499999996</v>
      </c>
      <c r="H83" s="204">
        <f t="shared" si="2"/>
        <v>1.116102708405875</v>
      </c>
      <c r="I83" s="207"/>
      <c r="J83" s="202">
        <f t="shared" si="4"/>
        <v>377.14656109999999</v>
      </c>
      <c r="K83" s="204">
        <f t="shared" si="3"/>
        <v>0.30740880604528686</v>
      </c>
    </row>
    <row r="84" spans="2:11">
      <c r="B84" s="322">
        <v>39600</v>
      </c>
      <c r="C84" s="161"/>
      <c r="D84" s="202">
        <v>302.58609039999999</v>
      </c>
      <c r="E84" s="204">
        <f t="shared" si="1"/>
        <v>0.19710302689063242</v>
      </c>
      <c r="F84" s="207"/>
      <c r="G84" s="202">
        <v>30.748791010000001</v>
      </c>
      <c r="H84" s="204">
        <f t="shared" si="2"/>
        <v>-0.37476718965418865</v>
      </c>
      <c r="I84" s="207"/>
      <c r="J84" s="202">
        <f t="shared" si="4"/>
        <v>333.33488140999998</v>
      </c>
      <c r="K84" s="204">
        <f t="shared" si="3"/>
        <v>0.10395881499697279</v>
      </c>
    </row>
    <row r="85" spans="2:11">
      <c r="B85" s="322">
        <v>39630</v>
      </c>
      <c r="C85" s="161"/>
      <c r="D85" s="202">
        <v>302.9786775</v>
      </c>
      <c r="E85" s="204">
        <f t="shared" si="1"/>
        <v>0.17202015423133821</v>
      </c>
      <c r="F85" s="207"/>
      <c r="G85" s="202">
        <v>31.91177356</v>
      </c>
      <c r="H85" s="204">
        <f t="shared" si="2"/>
        <v>-0.36891973052662308</v>
      </c>
      <c r="I85" s="207"/>
      <c r="J85" s="202">
        <f t="shared" si="4"/>
        <v>334.89045106000003</v>
      </c>
      <c r="K85" s="204">
        <f t="shared" si="3"/>
        <v>8.351896692420846E-2</v>
      </c>
    </row>
    <row r="86" spans="2:11">
      <c r="B86" s="322">
        <v>39661</v>
      </c>
      <c r="C86" s="161"/>
      <c r="D86" s="202">
        <v>310.23788360000003</v>
      </c>
      <c r="E86" s="204">
        <f t="shared" si="1"/>
        <v>0.17641150476552059</v>
      </c>
      <c r="F86" s="207"/>
      <c r="G86" s="202">
        <v>57.051140939999996</v>
      </c>
      <c r="H86" s="204">
        <f t="shared" si="2"/>
        <v>0.13308712865268091</v>
      </c>
      <c r="I86" s="207"/>
      <c r="J86" s="202">
        <f t="shared" si="4"/>
        <v>367.28902454000001</v>
      </c>
      <c r="K86" s="204">
        <f t="shared" si="3"/>
        <v>0.16946585403792636</v>
      </c>
    </row>
    <row r="87" spans="2:11">
      <c r="B87" s="322">
        <v>39692</v>
      </c>
      <c r="C87" s="161"/>
      <c r="D87" s="202">
        <v>301.51452430000001</v>
      </c>
      <c r="E87" s="204">
        <f t="shared" si="1"/>
        <v>0.10508794570494384</v>
      </c>
      <c r="F87" s="207"/>
      <c r="G87" s="202">
        <v>36.766889319999997</v>
      </c>
      <c r="H87" s="204">
        <f t="shared" si="2"/>
        <v>-0.27969517256796828</v>
      </c>
      <c r="I87" s="207"/>
      <c r="J87" s="202">
        <f t="shared" si="4"/>
        <v>338.28141362000002</v>
      </c>
      <c r="K87" s="204">
        <f t="shared" si="3"/>
        <v>4.4447148250109203E-2</v>
      </c>
    </row>
    <row r="88" spans="2:11">
      <c r="B88" s="322">
        <v>39722</v>
      </c>
      <c r="C88" s="161"/>
      <c r="D88" s="202">
        <v>304.46354050000002</v>
      </c>
      <c r="E88" s="204">
        <f t="shared" si="1"/>
        <v>0.11570411844175443</v>
      </c>
      <c r="F88" s="207"/>
      <c r="G88" s="202">
        <v>112.50849556</v>
      </c>
      <c r="H88" s="204">
        <f t="shared" si="2"/>
        <v>1.6190558731452027</v>
      </c>
      <c r="I88" s="207"/>
      <c r="J88" s="202">
        <f t="shared" si="4"/>
        <v>416.97203606000005</v>
      </c>
      <c r="K88" s="204">
        <f t="shared" si="3"/>
        <v>0.32017180642317444</v>
      </c>
    </row>
    <row r="89" spans="2:11">
      <c r="B89" s="322">
        <v>39753</v>
      </c>
      <c r="C89" s="161"/>
      <c r="D89" s="202">
        <v>322.69788449999999</v>
      </c>
      <c r="E89" s="204">
        <f t="shared" si="1"/>
        <v>0.15361321077748125</v>
      </c>
      <c r="F89" s="207"/>
      <c r="G89" s="202">
        <v>111.12203396000001</v>
      </c>
      <c r="H89" s="204">
        <f t="shared" si="2"/>
        <v>1.6103251405925878</v>
      </c>
      <c r="I89" s="207"/>
      <c r="J89" s="202">
        <f t="shared" si="4"/>
        <v>433.81991846</v>
      </c>
      <c r="K89" s="204">
        <f t="shared" si="3"/>
        <v>0.34602045746712973</v>
      </c>
    </row>
    <row r="90" spans="2:11">
      <c r="B90" s="322">
        <v>39783</v>
      </c>
      <c r="C90" s="161"/>
      <c r="D90" s="202">
        <v>328.58438469999999</v>
      </c>
      <c r="E90" s="204">
        <f t="shared" ref="E90:E153" si="5">+D90/D78-1</f>
        <v>0.17206575319130213</v>
      </c>
      <c r="F90" s="207"/>
      <c r="G90" s="202">
        <v>177.20469820999998</v>
      </c>
      <c r="H90" s="204">
        <f t="shared" ref="H90:H153" si="6">+G90/G78-1</f>
        <v>3.4283785671593163</v>
      </c>
      <c r="I90" s="207"/>
      <c r="J90" s="202">
        <f t="shared" si="4"/>
        <v>505.78908290999993</v>
      </c>
      <c r="K90" s="204">
        <f t="shared" ref="K90:K153" si="7">+J90/J78-1</f>
        <v>0.57880446008790343</v>
      </c>
    </row>
    <row r="91" spans="2:11">
      <c r="B91" s="322">
        <v>39814</v>
      </c>
      <c r="C91" s="161"/>
      <c r="D91" s="202">
        <v>310.00248679999999</v>
      </c>
      <c r="E91" s="204">
        <f t="shared" si="5"/>
        <v>0.13099134653612321</v>
      </c>
      <c r="F91" s="207"/>
      <c r="G91" s="202">
        <v>180.80487476999997</v>
      </c>
      <c r="H91" s="204">
        <f t="shared" si="6"/>
        <v>2.9827024391534502</v>
      </c>
      <c r="I91" s="207"/>
      <c r="J91" s="202">
        <f t="shared" si="4"/>
        <v>490.80736156999996</v>
      </c>
      <c r="K91" s="204">
        <f t="shared" si="7"/>
        <v>0.53619465423818702</v>
      </c>
    </row>
    <row r="92" spans="2:11">
      <c r="B92" s="322">
        <v>39845</v>
      </c>
      <c r="C92" s="161"/>
      <c r="D92" s="202">
        <v>301.95518489999995</v>
      </c>
      <c r="E92" s="204">
        <f t="shared" si="5"/>
        <v>5.0215139685517052E-2</v>
      </c>
      <c r="F92" s="207"/>
      <c r="G92" s="202">
        <v>288.96529750999997</v>
      </c>
      <c r="H92" s="204">
        <f t="shared" si="6"/>
        <v>5.2945664470490374</v>
      </c>
      <c r="I92" s="207"/>
      <c r="J92" s="202">
        <f t="shared" si="4"/>
        <v>590.92048240999998</v>
      </c>
      <c r="K92" s="204">
        <f t="shared" si="7"/>
        <v>0.77227642826898468</v>
      </c>
    </row>
    <row r="93" spans="2:11">
      <c r="B93" s="322">
        <v>39873</v>
      </c>
      <c r="C93" s="161"/>
      <c r="D93" s="202">
        <v>309.80731480000003</v>
      </c>
      <c r="E93" s="204">
        <f t="shared" si="5"/>
        <v>8.7307912456024095E-2</v>
      </c>
      <c r="F93" s="207"/>
      <c r="G93" s="202">
        <v>342.67436411</v>
      </c>
      <c r="H93" s="204">
        <f t="shared" si="6"/>
        <v>6.4093050413769825</v>
      </c>
      <c r="I93" s="207"/>
      <c r="J93" s="202">
        <f t="shared" si="4"/>
        <v>652.48167891000003</v>
      </c>
      <c r="K93" s="204">
        <f t="shared" si="7"/>
        <v>0.9701734898711849</v>
      </c>
    </row>
    <row r="94" spans="2:11">
      <c r="B94" s="322">
        <v>39904</v>
      </c>
      <c r="C94" s="161"/>
      <c r="D94" s="202">
        <v>306.04949719999996</v>
      </c>
      <c r="E94" s="204">
        <f t="shared" si="5"/>
        <v>5.7623313610549065E-2</v>
      </c>
      <c r="F94" s="207"/>
      <c r="G94" s="202">
        <v>395.58485636</v>
      </c>
      <c r="H94" s="204">
        <f t="shared" si="6"/>
        <v>3.4127961364771959</v>
      </c>
      <c r="I94" s="207"/>
      <c r="J94" s="202">
        <f t="shared" si="4"/>
        <v>701.63435355999991</v>
      </c>
      <c r="K94" s="204">
        <f t="shared" si="7"/>
        <v>0.85118172116575441</v>
      </c>
    </row>
    <row r="95" spans="2:11">
      <c r="B95" s="322">
        <v>39934</v>
      </c>
      <c r="C95" s="161"/>
      <c r="D95" s="202">
        <v>308.85900179999999</v>
      </c>
      <c r="E95" s="204">
        <f t="shared" si="5"/>
        <v>7.7001291324048982E-2</v>
      </c>
      <c r="F95" s="207"/>
      <c r="G95" s="202">
        <v>401.99747888000002</v>
      </c>
      <c r="H95" s="204">
        <f t="shared" si="6"/>
        <v>3.4483635657507037</v>
      </c>
      <c r="I95" s="207"/>
      <c r="J95" s="202">
        <f t="shared" si="4"/>
        <v>710.85648068</v>
      </c>
      <c r="K95" s="204">
        <f t="shared" si="7"/>
        <v>0.88482821799220179</v>
      </c>
    </row>
    <row r="96" spans="2:11">
      <c r="B96" s="322">
        <v>39965</v>
      </c>
      <c r="C96" s="161"/>
      <c r="D96" s="202">
        <v>313.92331310000003</v>
      </c>
      <c r="E96" s="204">
        <f t="shared" si="5"/>
        <v>3.7467758960806563E-2</v>
      </c>
      <c r="F96" s="207"/>
      <c r="G96" s="202">
        <v>470.35962869000002</v>
      </c>
      <c r="H96" s="204">
        <f t="shared" si="6"/>
        <v>14.29684950985655</v>
      </c>
      <c r="I96" s="207"/>
      <c r="J96" s="202">
        <f t="shared" si="4"/>
        <v>784.28294179</v>
      </c>
      <c r="K96" s="204">
        <f t="shared" si="7"/>
        <v>1.3528378982496481</v>
      </c>
    </row>
    <row r="97" spans="2:11">
      <c r="B97" s="322">
        <v>39995</v>
      </c>
      <c r="C97" s="161"/>
      <c r="D97" s="202">
        <v>332.31939080000001</v>
      </c>
      <c r="E97" s="204">
        <f t="shared" si="5"/>
        <v>9.6840852109138842E-2</v>
      </c>
      <c r="F97" s="207"/>
      <c r="G97" s="202">
        <v>531.97713087</v>
      </c>
      <c r="H97" s="204">
        <f t="shared" si="6"/>
        <v>15.67024648034009</v>
      </c>
      <c r="I97" s="207"/>
      <c r="J97" s="202">
        <f t="shared" si="4"/>
        <v>864.29652166999995</v>
      </c>
      <c r="K97" s="204">
        <f t="shared" si="7"/>
        <v>1.5808335798596715</v>
      </c>
    </row>
    <row r="98" spans="2:11">
      <c r="B98" s="322">
        <v>40026</v>
      </c>
      <c r="C98" s="161"/>
      <c r="D98" s="202">
        <v>331.56771099999997</v>
      </c>
      <c r="E98" s="204">
        <f t="shared" si="5"/>
        <v>6.875313598870858E-2</v>
      </c>
      <c r="F98" s="207"/>
      <c r="G98" s="202">
        <v>746.19165699999996</v>
      </c>
      <c r="H98" s="204">
        <f t="shared" si="6"/>
        <v>12.079346787906676</v>
      </c>
      <c r="I98" s="207"/>
      <c r="J98" s="202">
        <f t="shared" si="4"/>
        <v>1077.759368</v>
      </c>
      <c r="K98" s="204">
        <f t="shared" si="7"/>
        <v>1.9343631200246372</v>
      </c>
    </row>
    <row r="99" spans="2:11">
      <c r="B99" s="322">
        <v>40057</v>
      </c>
      <c r="C99" s="161"/>
      <c r="D99" s="202">
        <v>315.2155376</v>
      </c>
      <c r="E99" s="204">
        <f t="shared" si="5"/>
        <v>4.5440641149239624E-2</v>
      </c>
      <c r="F99" s="207"/>
      <c r="G99" s="202">
        <v>732.25119243000006</v>
      </c>
      <c r="H99" s="204">
        <f t="shared" si="6"/>
        <v>18.916049629786851</v>
      </c>
      <c r="I99" s="207"/>
      <c r="J99" s="202">
        <f t="shared" si="4"/>
        <v>1047.46673003</v>
      </c>
      <c r="K99" s="204">
        <f t="shared" si="7"/>
        <v>2.0964359490546696</v>
      </c>
    </row>
    <row r="100" spans="2:11">
      <c r="B100" s="322">
        <v>40087</v>
      </c>
      <c r="C100" s="161"/>
      <c r="D100" s="202">
        <v>325.19738699999999</v>
      </c>
      <c r="E100" s="204">
        <f t="shared" si="5"/>
        <v>6.8099603867018521E-2</v>
      </c>
      <c r="F100" s="207"/>
      <c r="G100" s="202">
        <v>797.06912999999997</v>
      </c>
      <c r="H100" s="204">
        <f t="shared" si="6"/>
        <v>6.0845239377939109</v>
      </c>
      <c r="I100" s="207"/>
      <c r="J100" s="202">
        <f t="shared" si="4"/>
        <v>1122.266517</v>
      </c>
      <c r="K100" s="204">
        <f t="shared" si="7"/>
        <v>1.6914671007782207</v>
      </c>
    </row>
    <row r="101" spans="2:11">
      <c r="B101" s="322">
        <v>40118</v>
      </c>
      <c r="C101" s="161"/>
      <c r="D101" s="202">
        <v>329.28108420000001</v>
      </c>
      <c r="E101" s="204">
        <f t="shared" si="5"/>
        <v>2.0400504670801567E-2</v>
      </c>
      <c r="F101" s="207"/>
      <c r="G101" s="202">
        <v>789.77441694000004</v>
      </c>
      <c r="H101" s="204">
        <f t="shared" si="6"/>
        <v>6.1072710676290427</v>
      </c>
      <c r="I101" s="207"/>
      <c r="J101" s="202">
        <f t="shared" si="4"/>
        <v>1119.0555011400002</v>
      </c>
      <c r="K101" s="204">
        <f t="shared" si="7"/>
        <v>1.5795392362630341</v>
      </c>
    </row>
    <row r="102" spans="2:11">
      <c r="B102" s="322">
        <v>40148</v>
      </c>
      <c r="C102" s="161"/>
      <c r="D102" s="202">
        <v>363.67017149999998</v>
      </c>
      <c r="E102" s="204">
        <f t="shared" si="5"/>
        <v>0.10677861892930052</v>
      </c>
      <c r="F102" s="207"/>
      <c r="G102" s="202">
        <v>1184.0779884000001</v>
      </c>
      <c r="H102" s="204">
        <f t="shared" si="6"/>
        <v>5.6819785274360211</v>
      </c>
      <c r="I102" s="207"/>
      <c r="J102" s="202">
        <f t="shared" si="4"/>
        <v>1547.7481599</v>
      </c>
      <c r="K102" s="204">
        <f t="shared" si="7"/>
        <v>2.0600663640172048</v>
      </c>
    </row>
    <row r="103" spans="2:11">
      <c r="B103" s="322">
        <v>40179</v>
      </c>
      <c r="C103" s="161"/>
      <c r="D103" s="202">
        <v>354.16790450000002</v>
      </c>
      <c r="E103" s="204">
        <f t="shared" si="5"/>
        <v>0.14246794648616357</v>
      </c>
      <c r="F103" s="207"/>
      <c r="G103" s="202">
        <v>1201.5502419000002</v>
      </c>
      <c r="H103" s="204">
        <f t="shared" si="6"/>
        <v>5.6455633092220543</v>
      </c>
      <c r="I103" s="207"/>
      <c r="J103" s="202">
        <f t="shared" si="4"/>
        <v>1555.7181464000003</v>
      </c>
      <c r="K103" s="204">
        <f t="shared" si="7"/>
        <v>2.1697123315827049</v>
      </c>
    </row>
    <row r="104" spans="2:11">
      <c r="B104" s="322">
        <v>40210</v>
      </c>
      <c r="C104" s="161"/>
      <c r="D104" s="202">
        <v>352.3130147</v>
      </c>
      <c r="E104" s="204">
        <f t="shared" si="5"/>
        <v>0.16677252889920502</v>
      </c>
      <c r="F104" s="207"/>
      <c r="G104" s="202">
        <v>1266.1036168000001</v>
      </c>
      <c r="H104" s="204">
        <f t="shared" si="6"/>
        <v>3.3815074948789832</v>
      </c>
      <c r="I104" s="207"/>
      <c r="J104" s="202">
        <f t="shared" si="4"/>
        <v>1618.4166315</v>
      </c>
      <c r="K104" s="204">
        <f t="shared" si="7"/>
        <v>1.7388061163483068</v>
      </c>
    </row>
    <row r="105" spans="2:11">
      <c r="B105" s="322">
        <v>40238</v>
      </c>
      <c r="C105" s="161"/>
      <c r="D105" s="202">
        <v>370.77857560000001</v>
      </c>
      <c r="E105" s="204">
        <f t="shared" si="5"/>
        <v>0.19680381284528647</v>
      </c>
      <c r="F105" s="207"/>
      <c r="G105" s="202">
        <v>1225.8074579000001</v>
      </c>
      <c r="H105" s="204">
        <f t="shared" si="6"/>
        <v>2.5771787629450755</v>
      </c>
      <c r="I105" s="207"/>
      <c r="J105" s="202">
        <f t="shared" si="4"/>
        <v>1596.5860335000002</v>
      </c>
      <c r="K105" s="204">
        <f t="shared" si="7"/>
        <v>1.4469438531472161</v>
      </c>
    </row>
    <row r="106" spans="2:11">
      <c r="B106" s="322">
        <v>40269</v>
      </c>
      <c r="C106" s="161"/>
      <c r="D106" s="202">
        <v>397.67738550000001</v>
      </c>
      <c r="E106" s="204">
        <f t="shared" si="5"/>
        <v>0.29938911561132953</v>
      </c>
      <c r="F106" s="207"/>
      <c r="G106" s="202">
        <v>1193.5751177</v>
      </c>
      <c r="H106" s="204">
        <f t="shared" si="6"/>
        <v>2.0172416828155648</v>
      </c>
      <c r="I106" s="207"/>
      <c r="J106" s="202">
        <f t="shared" si="4"/>
        <v>1591.2525031999999</v>
      </c>
      <c r="K106" s="204">
        <f t="shared" si="7"/>
        <v>1.2679227365738224</v>
      </c>
    </row>
    <row r="107" spans="2:11">
      <c r="B107" s="322">
        <v>40299</v>
      </c>
      <c r="C107" s="161"/>
      <c r="D107" s="202">
        <v>410.73322180000002</v>
      </c>
      <c r="E107" s="204">
        <f t="shared" si="5"/>
        <v>0.32984054020212161</v>
      </c>
      <c r="F107" s="207"/>
      <c r="G107" s="202">
        <v>1208.7531336</v>
      </c>
      <c r="H107" s="204">
        <f t="shared" si="6"/>
        <v>2.0068674484419442</v>
      </c>
      <c r="I107" s="207"/>
      <c r="J107" s="202">
        <f t="shared" si="4"/>
        <v>1619.4863553999999</v>
      </c>
      <c r="K107" s="204">
        <f t="shared" si="7"/>
        <v>1.2782184581771152</v>
      </c>
    </row>
    <row r="108" spans="2:11">
      <c r="B108" s="322">
        <v>40330</v>
      </c>
      <c r="C108" s="161"/>
      <c r="D108" s="202">
        <v>433.09810479999999</v>
      </c>
      <c r="E108" s="204">
        <f t="shared" si="5"/>
        <v>0.37963026868933736</v>
      </c>
      <c r="F108" s="207"/>
      <c r="G108" s="202">
        <v>1160.548309</v>
      </c>
      <c r="H108" s="204">
        <f t="shared" si="6"/>
        <v>1.4673637748891131</v>
      </c>
      <c r="I108" s="207"/>
      <c r="J108" s="202">
        <f t="shared" si="4"/>
        <v>1593.6464138000001</v>
      </c>
      <c r="K108" s="204">
        <f t="shared" si="7"/>
        <v>1.0319789311785335</v>
      </c>
    </row>
    <row r="109" spans="2:11">
      <c r="B109" s="322">
        <v>40360</v>
      </c>
      <c r="C109" s="161"/>
      <c r="D109" s="202">
        <v>422.97538530000003</v>
      </c>
      <c r="E109" s="204">
        <f t="shared" si="5"/>
        <v>0.27279778733874593</v>
      </c>
      <c r="F109" s="207"/>
      <c r="G109" s="202">
        <v>1162.0288710999998</v>
      </c>
      <c r="H109" s="204">
        <f t="shared" si="6"/>
        <v>1.1843586945168258</v>
      </c>
      <c r="I109" s="207"/>
      <c r="J109" s="202">
        <f t="shared" si="4"/>
        <v>1585.0042563999998</v>
      </c>
      <c r="K109" s="204">
        <f t="shared" si="7"/>
        <v>0.83386629086212594</v>
      </c>
    </row>
    <row r="110" spans="2:11">
      <c r="B110" s="322">
        <v>40391</v>
      </c>
      <c r="C110" s="161"/>
      <c r="D110" s="202">
        <v>431.81051280000003</v>
      </c>
      <c r="E110" s="204">
        <f t="shared" si="5"/>
        <v>0.30232980617343674</v>
      </c>
      <c r="F110" s="207"/>
      <c r="G110" s="202">
        <v>1149.7096392000001</v>
      </c>
      <c r="H110" s="204">
        <f t="shared" si="6"/>
        <v>0.54076989258002395</v>
      </c>
      <c r="I110" s="207"/>
      <c r="J110" s="202">
        <f t="shared" si="4"/>
        <v>1581.5201520000001</v>
      </c>
      <c r="K110" s="204">
        <f t="shared" si="7"/>
        <v>0.467414897014377</v>
      </c>
    </row>
    <row r="111" spans="2:11">
      <c r="B111" s="322">
        <v>40422</v>
      </c>
      <c r="C111" s="161"/>
      <c r="D111" s="202">
        <v>429.11070860000001</v>
      </c>
      <c r="E111" s="204">
        <f t="shared" si="5"/>
        <v>0.36132473629688233</v>
      </c>
      <c r="F111" s="207"/>
      <c r="G111" s="202">
        <v>1140.5016976999998</v>
      </c>
      <c r="H111" s="204">
        <f t="shared" si="6"/>
        <v>0.55752794872918776</v>
      </c>
      <c r="I111" s="207"/>
      <c r="J111" s="202">
        <f t="shared" si="4"/>
        <v>1569.6124062999997</v>
      </c>
      <c r="K111" s="204">
        <f t="shared" si="7"/>
        <v>0.49848425854541967</v>
      </c>
    </row>
    <row r="112" spans="2:11">
      <c r="B112" s="322">
        <v>40452</v>
      </c>
      <c r="C112" s="161"/>
      <c r="D112" s="202">
        <v>438.26109560000003</v>
      </c>
      <c r="E112" s="204">
        <f t="shared" si="5"/>
        <v>0.34767717429414668</v>
      </c>
      <c r="F112" s="207"/>
      <c r="G112" s="202">
        <v>1151.5394695999998</v>
      </c>
      <c r="H112" s="204">
        <f t="shared" si="6"/>
        <v>0.4447171848193392</v>
      </c>
      <c r="I112" s="207"/>
      <c r="J112" s="202">
        <f t="shared" si="4"/>
        <v>1589.8005651999999</v>
      </c>
      <c r="K112" s="204">
        <f t="shared" si="7"/>
        <v>0.4165980550233237</v>
      </c>
    </row>
    <row r="113" spans="2:11">
      <c r="B113" s="322">
        <v>40483</v>
      </c>
      <c r="C113" s="161"/>
      <c r="D113" s="202">
        <v>451.02817780000004</v>
      </c>
      <c r="E113" s="204">
        <f t="shared" si="5"/>
        <v>0.36973606879298537</v>
      </c>
      <c r="F113" s="207"/>
      <c r="G113" s="202">
        <v>1141.4303375</v>
      </c>
      <c r="H113" s="204">
        <f t="shared" si="6"/>
        <v>0.44526122018803704</v>
      </c>
      <c r="I113" s="207"/>
      <c r="J113" s="202">
        <f t="shared" si="4"/>
        <v>1592.4585153</v>
      </c>
      <c r="K113" s="204">
        <f t="shared" si="7"/>
        <v>0.42303801167836319</v>
      </c>
    </row>
    <row r="114" spans="2:11">
      <c r="B114" s="322">
        <v>40513</v>
      </c>
      <c r="C114" s="161"/>
      <c r="D114" s="202">
        <v>462.79634369999997</v>
      </c>
      <c r="E114" s="204">
        <f t="shared" si="5"/>
        <v>0.27257163212243274</v>
      </c>
      <c r="F114" s="207"/>
      <c r="G114" s="202">
        <v>1425.7203039000001</v>
      </c>
      <c r="H114" s="204">
        <f t="shared" si="6"/>
        <v>0.2040763512769308</v>
      </c>
      <c r="I114" s="207"/>
      <c r="J114" s="202">
        <f t="shared" si="4"/>
        <v>1888.5166475999999</v>
      </c>
      <c r="K114" s="204">
        <f t="shared" si="7"/>
        <v>0.22017050094378199</v>
      </c>
    </row>
    <row r="115" spans="2:11">
      <c r="B115" s="322">
        <v>40544</v>
      </c>
      <c r="C115" s="161"/>
      <c r="D115" s="202">
        <v>455.1788042</v>
      </c>
      <c r="E115" s="204">
        <f t="shared" si="5"/>
        <v>0.28520624939914607</v>
      </c>
      <c r="F115" s="207"/>
      <c r="G115" s="202">
        <v>1489.0301674</v>
      </c>
      <c r="H115" s="204">
        <f t="shared" si="6"/>
        <v>0.23925751539561957</v>
      </c>
      <c r="I115" s="207"/>
      <c r="J115" s="202">
        <f t="shared" si="4"/>
        <v>1944.2089716</v>
      </c>
      <c r="K115" s="204">
        <f t="shared" si="7"/>
        <v>0.24971800071817918</v>
      </c>
    </row>
    <row r="116" spans="2:11">
      <c r="B116" s="322">
        <v>40575</v>
      </c>
      <c r="C116" s="161"/>
      <c r="D116" s="202">
        <v>474.69645380000003</v>
      </c>
      <c r="E116" s="204">
        <f t="shared" si="5"/>
        <v>0.34737132604712717</v>
      </c>
      <c r="F116" s="207"/>
      <c r="G116" s="202">
        <v>1509.5097712000002</v>
      </c>
      <c r="H116" s="204">
        <f t="shared" si="6"/>
        <v>0.19224821031251316</v>
      </c>
      <c r="I116" s="207"/>
      <c r="J116" s="202">
        <f t="shared" si="4"/>
        <v>1984.2062250000001</v>
      </c>
      <c r="K116" s="204">
        <f t="shared" si="7"/>
        <v>0.2260169516183077</v>
      </c>
    </row>
    <row r="117" spans="2:11">
      <c r="B117" s="322">
        <v>40603</v>
      </c>
      <c r="C117" s="161"/>
      <c r="D117" s="202">
        <v>488.92356139999998</v>
      </c>
      <c r="E117" s="204">
        <f t="shared" si="5"/>
        <v>0.31864027097254954</v>
      </c>
      <c r="F117" s="207"/>
      <c r="G117" s="202">
        <v>1470.8705323000001</v>
      </c>
      <c r="H117" s="204">
        <f t="shared" si="6"/>
        <v>0.1999197123664358</v>
      </c>
      <c r="I117" s="207"/>
      <c r="J117" s="202">
        <f t="shared" si="4"/>
        <v>1959.7940937000001</v>
      </c>
      <c r="K117" s="204">
        <f t="shared" si="7"/>
        <v>0.22749044058952661</v>
      </c>
    </row>
    <row r="118" spans="2:11">
      <c r="B118" s="322">
        <v>40634</v>
      </c>
      <c r="C118" s="161"/>
      <c r="D118" s="202">
        <v>523.3035294</v>
      </c>
      <c r="E118" s="204">
        <f t="shared" si="5"/>
        <v>0.31589964247539548</v>
      </c>
      <c r="F118" s="207"/>
      <c r="G118" s="202">
        <v>1489.2535885999998</v>
      </c>
      <c r="H118" s="204">
        <f t="shared" si="6"/>
        <v>0.24772506272564354</v>
      </c>
      <c r="I118" s="207"/>
      <c r="J118" s="202">
        <f t="shared" si="4"/>
        <v>2012.5571179999997</v>
      </c>
      <c r="K118" s="204">
        <f t="shared" si="7"/>
        <v>0.26476289209459769</v>
      </c>
    </row>
    <row r="119" spans="2:11">
      <c r="B119" s="322">
        <v>40664</v>
      </c>
      <c r="C119" s="161"/>
      <c r="D119" s="202">
        <v>531.2830017</v>
      </c>
      <c r="E119" s="204">
        <f t="shared" si="5"/>
        <v>0.29349897573831951</v>
      </c>
      <c r="F119" s="207"/>
      <c r="G119" s="202">
        <v>1485.2478125</v>
      </c>
      <c r="H119" s="204">
        <f t="shared" si="6"/>
        <v>0.22874371218920664</v>
      </c>
      <c r="I119" s="207"/>
      <c r="J119" s="202">
        <f t="shared" si="4"/>
        <v>2016.5308141999999</v>
      </c>
      <c r="K119" s="204">
        <f t="shared" si="7"/>
        <v>0.24516690583782852</v>
      </c>
    </row>
    <row r="120" spans="2:11">
      <c r="B120" s="322">
        <v>40695</v>
      </c>
      <c r="C120" s="161"/>
      <c r="D120" s="202">
        <v>538.78242499999999</v>
      </c>
      <c r="E120" s="204">
        <f t="shared" si="5"/>
        <v>0.24401935503459171</v>
      </c>
      <c r="F120" s="207"/>
      <c r="G120" s="202">
        <v>1512.0558657000001</v>
      </c>
      <c r="H120" s="204">
        <f t="shared" si="6"/>
        <v>0.30288059012630053</v>
      </c>
      <c r="I120" s="207"/>
      <c r="J120" s="202">
        <f t="shared" si="4"/>
        <v>2050.8382907</v>
      </c>
      <c r="K120" s="204">
        <f t="shared" si="7"/>
        <v>0.28688413749812924</v>
      </c>
    </row>
    <row r="121" spans="2:11">
      <c r="B121" s="322">
        <v>40725</v>
      </c>
      <c r="C121" s="161"/>
      <c r="D121" s="202">
        <v>556.55404390000001</v>
      </c>
      <c r="E121" s="204">
        <f t="shared" si="5"/>
        <v>0.31580716808203357</v>
      </c>
      <c r="F121" s="207"/>
      <c r="G121" s="202">
        <v>1524.1514796000001</v>
      </c>
      <c r="H121" s="204">
        <f t="shared" si="6"/>
        <v>0.31162961395030386</v>
      </c>
      <c r="I121" s="207"/>
      <c r="J121" s="202">
        <f t="shared" si="4"/>
        <v>2080.7055235000003</v>
      </c>
      <c r="K121" s="204">
        <f t="shared" si="7"/>
        <v>0.31274443907543859</v>
      </c>
    </row>
    <row r="122" spans="2:11">
      <c r="B122" s="322">
        <v>40756</v>
      </c>
      <c r="C122" s="161"/>
      <c r="D122" s="202">
        <v>563.16980679999995</v>
      </c>
      <c r="E122" s="204">
        <f t="shared" si="5"/>
        <v>0.30420587296085833</v>
      </c>
      <c r="F122" s="207"/>
      <c r="G122" s="202">
        <v>1490.8234047999999</v>
      </c>
      <c r="H122" s="204">
        <f t="shared" si="6"/>
        <v>0.29669557770895638</v>
      </c>
      <c r="I122" s="207"/>
      <c r="J122" s="202">
        <f t="shared" si="4"/>
        <v>2053.9932116</v>
      </c>
      <c r="K122" s="204">
        <f t="shared" si="7"/>
        <v>0.29874615192383591</v>
      </c>
    </row>
    <row r="123" spans="2:11">
      <c r="B123" s="322">
        <v>40787</v>
      </c>
      <c r="C123" s="161"/>
      <c r="D123" s="202">
        <v>593.39838020000002</v>
      </c>
      <c r="E123" s="204">
        <f t="shared" si="5"/>
        <v>0.38285614483031338</v>
      </c>
      <c r="F123" s="207"/>
      <c r="G123" s="202">
        <v>1583.3582200000001</v>
      </c>
      <c r="H123" s="204">
        <f t="shared" si="6"/>
        <v>0.388299748429213</v>
      </c>
      <c r="I123" s="207"/>
      <c r="J123" s="202">
        <f t="shared" si="4"/>
        <v>2176.7566002000003</v>
      </c>
      <c r="K123" s="204">
        <f t="shared" si="7"/>
        <v>0.38681154115696836</v>
      </c>
    </row>
    <row r="124" spans="2:11">
      <c r="B124" s="322">
        <v>40817</v>
      </c>
      <c r="C124" s="161"/>
      <c r="D124" s="202">
        <v>577.45090440000001</v>
      </c>
      <c r="E124" s="204">
        <f t="shared" si="5"/>
        <v>0.31759563008768232</v>
      </c>
      <c r="F124" s="207"/>
      <c r="G124" s="202">
        <v>1565.3343970000001</v>
      </c>
      <c r="H124" s="204">
        <f t="shared" si="6"/>
        <v>0.35934063774968705</v>
      </c>
      <c r="I124" s="207"/>
      <c r="J124" s="202">
        <f t="shared" si="4"/>
        <v>2142.7853014000002</v>
      </c>
      <c r="K124" s="204">
        <f t="shared" si="7"/>
        <v>0.34783277116927791</v>
      </c>
    </row>
    <row r="125" spans="2:11">
      <c r="B125" s="322">
        <v>40848</v>
      </c>
      <c r="C125" s="161"/>
      <c r="D125" s="202">
        <v>574.87371670000005</v>
      </c>
      <c r="E125" s="204">
        <f t="shared" si="5"/>
        <v>0.27458492616600338</v>
      </c>
      <c r="F125" s="207"/>
      <c r="G125" s="202">
        <v>1574.3873022</v>
      </c>
      <c r="H125" s="204">
        <f t="shared" si="6"/>
        <v>0.37931089657935435</v>
      </c>
      <c r="I125" s="207"/>
      <c r="J125" s="202">
        <f t="shared" si="4"/>
        <v>2149.2610189000002</v>
      </c>
      <c r="K125" s="204">
        <f t="shared" si="7"/>
        <v>0.34964961300427055</v>
      </c>
    </row>
    <row r="126" spans="2:11">
      <c r="B126" s="322">
        <v>40878</v>
      </c>
      <c r="C126" s="161"/>
      <c r="D126" s="202">
        <v>593.41152490000002</v>
      </c>
      <c r="E126" s="204">
        <f t="shared" si="5"/>
        <v>0.28223036542542168</v>
      </c>
      <c r="F126" s="207"/>
      <c r="G126" s="202">
        <v>1490.6661179</v>
      </c>
      <c r="H126" s="204">
        <f t="shared" si="6"/>
        <v>4.5552983865308816E-2</v>
      </c>
      <c r="I126" s="207"/>
      <c r="J126" s="202">
        <f t="shared" si="4"/>
        <v>2084.0776427999999</v>
      </c>
      <c r="K126" s="204">
        <f t="shared" si="7"/>
        <v>0.10355269859470217</v>
      </c>
    </row>
    <row r="127" spans="2:11">
      <c r="B127" s="322">
        <v>40909</v>
      </c>
      <c r="C127" s="161"/>
      <c r="D127" s="202">
        <v>584.94301439999992</v>
      </c>
      <c r="E127" s="204">
        <f t="shared" si="5"/>
        <v>0.28508403511465596</v>
      </c>
      <c r="F127" s="207"/>
      <c r="G127" s="202">
        <v>1592.4904063000001</v>
      </c>
      <c r="H127" s="204">
        <f t="shared" si="6"/>
        <v>6.948162714570949E-2</v>
      </c>
      <c r="I127" s="207"/>
      <c r="J127" s="202">
        <f t="shared" si="4"/>
        <v>2177.4334207000002</v>
      </c>
      <c r="K127" s="204">
        <f t="shared" si="7"/>
        <v>0.11995852941058405</v>
      </c>
    </row>
    <row r="128" spans="2:11">
      <c r="B128" s="322">
        <v>40940</v>
      </c>
      <c r="C128" s="161"/>
      <c r="D128" s="202">
        <v>586.54056249999996</v>
      </c>
      <c r="E128" s="204">
        <f t="shared" si="5"/>
        <v>0.23561184796025936</v>
      </c>
      <c r="F128" s="207"/>
      <c r="G128" s="202">
        <v>1574.4673498</v>
      </c>
      <c r="H128" s="204">
        <f t="shared" si="6"/>
        <v>4.3032234596508179E-2</v>
      </c>
      <c r="I128" s="207"/>
      <c r="J128" s="202">
        <f t="shared" si="4"/>
        <v>2161.0079123</v>
      </c>
      <c r="K128" s="204">
        <f t="shared" si="7"/>
        <v>8.9104491797469265E-2</v>
      </c>
    </row>
    <row r="129" spans="2:11">
      <c r="B129" s="322">
        <v>40969</v>
      </c>
      <c r="C129" s="161"/>
      <c r="D129" s="202">
        <v>618.74077410000007</v>
      </c>
      <c r="E129" s="204">
        <f t="shared" si="5"/>
        <v>0.26551637709640574</v>
      </c>
      <c r="F129" s="207"/>
      <c r="G129" s="202">
        <v>1909.9977359000002</v>
      </c>
      <c r="H129" s="204">
        <f t="shared" si="6"/>
        <v>0.29854918835945199</v>
      </c>
      <c r="I129" s="207"/>
      <c r="J129" s="202">
        <f t="shared" si="4"/>
        <v>2528.7385100000001</v>
      </c>
      <c r="K129" s="204">
        <f t="shared" si="7"/>
        <v>0.29030826153060785</v>
      </c>
    </row>
    <row r="130" spans="2:11">
      <c r="B130" s="322">
        <v>41000</v>
      </c>
      <c r="C130" s="161"/>
      <c r="D130" s="202">
        <v>619.67415979999998</v>
      </c>
      <c r="E130" s="204">
        <f t="shared" si="5"/>
        <v>0.18415818924534078</v>
      </c>
      <c r="F130" s="207"/>
      <c r="G130" s="202">
        <v>1829.3964375999999</v>
      </c>
      <c r="H130" s="204">
        <f t="shared" si="6"/>
        <v>0.22839820672835009</v>
      </c>
      <c r="I130" s="207"/>
      <c r="J130" s="202">
        <f t="shared" si="4"/>
        <v>2449.0705973999998</v>
      </c>
      <c r="K130" s="204">
        <f t="shared" si="7"/>
        <v>0.21689495194739616</v>
      </c>
    </row>
    <row r="131" spans="2:11">
      <c r="B131" s="322">
        <v>41030</v>
      </c>
      <c r="C131" s="161"/>
      <c r="D131" s="202">
        <v>644.69013970000003</v>
      </c>
      <c r="E131" s="204">
        <f t="shared" si="5"/>
        <v>0.21345899951084402</v>
      </c>
      <c r="F131" s="207"/>
      <c r="G131" s="202">
        <v>1913.4374670999998</v>
      </c>
      <c r="H131" s="204">
        <f t="shared" si="6"/>
        <v>0.28829509190069902</v>
      </c>
      <c r="I131" s="207"/>
      <c r="J131" s="202">
        <f t="shared" si="4"/>
        <v>2558.1276067999997</v>
      </c>
      <c r="K131" s="204">
        <f t="shared" si="7"/>
        <v>0.26857848577675347</v>
      </c>
    </row>
    <row r="132" spans="2:11">
      <c r="B132" s="322">
        <v>41061</v>
      </c>
      <c r="C132" s="161"/>
      <c r="D132" s="202">
        <v>647.02022390000002</v>
      </c>
      <c r="E132" s="204">
        <f t="shared" si="5"/>
        <v>0.20089333630361095</v>
      </c>
      <c r="F132" s="207"/>
      <c r="G132" s="202">
        <v>1857.1966219000001</v>
      </c>
      <c r="H132" s="204">
        <f t="shared" si="6"/>
        <v>0.22825926212734116</v>
      </c>
      <c r="I132" s="207"/>
      <c r="J132" s="202">
        <f t="shared" si="4"/>
        <v>2504.2168458000001</v>
      </c>
      <c r="K132" s="204">
        <f t="shared" si="7"/>
        <v>0.22106987038224801</v>
      </c>
    </row>
    <row r="133" spans="2:11">
      <c r="B133" s="322">
        <v>41091</v>
      </c>
      <c r="C133" s="161"/>
      <c r="D133" s="202">
        <v>631.18640089999997</v>
      </c>
      <c r="E133" s="204">
        <f t="shared" si="5"/>
        <v>0.13409723245746408</v>
      </c>
      <c r="F133" s="207"/>
      <c r="G133" s="202">
        <v>1862.8752537999999</v>
      </c>
      <c r="H133" s="204">
        <f t="shared" si="6"/>
        <v>0.2222376048139878</v>
      </c>
      <c r="I133" s="207"/>
      <c r="J133" s="202">
        <f t="shared" si="4"/>
        <v>2494.0616547</v>
      </c>
      <c r="K133" s="204">
        <f t="shared" si="7"/>
        <v>0.19866152443555984</v>
      </c>
    </row>
    <row r="134" spans="2:11">
      <c r="B134" s="322">
        <v>41122</v>
      </c>
      <c r="C134" s="161"/>
      <c r="D134" s="202">
        <v>655.54286439999998</v>
      </c>
      <c r="E134" s="204">
        <f t="shared" si="5"/>
        <v>0.16402345524323314</v>
      </c>
      <c r="F134" s="207"/>
      <c r="G134" s="202">
        <v>1939.1012397</v>
      </c>
      <c r="H134" s="204">
        <f t="shared" si="6"/>
        <v>0.30069143901060391</v>
      </c>
      <c r="I134" s="207"/>
      <c r="J134" s="202">
        <f t="shared" si="4"/>
        <v>2594.6441040999998</v>
      </c>
      <c r="K134" s="204">
        <f t="shared" si="7"/>
        <v>0.26321941545213234</v>
      </c>
    </row>
    <row r="135" spans="2:11">
      <c r="B135" s="322">
        <v>41153</v>
      </c>
      <c r="C135" s="161"/>
      <c r="D135" s="202">
        <v>692.95514200000002</v>
      </c>
      <c r="E135" s="204">
        <f t="shared" si="5"/>
        <v>0.16777390219104604</v>
      </c>
      <c r="F135" s="207"/>
      <c r="G135" s="202">
        <v>1920.9514792</v>
      </c>
      <c r="H135" s="204">
        <f t="shared" si="6"/>
        <v>0.21321344401774089</v>
      </c>
      <c r="I135" s="207"/>
      <c r="J135" s="202">
        <f t="shared" si="4"/>
        <v>2613.9066211999998</v>
      </c>
      <c r="K135" s="204">
        <f t="shared" si="7"/>
        <v>0.2008263215831454</v>
      </c>
    </row>
    <row r="136" spans="2:11">
      <c r="B136" s="322">
        <v>41183</v>
      </c>
      <c r="C136" s="161"/>
      <c r="D136" s="202">
        <v>697.13636250000002</v>
      </c>
      <c r="E136" s="204">
        <f t="shared" si="5"/>
        <v>0.20726516693979224</v>
      </c>
      <c r="F136" s="207"/>
      <c r="G136" s="202">
        <v>2206.0621394999998</v>
      </c>
      <c r="H136" s="204">
        <f t="shared" si="6"/>
        <v>0.40932323708465712</v>
      </c>
      <c r="I136" s="207"/>
      <c r="J136" s="202">
        <f t="shared" si="4"/>
        <v>2903.1985019999997</v>
      </c>
      <c r="K136" s="204">
        <f t="shared" si="7"/>
        <v>0.35487139103632059</v>
      </c>
    </row>
    <row r="137" spans="2:11">
      <c r="B137" s="322">
        <v>41214</v>
      </c>
      <c r="C137" s="162"/>
      <c r="D137" s="246">
        <v>724.82586620000006</v>
      </c>
      <c r="E137" s="204">
        <f t="shared" si="5"/>
        <v>0.26084363425203017</v>
      </c>
      <c r="F137" s="247"/>
      <c r="G137" s="246">
        <v>2581.3351966</v>
      </c>
      <c r="H137" s="204">
        <f t="shared" si="6"/>
        <v>0.6395808026353631</v>
      </c>
      <c r="I137" s="207"/>
      <c r="J137" s="202">
        <f t="shared" si="4"/>
        <v>3306.1610627999999</v>
      </c>
      <c r="K137" s="204">
        <f t="shared" si="7"/>
        <v>0.53827805637684034</v>
      </c>
    </row>
    <row r="138" spans="2:11">
      <c r="B138" s="322">
        <v>41244</v>
      </c>
      <c r="C138" s="161"/>
      <c r="D138" s="202">
        <v>755.95786450000003</v>
      </c>
      <c r="E138" s="204">
        <f t="shared" si="5"/>
        <v>0.27391840700665848</v>
      </c>
      <c r="F138" s="207"/>
      <c r="G138" s="202">
        <v>2703.0548756999997</v>
      </c>
      <c r="H138" s="204">
        <f t="shared" si="6"/>
        <v>0.81332012798947351</v>
      </c>
      <c r="I138" s="207"/>
      <c r="J138" s="202">
        <f t="shared" si="4"/>
        <v>3459.0127401999998</v>
      </c>
      <c r="K138" s="204">
        <f t="shared" si="7"/>
        <v>0.65973314485191015</v>
      </c>
    </row>
    <row r="139" spans="2:11">
      <c r="B139" s="322">
        <v>41275</v>
      </c>
      <c r="C139" s="162"/>
      <c r="D139" s="246">
        <v>728.49580643000002</v>
      </c>
      <c r="E139" s="204">
        <f t="shared" si="5"/>
        <v>0.24541329410908186</v>
      </c>
      <c r="F139" s="247"/>
      <c r="G139" s="246">
        <v>2709.044281</v>
      </c>
      <c r="H139" s="204">
        <f t="shared" si="6"/>
        <v>0.70113695522612685</v>
      </c>
      <c r="I139" s="207"/>
      <c r="J139" s="202">
        <f t="shared" si="4"/>
        <v>3437.5400874299999</v>
      </c>
      <c r="K139" s="204">
        <f t="shared" si="7"/>
        <v>0.57871191594225713</v>
      </c>
    </row>
    <row r="140" spans="2:11">
      <c r="B140" s="322">
        <v>41306</v>
      </c>
      <c r="C140" s="162"/>
      <c r="D140" s="246">
        <v>725.45471796999993</v>
      </c>
      <c r="E140" s="204">
        <f t="shared" si="5"/>
        <v>0.23683640032994302</v>
      </c>
      <c r="F140" s="247"/>
      <c r="G140" s="246">
        <v>2721.8072201</v>
      </c>
      <c r="H140" s="204">
        <f t="shared" si="6"/>
        <v>0.72871620389317271</v>
      </c>
      <c r="I140" s="207"/>
      <c r="J140" s="202">
        <f t="shared" si="4"/>
        <v>3447.2619380699998</v>
      </c>
      <c r="K140" s="204">
        <f t="shared" si="7"/>
        <v>0.59521023428415698</v>
      </c>
    </row>
    <row r="141" spans="2:11">
      <c r="B141" s="322">
        <v>41334</v>
      </c>
      <c r="C141" s="161"/>
      <c r="D141" s="202">
        <v>725.24895146000006</v>
      </c>
      <c r="E141" s="204">
        <f t="shared" si="5"/>
        <v>0.17213699471304977</v>
      </c>
      <c r="F141" s="207"/>
      <c r="G141" s="202">
        <v>2849.7998751</v>
      </c>
      <c r="H141" s="204">
        <f t="shared" si="6"/>
        <v>0.49204358808161652</v>
      </c>
      <c r="I141" s="207"/>
      <c r="J141" s="202">
        <f t="shared" si="4"/>
        <v>3575.0488265600002</v>
      </c>
      <c r="K141" s="204">
        <f t="shared" si="7"/>
        <v>0.4137676997531865</v>
      </c>
    </row>
    <row r="142" spans="2:11">
      <c r="B142" s="322">
        <v>41365</v>
      </c>
      <c r="C142" s="161"/>
      <c r="D142" s="202">
        <v>754.98069140999996</v>
      </c>
      <c r="E142" s="204">
        <f t="shared" si="5"/>
        <v>0.2183510954429182</v>
      </c>
      <c r="F142" s="207"/>
      <c r="G142" s="202">
        <v>2842.8799935000002</v>
      </c>
      <c r="H142" s="204">
        <f t="shared" si="6"/>
        <v>0.55399886818933441</v>
      </c>
      <c r="I142" s="207"/>
      <c r="J142" s="202">
        <f t="shared" ref="J142:J195" si="8">+D142+G142</f>
        <v>3597.8606849100001</v>
      </c>
      <c r="K142" s="204">
        <f t="shared" si="7"/>
        <v>0.46907185473933954</v>
      </c>
    </row>
    <row r="143" spans="2:11">
      <c r="B143" s="322">
        <v>41395</v>
      </c>
      <c r="C143" s="161"/>
      <c r="D143" s="202">
        <v>737.02776463999999</v>
      </c>
      <c r="E143" s="204">
        <f t="shared" si="5"/>
        <v>0.14322791563551496</v>
      </c>
      <c r="F143" s="207"/>
      <c r="G143" s="202">
        <v>2834.6654888000003</v>
      </c>
      <c r="H143" s="204">
        <f t="shared" si="6"/>
        <v>0.48145185695365877</v>
      </c>
      <c r="I143" s="207"/>
      <c r="J143" s="202">
        <f t="shared" si="8"/>
        <v>3571.6932534400003</v>
      </c>
      <c r="K143" s="204">
        <f t="shared" si="7"/>
        <v>0.39621387296933364</v>
      </c>
    </row>
    <row r="144" spans="2:11">
      <c r="B144" s="322">
        <v>41426</v>
      </c>
      <c r="C144" s="161"/>
      <c r="D144" s="202">
        <v>743.07547679999993</v>
      </c>
      <c r="E144" s="204">
        <f t="shared" si="5"/>
        <v>0.14845788331161303</v>
      </c>
      <c r="F144" s="207"/>
      <c r="G144" s="202">
        <v>2873.1624311999999</v>
      </c>
      <c r="H144" s="204">
        <f t="shared" si="6"/>
        <v>0.54704267567567433</v>
      </c>
      <c r="I144" s="207"/>
      <c r="J144" s="202">
        <f t="shared" si="8"/>
        <v>3616.2379080000001</v>
      </c>
      <c r="K144" s="204">
        <f t="shared" si="7"/>
        <v>0.44405941285198591</v>
      </c>
    </row>
    <row r="145" spans="2:12">
      <c r="B145" s="322">
        <v>41456</v>
      </c>
      <c r="C145" s="161"/>
      <c r="D145" s="202">
        <v>728.16296104999992</v>
      </c>
      <c r="E145" s="204">
        <f t="shared" si="5"/>
        <v>0.15364171346486932</v>
      </c>
      <c r="F145" s="207"/>
      <c r="G145" s="202">
        <v>2900.7003417999999</v>
      </c>
      <c r="H145" s="204">
        <f t="shared" si="6"/>
        <v>0.55710927818864131</v>
      </c>
      <c r="I145" s="207"/>
      <c r="J145" s="202">
        <f t="shared" si="8"/>
        <v>3628.8633028499999</v>
      </c>
      <c r="K145" s="204">
        <f t="shared" si="7"/>
        <v>0.45500144152871802</v>
      </c>
    </row>
    <row r="146" spans="2:12">
      <c r="B146" s="322">
        <v>41487</v>
      </c>
      <c r="C146" s="161"/>
      <c r="D146" s="202">
        <v>736.39436602000001</v>
      </c>
      <c r="E146" s="204">
        <f t="shared" si="5"/>
        <v>0.12333518677531652</v>
      </c>
      <c r="F146" s="207"/>
      <c r="G146" s="202">
        <v>2949.8705588999997</v>
      </c>
      <c r="H146" s="204">
        <f t="shared" si="6"/>
        <v>0.52125659996812579</v>
      </c>
      <c r="I146" s="207"/>
      <c r="J146" s="202">
        <f t="shared" si="8"/>
        <v>3686.2649249199994</v>
      </c>
      <c r="K146" s="204">
        <f t="shared" si="7"/>
        <v>0.42072082991846327</v>
      </c>
    </row>
    <row r="147" spans="2:12">
      <c r="B147" s="322">
        <v>41518</v>
      </c>
      <c r="C147" s="161"/>
      <c r="D147" s="202">
        <v>754.8865023300001</v>
      </c>
      <c r="E147" s="204">
        <f t="shared" si="5"/>
        <v>8.937282744053876E-2</v>
      </c>
      <c r="F147" s="207"/>
      <c r="G147" s="202">
        <v>2919.3502503</v>
      </c>
      <c r="H147" s="204">
        <f t="shared" si="6"/>
        <v>0.51974179562088341</v>
      </c>
      <c r="I147" s="207"/>
      <c r="J147" s="202">
        <f t="shared" si="8"/>
        <v>3674.23675263</v>
      </c>
      <c r="K147" s="204">
        <f t="shared" si="7"/>
        <v>0.40564958320631228</v>
      </c>
    </row>
    <row r="148" spans="2:12">
      <c r="B148" s="322">
        <v>41548</v>
      </c>
      <c r="C148" s="161"/>
      <c r="D148" s="202">
        <v>734.09587304999991</v>
      </c>
      <c r="E148" s="204">
        <f t="shared" si="5"/>
        <v>5.3016185266049565E-2</v>
      </c>
      <c r="F148" s="207"/>
      <c r="G148" s="202">
        <v>3286.3541666000006</v>
      </c>
      <c r="H148" s="204">
        <f t="shared" si="6"/>
        <v>0.48969247409542471</v>
      </c>
      <c r="I148" s="207"/>
      <c r="J148" s="202">
        <f t="shared" si="8"/>
        <v>4020.4500396500007</v>
      </c>
      <c r="K148" s="204">
        <f t="shared" si="7"/>
        <v>0.38483470450964052</v>
      </c>
    </row>
    <row r="149" spans="2:12">
      <c r="B149" s="322">
        <v>41579</v>
      </c>
      <c r="C149" s="161"/>
      <c r="D149" s="202">
        <v>778.14630150000005</v>
      </c>
      <c r="E149" s="204">
        <f t="shared" si="5"/>
        <v>7.3563096719408971E-2</v>
      </c>
      <c r="F149" s="207"/>
      <c r="G149" s="202">
        <v>3314.3440574000001</v>
      </c>
      <c r="H149" s="204">
        <f t="shared" si="6"/>
        <v>0.28396500453156226</v>
      </c>
      <c r="I149" s="207"/>
      <c r="J149" s="202">
        <f t="shared" si="8"/>
        <v>4092.4903589</v>
      </c>
      <c r="K149" s="204">
        <f t="shared" si="7"/>
        <v>0.23783756482633511</v>
      </c>
    </row>
    <row r="150" spans="2:12">
      <c r="B150" s="322">
        <v>41609</v>
      </c>
      <c r="C150" s="161"/>
      <c r="D150" s="202">
        <v>778.2427722000001</v>
      </c>
      <c r="E150" s="204">
        <f t="shared" si="5"/>
        <v>2.9479034145295291E-2</v>
      </c>
      <c r="F150" s="207"/>
      <c r="G150" s="202">
        <v>3320.2379090999998</v>
      </c>
      <c r="H150" s="204">
        <f t="shared" si="6"/>
        <v>0.22832797030810204</v>
      </c>
      <c r="I150" s="207"/>
      <c r="J150" s="202">
        <f t="shared" si="8"/>
        <v>4098.4806812999996</v>
      </c>
      <c r="K150" s="204">
        <f t="shared" si="7"/>
        <v>0.18487007395729504</v>
      </c>
      <c r="L150" s="164"/>
    </row>
    <row r="151" spans="2:12">
      <c r="B151" s="322">
        <v>41640</v>
      </c>
      <c r="C151" s="161"/>
      <c r="D151" s="202">
        <v>736.35300213000005</v>
      </c>
      <c r="E151" s="204">
        <f t="shared" si="5"/>
        <v>1.0785505737506362E-2</v>
      </c>
      <c r="F151" s="207"/>
      <c r="G151" s="202">
        <v>3381.0192833000001</v>
      </c>
      <c r="H151" s="204">
        <f t="shared" si="6"/>
        <v>0.24804873327945431</v>
      </c>
      <c r="I151" s="207"/>
      <c r="J151" s="202">
        <f t="shared" si="8"/>
        <v>4117.3722854300004</v>
      </c>
      <c r="K151" s="204">
        <f t="shared" si="7"/>
        <v>0.1977670603714361</v>
      </c>
    </row>
    <row r="152" spans="2:12">
      <c r="B152" s="322">
        <v>41671</v>
      </c>
      <c r="C152" s="162"/>
      <c r="D152" s="246">
        <v>782.49202892999995</v>
      </c>
      <c r="E152" s="204">
        <f t="shared" si="5"/>
        <v>7.8622841022530476E-2</v>
      </c>
      <c r="F152" s="247"/>
      <c r="G152" s="246">
        <v>3471.5333224000001</v>
      </c>
      <c r="H152" s="204">
        <f t="shared" si="6"/>
        <v>0.27545158112720958</v>
      </c>
      <c r="I152" s="207"/>
      <c r="J152" s="202">
        <f t="shared" si="8"/>
        <v>4254.0253513300004</v>
      </c>
      <c r="K152" s="204">
        <f t="shared" si="7"/>
        <v>0.23403020360897764</v>
      </c>
    </row>
    <row r="153" spans="2:12">
      <c r="B153" s="322">
        <v>41699</v>
      </c>
      <c r="C153" s="161"/>
      <c r="D153" s="202">
        <v>731.9129868</v>
      </c>
      <c r="E153" s="204">
        <f t="shared" si="5"/>
        <v>9.1886176830515698E-3</v>
      </c>
      <c r="F153" s="207"/>
      <c r="G153" s="202">
        <v>3595.5626423000003</v>
      </c>
      <c r="H153" s="204">
        <f t="shared" si="6"/>
        <v>0.26168952203137819</v>
      </c>
      <c r="I153" s="207"/>
      <c r="J153" s="202">
        <f t="shared" si="8"/>
        <v>4327.4756291000003</v>
      </c>
      <c r="K153" s="204">
        <f t="shared" si="7"/>
        <v>0.21046616117520389</v>
      </c>
    </row>
    <row r="154" spans="2:12">
      <c r="B154" s="322">
        <v>41730</v>
      </c>
      <c r="C154" s="161"/>
      <c r="D154" s="202">
        <v>681.97476684000003</v>
      </c>
      <c r="E154" s="204">
        <f t="shared" ref="E154:E195" si="9">+D154/D142-1</f>
        <v>-9.6699061844421785E-2</v>
      </c>
      <c r="F154" s="207"/>
      <c r="G154" s="202">
        <v>3897.2532650999997</v>
      </c>
      <c r="H154" s="204">
        <f t="shared" ref="H154:H195" si="10">+G154/G142-1</f>
        <v>0.37088208929350985</v>
      </c>
      <c r="I154" s="207"/>
      <c r="J154" s="202">
        <f t="shared" si="8"/>
        <v>4579.2280319399997</v>
      </c>
      <c r="K154" s="204">
        <f t="shared" ref="K154:K195" si="11">+J154/J142-1</f>
        <v>0.27276413207048567</v>
      </c>
    </row>
    <row r="155" spans="2:12">
      <c r="B155" s="322">
        <v>41760</v>
      </c>
      <c r="C155" s="161"/>
      <c r="D155" s="202">
        <v>684.12496320000002</v>
      </c>
      <c r="E155" s="204">
        <f t="shared" si="9"/>
        <v>-7.1778573315810279E-2</v>
      </c>
      <c r="F155" s="207"/>
      <c r="G155" s="202">
        <v>3904.2302790999997</v>
      </c>
      <c r="H155" s="204">
        <f t="shared" si="10"/>
        <v>0.37731605176199423</v>
      </c>
      <c r="I155" s="207"/>
      <c r="J155" s="202">
        <f t="shared" si="8"/>
        <v>4588.3552423000001</v>
      </c>
      <c r="K155" s="204">
        <f t="shared" si="11"/>
        <v>0.28464426162040191</v>
      </c>
    </row>
    <row r="156" spans="2:12">
      <c r="B156" s="322">
        <v>41791</v>
      </c>
      <c r="C156" s="161"/>
      <c r="D156" s="202">
        <v>703.64048320000006</v>
      </c>
      <c r="E156" s="204">
        <f t="shared" si="9"/>
        <v>-5.3069970455523308E-2</v>
      </c>
      <c r="F156" s="207"/>
      <c r="G156" s="202">
        <v>3726.3273936000001</v>
      </c>
      <c r="H156" s="204">
        <f t="shared" si="10"/>
        <v>0.29694282270134953</v>
      </c>
      <c r="I156" s="207"/>
      <c r="J156" s="202">
        <f t="shared" si="8"/>
        <v>4429.9678768000003</v>
      </c>
      <c r="K156" s="204">
        <f t="shared" si="11"/>
        <v>0.22502113785153099</v>
      </c>
    </row>
    <row r="157" spans="2:12">
      <c r="B157" s="322">
        <v>41821</v>
      </c>
      <c r="C157" s="161"/>
      <c r="D157" s="202">
        <v>720.41125460000001</v>
      </c>
      <c r="E157" s="204">
        <f t="shared" si="9"/>
        <v>-1.064556543609696E-2</v>
      </c>
      <c r="F157" s="207"/>
      <c r="G157" s="202">
        <v>3433.7862694</v>
      </c>
      <c r="H157" s="204">
        <f t="shared" si="10"/>
        <v>0.18377835170288526</v>
      </c>
      <c r="I157" s="207"/>
      <c r="J157" s="202">
        <f t="shared" si="8"/>
        <v>4154.1975240000002</v>
      </c>
      <c r="K157" s="204">
        <f t="shared" si="11"/>
        <v>0.14476550294342005</v>
      </c>
    </row>
    <row r="158" spans="2:12">
      <c r="B158" s="322">
        <v>41852</v>
      </c>
      <c r="C158" s="161"/>
      <c r="D158" s="202">
        <v>706.01546470000005</v>
      </c>
      <c r="E158" s="204">
        <f t="shared" si="9"/>
        <v>-4.1253576509811207E-2</v>
      </c>
      <c r="F158" s="207"/>
      <c r="G158" s="202">
        <v>3361.8270940000002</v>
      </c>
      <c r="H158" s="204">
        <f t="shared" si="10"/>
        <v>0.13965241080056678</v>
      </c>
      <c r="I158" s="207"/>
      <c r="J158" s="202">
        <f t="shared" si="8"/>
        <v>4067.8425587000002</v>
      </c>
      <c r="K158" s="204">
        <f t="shared" si="11"/>
        <v>0.10351335065487244</v>
      </c>
    </row>
    <row r="159" spans="2:12">
      <c r="B159" s="322">
        <v>41883</v>
      </c>
      <c r="C159" s="161"/>
      <c r="D159" s="202">
        <v>708.1967611</v>
      </c>
      <c r="E159" s="204">
        <f t="shared" si="9"/>
        <v>-6.1850014652387597E-2</v>
      </c>
      <c r="F159" s="207"/>
      <c r="G159" s="202">
        <v>3315.5465847000005</v>
      </c>
      <c r="H159" s="204">
        <f t="shared" si="10"/>
        <v>0.13571387481145369</v>
      </c>
      <c r="I159" s="207"/>
      <c r="J159" s="202">
        <f t="shared" si="8"/>
        <v>4023.7433458000005</v>
      </c>
      <c r="K159" s="204">
        <f t="shared" si="11"/>
        <v>9.5123590748425579E-2</v>
      </c>
    </row>
    <row r="160" spans="2:12">
      <c r="B160" s="322">
        <v>41913</v>
      </c>
      <c r="C160" s="161"/>
      <c r="D160" s="202">
        <v>730.51896690000001</v>
      </c>
      <c r="E160" s="204">
        <f t="shared" si="9"/>
        <v>-4.8725327049431444E-3</v>
      </c>
      <c r="F160" s="207"/>
      <c r="G160" s="202">
        <v>3292.6958580999999</v>
      </c>
      <c r="H160" s="204">
        <f t="shared" si="10"/>
        <v>1.9297042188730629E-3</v>
      </c>
      <c r="I160" s="207"/>
      <c r="J160" s="202">
        <f t="shared" si="8"/>
        <v>4023.214825</v>
      </c>
      <c r="K160" s="204">
        <f t="shared" si="11"/>
        <v>6.8768056380075215E-4</v>
      </c>
    </row>
    <row r="161" spans="2:11">
      <c r="B161" s="322">
        <v>41944</v>
      </c>
      <c r="C161" s="161"/>
      <c r="D161" s="202">
        <v>709.60805189999996</v>
      </c>
      <c r="E161" s="204">
        <f t="shared" si="9"/>
        <v>-8.8078873430204263E-2</v>
      </c>
      <c r="F161" s="207"/>
      <c r="G161" s="202">
        <v>3304.9409911999996</v>
      </c>
      <c r="H161" s="204">
        <f t="shared" si="10"/>
        <v>-2.8370821004554125E-3</v>
      </c>
      <c r="I161" s="207"/>
      <c r="J161" s="202">
        <f t="shared" si="8"/>
        <v>4014.5490430999998</v>
      </c>
      <c r="K161" s="204">
        <f t="shared" si="11"/>
        <v>-1.9044960150119805E-2</v>
      </c>
    </row>
    <row r="162" spans="2:11">
      <c r="B162" s="322">
        <v>41974</v>
      </c>
      <c r="C162" s="161"/>
      <c r="D162" s="202">
        <v>732.1406313</v>
      </c>
      <c r="E162" s="204">
        <f t="shared" si="9"/>
        <v>-5.9238765263023074E-2</v>
      </c>
      <c r="F162" s="207"/>
      <c r="G162" s="202">
        <v>3255.9037659999999</v>
      </c>
      <c r="H162" s="204">
        <f t="shared" si="10"/>
        <v>-1.9376365447691279E-2</v>
      </c>
      <c r="I162" s="207"/>
      <c r="J162" s="202">
        <f t="shared" si="8"/>
        <v>3988.0443973000001</v>
      </c>
      <c r="K162" s="204">
        <f t="shared" si="11"/>
        <v>-2.6945664158887772E-2</v>
      </c>
    </row>
    <row r="163" spans="2:11">
      <c r="B163" s="322">
        <v>42005</v>
      </c>
      <c r="C163" s="161"/>
      <c r="D163" s="202">
        <v>685.50272749999999</v>
      </c>
      <c r="E163" s="204">
        <f t="shared" si="9"/>
        <v>-6.9056925799051316E-2</v>
      </c>
      <c r="F163" s="207"/>
      <c r="G163" s="202">
        <v>3231.3075934000003</v>
      </c>
      <c r="H163" s="204">
        <f t="shared" si="10"/>
        <v>-4.428004615042469E-2</v>
      </c>
      <c r="I163" s="207"/>
      <c r="J163" s="202">
        <f t="shared" si="8"/>
        <v>3916.8103209000001</v>
      </c>
      <c r="K163" s="204">
        <f t="shared" si="11"/>
        <v>-4.8711156200210937E-2</v>
      </c>
    </row>
    <row r="164" spans="2:11">
      <c r="B164" s="322">
        <v>42036</v>
      </c>
      <c r="C164" s="162"/>
      <c r="D164" s="246">
        <v>680.85110782999993</v>
      </c>
      <c r="E164" s="204">
        <f t="shared" si="9"/>
        <v>-0.12989387411266851</v>
      </c>
      <c r="F164" s="247"/>
      <c r="G164" s="246">
        <v>3217.1589286999997</v>
      </c>
      <c r="H164" s="204">
        <f t="shared" si="10"/>
        <v>-7.3274363249995256E-2</v>
      </c>
      <c r="I164" s="207"/>
      <c r="J164" s="202">
        <f t="shared" si="8"/>
        <v>3898.0100365299995</v>
      </c>
      <c r="K164" s="204">
        <f t="shared" si="11"/>
        <v>-8.3689043998925516E-2</v>
      </c>
    </row>
    <row r="165" spans="2:11">
      <c r="B165" s="322">
        <v>42064</v>
      </c>
      <c r="C165" s="161"/>
      <c r="D165" s="202">
        <v>686.31895810000003</v>
      </c>
      <c r="E165" s="204">
        <f t="shared" si="9"/>
        <v>-6.229432941112556E-2</v>
      </c>
      <c r="F165" s="207"/>
      <c r="G165" s="202">
        <v>3118.9405044999999</v>
      </c>
      <c r="H165" s="204">
        <f t="shared" si="10"/>
        <v>-0.13255842971355269</v>
      </c>
      <c r="I165" s="207"/>
      <c r="J165" s="202">
        <f t="shared" si="8"/>
        <v>3805.2594626</v>
      </c>
      <c r="K165" s="204">
        <f t="shared" si="11"/>
        <v>-0.12067454822584578</v>
      </c>
    </row>
    <row r="166" spans="2:11">
      <c r="B166" s="322">
        <v>42095</v>
      </c>
      <c r="C166" s="161"/>
      <c r="D166" s="202">
        <v>668.68523949999997</v>
      </c>
      <c r="E166" s="204">
        <f t="shared" si="9"/>
        <v>-1.9486831457970921E-2</v>
      </c>
      <c r="F166" s="207"/>
      <c r="G166" s="202">
        <v>3098.0633728000003</v>
      </c>
      <c r="H166" s="204">
        <f t="shared" si="10"/>
        <v>-0.20506491057606258</v>
      </c>
      <c r="I166" s="207"/>
      <c r="J166" s="202">
        <f t="shared" si="8"/>
        <v>3766.7486123000003</v>
      </c>
      <c r="K166" s="204">
        <f t="shared" si="11"/>
        <v>-0.17742715889511851</v>
      </c>
    </row>
    <row r="167" spans="2:11">
      <c r="B167" s="322">
        <v>42125</v>
      </c>
      <c r="C167" s="161"/>
      <c r="D167" s="202">
        <v>677.99786940000001</v>
      </c>
      <c r="E167" s="204">
        <f t="shared" si="9"/>
        <v>-8.956103240759572E-3</v>
      </c>
      <c r="F167" s="207"/>
      <c r="G167" s="202">
        <v>3049.8973980999999</v>
      </c>
      <c r="H167" s="204">
        <f t="shared" si="10"/>
        <v>-0.2188223593196813</v>
      </c>
      <c r="I167" s="207"/>
      <c r="J167" s="202">
        <f t="shared" si="8"/>
        <v>3727.8952675</v>
      </c>
      <c r="K167" s="204">
        <f t="shared" si="11"/>
        <v>-0.1875312458083952</v>
      </c>
    </row>
    <row r="168" spans="2:11">
      <c r="B168" s="322">
        <v>42156</v>
      </c>
      <c r="C168" s="161"/>
      <c r="D168" s="202">
        <v>671.36952099999996</v>
      </c>
      <c r="E168" s="204">
        <f t="shared" si="9"/>
        <v>-4.586285606143492E-2</v>
      </c>
      <c r="F168" s="207"/>
      <c r="G168" s="202">
        <v>3024.5961357999995</v>
      </c>
      <c r="H168" s="204">
        <f t="shared" si="10"/>
        <v>-0.18831712398787881</v>
      </c>
      <c r="I168" s="207"/>
      <c r="J168" s="202">
        <f t="shared" si="8"/>
        <v>3695.9656567999996</v>
      </c>
      <c r="K168" s="204">
        <f t="shared" si="11"/>
        <v>-0.16569019018038778</v>
      </c>
    </row>
    <row r="169" spans="2:11">
      <c r="B169" s="322">
        <v>42186</v>
      </c>
      <c r="C169" s="161"/>
      <c r="D169" s="202">
        <v>664.87415520000002</v>
      </c>
      <c r="E169" s="204">
        <f t="shared" si="9"/>
        <v>-7.7090827003856721E-2</v>
      </c>
      <c r="F169" s="207"/>
      <c r="G169" s="202">
        <v>3015.0739375999997</v>
      </c>
      <c r="H169" s="204">
        <f t="shared" si="10"/>
        <v>-0.12193896152807548</v>
      </c>
      <c r="I169" s="207"/>
      <c r="J169" s="202">
        <f t="shared" si="8"/>
        <v>3679.9480927999998</v>
      </c>
      <c r="K169" s="204">
        <f t="shared" si="11"/>
        <v>-0.11416150254293977</v>
      </c>
    </row>
    <row r="170" spans="2:11">
      <c r="B170" s="322">
        <v>42217</v>
      </c>
      <c r="C170" s="161"/>
      <c r="D170" s="202">
        <v>657.49741410000001</v>
      </c>
      <c r="E170" s="204">
        <f t="shared" si="9"/>
        <v>-6.8720945964854119E-2</v>
      </c>
      <c r="F170" s="207"/>
      <c r="G170" s="202">
        <v>2989.8936162</v>
      </c>
      <c r="H170" s="204">
        <f t="shared" si="10"/>
        <v>-0.11063432693008102</v>
      </c>
      <c r="I170" s="207"/>
      <c r="J170" s="202">
        <f t="shared" si="8"/>
        <v>3647.3910303000002</v>
      </c>
      <c r="K170" s="204">
        <f t="shared" si="11"/>
        <v>-0.1033598332120228</v>
      </c>
    </row>
    <row r="171" spans="2:11">
      <c r="B171" s="322">
        <v>42248</v>
      </c>
      <c r="C171" s="161"/>
      <c r="D171" s="202">
        <v>643.64213600000005</v>
      </c>
      <c r="E171" s="204">
        <f t="shared" si="9"/>
        <v>-9.1153516431974446E-2</v>
      </c>
      <c r="F171" s="207"/>
      <c r="G171" s="202">
        <v>2972.2955465</v>
      </c>
      <c r="H171" s="204">
        <f t="shared" si="10"/>
        <v>-0.10352773801579951</v>
      </c>
      <c r="I171" s="207"/>
      <c r="J171" s="202">
        <f t="shared" si="8"/>
        <v>3615.9376824999999</v>
      </c>
      <c r="K171" s="204">
        <f t="shared" si="11"/>
        <v>-0.10134981987001479</v>
      </c>
    </row>
    <row r="172" spans="2:11">
      <c r="B172" s="322">
        <v>42278</v>
      </c>
      <c r="C172" s="161"/>
      <c r="D172" s="202">
        <v>618.42487180000001</v>
      </c>
      <c r="E172" s="204">
        <f t="shared" si="9"/>
        <v>-0.15344446917740939</v>
      </c>
      <c r="F172" s="207"/>
      <c r="G172" s="202">
        <v>2935.5904236000006</v>
      </c>
      <c r="H172" s="204">
        <f t="shared" si="10"/>
        <v>-0.10845381714242552</v>
      </c>
      <c r="I172" s="207"/>
      <c r="J172" s="202">
        <f t="shared" si="8"/>
        <v>3554.0152954000005</v>
      </c>
      <c r="K172" s="204">
        <f t="shared" si="11"/>
        <v>-0.11662303655385831</v>
      </c>
    </row>
    <row r="173" spans="2:11">
      <c r="B173" s="322">
        <v>42309</v>
      </c>
      <c r="C173" s="161"/>
      <c r="D173" s="202">
        <v>612.35123499999997</v>
      </c>
      <c r="E173" s="204">
        <f t="shared" si="9"/>
        <v>-0.13705709319333614</v>
      </c>
      <c r="F173" s="207"/>
      <c r="G173" s="202">
        <v>2924.7398288000004</v>
      </c>
      <c r="H173" s="204">
        <f t="shared" si="10"/>
        <v>-0.11504022716664331</v>
      </c>
      <c r="I173" s="207"/>
      <c r="J173" s="202">
        <f t="shared" si="8"/>
        <v>3537.0910638000005</v>
      </c>
      <c r="K173" s="204">
        <f t="shared" si="11"/>
        <v>-0.11893190845946433</v>
      </c>
    </row>
    <row r="174" spans="2:11">
      <c r="B174" s="322">
        <v>42339</v>
      </c>
      <c r="C174" s="161"/>
      <c r="D174" s="202">
        <v>599.74362929999995</v>
      </c>
      <c r="E174" s="204">
        <f t="shared" si="9"/>
        <v>-0.18083547933258937</v>
      </c>
      <c r="F174" s="207"/>
      <c r="G174" s="202">
        <v>2886.6637068</v>
      </c>
      <c r="H174" s="204">
        <f t="shared" si="10"/>
        <v>-0.11340631841021065</v>
      </c>
      <c r="I174" s="207"/>
      <c r="J174" s="202">
        <f t="shared" si="8"/>
        <v>3486.4073361000001</v>
      </c>
      <c r="K174" s="204">
        <f t="shared" si="11"/>
        <v>-0.12578522484343957</v>
      </c>
    </row>
    <row r="175" spans="2:11">
      <c r="B175" s="322">
        <v>42370</v>
      </c>
      <c r="C175" s="161"/>
      <c r="D175" s="216">
        <v>614.1691282999999</v>
      </c>
      <c r="E175" s="204">
        <f t="shared" si="9"/>
        <v>-0.10406027042394239</v>
      </c>
      <c r="F175" s="207"/>
      <c r="G175" s="202">
        <v>2876.6461668000002</v>
      </c>
      <c r="H175" s="204">
        <f t="shared" si="10"/>
        <v>-0.10975786623483386</v>
      </c>
      <c r="I175" s="207"/>
      <c r="J175" s="202">
        <f t="shared" si="8"/>
        <v>3490.8152951000002</v>
      </c>
      <c r="K175" s="204">
        <f t="shared" si="11"/>
        <v>-0.10876069834857749</v>
      </c>
    </row>
    <row r="176" spans="2:11">
      <c r="B176" s="322">
        <v>42401</v>
      </c>
      <c r="C176" s="162"/>
      <c r="D176" s="246">
        <v>609.3996312999999</v>
      </c>
      <c r="E176" s="204">
        <f t="shared" si="9"/>
        <v>-0.1049443493713762</v>
      </c>
      <c r="F176" s="247"/>
      <c r="G176" s="202">
        <v>2865.2396974000003</v>
      </c>
      <c r="H176" s="204">
        <f t="shared" si="10"/>
        <v>-0.10938820216824163</v>
      </c>
      <c r="I176" s="207"/>
      <c r="J176" s="202">
        <f t="shared" si="8"/>
        <v>3474.6393287000001</v>
      </c>
      <c r="K176" s="204">
        <f t="shared" si="11"/>
        <v>-0.10861201070864435</v>
      </c>
    </row>
    <row r="177" spans="1:15">
      <c r="B177" s="322">
        <v>42430</v>
      </c>
      <c r="C177" s="161"/>
      <c r="D177" s="246">
        <v>582.98848820000001</v>
      </c>
      <c r="E177" s="204">
        <f t="shared" si="9"/>
        <v>-0.15055750490422015</v>
      </c>
      <c r="F177" s="207"/>
      <c r="G177" s="202">
        <v>2895.9324374000003</v>
      </c>
      <c r="H177" s="204">
        <f t="shared" si="10"/>
        <v>-7.1501225104564914E-2</v>
      </c>
      <c r="I177" s="207"/>
      <c r="J177" s="202">
        <f t="shared" si="8"/>
        <v>3478.9209256000004</v>
      </c>
      <c r="K177" s="204">
        <f t="shared" si="11"/>
        <v>-8.5759864789094808E-2</v>
      </c>
    </row>
    <row r="178" spans="1:15">
      <c r="B178" s="322">
        <v>42461</v>
      </c>
      <c r="C178" s="161"/>
      <c r="D178" s="246">
        <v>582.67180170000006</v>
      </c>
      <c r="E178" s="204">
        <f t="shared" si="9"/>
        <v>-0.12863068110239018</v>
      </c>
      <c r="F178" s="207"/>
      <c r="G178" s="202">
        <v>2890.9680060000001</v>
      </c>
      <c r="H178" s="204">
        <f t="shared" si="10"/>
        <v>-6.6846717410053991E-2</v>
      </c>
      <c r="I178" s="207"/>
      <c r="J178" s="202">
        <f t="shared" si="8"/>
        <v>3473.6398077000003</v>
      </c>
      <c r="K178" s="204">
        <f t="shared" si="11"/>
        <v>-7.781480389821549E-2</v>
      </c>
      <c r="L178" s="53"/>
    </row>
    <row r="179" spans="1:15">
      <c r="B179" s="322">
        <v>42491</v>
      </c>
      <c r="C179" s="161"/>
      <c r="D179" s="246">
        <v>564.60099920000005</v>
      </c>
      <c r="E179" s="204">
        <f t="shared" si="9"/>
        <v>-0.16725254653138</v>
      </c>
      <c r="F179" s="207"/>
      <c r="G179" s="202">
        <v>2859.7754868000002</v>
      </c>
      <c r="H179" s="204">
        <f t="shared" si="10"/>
        <v>-6.2337149904924782E-2</v>
      </c>
      <c r="I179" s="207"/>
      <c r="J179" s="202">
        <f t="shared" si="8"/>
        <v>3424.3764860000001</v>
      </c>
      <c r="K179" s="204">
        <f t="shared" si="11"/>
        <v>-8.1418269484685779E-2</v>
      </c>
    </row>
    <row r="180" spans="1:15">
      <c r="B180" s="322">
        <v>42522</v>
      </c>
      <c r="C180" s="161"/>
      <c r="D180" s="246">
        <v>595.61069299999997</v>
      </c>
      <c r="E180" s="204">
        <f t="shared" si="9"/>
        <v>-0.11284222120652387</v>
      </c>
      <c r="F180" s="207"/>
      <c r="G180" s="202">
        <v>2934.1652254000001</v>
      </c>
      <c r="H180" s="204">
        <f t="shared" si="10"/>
        <v>-2.989850754936596E-2</v>
      </c>
      <c r="I180" s="207"/>
      <c r="J180" s="202">
        <f t="shared" si="8"/>
        <v>3529.7759184000001</v>
      </c>
      <c r="K180" s="204">
        <f t="shared" si="11"/>
        <v>-4.4965173876612252E-2</v>
      </c>
    </row>
    <row r="181" spans="1:15">
      <c r="B181" s="322">
        <v>42552</v>
      </c>
      <c r="C181" s="161"/>
      <c r="D181" s="246">
        <v>617.43486860000007</v>
      </c>
      <c r="E181" s="204">
        <f t="shared" si="9"/>
        <v>-7.1350775524925858E-2</v>
      </c>
      <c r="F181" s="207"/>
      <c r="G181" s="202">
        <v>2947.5184098</v>
      </c>
      <c r="H181" s="204">
        <f t="shared" si="10"/>
        <v>-2.2405927416086491E-2</v>
      </c>
      <c r="I181" s="207"/>
      <c r="J181" s="202">
        <f t="shared" si="8"/>
        <v>3564.9532784000003</v>
      </c>
      <c r="K181" s="204">
        <f t="shared" si="11"/>
        <v>-3.1249031643949654E-2</v>
      </c>
    </row>
    <row r="182" spans="1:15">
      <c r="B182" s="322">
        <v>42583</v>
      </c>
      <c r="C182" s="161"/>
      <c r="D182" s="246">
        <v>632.1959018</v>
      </c>
      <c r="E182" s="204">
        <f t="shared" si="9"/>
        <v>-3.8481538873629484E-2</v>
      </c>
      <c r="F182" s="207"/>
      <c r="G182" s="202">
        <v>2987.0182030400001</v>
      </c>
      <c r="H182" s="204">
        <f t="shared" si="10"/>
        <v>-9.6171085968410619E-4</v>
      </c>
      <c r="I182" s="207"/>
      <c r="J182" s="202">
        <f t="shared" si="8"/>
        <v>3619.2141048399999</v>
      </c>
      <c r="K182" s="204">
        <f t="shared" si="11"/>
        <v>-7.7252274916306263E-3</v>
      </c>
      <c r="N182" s="55"/>
      <c r="O182" s="55"/>
    </row>
    <row r="183" spans="1:15">
      <c r="B183" s="322">
        <v>42614</v>
      </c>
      <c r="C183" s="161"/>
      <c r="D183" s="246">
        <v>659.00028159999999</v>
      </c>
      <c r="E183" s="204">
        <f t="shared" si="9"/>
        <v>2.3861311652846773E-2</v>
      </c>
      <c r="F183" s="207"/>
      <c r="G183" s="202">
        <v>2966.7839031900003</v>
      </c>
      <c r="H183" s="204">
        <f t="shared" si="10"/>
        <v>-1.8543389187828385E-3</v>
      </c>
      <c r="I183" s="207"/>
      <c r="J183" s="202">
        <f t="shared" si="8"/>
        <v>3625.7841847900004</v>
      </c>
      <c r="K183" s="204">
        <f t="shared" si="11"/>
        <v>2.7230840668672762E-3</v>
      </c>
      <c r="N183" s="55"/>
      <c r="O183" s="55"/>
    </row>
    <row r="184" spans="1:15">
      <c r="B184" s="322">
        <v>42644</v>
      </c>
      <c r="C184" s="161"/>
      <c r="D184" s="246">
        <v>664.08885399999997</v>
      </c>
      <c r="E184" s="204">
        <f t="shared" si="9"/>
        <v>7.383917478462565E-2</v>
      </c>
      <c r="F184" s="207"/>
      <c r="G184" s="202">
        <v>2973.0758548100002</v>
      </c>
      <c r="H184" s="204">
        <f t="shared" si="10"/>
        <v>1.276929877841404E-2</v>
      </c>
      <c r="I184" s="207"/>
      <c r="J184" s="202">
        <f t="shared" si="8"/>
        <v>3637.1647088100003</v>
      </c>
      <c r="K184" s="204">
        <f t="shared" si="11"/>
        <v>2.3395907585884945E-2</v>
      </c>
      <c r="N184" s="55"/>
      <c r="O184" s="55"/>
    </row>
    <row r="185" spans="1:15">
      <c r="B185" s="322">
        <v>42675</v>
      </c>
      <c r="C185" s="161"/>
      <c r="D185" s="246">
        <v>657.2234582000001</v>
      </c>
      <c r="E185" s="204">
        <f t="shared" si="9"/>
        <v>7.3278570590292302E-2</v>
      </c>
      <c r="F185" s="248"/>
      <c r="G185" s="202">
        <v>2975.40821461</v>
      </c>
      <c r="H185" s="204">
        <f t="shared" si="10"/>
        <v>1.732406599420111E-2</v>
      </c>
      <c r="I185" s="207"/>
      <c r="J185" s="202">
        <f t="shared" si="8"/>
        <v>3632.6316728100001</v>
      </c>
      <c r="K185" s="204">
        <f t="shared" si="11"/>
        <v>2.7011068498575153E-2</v>
      </c>
      <c r="L185" s="53"/>
    </row>
    <row r="186" spans="1:15">
      <c r="B186" s="322">
        <v>42705</v>
      </c>
      <c r="C186" s="161"/>
      <c r="D186" s="202">
        <v>726.71782489999998</v>
      </c>
      <c r="E186" s="204">
        <f t="shared" si="9"/>
        <v>0.21171412149587976</v>
      </c>
      <c r="F186" s="249"/>
      <c r="G186" s="202">
        <v>2964.1023321100001</v>
      </c>
      <c r="H186" s="204">
        <f t="shared" si="10"/>
        <v>2.6826341124385644E-2</v>
      </c>
      <c r="I186" s="219"/>
      <c r="J186" s="202">
        <f t="shared" si="8"/>
        <v>3690.82015701</v>
      </c>
      <c r="K186" s="204">
        <f t="shared" si="11"/>
        <v>5.8631364956529319E-2</v>
      </c>
    </row>
    <row r="187" spans="1:15">
      <c r="B187" s="322">
        <v>42736</v>
      </c>
      <c r="C187" s="161"/>
      <c r="D187" s="246">
        <v>675.58550869999999</v>
      </c>
      <c r="E187" s="204">
        <f t="shared" si="9"/>
        <v>9.9999133088956471E-2</v>
      </c>
      <c r="F187" s="249"/>
      <c r="G187" s="202">
        <v>2990.5844988099998</v>
      </c>
      <c r="H187" s="204">
        <f t="shared" si="10"/>
        <v>3.9608045412392601E-2</v>
      </c>
      <c r="I187" s="219"/>
      <c r="J187" s="202">
        <f t="shared" si="8"/>
        <v>3666.1700075099998</v>
      </c>
      <c r="K187" s="204">
        <f t="shared" si="11"/>
        <v>5.0233168353576829E-2</v>
      </c>
      <c r="L187" s="53"/>
    </row>
    <row r="188" spans="1:15">
      <c r="B188" s="322">
        <v>42767</v>
      </c>
      <c r="C188" s="161"/>
      <c r="D188" s="246">
        <v>665.14911129999996</v>
      </c>
      <c r="E188" s="204">
        <f t="shared" si="9"/>
        <v>9.1482628371587049E-2</v>
      </c>
      <c r="F188" s="249"/>
      <c r="G188" s="202">
        <v>3018.6</v>
      </c>
      <c r="H188" s="204">
        <f t="shared" si="10"/>
        <v>5.3524423362960816E-2</v>
      </c>
      <c r="I188" s="219"/>
      <c r="J188" s="202">
        <f t="shared" si="8"/>
        <v>3683.7491112999996</v>
      </c>
      <c r="K188" s="204">
        <f t="shared" si="11"/>
        <v>6.0181723286438338E-2</v>
      </c>
      <c r="N188" s="53"/>
    </row>
    <row r="189" spans="1:15">
      <c r="B189" s="322">
        <v>42795</v>
      </c>
      <c r="C189" s="161"/>
      <c r="D189" s="246">
        <v>661.73833539999998</v>
      </c>
      <c r="E189" s="204">
        <f t="shared" si="9"/>
        <v>0.13507959212564091</v>
      </c>
      <c r="F189" s="249"/>
      <c r="G189" s="202">
        <v>3039.5254852400003</v>
      </c>
      <c r="H189" s="204">
        <f t="shared" si="10"/>
        <v>4.9584391536744432E-2</v>
      </c>
      <c r="I189" s="219"/>
      <c r="J189" s="202">
        <f t="shared" si="8"/>
        <v>3701.2638206400002</v>
      </c>
      <c r="K189" s="204">
        <f t="shared" si="11"/>
        <v>6.3911454095971765E-2</v>
      </c>
      <c r="M189" s="53"/>
      <c r="O189" s="53"/>
    </row>
    <row r="190" spans="1:15">
      <c r="B190" s="322">
        <v>42826</v>
      </c>
      <c r="C190" s="161"/>
      <c r="D190" s="246">
        <v>719.8</v>
      </c>
      <c r="E190" s="204">
        <f t="shared" si="9"/>
        <v>0.2353438040075313</v>
      </c>
      <c r="F190" s="249"/>
      <c r="G190" s="202">
        <v>3043.5823304400001</v>
      </c>
      <c r="H190" s="204">
        <f t="shared" si="10"/>
        <v>5.2790042685792349E-2</v>
      </c>
      <c r="I190" s="219"/>
      <c r="J190" s="202">
        <f t="shared" si="8"/>
        <v>3763.3823304400003</v>
      </c>
      <c r="K190" s="204">
        <f t="shared" si="11"/>
        <v>8.3411792465565737E-2</v>
      </c>
      <c r="O190" s="167"/>
    </row>
    <row r="191" spans="1:15">
      <c r="B191" s="322">
        <v>42856</v>
      </c>
      <c r="C191" s="161"/>
      <c r="D191" s="246">
        <v>679.86347139999998</v>
      </c>
      <c r="E191" s="204">
        <f t="shared" si="9"/>
        <v>0.20414854448241981</v>
      </c>
      <c r="F191" s="249"/>
      <c r="G191" s="202">
        <v>3046.0952432399999</v>
      </c>
      <c r="H191" s="204">
        <f t="shared" si="10"/>
        <v>6.5151882481685908E-2</v>
      </c>
      <c r="I191" s="219"/>
      <c r="J191" s="202">
        <f t="shared" si="8"/>
        <v>3725.9587146399999</v>
      </c>
      <c r="K191" s="204">
        <f t="shared" si="11"/>
        <v>8.8069238260737093E-2</v>
      </c>
      <c r="M191" s="53"/>
    </row>
    <row r="192" spans="1:15">
      <c r="A192" s="9" t="s">
        <v>236</v>
      </c>
      <c r="B192" s="322">
        <v>42887</v>
      </c>
      <c r="C192" s="161"/>
      <c r="D192" s="246">
        <v>739.74395240000001</v>
      </c>
      <c r="E192" s="204">
        <f t="shared" si="9"/>
        <v>0.24199239720499799</v>
      </c>
      <c r="F192" s="249"/>
      <c r="G192" s="202">
        <v>3046.9112460000001</v>
      </c>
      <c r="H192" s="204">
        <f t="shared" si="10"/>
        <v>3.8425246003189972E-2</v>
      </c>
      <c r="I192" s="219"/>
      <c r="J192" s="202">
        <f t="shared" si="8"/>
        <v>3786.6551984000002</v>
      </c>
      <c r="K192" s="204">
        <f t="shared" si="11"/>
        <v>7.2774953973973489E-2</v>
      </c>
      <c r="N192" s="166"/>
    </row>
    <row r="193" spans="2:16">
      <c r="B193" s="322">
        <v>42917</v>
      </c>
      <c r="C193" s="161"/>
      <c r="D193" s="246">
        <v>716.44557899999995</v>
      </c>
      <c r="E193" s="204">
        <f t="shared" si="9"/>
        <v>0.16035814534495163</v>
      </c>
      <c r="F193" s="249"/>
      <c r="G193" s="202">
        <v>3051.574779</v>
      </c>
      <c r="H193" s="204">
        <f t="shared" si="10"/>
        <v>3.5303043012057334E-2</v>
      </c>
      <c r="I193" s="219"/>
      <c r="J193" s="202">
        <f t="shared" si="8"/>
        <v>3768.0203579999998</v>
      </c>
      <c r="K193" s="204">
        <f t="shared" si="11"/>
        <v>5.6962059174906932E-2</v>
      </c>
      <c r="M193" s="168"/>
      <c r="N193" s="164"/>
    </row>
    <row r="194" spans="2:16">
      <c r="B194" s="322">
        <v>42948</v>
      </c>
      <c r="C194" s="161"/>
      <c r="D194" s="246">
        <v>706.24410420000004</v>
      </c>
      <c r="E194" s="204">
        <f t="shared" si="9"/>
        <v>0.11712857073126948</v>
      </c>
      <c r="F194" s="249"/>
      <c r="G194" s="202">
        <v>3129.9067215999999</v>
      </c>
      <c r="H194" s="204">
        <f t="shared" si="10"/>
        <v>4.7836507462383882E-2</v>
      </c>
      <c r="I194" s="219"/>
      <c r="J194" s="202">
        <f t="shared" si="8"/>
        <v>3836.1508257999999</v>
      </c>
      <c r="K194" s="204">
        <f t="shared" si="11"/>
        <v>5.9940283905804081E-2</v>
      </c>
      <c r="N194" s="164"/>
    </row>
    <row r="195" spans="2:16">
      <c r="B195" s="322">
        <v>42979</v>
      </c>
      <c r="C195" s="161"/>
      <c r="D195" s="246">
        <v>712.9</v>
      </c>
      <c r="E195" s="204">
        <f t="shared" si="9"/>
        <v>8.1790129541577494E-2</v>
      </c>
      <c r="F195" s="249"/>
      <c r="G195" s="202">
        <v>3139.3</v>
      </c>
      <c r="H195" s="204">
        <f t="shared" si="10"/>
        <v>5.8149195370954976E-2</v>
      </c>
      <c r="I195" s="219"/>
      <c r="J195" s="202">
        <f t="shared" si="8"/>
        <v>3852.2000000000003</v>
      </c>
      <c r="K195" s="204">
        <f t="shared" si="11"/>
        <v>6.2446026478852223E-2</v>
      </c>
      <c r="N195" s="166"/>
      <c r="P195" s="167"/>
    </row>
    <row r="196" spans="2:16">
      <c r="B196" s="322">
        <v>43009</v>
      </c>
      <c r="C196" s="161"/>
      <c r="D196" s="246">
        <v>706.40059689999998</v>
      </c>
      <c r="E196" s="204">
        <v>6.3713978400848248E-2</v>
      </c>
      <c r="F196" s="249"/>
      <c r="G196" s="202">
        <v>3543.96994636</v>
      </c>
      <c r="H196" s="204">
        <v>0.19202136757673949</v>
      </c>
      <c r="I196" s="219"/>
      <c r="J196" s="202">
        <v>4250.37054326</v>
      </c>
      <c r="K196" s="204">
        <v>0.16859446396933375</v>
      </c>
      <c r="N196" s="166"/>
      <c r="P196" s="167"/>
    </row>
    <row r="197" spans="2:16">
      <c r="B197" s="322">
        <v>43040</v>
      </c>
      <c r="C197" s="161"/>
      <c r="D197" s="246">
        <v>733.04708679999999</v>
      </c>
      <c r="E197" s="204">
        <v>0.11536963213039475</v>
      </c>
      <c r="F197" s="249"/>
      <c r="G197" s="202">
        <v>3537.2253633600003</v>
      </c>
      <c r="H197" s="204">
        <v>0.18882019145854922</v>
      </c>
      <c r="I197" s="219"/>
      <c r="J197" s="202">
        <v>4270.2724501600005</v>
      </c>
      <c r="K197" s="204">
        <v>0.17553135984655377</v>
      </c>
      <c r="M197" s="18"/>
    </row>
    <row r="198" spans="2:16">
      <c r="B198" s="322">
        <v>43070</v>
      </c>
      <c r="C198" s="161"/>
      <c r="D198" s="246">
        <v>794.10892679999995</v>
      </c>
      <c r="E198" s="204">
        <v>9.2733519931581965E-2</v>
      </c>
      <c r="F198" s="249"/>
      <c r="G198" s="202">
        <v>3202.54679046</v>
      </c>
      <c r="H198" s="204">
        <v>8.0444070964399872E-2</v>
      </c>
      <c r="I198" s="219"/>
      <c r="J198" s="202">
        <v>3996.6557172600001</v>
      </c>
      <c r="K198" s="204">
        <v>8.2863847936108348E-2</v>
      </c>
      <c r="M198" s="18"/>
    </row>
    <row r="199" spans="2:16">
      <c r="B199" s="322">
        <v>43101</v>
      </c>
      <c r="C199" s="161"/>
      <c r="D199" s="246">
        <v>773.08989799999995</v>
      </c>
      <c r="E199" s="204">
        <v>0.14432575602106001</v>
      </c>
      <c r="F199" s="249"/>
      <c r="G199" s="202">
        <v>3267.1484324600001</v>
      </c>
      <c r="H199" s="204">
        <v>9.2478220816047729E-2</v>
      </c>
      <c r="I199" s="219"/>
      <c r="J199" s="202">
        <v>4040.2383304599998</v>
      </c>
      <c r="K199" s="204">
        <v>0.10203245408252659</v>
      </c>
      <c r="M199" s="18"/>
    </row>
    <row r="200" spans="2:16">
      <c r="B200" s="322">
        <v>43132</v>
      </c>
      <c r="C200" s="161"/>
      <c r="D200" s="246">
        <v>758.03182509999999</v>
      </c>
      <c r="E200" s="204">
        <v>0.13964194226835169</v>
      </c>
      <c r="F200" s="250"/>
      <c r="G200" s="202">
        <v>3293.5234399599999</v>
      </c>
      <c r="H200" s="204">
        <v>9.1058984528162412E-2</v>
      </c>
      <c r="I200" s="219"/>
      <c r="J200" s="202">
        <v>4051.5552650599998</v>
      </c>
      <c r="K200" s="204">
        <v>9.9831158137254628E-2</v>
      </c>
      <c r="M200" s="18"/>
    </row>
    <row r="201" spans="2:16">
      <c r="B201" s="322">
        <v>43160</v>
      </c>
      <c r="C201" s="161"/>
      <c r="D201" s="246">
        <v>752.69038679999994</v>
      </c>
      <c r="E201" s="204">
        <v>0.13744413242285902</v>
      </c>
      <c r="F201" s="250"/>
      <c r="G201" s="202">
        <v>3298.2782234800002</v>
      </c>
      <c r="H201" s="204">
        <v>8.5129320183860546E-2</v>
      </c>
      <c r="I201" s="219"/>
      <c r="J201" s="202">
        <v>4050.9686102800001</v>
      </c>
      <c r="K201" s="204">
        <v>9.4482535313986871E-2</v>
      </c>
      <c r="M201" s="18"/>
    </row>
    <row r="202" spans="2:16">
      <c r="B202" s="322">
        <v>43191</v>
      </c>
      <c r="C202" s="161"/>
      <c r="D202" s="246">
        <v>770.71824670000001</v>
      </c>
      <c r="E202" s="204">
        <v>7.0730169859944292E-2</v>
      </c>
      <c r="F202" s="250"/>
      <c r="G202" s="202">
        <v>3307.2342515500004</v>
      </c>
      <c r="H202" s="204">
        <v>8.6625526266570496E-2</v>
      </c>
      <c r="I202" s="219"/>
      <c r="J202" s="202">
        <v>4077.9524982500006</v>
      </c>
      <c r="K202" s="204">
        <v>8.3585293672131522E-2</v>
      </c>
      <c r="M202" s="18"/>
    </row>
    <row r="203" spans="2:16">
      <c r="B203" s="322">
        <v>43221</v>
      </c>
      <c r="C203" s="161"/>
      <c r="D203" s="246">
        <v>764.68800799999997</v>
      </c>
      <c r="E203" s="204">
        <v>0.12476701597943807</v>
      </c>
      <c r="F203" s="249"/>
      <c r="G203" s="202">
        <v>3304.8941587499999</v>
      </c>
      <c r="H203" s="204">
        <v>8.496087444551681E-2</v>
      </c>
      <c r="I203" s="219"/>
      <c r="J203" s="202">
        <v>4069.5821667499999</v>
      </c>
      <c r="K203" s="204">
        <v>9.2224170589931154E-2</v>
      </c>
      <c r="M203" s="18"/>
    </row>
    <row r="204" spans="2:16">
      <c r="B204" s="322">
        <v>43252</v>
      </c>
      <c r="C204" s="161"/>
      <c r="D204" s="246">
        <v>755.63152460000003</v>
      </c>
      <c r="E204" s="204">
        <v>2.1477123467457782E-2</v>
      </c>
      <c r="F204" s="249"/>
      <c r="G204" s="202">
        <v>3297.4279884699999</v>
      </c>
      <c r="H204" s="204">
        <v>8.2219901481829893E-2</v>
      </c>
      <c r="I204" s="219"/>
      <c r="J204" s="202">
        <v>4053.0595130699999</v>
      </c>
      <c r="K204" s="204">
        <v>7.0353465185466257E-2</v>
      </c>
      <c r="M204" s="18"/>
    </row>
    <row r="205" spans="2:16">
      <c r="B205" s="322">
        <v>43282</v>
      </c>
      <c r="C205" s="161"/>
      <c r="D205" s="246">
        <v>761.9788822999999</v>
      </c>
      <c r="E205" s="204">
        <v>6.3554448006440944E-2</v>
      </c>
      <c r="F205" s="249"/>
      <c r="G205" s="202">
        <v>3289.4498174</v>
      </c>
      <c r="H205" s="204">
        <v>7.7951567838672409E-2</v>
      </c>
      <c r="I205" s="219"/>
      <c r="J205" s="202">
        <v>4051.4286996999999</v>
      </c>
      <c r="K205" s="204">
        <v>7.5214121680178048E-2</v>
      </c>
      <c r="M205" s="18"/>
    </row>
    <row r="206" spans="2:16">
      <c r="B206" s="322">
        <v>43313</v>
      </c>
      <c r="C206" s="161"/>
      <c r="D206" s="246">
        <v>771.3</v>
      </c>
      <c r="E206" s="204">
        <v>9.1999999999999998E-2</v>
      </c>
      <c r="F206" s="249"/>
      <c r="G206" s="202">
        <v>3263.4</v>
      </c>
      <c r="H206" s="204">
        <v>4.2999999999999997E-2</v>
      </c>
      <c r="I206" s="219"/>
      <c r="J206" s="202">
        <v>4034.7</v>
      </c>
      <c r="K206" s="204">
        <v>5.1999999999999998E-2</v>
      </c>
      <c r="M206" s="18"/>
    </row>
    <row r="207" spans="2:16">
      <c r="B207" s="322">
        <v>43344</v>
      </c>
      <c r="C207" s="161"/>
      <c r="D207" s="246">
        <v>767.4</v>
      </c>
      <c r="E207" s="204">
        <v>7.5999999999999998E-2</v>
      </c>
      <c r="F207" s="249"/>
      <c r="G207" s="202">
        <v>3236.8</v>
      </c>
      <c r="H207" s="204">
        <v>3.1E-2</v>
      </c>
      <c r="I207" s="219"/>
      <c r="J207" s="202">
        <v>4004.2</v>
      </c>
      <c r="K207" s="204">
        <v>3.9E-2</v>
      </c>
      <c r="M207" s="18"/>
    </row>
    <row r="208" spans="2:16">
      <c r="B208" s="322">
        <v>43374</v>
      </c>
      <c r="C208" s="161"/>
      <c r="D208" s="246">
        <v>755.1</v>
      </c>
      <c r="E208" s="204">
        <v>6.9000000000000006E-2</v>
      </c>
      <c r="F208" s="249"/>
      <c r="G208" s="202">
        <v>3213.9</v>
      </c>
      <c r="H208" s="204">
        <v>-9.2999999999999999E-2</v>
      </c>
      <c r="I208" s="219"/>
      <c r="J208" s="202">
        <v>3969</v>
      </c>
      <c r="K208" s="204">
        <v>-6.6000000000000003E-2</v>
      </c>
      <c r="M208" s="18"/>
    </row>
    <row r="209" spans="2:16">
      <c r="B209" s="322">
        <v>43405</v>
      </c>
      <c r="C209" s="161"/>
      <c r="D209" s="246">
        <v>768.1</v>
      </c>
      <c r="E209" s="204">
        <v>4.8000000000000001E-2</v>
      </c>
      <c r="F209" s="249"/>
      <c r="G209" s="202">
        <v>3194.2</v>
      </c>
      <c r="H209" s="204">
        <v>-9.7000000000000003E-2</v>
      </c>
      <c r="I209" s="219"/>
      <c r="J209" s="202">
        <v>3962.4</v>
      </c>
      <c r="K209" s="204">
        <v>-7.1999999999999995E-2</v>
      </c>
      <c r="M209" s="18"/>
    </row>
    <row r="210" spans="2:16">
      <c r="B210" s="322">
        <v>43435</v>
      </c>
      <c r="C210" s="162"/>
      <c r="D210" s="246">
        <v>771.2</v>
      </c>
      <c r="E210" s="204">
        <v>-2.9000000000000001E-2</v>
      </c>
      <c r="F210" s="251"/>
      <c r="G210" s="246">
        <v>2994.8</v>
      </c>
      <c r="H210" s="204">
        <v>-6.5000000000000002E-2</v>
      </c>
      <c r="I210" s="252"/>
      <c r="J210" s="202">
        <v>3765.9</v>
      </c>
      <c r="K210" s="204">
        <v>-5.8000000000000003E-2</v>
      </c>
      <c r="M210" s="18"/>
    </row>
    <row r="211" spans="2:16">
      <c r="B211" s="322">
        <v>43466</v>
      </c>
      <c r="C211" s="161"/>
      <c r="D211" s="246">
        <v>770.5</v>
      </c>
      <c r="E211" s="204">
        <v>-3.0000000000000001E-3</v>
      </c>
      <c r="F211" s="249"/>
      <c r="G211" s="202">
        <v>3163.3</v>
      </c>
      <c r="H211" s="204">
        <v>-3.2000000000000001E-2</v>
      </c>
      <c r="I211" s="219"/>
      <c r="J211" s="202">
        <v>3933.7</v>
      </c>
      <c r="K211" s="204">
        <v>-2.5999999999999999E-2</v>
      </c>
      <c r="M211" s="18"/>
    </row>
    <row r="212" spans="2:16">
      <c r="B212" s="322">
        <v>43497</v>
      </c>
      <c r="C212" s="161"/>
      <c r="D212" s="246">
        <v>787.2</v>
      </c>
      <c r="E212" s="204">
        <v>3.7999999999999999E-2</v>
      </c>
      <c r="F212" s="249"/>
      <c r="G212" s="202">
        <v>3189.5</v>
      </c>
      <c r="H212" s="204">
        <v>-3.2000000000000001E-2</v>
      </c>
      <c r="I212" s="219"/>
      <c r="J212" s="202">
        <v>3976.8</v>
      </c>
      <c r="K212" s="204">
        <v>-1.7999999999999999E-2</v>
      </c>
      <c r="M212" s="18"/>
    </row>
    <row r="213" spans="2:16">
      <c r="B213" s="322">
        <v>43525</v>
      </c>
      <c r="C213" s="161"/>
      <c r="D213" s="246">
        <v>773</v>
      </c>
      <c r="E213" s="204">
        <v>2.7E-2</v>
      </c>
      <c r="F213" s="249"/>
      <c r="G213" s="202">
        <v>3225.4</v>
      </c>
      <c r="H213" s="204">
        <v>-2.1999999999999999E-2</v>
      </c>
      <c r="I213" s="219"/>
      <c r="J213" s="202">
        <v>3998.3</v>
      </c>
      <c r="K213" s="204">
        <v>-1.2999999999999999E-2</v>
      </c>
      <c r="M213" s="18"/>
    </row>
    <row r="214" spans="2:16">
      <c r="B214" s="322">
        <v>43556</v>
      </c>
      <c r="C214" s="161"/>
      <c r="D214" s="246">
        <v>763.1</v>
      </c>
      <c r="E214" s="204">
        <v>-0.01</v>
      </c>
      <c r="F214" s="249"/>
      <c r="G214" s="202">
        <v>3255.9</v>
      </c>
      <c r="H214" s="204">
        <v>-1.6E-2</v>
      </c>
      <c r="I214" s="219"/>
      <c r="J214" s="202">
        <v>4019</v>
      </c>
      <c r="K214" s="204">
        <v>-1.4E-2</v>
      </c>
      <c r="M214" s="18"/>
    </row>
    <row r="215" spans="2:16">
      <c r="B215" s="322">
        <v>43586</v>
      </c>
      <c r="C215" s="161"/>
      <c r="D215" s="246">
        <v>762.1</v>
      </c>
      <c r="E215" s="204">
        <v>-3.0000000000000001E-3</v>
      </c>
      <c r="F215" s="249"/>
      <c r="G215" s="202">
        <v>3260.6</v>
      </c>
      <c r="H215" s="204">
        <v>-1.2999999999999999E-2</v>
      </c>
      <c r="I215" s="219"/>
      <c r="J215" s="202">
        <v>4022.8</v>
      </c>
      <c r="K215" s="204">
        <v>-1.2E-2</v>
      </c>
      <c r="M215" s="18"/>
    </row>
    <row r="216" spans="2:16">
      <c r="B216" s="322">
        <v>43617</v>
      </c>
      <c r="C216" s="161"/>
      <c r="D216" s="246">
        <v>769.3</v>
      </c>
      <c r="E216" s="204">
        <v>1.7999999999999999E-2</v>
      </c>
      <c r="F216" s="249"/>
      <c r="G216" s="202">
        <v>3254.1</v>
      </c>
      <c r="H216" s="204">
        <v>-1.2999999999999999E-2</v>
      </c>
      <c r="I216" s="219"/>
      <c r="J216" s="202">
        <v>4023.4</v>
      </c>
      <c r="K216" s="204">
        <v>-7.0000000000000001E-3</v>
      </c>
      <c r="M216" s="18"/>
    </row>
    <row r="217" spans="2:16">
      <c r="B217" s="322">
        <v>43647</v>
      </c>
      <c r="C217" s="161"/>
      <c r="D217" s="246">
        <v>782.7</v>
      </c>
      <c r="E217" s="204">
        <v>2.7E-2</v>
      </c>
      <c r="F217" s="249"/>
      <c r="G217" s="202">
        <v>3320.1</v>
      </c>
      <c r="H217" s="204">
        <v>8.9999999999999993E-3</v>
      </c>
      <c r="I217" s="219"/>
      <c r="J217" s="202">
        <v>4102.8</v>
      </c>
      <c r="K217" s="204">
        <v>1.2999999999999999E-2</v>
      </c>
      <c r="M217" s="18"/>
    </row>
    <row r="218" spans="2:16">
      <c r="B218" s="322">
        <v>43678</v>
      </c>
      <c r="C218" s="161"/>
      <c r="D218" s="246">
        <v>806</v>
      </c>
      <c r="E218" s="204">
        <v>4.4999999999999998E-2</v>
      </c>
      <c r="F218" s="249"/>
      <c r="G218" s="202">
        <v>3327.3</v>
      </c>
      <c r="H218" s="204">
        <v>0.02</v>
      </c>
      <c r="I218" s="219"/>
      <c r="J218" s="202">
        <v>4133.3</v>
      </c>
      <c r="K218" s="204">
        <v>2.4E-2</v>
      </c>
      <c r="M218" s="18"/>
    </row>
    <row r="219" spans="2:16">
      <c r="B219" s="322">
        <v>43709</v>
      </c>
      <c r="C219" s="161"/>
      <c r="D219" s="246">
        <v>784.5</v>
      </c>
      <c r="E219" s="204">
        <v>2.1999999999999999E-2</v>
      </c>
      <c r="F219" s="249"/>
      <c r="G219" s="202">
        <v>3238.7</v>
      </c>
      <c r="H219" s="204">
        <v>1E-3</v>
      </c>
      <c r="I219" s="219"/>
      <c r="J219" s="202">
        <v>4023.2</v>
      </c>
      <c r="K219" s="204">
        <v>5.0000000000000001E-3</v>
      </c>
      <c r="P219" s="53"/>
    </row>
    <row r="220" spans="2:16">
      <c r="B220" s="322">
        <v>43739</v>
      </c>
      <c r="C220" s="161"/>
      <c r="D220" s="246">
        <v>776.4</v>
      </c>
      <c r="E220" s="204">
        <v>2.8000000000000001E-2</v>
      </c>
      <c r="F220" s="249"/>
      <c r="G220" s="202">
        <v>3008.9</v>
      </c>
      <c r="H220" s="204">
        <v>-6.4000000000000001E-2</v>
      </c>
      <c r="I220" s="219"/>
      <c r="J220" s="202">
        <v>3785.2</v>
      </c>
      <c r="K220" s="204">
        <v>-4.5999999999999999E-2</v>
      </c>
    </row>
    <row r="221" spans="2:16">
      <c r="B221" s="322">
        <v>43770</v>
      </c>
      <c r="C221" s="161"/>
      <c r="D221" s="246">
        <v>784.7</v>
      </c>
      <c r="E221" s="204">
        <v>2.1999999999999999E-2</v>
      </c>
      <c r="F221" s="249"/>
      <c r="G221" s="202">
        <v>3015.3</v>
      </c>
      <c r="H221" s="204">
        <v>-5.6000000000000001E-2</v>
      </c>
      <c r="I221" s="219"/>
      <c r="J221" s="202">
        <v>3800</v>
      </c>
      <c r="K221" s="204">
        <v>-4.1000000000000002E-2</v>
      </c>
    </row>
    <row r="222" spans="2:16">
      <c r="B222" s="322">
        <v>43800</v>
      </c>
      <c r="C222" s="161"/>
      <c r="D222" s="246">
        <v>801.7</v>
      </c>
      <c r="E222" s="204">
        <v>0.04</v>
      </c>
      <c r="F222" s="249"/>
      <c r="G222" s="202">
        <v>3057.1</v>
      </c>
      <c r="H222" s="204">
        <v>2.1000000000000001E-2</v>
      </c>
      <c r="I222" s="219"/>
      <c r="J222" s="202">
        <v>3858.8</v>
      </c>
      <c r="K222" s="204">
        <v>2.5000000000000001E-2</v>
      </c>
      <c r="L222" s="70"/>
    </row>
    <row r="223" spans="2:16">
      <c r="B223" s="322">
        <v>43831</v>
      </c>
      <c r="C223" s="161"/>
      <c r="D223" s="246">
        <v>780.09019679999994</v>
      </c>
      <c r="E223" s="204">
        <v>1.2473994842898017E-2</v>
      </c>
      <c r="F223" s="207"/>
      <c r="G223" s="202">
        <v>3062.0032283999999</v>
      </c>
      <c r="H223" s="204">
        <v>-3.2008005843763954E-2</v>
      </c>
      <c r="I223" s="219"/>
      <c r="J223" s="202">
        <v>3842.0934251999997</v>
      </c>
      <c r="K223" s="204">
        <v>-2.3295551805630588E-2</v>
      </c>
      <c r="L223" s="170"/>
    </row>
    <row r="224" spans="2:16">
      <c r="B224" s="322">
        <v>43862</v>
      </c>
      <c r="C224" s="161"/>
      <c r="D224" s="246">
        <v>784.05864770000005</v>
      </c>
      <c r="E224" s="204">
        <v>-4.0060444689088426E-3</v>
      </c>
      <c r="F224" s="207"/>
      <c r="G224" s="202">
        <v>3052.4704844000003</v>
      </c>
      <c r="H224" s="204">
        <v>-4.297558735743312E-2</v>
      </c>
      <c r="I224" s="219"/>
      <c r="J224" s="202">
        <v>3836.5291321000004</v>
      </c>
      <c r="K224" s="204">
        <v>-3.5261433475035187E-2</v>
      </c>
    </row>
    <row r="225" spans="2:18" s="71" customFormat="1">
      <c r="B225" s="322">
        <v>43891</v>
      </c>
      <c r="C225" s="161"/>
      <c r="D225" s="246">
        <v>772.94060000000002</v>
      </c>
      <c r="E225" s="204">
        <v>-2.5180084879727893E-5</v>
      </c>
      <c r="F225" s="207"/>
      <c r="G225" s="202">
        <v>2929.1372780000002</v>
      </c>
      <c r="H225" s="204">
        <v>-9.184438841405107E-2</v>
      </c>
      <c r="I225" s="219"/>
      <c r="J225" s="202">
        <v>3702.0778780000001</v>
      </c>
      <c r="K225" s="204">
        <v>-7.4093829699927727E-2</v>
      </c>
      <c r="L225" s="171"/>
    </row>
    <row r="226" spans="2:18">
      <c r="B226" s="322">
        <v>43922</v>
      </c>
      <c r="C226" s="161"/>
      <c r="D226" s="246">
        <v>732.80139899999995</v>
      </c>
      <c r="E226" s="204">
        <v>-3.9759104837010284E-2</v>
      </c>
      <c r="F226" s="207"/>
      <c r="G226" s="202">
        <v>2955.2525479999999</v>
      </c>
      <c r="H226" s="204">
        <v>-9.2333375373657045E-2</v>
      </c>
      <c r="I226" s="219"/>
      <c r="J226" s="202">
        <v>3688.0539469999999</v>
      </c>
      <c r="K226" s="204">
        <v>-8.2350424117598187E-2</v>
      </c>
      <c r="L226" s="167"/>
    </row>
    <row r="227" spans="2:18">
      <c r="B227" s="322">
        <v>43952</v>
      </c>
      <c r="C227" s="161"/>
      <c r="D227" s="246">
        <v>736.43953199999999</v>
      </c>
      <c r="E227" s="204">
        <v>-3.3710233804479239E-2</v>
      </c>
      <c r="F227" s="207"/>
      <c r="G227" s="202">
        <v>2928.3381089999998</v>
      </c>
      <c r="H227" s="204">
        <v>-0.10191330523774544</v>
      </c>
      <c r="I227" s="219"/>
      <c r="J227" s="202">
        <v>3664.7776409999997</v>
      </c>
      <c r="K227" s="204">
        <v>-8.899194501026142E-2</v>
      </c>
    </row>
    <row r="228" spans="2:18">
      <c r="B228" s="322">
        <v>43983</v>
      </c>
      <c r="C228" s="161"/>
      <c r="D228" s="246">
        <v>743.28163800000004</v>
      </c>
      <c r="E228" s="204">
        <v>-3.3804402656380961E-2</v>
      </c>
      <c r="F228" s="207"/>
      <c r="G228" s="202">
        <v>2902.6009589999999</v>
      </c>
      <c r="H228" s="204">
        <v>-0.10802019336799895</v>
      </c>
      <c r="I228" s="219"/>
      <c r="J228" s="202">
        <v>3645.8825969999998</v>
      </c>
      <c r="K228" s="204">
        <v>-9.3829888607030454E-2</v>
      </c>
    </row>
    <row r="229" spans="2:18">
      <c r="B229" s="322">
        <v>44013</v>
      </c>
      <c r="C229" s="161"/>
      <c r="D229" s="246">
        <v>727.43088699999998</v>
      </c>
      <c r="E229" s="204">
        <v>-7.0629557516937336E-2</v>
      </c>
      <c r="F229" s="207"/>
      <c r="G229" s="202">
        <v>2893.5032500000002</v>
      </c>
      <c r="H229" s="204">
        <v>-0.12849866168972712</v>
      </c>
      <c r="I229" s="219"/>
      <c r="J229" s="202">
        <v>3620.9341370000002</v>
      </c>
      <c r="K229" s="204">
        <v>-0.11745879042853846</v>
      </c>
    </row>
    <row r="230" spans="2:18">
      <c r="B230" s="322">
        <v>44044</v>
      </c>
      <c r="C230" s="161"/>
      <c r="D230" s="246">
        <v>718.33513400000004</v>
      </c>
      <c r="E230" s="204">
        <v>-0.1087631135655186</v>
      </c>
      <c r="F230" s="207"/>
      <c r="G230" s="202">
        <v>2883.0565080000001</v>
      </c>
      <c r="H230" s="204">
        <v>-0.13352129686286462</v>
      </c>
      <c r="I230" s="219"/>
      <c r="J230" s="202">
        <v>3601.391642</v>
      </c>
      <c r="K230" s="204">
        <v>-0.1286934514522915</v>
      </c>
    </row>
    <row r="231" spans="2:18">
      <c r="B231" s="322">
        <v>44075</v>
      </c>
      <c r="C231" s="161"/>
      <c r="D231" s="246">
        <v>710.45278699999994</v>
      </c>
      <c r="E231" s="204">
        <v>-9.4392027350182039E-2</v>
      </c>
      <c r="F231" s="253"/>
      <c r="G231" s="202">
        <v>2906.3108779999998</v>
      </c>
      <c r="H231" s="204">
        <v>-0.10262303864547262</v>
      </c>
      <c r="I231" s="219"/>
      <c r="J231" s="202">
        <v>3616.7636649999995</v>
      </c>
      <c r="K231" s="204">
        <v>-0.10101802386459602</v>
      </c>
    </row>
    <row r="232" spans="2:18">
      <c r="B232" s="322">
        <v>44105</v>
      </c>
      <c r="C232" s="161"/>
      <c r="D232" s="246">
        <v>727.00028199999997</v>
      </c>
      <c r="E232" s="204">
        <v>-6.3601096408365199E-2</v>
      </c>
      <c r="F232" s="253"/>
      <c r="G232" s="202">
        <v>2897.3860439999999</v>
      </c>
      <c r="H232" s="204">
        <v>-3.7050715791240862E-2</v>
      </c>
      <c r="I232" s="219"/>
      <c r="J232" s="202">
        <v>3624.3863259999998</v>
      </c>
      <c r="K232" s="204">
        <v>-4.2496373980071001E-2</v>
      </c>
    </row>
    <row r="233" spans="2:18">
      <c r="B233" s="322">
        <v>44136</v>
      </c>
      <c r="C233" s="161"/>
      <c r="D233" s="246">
        <v>731.08516799999995</v>
      </c>
      <c r="E233" s="204">
        <v>-6.8315137218497024E-2</v>
      </c>
      <c r="F233" s="253"/>
      <c r="G233" s="202">
        <v>2825.7674390000002</v>
      </c>
      <c r="H233" s="204">
        <v>-6.2855580426671831E-2</v>
      </c>
      <c r="I233" s="219"/>
      <c r="J233" s="202">
        <v>3556.8526070000003</v>
      </c>
      <c r="K233" s="204">
        <v>-6.3982970491095692E-2</v>
      </c>
    </row>
    <row r="234" spans="2:18">
      <c r="B234" s="322">
        <v>44166</v>
      </c>
      <c r="C234" s="161"/>
      <c r="D234" s="246">
        <v>793.91850299999999</v>
      </c>
      <c r="E234" s="204">
        <v>-9.7422596343180734E-3</v>
      </c>
      <c r="F234" s="253"/>
      <c r="G234" s="202">
        <v>2902.9585969999998</v>
      </c>
      <c r="H234" s="204">
        <v>-5.0426282936171685E-2</v>
      </c>
      <c r="I234" s="219"/>
      <c r="J234" s="202">
        <v>3696.8770999999997</v>
      </c>
      <c r="K234" s="204">
        <v>-4.1973610651688253E-2</v>
      </c>
      <c r="N234" s="53"/>
    </row>
    <row r="235" spans="2:18">
      <c r="B235" s="322">
        <v>44197</v>
      </c>
      <c r="C235" s="161"/>
      <c r="D235" s="246">
        <v>768.52198599999997</v>
      </c>
      <c r="E235" s="204">
        <v>-1.4829324669703325E-2</v>
      </c>
      <c r="F235" s="253"/>
      <c r="G235" s="202">
        <v>2931.0938999999998</v>
      </c>
      <c r="H235" s="204">
        <v>-4.2752838137406046E-2</v>
      </c>
      <c r="I235" s="219"/>
      <c r="J235" s="202">
        <v>3699.6158859999996</v>
      </c>
      <c r="K235" s="204">
        <v>-3.7083309392088371E-2</v>
      </c>
    </row>
    <row r="236" spans="2:18">
      <c r="B236" s="322">
        <v>44228</v>
      </c>
      <c r="C236" s="161"/>
      <c r="D236" s="246">
        <v>776.42755499999998</v>
      </c>
      <c r="E236" s="204">
        <v>-9.7328085372000439E-3</v>
      </c>
      <c r="F236" s="253"/>
      <c r="G236" s="202">
        <v>2936.7472899999998</v>
      </c>
      <c r="H236" s="204">
        <v>-3.7911322973118722E-2</v>
      </c>
      <c r="I236" s="219"/>
      <c r="J236" s="202">
        <v>3713.1748449999996</v>
      </c>
      <c r="K236" s="204">
        <v>-3.2152574072200624E-2</v>
      </c>
    </row>
    <row r="237" spans="2:18">
      <c r="B237" s="322">
        <v>44256</v>
      </c>
      <c r="C237" s="161"/>
      <c r="D237" s="246">
        <v>755.88007300000004</v>
      </c>
      <c r="E237" s="204">
        <v>-2.2072235563767695E-2</v>
      </c>
      <c r="F237" s="253"/>
      <c r="G237" s="202">
        <v>2938.8045750000001</v>
      </c>
      <c r="H237" s="204">
        <v>3.3003905527435595E-3</v>
      </c>
      <c r="I237" s="219"/>
      <c r="J237" s="202">
        <v>3694.6846480000004</v>
      </c>
      <c r="K237" s="204">
        <v>-1.9970487503612189E-3</v>
      </c>
      <c r="R237" s="53"/>
    </row>
    <row r="238" spans="2:18">
      <c r="B238" s="322">
        <v>44287</v>
      </c>
      <c r="C238" s="161"/>
      <c r="D238" s="246">
        <v>756.60021900000004</v>
      </c>
      <c r="E238" s="204">
        <v>3.2476493675471341E-2</v>
      </c>
      <c r="F238" s="253"/>
      <c r="G238" s="202">
        <v>2862.5990499999998</v>
      </c>
      <c r="H238" s="204">
        <v>-3.1352142158782459E-2</v>
      </c>
      <c r="I238" s="219"/>
      <c r="J238" s="202">
        <v>3619.1992689999997</v>
      </c>
      <c r="K238" s="204">
        <v>-1.8669650441531349E-2</v>
      </c>
    </row>
    <row r="239" spans="2:18">
      <c r="B239" s="322">
        <v>44317</v>
      </c>
      <c r="C239" s="161"/>
      <c r="D239" s="246">
        <v>745.78826000000004</v>
      </c>
      <c r="E239" s="204">
        <v>1.2694495058692912E-2</v>
      </c>
      <c r="F239" s="253"/>
      <c r="G239" s="202">
        <v>2903.2999920000002</v>
      </c>
      <c r="H239" s="204">
        <v>-8.5502821286405073E-3</v>
      </c>
      <c r="I239" s="219"/>
      <c r="J239" s="202">
        <v>3649.0882520000005</v>
      </c>
      <c r="K239" s="204">
        <v>-4.2811298629615857E-3</v>
      </c>
    </row>
    <row r="240" spans="2:18">
      <c r="B240" s="322">
        <v>44348</v>
      </c>
      <c r="C240" s="161"/>
      <c r="D240" s="246">
        <v>745.85602600000004</v>
      </c>
      <c r="E240" s="204">
        <v>3.4635431152678642E-3</v>
      </c>
      <c r="F240" s="253"/>
      <c r="G240" s="202">
        <v>2911.9288019999999</v>
      </c>
      <c r="H240" s="204">
        <v>3.2136153511137522E-3</v>
      </c>
      <c r="I240" s="219"/>
      <c r="J240" s="202">
        <v>3657.7848279999998</v>
      </c>
      <c r="K240" s="204">
        <v>3.2645678195435401E-3</v>
      </c>
      <c r="P240" s="70"/>
      <c r="Q240" s="70"/>
    </row>
    <row r="241" spans="2:11">
      <c r="B241" s="322">
        <v>44378</v>
      </c>
      <c r="C241" s="161"/>
      <c r="D241" s="246">
        <v>748.77783899999997</v>
      </c>
      <c r="E241" s="204">
        <v>2.9345677206582543E-2</v>
      </c>
      <c r="F241" s="253"/>
      <c r="G241" s="202">
        <v>3114.9595939999999</v>
      </c>
      <c r="H241" s="204">
        <v>7.653571635006795E-2</v>
      </c>
      <c r="I241" s="219"/>
      <c r="J241" s="202">
        <v>3863.7374329999998</v>
      </c>
      <c r="K241" s="204">
        <v>6.7055430122008763E-2</v>
      </c>
    </row>
    <row r="242" spans="2:11">
      <c r="B242" s="322">
        <v>44409</v>
      </c>
      <c r="C242" s="161"/>
      <c r="D242" s="246">
        <v>757.41162099999997</v>
      </c>
      <c r="E242" s="204">
        <v>5.4398685447007322E-2</v>
      </c>
      <c r="F242" s="253"/>
      <c r="G242" s="202">
        <v>3132.0337679999998</v>
      </c>
      <c r="H242" s="204">
        <v>8.6358785999903098E-2</v>
      </c>
      <c r="I242" s="219"/>
      <c r="J242" s="202">
        <v>3889.4453889999995</v>
      </c>
      <c r="K242" s="204">
        <v>7.998401052545101E-2</v>
      </c>
    </row>
    <row r="243" spans="2:11">
      <c r="B243" s="322">
        <v>44440</v>
      </c>
      <c r="C243" s="161"/>
      <c r="D243" s="246">
        <v>767.53845000000001</v>
      </c>
      <c r="E243" s="204">
        <v>8.0351100093580374E-2</v>
      </c>
      <c r="F243" s="253"/>
      <c r="G243" s="202">
        <v>3101.9033359999999</v>
      </c>
      <c r="H243" s="204">
        <v>6.7299220974804452E-2</v>
      </c>
      <c r="I243" s="219"/>
      <c r="J243" s="202">
        <v>3869.4417859999999</v>
      </c>
      <c r="K243" s="204">
        <v>6.9863044534871577E-2</v>
      </c>
    </row>
    <row r="244" spans="2:11">
      <c r="B244" s="322">
        <v>44470</v>
      </c>
      <c r="C244" s="161"/>
      <c r="D244" s="246">
        <v>767.96973300000002</v>
      </c>
      <c r="E244" s="204">
        <v>5.6354106063469356E-2</v>
      </c>
      <c r="F244" s="253"/>
      <c r="G244" s="202">
        <v>2904.2977259999998</v>
      </c>
      <c r="H244" s="204">
        <v>2.3854888147587516E-3</v>
      </c>
      <c r="I244" s="219"/>
      <c r="J244" s="202">
        <v>3672.2674589999997</v>
      </c>
      <c r="K244" s="204">
        <v>1.3210824866134896E-2</v>
      </c>
    </row>
    <row r="245" spans="2:11">
      <c r="B245" s="322">
        <v>44501</v>
      </c>
      <c r="C245" s="161"/>
      <c r="D245" s="246">
        <v>766.10986200000002</v>
      </c>
      <c r="E245" s="204">
        <v>4.7907816398212066E-2</v>
      </c>
      <c r="F245" s="253"/>
      <c r="G245" s="202">
        <v>2836.198167</v>
      </c>
      <c r="H245" s="204">
        <v>3.6912903220696069E-3</v>
      </c>
      <c r="I245" s="219"/>
      <c r="J245" s="202">
        <v>3602.3080289999998</v>
      </c>
      <c r="K245" s="204">
        <v>1.2779675466602747E-2</v>
      </c>
    </row>
    <row r="246" spans="2:11">
      <c r="B246" s="322">
        <v>44531</v>
      </c>
      <c r="C246" s="161"/>
      <c r="D246" s="246">
        <v>788.31398844</v>
      </c>
      <c r="E246" s="204">
        <v>-7.0593071440230304E-3</v>
      </c>
      <c r="F246" s="253"/>
      <c r="G246" s="202">
        <v>2873.0634681799997</v>
      </c>
      <c r="H246" s="204">
        <v>-1.0298158868298879E-2</v>
      </c>
      <c r="I246" s="219"/>
      <c r="J246" s="202">
        <v>3661.37745662</v>
      </c>
      <c r="K246" s="204">
        <v>-9.6026030673294072E-3</v>
      </c>
    </row>
    <row r="247" spans="2:11">
      <c r="B247" s="322">
        <v>44562</v>
      </c>
      <c r="C247" s="161"/>
      <c r="D247" s="246">
        <v>781.26661899999999</v>
      </c>
      <c r="E247" s="204">
        <v>1.6583303057253085E-2</v>
      </c>
      <c r="F247" s="253"/>
      <c r="G247" s="202">
        <v>2709.5082120000002</v>
      </c>
      <c r="H247" s="204">
        <v>-7.5598290453949502E-2</v>
      </c>
      <c r="I247" s="219"/>
      <c r="J247" s="202">
        <v>3490.7748310000002</v>
      </c>
      <c r="K247" s="204">
        <v>-5.6449388648775911E-2</v>
      </c>
    </row>
    <row r="248" spans="2:11">
      <c r="B248" s="322">
        <v>44593</v>
      </c>
      <c r="C248" s="161"/>
      <c r="D248" s="246">
        <v>780.52576299999998</v>
      </c>
      <c r="E248" s="204">
        <v>5.2782876826158454E-3</v>
      </c>
      <c r="F248" s="253"/>
      <c r="G248" s="202">
        <v>2702.1990209999999</v>
      </c>
      <c r="H248" s="204">
        <v>-7.9866684409198863E-2</v>
      </c>
      <c r="I248" s="219"/>
      <c r="J248" s="202">
        <v>3482.724784</v>
      </c>
      <c r="K248" s="204">
        <v>-6.2062808949143289E-2</v>
      </c>
    </row>
    <row r="249" spans="2:11">
      <c r="B249" s="322">
        <v>44621</v>
      </c>
      <c r="C249" s="161"/>
      <c r="D249" s="246">
        <v>773.49337396999999</v>
      </c>
      <c r="E249" s="204">
        <v>2.3301713590748285E-2</v>
      </c>
      <c r="F249" s="253"/>
      <c r="G249" s="202">
        <v>2784.7734757100002</v>
      </c>
      <c r="H249" s="204">
        <v>-5.2412841806604327E-2</v>
      </c>
      <c r="I249" s="219"/>
      <c r="J249" s="202">
        <v>3558.2668496800002</v>
      </c>
      <c r="K249" s="204">
        <v>-3.6922717719317544E-2</v>
      </c>
    </row>
    <row r="250" spans="2:11">
      <c r="B250" s="322">
        <v>44652</v>
      </c>
      <c r="C250" s="161"/>
      <c r="D250" s="246">
        <v>770.49038453999992</v>
      </c>
      <c r="E250" s="204">
        <v>1.8358659158675072E-2</v>
      </c>
      <c r="F250" s="253"/>
      <c r="G250" s="202">
        <v>2739.1972311199997</v>
      </c>
      <c r="H250" s="204">
        <v>-4.3108314061656716E-2</v>
      </c>
      <c r="I250" s="219"/>
      <c r="J250" s="202">
        <v>3509.6876156599997</v>
      </c>
      <c r="K250" s="204">
        <v>-3.0258531017624435E-2</v>
      </c>
    </row>
    <row r="251" spans="2:11">
      <c r="B251" s="322">
        <v>44682</v>
      </c>
      <c r="C251" s="161"/>
      <c r="D251" s="246">
        <v>771.84888919000002</v>
      </c>
      <c r="E251" s="204">
        <v>3.494373750265245E-2</v>
      </c>
      <c r="F251" s="253"/>
      <c r="G251" s="202">
        <v>2613.2631091900003</v>
      </c>
      <c r="H251" s="204">
        <v>-9.9899040267692696E-2</v>
      </c>
      <c r="I251" s="219"/>
      <c r="J251" s="202">
        <v>3385.1119983800004</v>
      </c>
      <c r="K251" s="204">
        <v>-7.2340331444524342E-2</v>
      </c>
    </row>
    <row r="252" spans="2:11">
      <c r="B252" s="322">
        <v>44713</v>
      </c>
      <c r="C252" s="161"/>
      <c r="D252" s="246">
        <v>802.50333003999992</v>
      </c>
      <c r="E252" s="204">
        <v>7.5949381737649091E-2</v>
      </c>
      <c r="F252" s="253"/>
      <c r="G252" s="202">
        <v>2530.99272045</v>
      </c>
      <c r="H252" s="204">
        <v>-0.13081916058124832</v>
      </c>
      <c r="I252" s="219"/>
      <c r="J252" s="202">
        <v>3333.49605049</v>
      </c>
      <c r="K252" s="204">
        <v>-8.8657149821279702E-2</v>
      </c>
    </row>
    <row r="253" spans="2:11">
      <c r="B253" s="322">
        <v>44743</v>
      </c>
      <c r="C253" s="161"/>
      <c r="D253" s="246">
        <v>830.71392829000001</v>
      </c>
      <c r="E253" s="204">
        <v>0.10942643468111513</v>
      </c>
      <c r="F253" s="253"/>
      <c r="G253" s="202">
        <v>2519.5704411699999</v>
      </c>
      <c r="H253" s="204">
        <v>-0.19113864397369129</v>
      </c>
      <c r="I253" s="219"/>
      <c r="J253" s="202">
        <v>3350.2843694599997</v>
      </c>
      <c r="K253" s="204">
        <v>-0.13289025779925456</v>
      </c>
    </row>
    <row r="254" spans="2:11">
      <c r="B254" s="322">
        <v>44774</v>
      </c>
      <c r="C254" s="161"/>
      <c r="D254" s="246">
        <v>811.42739226999993</v>
      </c>
      <c r="E254" s="204">
        <v>7.131626947931391E-2</v>
      </c>
      <c r="F254" s="253"/>
      <c r="G254" s="202">
        <v>2494.0164371599999</v>
      </c>
      <c r="H254" s="204">
        <v>-0.2037070408878171</v>
      </c>
      <c r="I254" s="219"/>
      <c r="J254" s="202">
        <v>3305.4438294299998</v>
      </c>
      <c r="K254" s="204">
        <v>-0.15015034308532871</v>
      </c>
    </row>
    <row r="255" spans="2:11">
      <c r="B255" s="322">
        <v>44805</v>
      </c>
      <c r="D255" s="216">
        <v>785.70239619000006</v>
      </c>
      <c r="E255" s="213">
        <v>2.3665193828400488E-2</v>
      </c>
      <c r="F255" s="216"/>
      <c r="G255" s="202">
        <v>2478.42456021</v>
      </c>
      <c r="H255" s="213">
        <v>-0.20099877663950516</v>
      </c>
      <c r="I255" s="216"/>
      <c r="J255" s="202">
        <v>3264.1269563999999</v>
      </c>
      <c r="K255" s="213">
        <v>-0.15643466501811332</v>
      </c>
    </row>
    <row r="256" spans="2:11">
      <c r="B256" s="322">
        <v>44835</v>
      </c>
      <c r="D256" s="245">
        <v>794.88226491</v>
      </c>
      <c r="E256" s="213">
        <v>3.5043740337094675E-2</v>
      </c>
      <c r="F256" s="245"/>
      <c r="G256" s="202">
        <v>2484.26147309</v>
      </c>
      <c r="H256" s="213">
        <v>-0.14462575553109802</v>
      </c>
      <c r="I256" s="245"/>
      <c r="J256" s="202">
        <v>3279.1437379999998</v>
      </c>
      <c r="K256" s="213">
        <v>-0.10705203947945885</v>
      </c>
    </row>
    <row r="257" spans="2:11">
      <c r="B257" s="322">
        <v>44866</v>
      </c>
      <c r="C257" s="161"/>
      <c r="D257" s="246">
        <v>799.48997249000001</v>
      </c>
      <c r="E257" s="204">
        <v>4.3570918670669645E-2</v>
      </c>
      <c r="F257" s="253"/>
      <c r="G257" s="202">
        <v>2510.1900609899999</v>
      </c>
      <c r="H257" s="204">
        <v>-0.11494546107645098</v>
      </c>
      <c r="I257" s="219"/>
      <c r="J257" s="202">
        <v>3309.68003348</v>
      </c>
      <c r="K257" s="204">
        <v>-8.1233473973971404E-2</v>
      </c>
    </row>
    <row r="258" spans="2:11">
      <c r="B258" s="322">
        <v>44896</v>
      </c>
      <c r="C258" s="161"/>
      <c r="D258" s="246">
        <v>860.57126845000005</v>
      </c>
      <c r="E258" s="204">
        <v>9.1660533175773162E-2</v>
      </c>
      <c r="F258" s="253"/>
      <c r="G258" s="202">
        <v>2478.3316778000003</v>
      </c>
      <c r="H258" s="204">
        <v>-0.13740087584772331</v>
      </c>
      <c r="I258" s="219"/>
      <c r="J258" s="202">
        <v>3338.9029462500002</v>
      </c>
      <c r="K258" s="204">
        <v>-8.8083202372352454E-2</v>
      </c>
    </row>
    <row r="259" spans="2:11">
      <c r="B259" s="322">
        <v>44927</v>
      </c>
      <c r="C259" s="161"/>
      <c r="D259" s="246">
        <v>796.17721548999998</v>
      </c>
      <c r="E259" s="250">
        <v>1.9085157521621987E-2</v>
      </c>
      <c r="F259" s="249"/>
      <c r="G259" s="202">
        <v>2479.8463886300001</v>
      </c>
      <c r="H259" s="204">
        <v>-8.4761442077519011E-2</v>
      </c>
      <c r="I259" s="219"/>
      <c r="J259" s="202">
        <v>3276.0236041200001</v>
      </c>
      <c r="K259" s="204">
        <v>-6.1519644570853238E-2</v>
      </c>
    </row>
    <row r="260" spans="2:11">
      <c r="B260" s="322">
        <v>44958</v>
      </c>
      <c r="D260" s="246">
        <v>794.78218333000007</v>
      </c>
      <c r="E260" s="250">
        <v>1.8265149812835224E-2</v>
      </c>
      <c r="F260" s="249"/>
      <c r="G260" s="202">
        <v>2482.9020643200001</v>
      </c>
      <c r="H260" s="204">
        <v>-8.1154998055224636E-2</v>
      </c>
      <c r="I260" s="219"/>
      <c r="J260" s="202">
        <v>3277.6842476500001</v>
      </c>
      <c r="K260" s="204">
        <v>-5.8873597249853415E-2</v>
      </c>
    </row>
    <row r="261" spans="2:11">
      <c r="B261" s="322">
        <v>44986</v>
      </c>
      <c r="D261" s="246">
        <v>797.10482845000001</v>
      </c>
      <c r="E261" s="250">
        <v>3.0525735933344622E-2</v>
      </c>
      <c r="F261" s="249"/>
      <c r="G261" s="202">
        <v>2492.46788935</v>
      </c>
      <c r="H261" s="204">
        <v>-0.10496566019089748</v>
      </c>
      <c r="I261" s="219"/>
      <c r="J261" s="202">
        <v>3289.5727177999997</v>
      </c>
      <c r="K261" s="204">
        <v>-7.5512642314660705E-2</v>
      </c>
    </row>
    <row r="262" spans="2:11">
      <c r="B262" s="322">
        <v>45017</v>
      </c>
      <c r="C262" s="185"/>
      <c r="D262" s="246">
        <v>828.89151908000008</v>
      </c>
      <c r="E262" s="250">
        <v>7.5797356737770327E-2</v>
      </c>
      <c r="F262" s="249"/>
      <c r="G262" s="202">
        <v>2519.2233194999999</v>
      </c>
      <c r="H262" s="204">
        <v>-8.0305977649538285E-2</v>
      </c>
      <c r="I262" s="219"/>
      <c r="J262" s="202">
        <v>3348.1148385799997</v>
      </c>
      <c r="K262" s="204">
        <v>-4.6036227372223237E-2</v>
      </c>
    </row>
    <row r="263" spans="2:11">
      <c r="B263" s="322">
        <v>45047</v>
      </c>
      <c r="D263" s="246">
        <v>802.42020360000004</v>
      </c>
      <c r="E263" s="250">
        <v>3.960790102591516E-2</v>
      </c>
      <c r="F263" s="249"/>
      <c r="G263" s="202">
        <v>2525.4166948299999</v>
      </c>
      <c r="H263" s="204">
        <v>-3.3615602673559009E-2</v>
      </c>
      <c r="I263" s="219"/>
      <c r="J263" s="202">
        <v>3327.83689843</v>
      </c>
      <c r="K263" s="204">
        <v>-1.6919706047365701E-2</v>
      </c>
    </row>
    <row r="264" spans="2:11">
      <c r="B264" s="322">
        <v>45078</v>
      </c>
      <c r="D264" s="246">
        <v>791.43114695000008</v>
      </c>
      <c r="E264" s="250">
        <v>-1.3797055632713606E-2</v>
      </c>
      <c r="F264" s="249"/>
      <c r="G264" s="202">
        <v>2491.6681927</v>
      </c>
      <c r="H264" s="204">
        <v>-1.5537195122002689E-2</v>
      </c>
      <c r="I264" s="219"/>
      <c r="J264" s="202">
        <v>3283.0993396499998</v>
      </c>
      <c r="K264" s="204">
        <v>-1.5118275251171265E-2</v>
      </c>
    </row>
    <row r="265" spans="2:11">
      <c r="B265" s="322">
        <v>45108</v>
      </c>
      <c r="D265" s="246">
        <v>784.51928328999998</v>
      </c>
      <c r="E265" s="250">
        <v>-5.5608367004379433E-2</v>
      </c>
      <c r="F265" s="249"/>
      <c r="G265" s="202">
        <v>2480.6724505799998</v>
      </c>
      <c r="H265" s="204">
        <v>-1.5438342169126762E-2</v>
      </c>
      <c r="I265" s="219"/>
      <c r="J265" s="202">
        <v>3265.1917338699996</v>
      </c>
      <c r="K265" s="204">
        <v>-2.5398630744803086E-2</v>
      </c>
    </row>
    <row r="266" spans="2:11">
      <c r="B266" s="322">
        <v>45139</v>
      </c>
      <c r="D266" s="246">
        <v>791.05936460999999</v>
      </c>
      <c r="E266" s="250">
        <v>-2.5101479015909978E-2</v>
      </c>
      <c r="F266" s="249"/>
      <c r="G266" s="202">
        <v>2492.34624287</v>
      </c>
      <c r="H266" s="204">
        <v>-6.6968054625249351E-4</v>
      </c>
      <c r="I266" s="219"/>
      <c r="J266" s="202">
        <v>3283.4056074800001</v>
      </c>
      <c r="K266" s="204">
        <v>-6.6672504774646368E-3</v>
      </c>
    </row>
    <row r="267" spans="2:11">
      <c r="B267" s="322">
        <v>45170</v>
      </c>
      <c r="D267" s="246">
        <v>777.69990467999992</v>
      </c>
      <c r="E267" s="250">
        <v>-1.0185143317375078E-2</v>
      </c>
      <c r="F267" s="249"/>
      <c r="G267" s="202">
        <v>2505.7721950500004</v>
      </c>
      <c r="H267" s="204">
        <v>1.1034281728423245E-2</v>
      </c>
      <c r="I267" s="219"/>
      <c r="J267" s="202">
        <v>3283.4720997300001</v>
      </c>
      <c r="K267" s="204">
        <v>5.9265903527649932E-3</v>
      </c>
    </row>
    <row r="268" spans="2:11">
      <c r="B268" s="322">
        <v>45200</v>
      </c>
      <c r="D268" s="246">
        <v>762.44193889999997</v>
      </c>
      <c r="E268" s="250">
        <v>-4.0811485476623499E-2</v>
      </c>
      <c r="F268" s="249"/>
      <c r="G268" s="202">
        <v>2469.0721357900002</v>
      </c>
      <c r="H268" s="204">
        <v>-6.1142264872412477E-3</v>
      </c>
      <c r="I268" s="219"/>
      <c r="J268" s="202">
        <v>3231.5140746900001</v>
      </c>
      <c r="K268" s="204">
        <v>-1.4525030652986715E-2</v>
      </c>
    </row>
    <row r="269" spans="2:11">
      <c r="B269" s="322">
        <v>45231</v>
      </c>
      <c r="D269" s="246">
        <v>734.20421647000001</v>
      </c>
      <c r="E269" s="250">
        <v>-8.1659255608508063E-2</v>
      </c>
      <c r="F269" s="207"/>
      <c r="G269" s="246">
        <v>2452.26982073</v>
      </c>
      <c r="H269" s="250">
        <v>-2.3074045730687276E-2</v>
      </c>
      <c r="I269" s="207"/>
      <c r="J269" s="246">
        <v>3186.4740372000001</v>
      </c>
      <c r="K269" s="250">
        <v>-3.7225953878826656E-2</v>
      </c>
    </row>
    <row r="270" spans="2:11">
      <c r="B270" s="322">
        <v>45261</v>
      </c>
      <c r="D270" s="246">
        <v>758.72826685999996</v>
      </c>
      <c r="E270" s="250">
        <v>-0.11834348336243261</v>
      </c>
      <c r="F270" s="246"/>
      <c r="G270" s="246">
        <v>2493.84156936</v>
      </c>
      <c r="H270" s="250">
        <v>6.2581984884959585E-3</v>
      </c>
      <c r="I270" s="246"/>
      <c r="J270" s="246">
        <v>3252.5698362200001</v>
      </c>
      <c r="K270" s="250">
        <v>-2.5856729416757318E-2</v>
      </c>
    </row>
    <row r="271" spans="2:11">
      <c r="B271" s="322">
        <v>45292</v>
      </c>
      <c r="D271" s="246">
        <v>722.95021125999995</v>
      </c>
      <c r="E271" s="250">
        <v>-9.1973247670662284E-2</v>
      </c>
      <c r="G271" s="246">
        <v>2305.9118028000003</v>
      </c>
      <c r="H271" s="250">
        <v>-7.0139258071581834E-2</v>
      </c>
      <c r="J271" s="246">
        <v>3028.8620140600001</v>
      </c>
      <c r="K271" s="250">
        <v>-7.5445607213929788E-2</v>
      </c>
    </row>
    <row r="272" spans="2:11">
      <c r="B272" s="322">
        <v>45323</v>
      </c>
      <c r="D272" s="246">
        <v>743.02817048999998</v>
      </c>
      <c r="E272" s="250">
        <v>-6.5117228248826264E-2</v>
      </c>
      <c r="G272" s="246">
        <v>2305.5625041999997</v>
      </c>
      <c r="H272" s="250">
        <v>-7.1424307333108228E-2</v>
      </c>
      <c r="J272" s="246">
        <v>3048.5906746899996</v>
      </c>
      <c r="K272" s="250">
        <v>-6.9894948887847752E-2</v>
      </c>
    </row>
    <row r="273" spans="2:12">
      <c r="B273" s="322">
        <v>45352</v>
      </c>
      <c r="D273" s="246">
        <v>731.94765637</v>
      </c>
      <c r="E273" s="250">
        <v>-8.1742287531616831E-2</v>
      </c>
      <c r="G273" s="246">
        <v>2254.3905486899998</v>
      </c>
      <c r="H273" s="250">
        <v>-9.5518719289132914E-2</v>
      </c>
      <c r="J273" s="246">
        <v>2986.3382050599998</v>
      </c>
      <c r="K273" s="250">
        <v>-9.2180516666856671E-2</v>
      </c>
    </row>
    <row r="274" spans="2:12">
      <c r="B274" s="322">
        <v>45383</v>
      </c>
      <c r="D274" s="246">
        <v>738.58476546000009</v>
      </c>
      <c r="E274" s="250">
        <v>-0.10894882085442603</v>
      </c>
      <c r="G274" s="246">
        <v>2281.1119047399998</v>
      </c>
      <c r="H274" s="250">
        <v>-9.4517787651814511E-2</v>
      </c>
      <c r="J274" s="246">
        <v>3019.6966702</v>
      </c>
      <c r="K274" s="250">
        <v>-9.8090473061338668E-2</v>
      </c>
    </row>
    <row r="275" spans="2:12">
      <c r="B275" s="322">
        <v>45413</v>
      </c>
      <c r="D275" s="246">
        <v>753.08618065999997</v>
      </c>
      <c r="E275" s="250">
        <v>-6.1481531395479072E-2</v>
      </c>
      <c r="G275" s="246">
        <v>2303.05055313</v>
      </c>
      <c r="H275" s="250">
        <v>-8.805126779878536E-2</v>
      </c>
      <c r="J275" s="246">
        <v>3056.1367337900001</v>
      </c>
      <c r="K275" s="250">
        <v>-8.1644675785697896E-2</v>
      </c>
      <c r="L275" s="250"/>
    </row>
    <row r="276" spans="2:12">
      <c r="B276" s="322">
        <v>45444</v>
      </c>
      <c r="D276" s="246">
        <v>763.95607537000001</v>
      </c>
      <c r="E276" s="250">
        <v>-3.4715681440998236E-2</v>
      </c>
      <c r="G276" s="246">
        <v>1986.4344286300002</v>
      </c>
      <c r="H276" s="250">
        <v>-0.20276927945310519</v>
      </c>
      <c r="J276" s="246">
        <v>2750.390504</v>
      </c>
      <c r="K276" s="250">
        <v>-0.16225790953580776</v>
      </c>
    </row>
    <row r="277" spans="2:12">
      <c r="B277" s="322">
        <v>45474</v>
      </c>
      <c r="D277" s="246">
        <v>776.05809074000001</v>
      </c>
      <c r="E277" s="250">
        <v>-1.0785193850833985E-2</v>
      </c>
      <c r="G277" s="246">
        <v>1990.27442621</v>
      </c>
      <c r="H277" s="250">
        <v>-0.19768753599667743</v>
      </c>
      <c r="J277" s="246">
        <v>2766.3325169499999</v>
      </c>
      <c r="K277" s="250">
        <v>-0.15278098732926082</v>
      </c>
    </row>
    <row r="278" spans="2:12">
      <c r="B278" s="322">
        <v>45505</v>
      </c>
      <c r="D278" s="246">
        <v>785.51748276000001</v>
      </c>
      <c r="E278" s="250">
        <v>-7.0056459703655705E-3</v>
      </c>
      <c r="G278" s="246">
        <v>2005.8020666500001</v>
      </c>
      <c r="H278" s="250">
        <v>-0.19521532275536957</v>
      </c>
      <c r="J278" s="246">
        <v>2791.31954941</v>
      </c>
      <c r="K278" s="250">
        <v>-0.14987062729897516</v>
      </c>
    </row>
    <row r="279" spans="2:12">
      <c r="B279" s="322">
        <v>45536</v>
      </c>
      <c r="D279" s="246">
        <v>813.63321224000003</v>
      </c>
      <c r="E279" s="250">
        <v>4.6204592984726567E-2</v>
      </c>
      <c r="G279" s="246">
        <v>2007.48778472</v>
      </c>
      <c r="H279" s="250">
        <v>-0.19885463304059747</v>
      </c>
      <c r="J279" s="246">
        <v>2821.12099696</v>
      </c>
      <c r="K279" s="250">
        <v>-0.14081164350628084</v>
      </c>
    </row>
    <row r="280" spans="2:12">
      <c r="B280" s="322">
        <v>45566</v>
      </c>
      <c r="D280" s="246">
        <v>789.76862697000001</v>
      </c>
      <c r="E280" s="250">
        <v>3.5841008574928557E-2</v>
      </c>
      <c r="G280" s="246">
        <v>2016.7585648800002</v>
      </c>
      <c r="H280" s="250">
        <v>-0.18319171981797056</v>
      </c>
      <c r="J280" s="246">
        <v>2806.5271918500002</v>
      </c>
      <c r="K280" s="250">
        <v>-0.13151323900106149</v>
      </c>
    </row>
    <row r="281" spans="2:12">
      <c r="B281" s="322">
        <v>45597</v>
      </c>
      <c r="D281" s="246">
        <v>814.69165384000007</v>
      </c>
      <c r="E281" s="250">
        <v>0.10962540879563143</v>
      </c>
      <c r="G281" s="246">
        <v>2024.89905273</v>
      </c>
      <c r="H281" s="250">
        <v>-0.17427558924685493</v>
      </c>
      <c r="J281" s="246">
        <v>2839.5907065700003</v>
      </c>
      <c r="K281" s="250">
        <v>-0.10886118216573049</v>
      </c>
    </row>
    <row r="282" spans="2:12">
      <c r="B282" s="322">
        <v>45627</v>
      </c>
      <c r="D282" s="246">
        <v>854.39863699</v>
      </c>
      <c r="E282" s="250">
        <v>0.12609306165161382</v>
      </c>
      <c r="G282" s="246">
        <v>2050.2015114400001</v>
      </c>
      <c r="H282" s="250">
        <v>-0.17789424291048783</v>
      </c>
      <c r="J282" s="246">
        <v>2904.60014843</v>
      </c>
      <c r="K282" s="250">
        <v>-0.10698300276755801</v>
      </c>
    </row>
    <row r="283" spans="2:12">
      <c r="B283" s="322">
        <v>45658</v>
      </c>
      <c r="D283" s="246">
        <v>814.8705515800001</v>
      </c>
      <c r="E283" s="250">
        <v>0.12714615597081846</v>
      </c>
      <c r="G283" s="246">
        <v>2031.8504217300001</v>
      </c>
      <c r="H283" s="250">
        <v>-0.11885163202565485</v>
      </c>
      <c r="J283" s="246">
        <v>2846.7209733100003</v>
      </c>
      <c r="K283" s="250">
        <v>-6.0135139832880991E-2</v>
      </c>
    </row>
    <row r="284" spans="2:12">
      <c r="B284" s="322">
        <v>45689</v>
      </c>
      <c r="D284" s="246">
        <v>830.73846151999999</v>
      </c>
      <c r="E284" s="355">
        <v>0.1180443683207304</v>
      </c>
      <c r="F284" s="354"/>
      <c r="G284" s="246">
        <v>2008.92030075</v>
      </c>
      <c r="H284" s="355">
        <v>-0.12866370046772191</v>
      </c>
      <c r="I284" s="354"/>
      <c r="J284" s="246">
        <v>2839.6587622699999</v>
      </c>
      <c r="K284" s="355">
        <v>-6.8533934107518402E-2</v>
      </c>
    </row>
    <row r="324" spans="8:13">
      <c r="H324" s="164"/>
      <c r="I324" s="166"/>
      <c r="J324" s="172"/>
      <c r="L324" s="173"/>
    </row>
    <row r="325" spans="8:13">
      <c r="L325" s="173"/>
      <c r="M325" s="174"/>
    </row>
  </sheetData>
  <mergeCells count="5">
    <mergeCell ref="B11:B12"/>
    <mergeCell ref="D11:E11"/>
    <mergeCell ref="G11:H11"/>
    <mergeCell ref="J11:K11"/>
    <mergeCell ref="A8:Q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301"/>
  <sheetViews>
    <sheetView showGridLines="0" zoomScale="90" zoomScaleNormal="90" workbookViewId="0">
      <pane xSplit="2" ySplit="12" topLeftCell="S262" activePane="bottomRight" state="frozen"/>
      <selection activeCell="N266" sqref="N266"/>
      <selection pane="topRight" activeCell="N266" sqref="N266"/>
      <selection pane="bottomLeft" activeCell="N266" sqref="N266"/>
      <selection pane="bottomRight" activeCell="AE290" sqref="AE290"/>
    </sheetView>
  </sheetViews>
  <sheetFormatPr baseColWidth="10" defaultColWidth="11.42578125" defaultRowHeight="15"/>
  <cols>
    <col min="1" max="1" width="11.42578125" customWidth="1"/>
    <col min="2" max="2" width="11" customWidth="1"/>
    <col min="3" max="3" width="5" customWidth="1"/>
    <col min="4" max="4" width="12.42578125" customWidth="1"/>
    <col min="5" max="5" width="10.42578125" bestFit="1" customWidth="1"/>
    <col min="6" max="6" width="9.5703125" customWidth="1"/>
    <col min="7" max="7" width="4.42578125" customWidth="1"/>
    <col min="8" max="10" width="10.42578125" customWidth="1"/>
    <col min="11" max="11" width="3.5703125" customWidth="1"/>
    <col min="12" max="13" width="12.5703125" customWidth="1"/>
    <col min="14" max="14" width="14.42578125" bestFit="1" customWidth="1"/>
    <col min="15" max="15" width="15.42578125" bestFit="1" customWidth="1"/>
    <col min="16" max="16" width="15.5703125" customWidth="1"/>
    <col min="17" max="17" width="12.5703125" customWidth="1"/>
    <col min="18" max="18" width="4.42578125" customWidth="1"/>
    <col min="19" max="19" width="12.5703125" customWidth="1"/>
    <col min="20" max="20" width="13.42578125" bestFit="1" customWidth="1"/>
    <col min="21" max="21" width="14.42578125" bestFit="1" customWidth="1"/>
    <col min="22" max="22" width="17" customWidth="1"/>
    <col min="23" max="23" width="13.5703125" bestFit="1" customWidth="1"/>
    <col min="24" max="24" width="12.5703125" customWidth="1"/>
  </cols>
  <sheetData>
    <row r="1" spans="1:24">
      <c r="A1" s="16"/>
      <c r="B1" s="86"/>
      <c r="C1" s="86"/>
      <c r="D1" s="72"/>
      <c r="E1" s="72"/>
      <c r="F1" s="72"/>
      <c r="G1" s="72"/>
      <c r="H1" s="72"/>
      <c r="I1" s="72"/>
      <c r="J1" s="72"/>
      <c r="K1" s="72"/>
    </row>
    <row r="2" spans="1:24">
      <c r="B2" s="8"/>
      <c r="C2" s="86"/>
      <c r="D2" s="72"/>
      <c r="E2" s="72"/>
      <c r="F2" s="72"/>
      <c r="G2" s="72"/>
      <c r="H2" s="72"/>
      <c r="I2" s="72"/>
      <c r="J2" s="72"/>
      <c r="K2" s="72"/>
    </row>
    <row r="3" spans="1:24">
      <c r="B3" s="9"/>
      <c r="C3" s="86"/>
      <c r="D3" s="72"/>
      <c r="E3" s="72"/>
      <c r="F3" s="72"/>
      <c r="G3" s="72"/>
      <c r="H3" s="72"/>
      <c r="I3" s="72"/>
      <c r="J3" s="72"/>
      <c r="K3" s="72"/>
    </row>
    <row r="4" spans="1:24">
      <c r="B4" s="9"/>
      <c r="C4" s="86"/>
      <c r="D4" s="72"/>
      <c r="E4" s="72"/>
      <c r="F4" s="72"/>
      <c r="G4" s="72"/>
      <c r="H4" s="72"/>
      <c r="I4" s="72"/>
      <c r="J4" s="72"/>
      <c r="K4" s="72"/>
    </row>
    <row r="5" spans="1:24">
      <c r="B5" s="86"/>
      <c r="C5" s="86"/>
      <c r="D5" s="72"/>
      <c r="E5" s="72"/>
      <c r="F5" s="72"/>
      <c r="G5" s="72"/>
      <c r="H5" s="72"/>
      <c r="I5" s="72"/>
      <c r="J5" s="72"/>
      <c r="K5" s="72"/>
    </row>
    <row r="6" spans="1:24">
      <c r="B6" s="1" t="s">
        <v>166</v>
      </c>
      <c r="C6" s="1"/>
      <c r="D6" s="1"/>
      <c r="E6" s="72"/>
      <c r="F6" s="72"/>
      <c r="G6" s="72"/>
      <c r="H6" s="72"/>
      <c r="I6" s="72"/>
      <c r="J6" s="72"/>
      <c r="K6" s="72"/>
    </row>
    <row r="7" spans="1:24">
      <c r="C7" s="87"/>
      <c r="D7" s="87"/>
      <c r="E7" s="72"/>
      <c r="F7" s="72"/>
      <c r="G7" s="72"/>
      <c r="H7" s="72"/>
      <c r="I7" s="72"/>
      <c r="J7" s="72"/>
      <c r="K7" s="72"/>
    </row>
    <row r="8" spans="1:24">
      <c r="A8" s="363" t="s">
        <v>296</v>
      </c>
      <c r="B8" s="363"/>
      <c r="C8" s="363"/>
      <c r="D8" s="363"/>
      <c r="E8" s="363"/>
      <c r="F8" s="363"/>
      <c r="G8" s="363"/>
      <c r="H8" s="363"/>
      <c r="I8" s="363"/>
      <c r="J8" s="363"/>
      <c r="K8" s="363"/>
      <c r="L8" s="363"/>
      <c r="M8" s="363"/>
      <c r="N8" s="363"/>
      <c r="O8" s="363"/>
      <c r="P8" s="363"/>
      <c r="Q8" s="363"/>
    </row>
    <row r="9" spans="1:24">
      <c r="B9" s="2"/>
      <c r="C9" s="87"/>
      <c r="D9" s="87"/>
      <c r="E9" s="72"/>
      <c r="F9" s="72"/>
      <c r="G9" s="72"/>
      <c r="H9" s="72"/>
      <c r="I9" s="72"/>
      <c r="J9" s="72"/>
      <c r="K9" s="72"/>
    </row>
    <row r="10" spans="1:24" ht="15.75" thickBot="1">
      <c r="B10" s="86"/>
      <c r="C10" s="86"/>
      <c r="D10" s="72"/>
      <c r="E10" s="72"/>
      <c r="F10" s="72"/>
      <c r="G10" s="72"/>
      <c r="H10" s="72"/>
      <c r="I10" s="72"/>
      <c r="J10" s="72"/>
      <c r="K10" s="72"/>
    </row>
    <row r="11" spans="1:24" ht="15.75" thickTop="1">
      <c r="B11" s="398" t="s">
        <v>7</v>
      </c>
      <c r="C11" s="222"/>
      <c r="D11" s="404" t="s">
        <v>114</v>
      </c>
      <c r="E11" s="404"/>
      <c r="F11" s="404"/>
      <c r="G11" s="254"/>
      <c r="H11" s="404" t="s">
        <v>115</v>
      </c>
      <c r="I11" s="404"/>
      <c r="J11" s="404"/>
      <c r="K11" s="254"/>
      <c r="L11" s="404" t="s">
        <v>116</v>
      </c>
      <c r="M11" s="404"/>
      <c r="N11" s="404"/>
      <c r="O11" s="404"/>
      <c r="P11" s="404"/>
      <c r="Q11" s="404"/>
      <c r="R11" s="222"/>
      <c r="S11" s="404" t="s">
        <v>172</v>
      </c>
      <c r="T11" s="404"/>
      <c r="U11" s="404"/>
      <c r="V11" s="404"/>
      <c r="W11" s="404"/>
      <c r="X11" s="404"/>
    </row>
    <row r="12" spans="1:24" s="2" customFormat="1" ht="15.75" thickBot="1">
      <c r="B12" s="399"/>
      <c r="C12" s="254"/>
      <c r="D12" s="342" t="s">
        <v>88</v>
      </c>
      <c r="E12" s="342" t="s">
        <v>89</v>
      </c>
      <c r="F12" s="342" t="s">
        <v>90</v>
      </c>
      <c r="G12" s="254"/>
      <c r="H12" s="342" t="s">
        <v>88</v>
      </c>
      <c r="I12" s="342" t="s">
        <v>89</v>
      </c>
      <c r="J12" s="342" t="s">
        <v>90</v>
      </c>
      <c r="K12" s="254"/>
      <c r="L12" s="342" t="s">
        <v>2</v>
      </c>
      <c r="M12" s="342" t="s">
        <v>93</v>
      </c>
      <c r="N12" s="342" t="s">
        <v>94</v>
      </c>
      <c r="O12" s="342" t="s">
        <v>96</v>
      </c>
      <c r="P12" s="342" t="s">
        <v>254</v>
      </c>
      <c r="Q12" s="342" t="s">
        <v>0</v>
      </c>
      <c r="R12" s="222"/>
      <c r="S12" s="342" t="s">
        <v>2</v>
      </c>
      <c r="T12" s="342" t="s">
        <v>93</v>
      </c>
      <c r="U12" s="342" t="s">
        <v>94</v>
      </c>
      <c r="V12" s="342" t="s">
        <v>96</v>
      </c>
      <c r="W12" s="342" t="s">
        <v>91</v>
      </c>
      <c r="X12" s="342" t="s">
        <v>0</v>
      </c>
    </row>
    <row r="13" spans="1:24" ht="15.75" thickTop="1">
      <c r="B13" s="322">
        <v>37438</v>
      </c>
      <c r="C13" s="90"/>
      <c r="D13" s="22">
        <f>'3.2.2'!D13</f>
        <v>140.058222</v>
      </c>
      <c r="E13" s="22">
        <f>'3.2.2'!G13</f>
        <v>44.918289999999999</v>
      </c>
      <c r="F13" s="22">
        <f>SUM(D13:E13)</f>
        <v>184.97651200000001</v>
      </c>
      <c r="G13" s="72"/>
      <c r="H13" s="6">
        <f>+D13/F13</f>
        <v>0.75716760190612731</v>
      </c>
      <c r="I13" s="6">
        <f>+E13/F13</f>
        <v>0.24283239809387255</v>
      </c>
      <c r="J13" s="6">
        <f>SUM(H13:I13)</f>
        <v>0.99999999999999989</v>
      </c>
      <c r="K13" s="72"/>
      <c r="L13" s="22">
        <v>3.2537820000000002</v>
      </c>
      <c r="M13" s="22">
        <v>14.433191000000001</v>
      </c>
      <c r="N13" s="22">
        <v>10.041682</v>
      </c>
      <c r="O13" s="22">
        <v>17.127510999999998</v>
      </c>
      <c r="P13" s="22">
        <v>6.2022000000000001E-2</v>
      </c>
      <c r="Q13" s="22">
        <f>SUM(L13:P13)</f>
        <v>44.918188000000001</v>
      </c>
      <c r="R13" s="72"/>
      <c r="S13" s="7">
        <f t="shared" ref="S13:W28" si="0">+L13/$Q13</f>
        <v>7.2437962101231684E-2</v>
      </c>
      <c r="T13" s="7">
        <f t="shared" si="0"/>
        <v>0.32132175500935167</v>
      </c>
      <c r="U13" s="7">
        <f t="shared" si="0"/>
        <v>0.22355492167226335</v>
      </c>
      <c r="V13" s="7">
        <f t="shared" si="0"/>
        <v>0.38130458423656799</v>
      </c>
      <c r="W13" s="7">
        <f t="shared" si="0"/>
        <v>1.3807769805852365E-3</v>
      </c>
      <c r="X13" s="7">
        <f>SUM(S13:W13)</f>
        <v>0.99999999999999989</v>
      </c>
    </row>
    <row r="14" spans="1:24">
      <c r="B14" s="322">
        <v>37469</v>
      </c>
      <c r="C14" s="90"/>
      <c r="D14" s="22">
        <f>'3.2.2'!D14</f>
        <v>136.12647699999999</v>
      </c>
      <c r="E14" s="22">
        <f>'3.2.2'!G14</f>
        <v>44.16189</v>
      </c>
      <c r="F14" s="22">
        <f t="shared" ref="F14:F77" si="1">SUM(D14:E14)</f>
        <v>180.28836699999999</v>
      </c>
      <c r="G14" s="72"/>
      <c r="H14" s="6">
        <f>+D14/F14</f>
        <v>0.75504858835401178</v>
      </c>
      <c r="I14" s="6">
        <f t="shared" ref="I14:I77" si="2">+E14/F14</f>
        <v>0.24495141164598824</v>
      </c>
      <c r="J14" s="6">
        <f t="shared" ref="J14:J77" si="3">SUM(H14:I14)</f>
        <v>1</v>
      </c>
      <c r="K14" s="72"/>
      <c r="L14" s="22">
        <v>0.90603199999999995</v>
      </c>
      <c r="M14" s="22">
        <v>15.405802</v>
      </c>
      <c r="N14" s="22">
        <v>10.688867999999999</v>
      </c>
      <c r="O14" s="22">
        <v>17.098832999999999</v>
      </c>
      <c r="P14" s="22">
        <v>6.1541999999999999E-2</v>
      </c>
      <c r="Q14" s="22">
        <f t="shared" ref="Q14:Q77" si="4">SUM(L14:P14)</f>
        <v>44.161077000000006</v>
      </c>
      <c r="R14" s="72"/>
      <c r="S14" s="7">
        <f t="shared" si="0"/>
        <v>2.0516528616365035E-2</v>
      </c>
      <c r="T14" s="7">
        <f t="shared" si="0"/>
        <v>0.34885476185284153</v>
      </c>
      <c r="U14" s="7">
        <f t="shared" si="0"/>
        <v>0.2420427382239794</v>
      </c>
      <c r="V14" s="7">
        <f t="shared" si="0"/>
        <v>0.38719239116382959</v>
      </c>
      <c r="W14" s="7">
        <f t="shared" si="0"/>
        <v>1.3935801429842843E-3</v>
      </c>
      <c r="X14" s="7">
        <f t="shared" ref="X14:X77" si="5">SUM(S14:W14)</f>
        <v>0.99999999999999978</v>
      </c>
    </row>
    <row r="15" spans="1:24">
      <c r="B15" s="322">
        <v>37500</v>
      </c>
      <c r="C15" s="90"/>
      <c r="D15" s="22">
        <f>'3.2.2'!D15</f>
        <v>139.52571800000001</v>
      </c>
      <c r="E15" s="22">
        <f>'3.2.2'!G15</f>
        <v>41.704157000000002</v>
      </c>
      <c r="F15" s="22">
        <f t="shared" si="1"/>
        <v>181.22987500000002</v>
      </c>
      <c r="G15" s="72"/>
      <c r="H15" s="6">
        <f>+D15/F15</f>
        <v>0.76988254833812575</v>
      </c>
      <c r="I15" s="6">
        <f t="shared" si="2"/>
        <v>0.23011745166187417</v>
      </c>
      <c r="J15" s="6">
        <f t="shared" si="3"/>
        <v>0.99999999999999989</v>
      </c>
      <c r="K15" s="72"/>
      <c r="L15" s="22">
        <v>2.8297750000000002</v>
      </c>
      <c r="M15" s="22">
        <v>15.854585</v>
      </c>
      <c r="N15" s="22">
        <v>5.7519999999999998</v>
      </c>
      <c r="O15" s="22">
        <v>17.199058999999998</v>
      </c>
      <c r="P15" s="22">
        <v>6.2245000000000002E-2</v>
      </c>
      <c r="Q15" s="22">
        <f t="shared" si="4"/>
        <v>41.697663999999996</v>
      </c>
      <c r="R15" s="72"/>
      <c r="S15" s="7">
        <f t="shared" si="0"/>
        <v>6.7864113442901747E-2</v>
      </c>
      <c r="T15" s="7">
        <f t="shared" si="0"/>
        <v>0.38022717531610406</v>
      </c>
      <c r="U15" s="7">
        <f t="shared" si="0"/>
        <v>0.13794537746766822</v>
      </c>
      <c r="V15" s="7">
        <f t="shared" si="0"/>
        <v>0.41247056429827822</v>
      </c>
      <c r="W15" s="7">
        <f t="shared" si="0"/>
        <v>1.4927694750478111E-3</v>
      </c>
      <c r="X15" s="7">
        <f t="shared" si="5"/>
        <v>1</v>
      </c>
    </row>
    <row r="16" spans="1:24">
      <c r="B16" s="322">
        <v>37530</v>
      </c>
      <c r="C16" s="90"/>
      <c r="D16" s="22">
        <f>'3.2.2'!D16</f>
        <v>148.785008</v>
      </c>
      <c r="E16" s="22">
        <f>'3.2.2'!G16</f>
        <v>43.678854000000001</v>
      </c>
      <c r="F16" s="22">
        <f t="shared" si="1"/>
        <v>192.46386200000001</v>
      </c>
      <c r="G16" s="72"/>
      <c r="H16" s="6">
        <f>+D16/F16</f>
        <v>0.77305425784296067</v>
      </c>
      <c r="I16" s="6">
        <f t="shared" si="2"/>
        <v>0.22694574215703933</v>
      </c>
      <c r="J16" s="6">
        <f t="shared" si="3"/>
        <v>1</v>
      </c>
      <c r="K16" s="72"/>
      <c r="L16" s="22">
        <v>4.8613460000000002</v>
      </c>
      <c r="M16" s="22">
        <v>23.964106999999998</v>
      </c>
      <c r="N16" s="22">
        <v>5.8232229999999996</v>
      </c>
      <c r="O16" s="22">
        <v>8.962313</v>
      </c>
      <c r="P16" s="22">
        <v>6.2864000000000003E-2</v>
      </c>
      <c r="Q16" s="22">
        <f t="shared" si="4"/>
        <v>43.673853000000001</v>
      </c>
      <c r="R16" s="72"/>
      <c r="S16" s="7">
        <f t="shared" si="0"/>
        <v>0.11131021574853953</v>
      </c>
      <c r="T16" s="7">
        <f t="shared" si="0"/>
        <v>0.5487060415759516</v>
      </c>
      <c r="U16" s="7">
        <f t="shared" si="0"/>
        <v>0.1333343087453264</v>
      </c>
      <c r="V16" s="7">
        <f t="shared" si="0"/>
        <v>0.20521003722753747</v>
      </c>
      <c r="W16" s="7">
        <f t="shared" si="0"/>
        <v>1.4393967026449441E-3</v>
      </c>
      <c r="X16" s="7">
        <f t="shared" si="5"/>
        <v>0.99999999999999989</v>
      </c>
    </row>
    <row r="17" spans="2:24">
      <c r="B17" s="322">
        <v>37561</v>
      </c>
      <c r="C17" s="90"/>
      <c r="D17" s="22">
        <f>'3.2.2'!D17</f>
        <v>149.94232500000001</v>
      </c>
      <c r="E17" s="22">
        <f>'3.2.2'!G17</f>
        <v>44.984489000000004</v>
      </c>
      <c r="F17" s="22">
        <f t="shared" si="1"/>
        <v>194.92681400000001</v>
      </c>
      <c r="G17" s="72"/>
      <c r="H17" s="6">
        <f>+D17/F17</f>
        <v>0.76922369951627079</v>
      </c>
      <c r="I17" s="6">
        <f t="shared" si="2"/>
        <v>0.23077630048372924</v>
      </c>
      <c r="J17" s="6">
        <f t="shared" si="3"/>
        <v>1</v>
      </c>
      <c r="K17" s="72"/>
      <c r="L17" s="22">
        <v>5.4893049999999999</v>
      </c>
      <c r="M17" s="22">
        <v>22.348248000000002</v>
      </c>
      <c r="N17" s="22">
        <v>8.0800859999999997</v>
      </c>
      <c r="O17" s="22">
        <v>8.9685179999999995</v>
      </c>
      <c r="P17" s="22">
        <v>9.5771999999999996E-2</v>
      </c>
      <c r="Q17" s="22">
        <f t="shared" si="4"/>
        <v>44.981928999999994</v>
      </c>
      <c r="R17" s="72"/>
      <c r="S17" s="7">
        <f t="shared" si="0"/>
        <v>0.12203356152200588</v>
      </c>
      <c r="T17" s="7">
        <f t="shared" si="0"/>
        <v>0.49682724811557116</v>
      </c>
      <c r="U17" s="7">
        <f t="shared" si="0"/>
        <v>0.17962960192303004</v>
      </c>
      <c r="V17" s="7">
        <f t="shared" si="0"/>
        <v>0.19938046676477572</v>
      </c>
      <c r="W17" s="7">
        <f t="shared" si="0"/>
        <v>2.1291216746173783E-3</v>
      </c>
      <c r="X17" s="7">
        <f t="shared" si="5"/>
        <v>1.0000000000000002</v>
      </c>
    </row>
    <row r="18" spans="2:24">
      <c r="B18" s="322">
        <v>37591</v>
      </c>
      <c r="C18" s="90"/>
      <c r="D18" s="22">
        <f>'3.2.2'!D18</f>
        <v>153.13007899999999</v>
      </c>
      <c r="E18" s="22">
        <f>'3.2.2'!G18</f>
        <v>40.150405999999997</v>
      </c>
      <c r="F18" s="22">
        <f t="shared" si="1"/>
        <v>193.280485</v>
      </c>
      <c r="G18" s="72"/>
      <c r="H18" s="6">
        <f t="shared" ref="H18:H81" si="6">+D18/F18</f>
        <v>0.79226870214031175</v>
      </c>
      <c r="I18" s="6">
        <f t="shared" si="2"/>
        <v>0.20773129785968819</v>
      </c>
      <c r="J18" s="6">
        <f t="shared" si="3"/>
        <v>1</v>
      </c>
      <c r="K18" s="72"/>
      <c r="L18" s="22">
        <v>0.90591299999999997</v>
      </c>
      <c r="M18" s="22">
        <v>7.2579469999999997</v>
      </c>
      <c r="N18" s="22">
        <v>11.331863</v>
      </c>
      <c r="O18" s="22">
        <v>20.207996999999999</v>
      </c>
      <c r="P18" s="22">
        <v>0.44617200000000001</v>
      </c>
      <c r="Q18" s="22">
        <f t="shared" si="4"/>
        <v>40.149891999999994</v>
      </c>
      <c r="R18" s="72"/>
      <c r="S18" s="7">
        <f t="shared" si="0"/>
        <v>2.2563273644671325E-2</v>
      </c>
      <c r="T18" s="7">
        <f t="shared" si="0"/>
        <v>0.18077127081686797</v>
      </c>
      <c r="U18" s="7">
        <f t="shared" si="0"/>
        <v>0.28223894101632957</v>
      </c>
      <c r="V18" s="7">
        <f t="shared" si="0"/>
        <v>0.50331385698372488</v>
      </c>
      <c r="W18" s="7">
        <f t="shared" si="0"/>
        <v>1.1112657538406331E-2</v>
      </c>
      <c r="X18" s="7">
        <f t="shared" si="5"/>
        <v>1.0000000000000002</v>
      </c>
    </row>
    <row r="19" spans="2:24">
      <c r="B19" s="322">
        <v>37622</v>
      </c>
      <c r="C19" s="90"/>
      <c r="D19" s="22">
        <f>'3.2.2'!D19</f>
        <v>151.2788798</v>
      </c>
      <c r="E19" s="22">
        <f>'3.2.2'!G19</f>
        <v>39.722583759999999</v>
      </c>
      <c r="F19" s="22">
        <f t="shared" si="1"/>
        <v>191.00146355999999</v>
      </c>
      <c r="G19" s="72"/>
      <c r="H19" s="6">
        <f t="shared" si="6"/>
        <v>0.79202995087248751</v>
      </c>
      <c r="I19" s="6">
        <f t="shared" si="2"/>
        <v>0.20797004912751257</v>
      </c>
      <c r="J19" s="6">
        <f t="shared" si="3"/>
        <v>1</v>
      </c>
      <c r="K19" s="72"/>
      <c r="L19" s="22">
        <v>0.6</v>
      </c>
      <c r="M19" s="22">
        <v>4.1704924500000002</v>
      </c>
      <c r="N19" s="22">
        <v>20.2225462</v>
      </c>
      <c r="O19" s="22">
        <v>14.281574750000001</v>
      </c>
      <c r="P19" s="22">
        <v>0.44745669999999999</v>
      </c>
      <c r="Q19" s="22">
        <f t="shared" si="4"/>
        <v>39.722070099999996</v>
      </c>
      <c r="R19" s="72"/>
      <c r="S19" s="7">
        <f t="shared" si="0"/>
        <v>1.5104952951583457E-2</v>
      </c>
      <c r="T19" s="7">
        <f t="shared" si="0"/>
        <v>0.10499182040364005</v>
      </c>
      <c r="U19" s="7">
        <f t="shared" si="0"/>
        <v>0.50910101485370474</v>
      </c>
      <c r="V19" s="7">
        <f t="shared" si="0"/>
        <v>0.35953752445545384</v>
      </c>
      <c r="W19" s="7">
        <f t="shared" si="0"/>
        <v>1.1264687335617991E-2</v>
      </c>
      <c r="X19" s="7">
        <f t="shared" si="5"/>
        <v>1</v>
      </c>
    </row>
    <row r="20" spans="2:24">
      <c r="B20" s="322">
        <v>37653</v>
      </c>
      <c r="C20" s="90"/>
      <c r="D20" s="22">
        <f>'3.2.2'!D20</f>
        <v>154.38369109999999</v>
      </c>
      <c r="E20" s="22">
        <f>'3.2.2'!G20</f>
        <v>39.996558149999998</v>
      </c>
      <c r="F20" s="22">
        <f t="shared" si="1"/>
        <v>194.38024924999999</v>
      </c>
      <c r="G20" s="72"/>
      <c r="H20" s="6">
        <f t="shared" si="6"/>
        <v>0.79423548274928457</v>
      </c>
      <c r="I20" s="6">
        <f t="shared" si="2"/>
        <v>0.20576451725071548</v>
      </c>
      <c r="J20" s="6">
        <f t="shared" si="3"/>
        <v>1</v>
      </c>
      <c r="K20" s="72"/>
      <c r="L20" s="22">
        <v>0</v>
      </c>
      <c r="M20" s="22">
        <v>4.4854572400000006</v>
      </c>
      <c r="N20" s="22">
        <v>20.794624079999998</v>
      </c>
      <c r="O20" s="22">
        <v>14.27362319</v>
      </c>
      <c r="P20" s="22">
        <v>0.44257669999999999</v>
      </c>
      <c r="Q20" s="22">
        <f t="shared" si="4"/>
        <v>39.996281209999999</v>
      </c>
      <c r="R20" s="72"/>
      <c r="S20" s="7">
        <f t="shared" si="0"/>
        <v>0</v>
      </c>
      <c r="T20" s="7">
        <f t="shared" si="0"/>
        <v>0.11214685726528326</v>
      </c>
      <c r="U20" s="7">
        <f t="shared" si="0"/>
        <v>0.51991393826886234</v>
      </c>
      <c r="V20" s="7">
        <f t="shared" si="0"/>
        <v>0.35687375821408274</v>
      </c>
      <c r="W20" s="7">
        <f t="shared" si="0"/>
        <v>1.1065446251771666E-2</v>
      </c>
      <c r="X20" s="7">
        <f t="shared" si="5"/>
        <v>1</v>
      </c>
    </row>
    <row r="21" spans="2:24">
      <c r="B21" s="322">
        <v>37681</v>
      </c>
      <c r="C21" s="90"/>
      <c r="D21" s="22">
        <f>'3.2.2'!D21</f>
        <v>144.27259180000001</v>
      </c>
      <c r="E21" s="22">
        <f>'3.2.2'!G21</f>
        <v>42.348789950000004</v>
      </c>
      <c r="F21" s="22">
        <f t="shared" si="1"/>
        <v>186.62138175000001</v>
      </c>
      <c r="G21" s="72"/>
      <c r="H21" s="6">
        <f t="shared" si="6"/>
        <v>0.77307643125946368</v>
      </c>
      <c r="I21" s="6">
        <f t="shared" si="2"/>
        <v>0.22692356874053635</v>
      </c>
      <c r="J21" s="6">
        <f t="shared" si="3"/>
        <v>1</v>
      </c>
      <c r="K21" s="72"/>
      <c r="L21" s="22">
        <v>0</v>
      </c>
      <c r="M21" s="22">
        <v>6.5263879800000009</v>
      </c>
      <c r="N21" s="22">
        <v>21.261163460000002</v>
      </c>
      <c r="O21" s="22">
        <v>14.10732926</v>
      </c>
      <c r="P21" s="22">
        <v>0.44837470000000001</v>
      </c>
      <c r="Q21" s="22">
        <f t="shared" si="4"/>
        <v>42.343255400000004</v>
      </c>
      <c r="R21" s="72"/>
      <c r="S21" s="7">
        <f t="shared" si="0"/>
        <v>0</v>
      </c>
      <c r="T21" s="7">
        <f t="shared" si="0"/>
        <v>0.15413052015835324</v>
      </c>
      <c r="U21" s="7">
        <f t="shared" si="0"/>
        <v>0.50211452235200604</v>
      </c>
      <c r="V21" s="7">
        <f t="shared" si="0"/>
        <v>0.33316591099889781</v>
      </c>
      <c r="W21" s="7">
        <f t="shared" si="0"/>
        <v>1.058904649074289E-2</v>
      </c>
      <c r="X21" s="7">
        <f t="shared" si="5"/>
        <v>1</v>
      </c>
    </row>
    <row r="22" spans="2:24">
      <c r="B22" s="322">
        <v>37712</v>
      </c>
      <c r="C22" s="90"/>
      <c r="D22" s="22">
        <f>'3.2.2'!D22</f>
        <v>148.65108940000002</v>
      </c>
      <c r="E22" s="22">
        <f>'3.2.2'!G22</f>
        <v>42.626346009999999</v>
      </c>
      <c r="F22" s="22">
        <f t="shared" si="1"/>
        <v>191.27743541000001</v>
      </c>
      <c r="G22" s="72"/>
      <c r="H22" s="6">
        <f t="shared" si="6"/>
        <v>0.7771491137016181</v>
      </c>
      <c r="I22" s="6">
        <f t="shared" si="2"/>
        <v>0.2228508862983819</v>
      </c>
      <c r="J22" s="6">
        <f t="shared" si="3"/>
        <v>1</v>
      </c>
      <c r="K22" s="72"/>
      <c r="L22" s="22">
        <v>0</v>
      </c>
      <c r="M22" s="22">
        <v>6.5415878300000001</v>
      </c>
      <c r="N22" s="22">
        <v>20.952580019999999</v>
      </c>
      <c r="O22" s="22">
        <v>14.67203853</v>
      </c>
      <c r="P22" s="22">
        <v>0.45912596</v>
      </c>
      <c r="Q22" s="22">
        <f t="shared" si="4"/>
        <v>42.62533234</v>
      </c>
      <c r="R22" s="72"/>
      <c r="S22" s="7">
        <f t="shared" si="0"/>
        <v>0</v>
      </c>
      <c r="T22" s="7">
        <f t="shared" si="0"/>
        <v>0.15346713963004846</v>
      </c>
      <c r="U22" s="7">
        <f t="shared" si="0"/>
        <v>0.49155229695037256</v>
      </c>
      <c r="V22" s="7">
        <f t="shared" si="0"/>
        <v>0.34420936388175971</v>
      </c>
      <c r="W22" s="7">
        <f t="shared" si="0"/>
        <v>1.0771199537819251E-2</v>
      </c>
      <c r="X22" s="7">
        <f t="shared" si="5"/>
        <v>1</v>
      </c>
    </row>
    <row r="23" spans="2:24">
      <c r="B23" s="322">
        <v>37742</v>
      </c>
      <c r="C23" s="90"/>
      <c r="D23" s="22">
        <f>'3.2.2'!D23</f>
        <v>156.0094546</v>
      </c>
      <c r="E23" s="22">
        <f>'3.2.2'!G23</f>
        <v>48.333453849999998</v>
      </c>
      <c r="F23" s="22">
        <f t="shared" si="1"/>
        <v>204.34290844999998</v>
      </c>
      <c r="G23" s="72"/>
      <c r="H23" s="6">
        <f t="shared" si="6"/>
        <v>0.76346889541397256</v>
      </c>
      <c r="I23" s="6">
        <f t="shared" si="2"/>
        <v>0.23653110458602755</v>
      </c>
      <c r="J23" s="6">
        <f t="shared" si="3"/>
        <v>1</v>
      </c>
      <c r="K23" s="72"/>
      <c r="L23" s="22">
        <v>0</v>
      </c>
      <c r="M23" s="22">
        <v>8.7974194800000003</v>
      </c>
      <c r="N23" s="22">
        <v>21.871830939999999</v>
      </c>
      <c r="O23" s="22">
        <v>17.204817469999998</v>
      </c>
      <c r="P23" s="22">
        <v>0.45912596</v>
      </c>
      <c r="Q23" s="22">
        <f t="shared" si="4"/>
        <v>48.333193849999994</v>
      </c>
      <c r="R23" s="72"/>
      <c r="S23" s="7">
        <f t="shared" si="0"/>
        <v>0</v>
      </c>
      <c r="T23" s="7">
        <f t="shared" si="0"/>
        <v>0.1820161007216369</v>
      </c>
      <c r="U23" s="7">
        <f t="shared" si="0"/>
        <v>0.45252194605385054</v>
      </c>
      <c r="V23" s="7">
        <f t="shared" si="0"/>
        <v>0.35596276801807086</v>
      </c>
      <c r="W23" s="7">
        <f t="shared" si="0"/>
        <v>9.4991852064417234E-3</v>
      </c>
      <c r="X23" s="7">
        <f t="shared" si="5"/>
        <v>1</v>
      </c>
    </row>
    <row r="24" spans="2:24">
      <c r="B24" s="322">
        <v>37773</v>
      </c>
      <c r="C24" s="90"/>
      <c r="D24" s="22">
        <f>'3.2.2'!D24</f>
        <v>158.3428907</v>
      </c>
      <c r="E24" s="22">
        <f>'3.2.2'!G24</f>
        <v>52.249666340000005</v>
      </c>
      <c r="F24" s="22">
        <f t="shared" si="1"/>
        <v>210.59255704</v>
      </c>
      <c r="G24" s="72"/>
      <c r="H24" s="6">
        <f t="shared" si="6"/>
        <v>0.75189215101236606</v>
      </c>
      <c r="I24" s="6">
        <f t="shared" si="2"/>
        <v>0.24810784898763394</v>
      </c>
      <c r="J24" s="6">
        <f t="shared" si="3"/>
        <v>1</v>
      </c>
      <c r="K24" s="72"/>
      <c r="L24" s="22">
        <v>0</v>
      </c>
      <c r="M24" s="22">
        <v>9.8930547699999991</v>
      </c>
      <c r="N24" s="22">
        <v>24.555388130000004</v>
      </c>
      <c r="O24" s="22">
        <v>17.298085649999997</v>
      </c>
      <c r="P24" s="22">
        <v>0.50313779000000003</v>
      </c>
      <c r="Q24" s="22">
        <f t="shared" si="4"/>
        <v>52.249666339999997</v>
      </c>
      <c r="R24" s="72"/>
      <c r="S24" s="7">
        <f t="shared" si="0"/>
        <v>0</v>
      </c>
      <c r="T24" s="7">
        <f t="shared" si="0"/>
        <v>0.18934197025534535</v>
      </c>
      <c r="U24" s="7">
        <f t="shared" si="0"/>
        <v>0.46996258254000567</v>
      </c>
      <c r="V24" s="7">
        <f t="shared" si="0"/>
        <v>0.3310659543247142</v>
      </c>
      <c r="W24" s="7">
        <f t="shared" si="0"/>
        <v>9.6294928799348211E-3</v>
      </c>
      <c r="X24" s="7">
        <f t="shared" si="5"/>
        <v>1</v>
      </c>
    </row>
    <row r="25" spans="2:24">
      <c r="B25" s="322">
        <v>37803</v>
      </c>
      <c r="C25" s="90"/>
      <c r="D25" s="22">
        <f>'3.2.2'!D25</f>
        <v>165.8611611</v>
      </c>
      <c r="E25" s="22">
        <f>'3.2.2'!G25</f>
        <v>58.293858340000007</v>
      </c>
      <c r="F25" s="22">
        <f t="shared" si="1"/>
        <v>224.15501944000002</v>
      </c>
      <c r="G25" s="72"/>
      <c r="H25" s="6">
        <f t="shared" si="6"/>
        <v>0.73993953610481766</v>
      </c>
      <c r="I25" s="6">
        <f t="shared" si="2"/>
        <v>0.26006046389518228</v>
      </c>
      <c r="J25" s="6">
        <f t="shared" si="3"/>
        <v>1</v>
      </c>
      <c r="K25" s="72"/>
      <c r="L25" s="22">
        <v>10.55224724</v>
      </c>
      <c r="M25" s="22">
        <v>25.97696002</v>
      </c>
      <c r="N25" s="22">
        <v>17.11147867</v>
      </c>
      <c r="O25" s="22">
        <v>4.6012612199999996</v>
      </c>
      <c r="P25" s="22">
        <v>3.5959749999999999E-2</v>
      </c>
      <c r="Q25" s="22">
        <f t="shared" si="4"/>
        <v>58.277906900000005</v>
      </c>
      <c r="R25" s="72"/>
      <c r="S25" s="7">
        <f t="shared" si="0"/>
        <v>0.18106771161336954</v>
      </c>
      <c r="T25" s="7">
        <f t="shared" si="0"/>
        <v>0.44574284496137245</v>
      </c>
      <c r="U25" s="7">
        <f t="shared" si="0"/>
        <v>0.29361862119313692</v>
      </c>
      <c r="V25" s="7">
        <f t="shared" si="0"/>
        <v>7.8953783084477924E-2</v>
      </c>
      <c r="W25" s="7">
        <f t="shared" si="0"/>
        <v>6.1703914764310098E-4</v>
      </c>
      <c r="X25" s="7">
        <f t="shared" si="5"/>
        <v>0.99999999999999989</v>
      </c>
    </row>
    <row r="26" spans="2:24">
      <c r="B26" s="322">
        <v>37834</v>
      </c>
      <c r="C26" s="90"/>
      <c r="D26" s="22">
        <f>'3.2.2'!D26</f>
        <v>170.6765963</v>
      </c>
      <c r="E26" s="22">
        <f>'3.2.2'!G26</f>
        <v>58.38588128</v>
      </c>
      <c r="F26" s="22">
        <f t="shared" si="1"/>
        <v>229.06247758000001</v>
      </c>
      <c r="G26" s="72"/>
      <c r="H26" s="6">
        <f t="shared" si="6"/>
        <v>0.74510936100562886</v>
      </c>
      <c r="I26" s="6">
        <f t="shared" si="2"/>
        <v>0.25489063899437109</v>
      </c>
      <c r="J26" s="6">
        <f t="shared" si="3"/>
        <v>1</v>
      </c>
      <c r="K26" s="72"/>
      <c r="L26" s="22">
        <v>18.78321218</v>
      </c>
      <c r="M26" s="22">
        <v>18.692280149999998</v>
      </c>
      <c r="N26" s="22">
        <v>16.313235880000001</v>
      </c>
      <c r="O26" s="22">
        <v>4.53255286</v>
      </c>
      <c r="P26" s="22">
        <v>4.8123829999999999E-2</v>
      </c>
      <c r="Q26" s="22">
        <f t="shared" si="4"/>
        <v>58.369404899999999</v>
      </c>
      <c r="R26" s="72"/>
      <c r="S26" s="7">
        <f t="shared" si="0"/>
        <v>0.32179893237184604</v>
      </c>
      <c r="T26" s="7">
        <f t="shared" si="0"/>
        <v>0.32024106091237531</v>
      </c>
      <c r="U26" s="7">
        <f t="shared" si="0"/>
        <v>0.2794826486229946</v>
      </c>
      <c r="V26" s="7">
        <f t="shared" si="0"/>
        <v>7.7652887977276597E-2</v>
      </c>
      <c r="W26" s="7">
        <f t="shared" si="0"/>
        <v>8.2447011550737948E-4</v>
      </c>
      <c r="X26" s="7">
        <f t="shared" si="5"/>
        <v>1</v>
      </c>
    </row>
    <row r="27" spans="2:24">
      <c r="B27" s="322">
        <v>37865</v>
      </c>
      <c r="C27" s="90"/>
      <c r="D27" s="22">
        <f>'3.2.2'!D27</f>
        <v>173.45145600000001</v>
      </c>
      <c r="E27" s="22">
        <f>'3.2.2'!G27</f>
        <v>59.421587930000001</v>
      </c>
      <c r="F27" s="22">
        <f t="shared" si="1"/>
        <v>232.87304392999999</v>
      </c>
      <c r="G27" s="72"/>
      <c r="H27" s="6">
        <f t="shared" si="6"/>
        <v>0.74483269112134032</v>
      </c>
      <c r="I27" s="6">
        <f t="shared" si="2"/>
        <v>0.25516730887865974</v>
      </c>
      <c r="J27" s="6">
        <f t="shared" si="3"/>
        <v>1</v>
      </c>
      <c r="K27" s="72"/>
      <c r="L27" s="22">
        <v>21.227608660000001</v>
      </c>
      <c r="M27" s="22">
        <v>11.40897547</v>
      </c>
      <c r="N27" s="22">
        <v>20.696914040000003</v>
      </c>
      <c r="O27" s="22">
        <v>6.0673041900000007</v>
      </c>
      <c r="P27" s="22">
        <v>2.0219189999999998E-2</v>
      </c>
      <c r="Q27" s="22">
        <f t="shared" si="4"/>
        <v>59.421021550000006</v>
      </c>
      <c r="R27" s="72"/>
      <c r="S27" s="7">
        <f t="shared" si="0"/>
        <v>0.35724072232817411</v>
      </c>
      <c r="T27" s="7">
        <f t="shared" si="0"/>
        <v>0.19200234483346743</v>
      </c>
      <c r="U27" s="7">
        <f t="shared" si="0"/>
        <v>0.34830963016319938</v>
      </c>
      <c r="V27" s="7">
        <f t="shared" si="0"/>
        <v>0.10210703269203557</v>
      </c>
      <c r="W27" s="7">
        <f t="shared" si="0"/>
        <v>3.4026998312350614E-4</v>
      </c>
      <c r="X27" s="7">
        <f t="shared" si="5"/>
        <v>1</v>
      </c>
    </row>
    <row r="28" spans="2:24">
      <c r="B28" s="322">
        <v>37895</v>
      </c>
      <c r="C28" s="90"/>
      <c r="D28" s="22">
        <f>'3.2.2'!D28</f>
        <v>176.37792150000001</v>
      </c>
      <c r="E28" s="22">
        <f>'3.2.2'!G28</f>
        <v>46.008456960000004</v>
      </c>
      <c r="F28" s="22">
        <f t="shared" si="1"/>
        <v>222.38637846</v>
      </c>
      <c r="G28" s="72"/>
      <c r="H28" s="6">
        <f t="shared" si="6"/>
        <v>0.79311477043421796</v>
      </c>
      <c r="I28" s="6">
        <f t="shared" si="2"/>
        <v>0.20688522956578212</v>
      </c>
      <c r="J28" s="6">
        <f t="shared" si="3"/>
        <v>1</v>
      </c>
      <c r="K28" s="72"/>
      <c r="L28" s="22">
        <v>11.28243675</v>
      </c>
      <c r="M28" s="22">
        <v>19.450550159999999</v>
      </c>
      <c r="N28" s="22">
        <v>12.372663229999999</v>
      </c>
      <c r="O28" s="22">
        <v>2.8708923499999996</v>
      </c>
      <c r="P28" s="22">
        <v>2.0689529999999998E-2</v>
      </c>
      <c r="Q28" s="22">
        <f t="shared" si="4"/>
        <v>45.997232019999998</v>
      </c>
      <c r="R28" s="72"/>
      <c r="S28" s="7">
        <f t="shared" si="0"/>
        <v>0.24528512378949888</v>
      </c>
      <c r="T28" s="7">
        <f t="shared" si="0"/>
        <v>0.42286349212367236</v>
      </c>
      <c r="U28" s="7">
        <f t="shared" si="0"/>
        <v>0.26898712567356786</v>
      </c>
      <c r="V28" s="7">
        <f t="shared" si="0"/>
        <v>6.2414458955958707E-2</v>
      </c>
      <c r="W28" s="7">
        <f t="shared" si="0"/>
        <v>4.4979945730221353E-4</v>
      </c>
      <c r="X28" s="7">
        <f t="shared" si="5"/>
        <v>0.99999999999999989</v>
      </c>
    </row>
    <row r="29" spans="2:24">
      <c r="B29" s="322">
        <v>37926</v>
      </c>
      <c r="C29" s="90"/>
      <c r="D29" s="22">
        <f>'3.2.2'!D29</f>
        <v>187.90177119999998</v>
      </c>
      <c r="E29" s="22">
        <f>'3.2.2'!G29</f>
        <v>47.761844439999997</v>
      </c>
      <c r="F29" s="22">
        <f t="shared" si="1"/>
        <v>235.66361563999999</v>
      </c>
      <c r="G29" s="72"/>
      <c r="H29" s="6">
        <f t="shared" si="6"/>
        <v>0.79733042663250553</v>
      </c>
      <c r="I29" s="6">
        <f t="shared" si="2"/>
        <v>0.20266957336749447</v>
      </c>
      <c r="J29" s="6">
        <f t="shared" si="3"/>
        <v>1</v>
      </c>
      <c r="K29" s="72"/>
      <c r="L29" s="22">
        <v>17.76249018</v>
      </c>
      <c r="M29" s="22">
        <v>15.44196777</v>
      </c>
      <c r="N29" s="22">
        <v>11.62702741</v>
      </c>
      <c r="O29" s="22">
        <v>2.8884461599999995</v>
      </c>
      <c r="P29" s="22">
        <v>3.9337980000000002E-2</v>
      </c>
      <c r="Q29" s="22">
        <f t="shared" si="4"/>
        <v>47.759269500000002</v>
      </c>
      <c r="R29" s="72"/>
      <c r="S29" s="7">
        <f t="shared" ref="S29:W79" si="7">+L29/$Q29</f>
        <v>0.37191712448616909</v>
      </c>
      <c r="T29" s="7">
        <f t="shared" si="7"/>
        <v>0.32332922868512465</v>
      </c>
      <c r="U29" s="7">
        <f t="shared" si="7"/>
        <v>0.24345069620463938</v>
      </c>
      <c r="V29" s="7">
        <f t="shared" si="7"/>
        <v>6.0479278478076375E-2</v>
      </c>
      <c r="W29" s="7">
        <f t="shared" si="7"/>
        <v>8.2367214599042386E-4</v>
      </c>
      <c r="X29" s="7">
        <f t="shared" si="5"/>
        <v>1</v>
      </c>
    </row>
    <row r="30" spans="2:24">
      <c r="B30" s="322">
        <v>37956</v>
      </c>
      <c r="C30" s="90"/>
      <c r="D30" s="22">
        <f>'3.2.2'!D30</f>
        <v>170.34801590000001</v>
      </c>
      <c r="E30" s="22">
        <f>'3.2.2'!G30</f>
        <v>48.746819989999992</v>
      </c>
      <c r="F30" s="22">
        <f t="shared" si="1"/>
        <v>219.09483589000001</v>
      </c>
      <c r="G30" s="72"/>
      <c r="H30" s="6">
        <f t="shared" si="6"/>
        <v>0.7775081288795227</v>
      </c>
      <c r="I30" s="6">
        <f t="shared" si="2"/>
        <v>0.22249187112047722</v>
      </c>
      <c r="J30" s="6">
        <f t="shared" si="3"/>
        <v>0.99999999999999989</v>
      </c>
      <c r="K30" s="72"/>
      <c r="L30" s="22">
        <v>19.673014569999999</v>
      </c>
      <c r="M30" s="22">
        <v>14.36344132</v>
      </c>
      <c r="N30" s="22">
        <v>9.8859868700000018</v>
      </c>
      <c r="O30" s="22">
        <v>4.7780463100000006</v>
      </c>
      <c r="P30" s="22">
        <v>4.6330919999999998E-2</v>
      </c>
      <c r="Q30" s="22">
        <f t="shared" si="4"/>
        <v>48.746819990000006</v>
      </c>
      <c r="R30" s="72"/>
      <c r="S30" s="7">
        <f t="shared" si="7"/>
        <v>0.40357534243332693</v>
      </c>
      <c r="T30" s="7">
        <f t="shared" si="7"/>
        <v>0.29465391430551852</v>
      </c>
      <c r="U30" s="7">
        <f t="shared" si="7"/>
        <v>0.20280270327434749</v>
      </c>
      <c r="V30" s="7">
        <f t="shared" si="7"/>
        <v>9.8017600142535979E-2</v>
      </c>
      <c r="W30" s="7">
        <f t="shared" si="7"/>
        <v>9.5043984427095737E-4</v>
      </c>
      <c r="X30" s="7">
        <f t="shared" si="5"/>
        <v>1</v>
      </c>
    </row>
    <row r="31" spans="2:24">
      <c r="B31" s="322">
        <v>37987</v>
      </c>
      <c r="C31" s="90"/>
      <c r="D31" s="22">
        <f>'3.2.2'!D31</f>
        <v>171.15530230000002</v>
      </c>
      <c r="E31" s="22">
        <f>'3.2.2'!G31</f>
        <v>43.350855270000004</v>
      </c>
      <c r="F31" s="22">
        <f t="shared" si="1"/>
        <v>214.50615757000003</v>
      </c>
      <c r="G31" s="72"/>
      <c r="H31" s="6">
        <f t="shared" si="6"/>
        <v>0.79790391212497813</v>
      </c>
      <c r="I31" s="6">
        <f t="shared" si="2"/>
        <v>0.20209608787502181</v>
      </c>
      <c r="J31" s="6">
        <f t="shared" si="3"/>
        <v>1</v>
      </c>
      <c r="K31" s="72"/>
      <c r="L31" s="22">
        <v>13.56379177</v>
      </c>
      <c r="M31" s="22">
        <v>14.850931839999999</v>
      </c>
      <c r="N31" s="22">
        <v>9.8498230199999988</v>
      </c>
      <c r="O31" s="22">
        <v>4.6894285299999998</v>
      </c>
      <c r="P31" s="22">
        <v>0.39688011000000001</v>
      </c>
      <c r="Q31" s="22">
        <f t="shared" si="4"/>
        <v>43.350855269999997</v>
      </c>
      <c r="R31" s="72"/>
      <c r="S31" s="7">
        <f t="shared" si="7"/>
        <v>0.31288406389035012</v>
      </c>
      <c r="T31" s="7">
        <f t="shared" si="7"/>
        <v>0.34257529055666081</v>
      </c>
      <c r="U31" s="7">
        <f t="shared" si="7"/>
        <v>0.22721173454716939</v>
      </c>
      <c r="V31" s="7">
        <f t="shared" si="7"/>
        <v>0.10817384111093226</v>
      </c>
      <c r="W31" s="7">
        <f t="shared" si="7"/>
        <v>9.1550698948874524E-3</v>
      </c>
      <c r="X31" s="7">
        <f t="shared" si="5"/>
        <v>1</v>
      </c>
    </row>
    <row r="32" spans="2:24">
      <c r="B32" s="322">
        <v>38018</v>
      </c>
      <c r="C32" s="90"/>
      <c r="D32" s="22">
        <f>'3.2.2'!D32</f>
        <v>171.1156886</v>
      </c>
      <c r="E32" s="22">
        <f>'3.2.2'!G32</f>
        <v>48.770353519999993</v>
      </c>
      <c r="F32" s="22">
        <f t="shared" si="1"/>
        <v>219.88604211999998</v>
      </c>
      <c r="G32" s="72"/>
      <c r="H32" s="6">
        <f t="shared" si="6"/>
        <v>0.77820168551951929</v>
      </c>
      <c r="I32" s="6">
        <f t="shared" si="2"/>
        <v>0.22179831448048076</v>
      </c>
      <c r="J32" s="6">
        <f t="shared" si="3"/>
        <v>1</v>
      </c>
      <c r="K32" s="72"/>
      <c r="L32" s="22">
        <v>16.451920870000002</v>
      </c>
      <c r="M32" s="22">
        <v>15.57661626</v>
      </c>
      <c r="N32" s="22">
        <v>11.60157321</v>
      </c>
      <c r="O32" s="22">
        <v>4.7397050700000003</v>
      </c>
      <c r="P32" s="22">
        <v>0.40053811</v>
      </c>
      <c r="Q32" s="22">
        <f t="shared" si="4"/>
        <v>48.77035352</v>
      </c>
      <c r="R32" s="72"/>
      <c r="S32" s="7">
        <f t="shared" si="7"/>
        <v>0.33733446002710055</v>
      </c>
      <c r="T32" s="7">
        <f t="shared" si="7"/>
        <v>0.31938698688358408</v>
      </c>
      <c r="U32" s="7">
        <f t="shared" si="7"/>
        <v>0.23788167139781682</v>
      </c>
      <c r="V32" s="7">
        <f t="shared" si="7"/>
        <v>9.7184144216964044E-2</v>
      </c>
      <c r="W32" s="7">
        <f t="shared" si="7"/>
        <v>8.2127374745345084E-3</v>
      </c>
      <c r="X32" s="7">
        <f t="shared" si="5"/>
        <v>1</v>
      </c>
    </row>
    <row r="33" spans="2:24">
      <c r="B33" s="322">
        <v>38047</v>
      </c>
      <c r="C33" s="90"/>
      <c r="D33" s="22">
        <f>'3.2.2'!D33</f>
        <v>173.27923519999999</v>
      </c>
      <c r="E33" s="22">
        <f>'3.2.2'!G33</f>
        <v>46.98486106</v>
      </c>
      <c r="F33" s="22">
        <f t="shared" si="1"/>
        <v>220.26409625999997</v>
      </c>
      <c r="G33" s="72"/>
      <c r="H33" s="6">
        <f t="shared" si="6"/>
        <v>0.78668851684053398</v>
      </c>
      <c r="I33" s="6">
        <f t="shared" si="2"/>
        <v>0.21331148315946608</v>
      </c>
      <c r="J33" s="6">
        <f t="shared" si="3"/>
        <v>1</v>
      </c>
      <c r="K33" s="72"/>
      <c r="L33" s="22">
        <v>13.597622039999999</v>
      </c>
      <c r="M33" s="22">
        <v>18.142848489999999</v>
      </c>
      <c r="N33" s="22">
        <v>12.657852759999999</v>
      </c>
      <c r="O33" s="22">
        <v>2.1974096599999999</v>
      </c>
      <c r="P33" s="22">
        <v>0.38912810999999997</v>
      </c>
      <c r="Q33" s="22">
        <f t="shared" si="4"/>
        <v>46.984861059999993</v>
      </c>
      <c r="R33" s="72"/>
      <c r="S33" s="7">
        <f t="shared" si="7"/>
        <v>0.28940432584520664</v>
      </c>
      <c r="T33" s="7">
        <f t="shared" si="7"/>
        <v>0.3861424314276774</v>
      </c>
      <c r="U33" s="7">
        <f t="shared" si="7"/>
        <v>0.26940279218524948</v>
      </c>
      <c r="V33" s="7">
        <f t="shared" si="7"/>
        <v>4.6768461381505262E-2</v>
      </c>
      <c r="W33" s="7">
        <f t="shared" si="7"/>
        <v>8.2819891603612642E-3</v>
      </c>
      <c r="X33" s="7">
        <f t="shared" si="5"/>
        <v>1</v>
      </c>
    </row>
    <row r="34" spans="2:24">
      <c r="B34" s="322">
        <v>38078</v>
      </c>
      <c r="C34" s="90"/>
      <c r="D34" s="22">
        <f>'3.2.2'!D34</f>
        <v>172.75489709999999</v>
      </c>
      <c r="E34" s="22">
        <f>'3.2.2'!G34</f>
        <v>47.864188140000003</v>
      </c>
      <c r="F34" s="22">
        <f t="shared" si="1"/>
        <v>220.61908524</v>
      </c>
      <c r="G34" s="72"/>
      <c r="H34" s="6">
        <f t="shared" si="6"/>
        <v>0.78304602211576091</v>
      </c>
      <c r="I34" s="6">
        <f t="shared" si="2"/>
        <v>0.21695397788423901</v>
      </c>
      <c r="J34" s="6">
        <f t="shared" si="3"/>
        <v>0.99999999999999989</v>
      </c>
      <c r="K34" s="72"/>
      <c r="L34" s="22">
        <v>16.004207510000001</v>
      </c>
      <c r="M34" s="22">
        <v>14.64250101</v>
      </c>
      <c r="N34" s="22">
        <v>11.253282240000001</v>
      </c>
      <c r="O34" s="22">
        <v>5.5936672699999992</v>
      </c>
      <c r="P34" s="22">
        <v>0.36453010999999996</v>
      </c>
      <c r="Q34" s="22">
        <f t="shared" si="4"/>
        <v>47.858188139999996</v>
      </c>
      <c r="R34" s="72"/>
      <c r="S34" s="7">
        <f t="shared" si="7"/>
        <v>0.33440897225742744</v>
      </c>
      <c r="T34" s="7">
        <f t="shared" si="7"/>
        <v>0.30595602506233954</v>
      </c>
      <c r="U34" s="7">
        <f t="shared" si="7"/>
        <v>0.23513807516240839</v>
      </c>
      <c r="V34" s="7">
        <f t="shared" si="7"/>
        <v>0.11688004680905999</v>
      </c>
      <c r="W34" s="7">
        <f t="shared" si="7"/>
        <v>7.6168807087647512E-3</v>
      </c>
      <c r="X34" s="7">
        <f t="shared" si="5"/>
        <v>1</v>
      </c>
    </row>
    <row r="35" spans="2:24">
      <c r="B35" s="322">
        <v>38108</v>
      </c>
      <c r="C35" s="90"/>
      <c r="D35" s="22">
        <f>'3.2.2'!D35</f>
        <v>185.26456039999999</v>
      </c>
      <c r="E35" s="22">
        <f>'3.2.2'!G35</f>
        <v>39.801208879999997</v>
      </c>
      <c r="F35" s="22">
        <f t="shared" si="1"/>
        <v>225.06576927999998</v>
      </c>
      <c r="G35" s="72"/>
      <c r="H35" s="6">
        <f t="shared" si="6"/>
        <v>0.82315743079311154</v>
      </c>
      <c r="I35" s="6">
        <f t="shared" si="2"/>
        <v>0.17684256920688851</v>
      </c>
      <c r="J35" s="6">
        <f t="shared" si="3"/>
        <v>1</v>
      </c>
      <c r="K35" s="72"/>
      <c r="L35" s="22">
        <v>17.570502619999996</v>
      </c>
      <c r="M35" s="22">
        <v>7.0360814999999999</v>
      </c>
      <c r="N35" s="22">
        <v>9.2596462800000019</v>
      </c>
      <c r="O35" s="22">
        <v>5.9183485899999999</v>
      </c>
      <c r="P35" s="22">
        <v>1.6629889999999998E-2</v>
      </c>
      <c r="Q35" s="22">
        <f t="shared" si="4"/>
        <v>39.80120887999999</v>
      </c>
      <c r="R35" s="72"/>
      <c r="S35" s="7">
        <f t="shared" si="7"/>
        <v>0.44145650633313127</v>
      </c>
      <c r="T35" s="7">
        <f t="shared" si="7"/>
        <v>0.17678059782590205</v>
      </c>
      <c r="U35" s="7">
        <f t="shared" si="7"/>
        <v>0.23264736274512887</v>
      </c>
      <c r="V35" s="7">
        <f t="shared" si="7"/>
        <v>0.14869770935460092</v>
      </c>
      <c r="W35" s="7">
        <f t="shared" si="7"/>
        <v>4.1782374123707779E-4</v>
      </c>
      <c r="X35" s="7">
        <f t="shared" si="5"/>
        <v>1.0000000000000002</v>
      </c>
    </row>
    <row r="36" spans="2:24">
      <c r="B36" s="322">
        <v>38139</v>
      </c>
      <c r="C36" s="90"/>
      <c r="D36" s="22">
        <f>'3.2.2'!D36</f>
        <v>189.0011873</v>
      </c>
      <c r="E36" s="22">
        <f>'3.2.2'!G36</f>
        <v>40.021566129999997</v>
      </c>
      <c r="F36" s="22">
        <f t="shared" si="1"/>
        <v>229.02275342999999</v>
      </c>
      <c r="G36" s="72"/>
      <c r="H36" s="6">
        <f t="shared" si="6"/>
        <v>0.82525069875979618</v>
      </c>
      <c r="I36" s="6">
        <f t="shared" si="2"/>
        <v>0.17474930124020385</v>
      </c>
      <c r="J36" s="6">
        <f t="shared" si="3"/>
        <v>1</v>
      </c>
      <c r="K36" s="72"/>
      <c r="L36" s="22">
        <v>9.6296421199999997</v>
      </c>
      <c r="M36" s="22">
        <v>16.234860569999999</v>
      </c>
      <c r="N36" s="22">
        <v>10.0174577</v>
      </c>
      <c r="O36" s="22">
        <v>4.0954950400000003</v>
      </c>
      <c r="P36" s="22">
        <v>4.4110699999999996E-2</v>
      </c>
      <c r="Q36" s="22">
        <f t="shared" si="4"/>
        <v>40.021566129999997</v>
      </c>
      <c r="R36" s="72"/>
      <c r="S36" s="7">
        <f t="shared" si="7"/>
        <v>0.24061132662126536</v>
      </c>
      <c r="T36" s="7">
        <f t="shared" si="7"/>
        <v>0.40565280522169311</v>
      </c>
      <c r="U36" s="7">
        <f t="shared" si="7"/>
        <v>0.25030149163730392</v>
      </c>
      <c r="V36" s="7">
        <f t="shared" si="7"/>
        <v>0.10233220326003271</v>
      </c>
      <c r="W36" s="7">
        <f t="shared" si="7"/>
        <v>1.1021732597049669E-3</v>
      </c>
      <c r="X36" s="7">
        <f t="shared" si="5"/>
        <v>1</v>
      </c>
    </row>
    <row r="37" spans="2:24">
      <c r="B37" s="322">
        <v>38169</v>
      </c>
      <c r="C37" s="90"/>
      <c r="D37" s="22">
        <f>'3.2.2'!D37</f>
        <v>188.47480769999999</v>
      </c>
      <c r="E37" s="22">
        <f>'3.2.2'!G37</f>
        <v>42.556998049999997</v>
      </c>
      <c r="F37" s="22">
        <f t="shared" si="1"/>
        <v>231.03180574999999</v>
      </c>
      <c r="G37" s="72"/>
      <c r="H37" s="6">
        <f t="shared" si="6"/>
        <v>0.81579593375965287</v>
      </c>
      <c r="I37" s="6">
        <f t="shared" si="2"/>
        <v>0.18420406624034708</v>
      </c>
      <c r="J37" s="6">
        <f t="shared" si="3"/>
        <v>1</v>
      </c>
      <c r="K37" s="72"/>
      <c r="L37" s="22">
        <v>8.7227785700000009</v>
      </c>
      <c r="M37" s="22">
        <v>19.516018800000001</v>
      </c>
      <c r="N37" s="22">
        <v>12.967713539999998</v>
      </c>
      <c r="O37" s="22">
        <v>1.3409764399999999</v>
      </c>
      <c r="P37" s="22">
        <v>9.5107000000000004E-3</v>
      </c>
      <c r="Q37" s="22">
        <f t="shared" si="4"/>
        <v>42.556998049999997</v>
      </c>
      <c r="R37" s="72"/>
      <c r="S37" s="7">
        <f t="shared" si="7"/>
        <v>0.20496696124457964</v>
      </c>
      <c r="T37" s="7">
        <f t="shared" si="7"/>
        <v>0.45858541941963887</v>
      </c>
      <c r="U37" s="7">
        <f t="shared" si="7"/>
        <v>0.30471401024960215</v>
      </c>
      <c r="V37" s="7">
        <f t="shared" si="7"/>
        <v>3.1510127627528937E-2</v>
      </c>
      <c r="W37" s="7">
        <f t="shared" si="7"/>
        <v>2.2348145865048864E-4</v>
      </c>
      <c r="X37" s="7">
        <f t="shared" si="5"/>
        <v>1.0000000000000002</v>
      </c>
    </row>
    <row r="38" spans="2:24">
      <c r="B38" s="322">
        <v>38200</v>
      </c>
      <c r="C38" s="90"/>
      <c r="D38" s="22">
        <f>'3.2.2'!D38</f>
        <v>193.48902180000002</v>
      </c>
      <c r="E38" s="22">
        <f>'3.2.2'!G38</f>
        <v>38.707057620000008</v>
      </c>
      <c r="F38" s="22">
        <f t="shared" si="1"/>
        <v>232.19607942000002</v>
      </c>
      <c r="G38" s="72"/>
      <c r="H38" s="6">
        <f t="shared" si="6"/>
        <v>0.83330012411628174</v>
      </c>
      <c r="I38" s="6">
        <f t="shared" si="2"/>
        <v>0.16669987588371835</v>
      </c>
      <c r="J38" s="6">
        <f t="shared" si="3"/>
        <v>1</v>
      </c>
      <c r="K38" s="72"/>
      <c r="L38" s="22">
        <v>11.652683420000001</v>
      </c>
      <c r="M38" s="22">
        <v>12.974783349999999</v>
      </c>
      <c r="N38" s="22">
        <v>12.856355349999999</v>
      </c>
      <c r="O38" s="22">
        <v>1.2118355000000001</v>
      </c>
      <c r="P38" s="22">
        <v>1.14E-2</v>
      </c>
      <c r="Q38" s="22">
        <f t="shared" si="4"/>
        <v>38.70705762</v>
      </c>
      <c r="R38" s="72"/>
      <c r="S38" s="7">
        <f t="shared" si="7"/>
        <v>0.30104802939035696</v>
      </c>
      <c r="T38" s="7">
        <f t="shared" si="7"/>
        <v>0.33520458923480423</v>
      </c>
      <c r="U38" s="7">
        <f t="shared" si="7"/>
        <v>0.33214499216693494</v>
      </c>
      <c r="V38" s="7">
        <f t="shared" si="7"/>
        <v>3.1307869275339663E-2</v>
      </c>
      <c r="W38" s="7">
        <f t="shared" si="7"/>
        <v>2.9451993256417408E-4</v>
      </c>
      <c r="X38" s="7">
        <f t="shared" si="5"/>
        <v>0.99999999999999989</v>
      </c>
    </row>
    <row r="39" spans="2:24">
      <c r="B39" s="322">
        <v>38231</v>
      </c>
      <c r="C39" s="90"/>
      <c r="D39" s="22">
        <f>'3.2.2'!D39</f>
        <v>204.21267840000002</v>
      </c>
      <c r="E39" s="22">
        <f>'3.2.2'!G39</f>
        <v>39.78045015</v>
      </c>
      <c r="F39" s="22">
        <f t="shared" si="1"/>
        <v>243.99312855000002</v>
      </c>
      <c r="G39" s="72"/>
      <c r="H39" s="6">
        <f t="shared" si="6"/>
        <v>0.83696077677921965</v>
      </c>
      <c r="I39" s="6">
        <f t="shared" si="2"/>
        <v>0.16303922322078032</v>
      </c>
      <c r="J39" s="6">
        <f t="shared" si="3"/>
        <v>1</v>
      </c>
      <c r="K39" s="72"/>
      <c r="L39" s="22">
        <v>11.286328579999999</v>
      </c>
      <c r="M39" s="22">
        <v>19.556041910000001</v>
      </c>
      <c r="N39" s="22">
        <v>7.1316533599999996</v>
      </c>
      <c r="O39" s="22">
        <v>1.7934084099999998</v>
      </c>
      <c r="P39" s="22">
        <v>1.3017889999999999E-2</v>
      </c>
      <c r="Q39" s="22">
        <f t="shared" si="4"/>
        <v>39.78045015</v>
      </c>
      <c r="R39" s="72"/>
      <c r="S39" s="7">
        <f t="shared" si="7"/>
        <v>0.28371545664874781</v>
      </c>
      <c r="T39" s="7">
        <f t="shared" si="7"/>
        <v>0.49159931162820192</v>
      </c>
      <c r="U39" s="7">
        <f t="shared" si="7"/>
        <v>0.17927533079964406</v>
      </c>
      <c r="V39" s="7">
        <f t="shared" si="7"/>
        <v>4.5082657517388595E-2</v>
      </c>
      <c r="W39" s="7">
        <f t="shared" si="7"/>
        <v>3.272434060176164E-4</v>
      </c>
      <c r="X39" s="7">
        <f t="shared" si="5"/>
        <v>1</v>
      </c>
    </row>
    <row r="40" spans="2:24">
      <c r="B40" s="322">
        <v>38261</v>
      </c>
      <c r="C40" s="90"/>
      <c r="D40" s="22">
        <f>'3.2.2'!D40</f>
        <v>208.19960549999999</v>
      </c>
      <c r="E40" s="22">
        <f>'3.2.2'!G40</f>
        <v>53.948625749999998</v>
      </c>
      <c r="F40" s="22">
        <f t="shared" si="1"/>
        <v>262.14823124999998</v>
      </c>
      <c r="G40" s="72"/>
      <c r="H40" s="6">
        <f t="shared" si="6"/>
        <v>0.7942056465811077</v>
      </c>
      <c r="I40" s="6">
        <f t="shared" si="2"/>
        <v>0.2057943534188923</v>
      </c>
      <c r="J40" s="6">
        <f t="shared" si="3"/>
        <v>1</v>
      </c>
      <c r="K40" s="72"/>
      <c r="L40" s="22">
        <v>9.8844293200000006</v>
      </c>
      <c r="M40" s="22">
        <v>24.36976284</v>
      </c>
      <c r="N40" s="22">
        <v>5.7568924299999997</v>
      </c>
      <c r="O40" s="22">
        <v>13.916090480000001</v>
      </c>
      <c r="P40" s="22">
        <v>1.6080000000000001E-2</v>
      </c>
      <c r="Q40" s="22">
        <f t="shared" si="4"/>
        <v>53.943255070000006</v>
      </c>
      <c r="R40" s="72"/>
      <c r="S40" s="7">
        <f t="shared" si="7"/>
        <v>0.18323753928407494</v>
      </c>
      <c r="T40" s="7">
        <f t="shared" si="7"/>
        <v>0.45176663529808003</v>
      </c>
      <c r="U40" s="7">
        <f t="shared" si="7"/>
        <v>0.10672126519857784</v>
      </c>
      <c r="V40" s="7">
        <f t="shared" si="7"/>
        <v>0.25797646919789408</v>
      </c>
      <c r="W40" s="7">
        <f t="shared" si="7"/>
        <v>2.9809102137298959E-4</v>
      </c>
      <c r="X40" s="7">
        <f t="shared" si="5"/>
        <v>0.99999999999999989</v>
      </c>
    </row>
    <row r="41" spans="2:24">
      <c r="B41" s="322">
        <v>38292</v>
      </c>
      <c r="C41" s="90"/>
      <c r="D41" s="22">
        <f>'3.2.2'!D41</f>
        <v>209.70881840000001</v>
      </c>
      <c r="E41" s="22">
        <f>'3.2.2'!G41</f>
        <v>53.94147675</v>
      </c>
      <c r="F41" s="22">
        <f t="shared" si="1"/>
        <v>263.65029515000003</v>
      </c>
      <c r="G41" s="72"/>
      <c r="H41" s="6">
        <f t="shared" si="6"/>
        <v>0.79540521007453913</v>
      </c>
      <c r="I41" s="6">
        <f t="shared" si="2"/>
        <v>0.20459478992546082</v>
      </c>
      <c r="J41" s="6">
        <f t="shared" si="3"/>
        <v>1</v>
      </c>
      <c r="K41" s="72"/>
      <c r="L41" s="22">
        <v>17.460202189999997</v>
      </c>
      <c r="M41" s="22">
        <v>14.70579448</v>
      </c>
      <c r="N41" s="22">
        <v>18.42166907</v>
      </c>
      <c r="O41" s="22">
        <v>3.2959467600000001</v>
      </c>
      <c r="P41" s="22">
        <v>5.760357E-2</v>
      </c>
      <c r="Q41" s="22">
        <f t="shared" si="4"/>
        <v>53.941216069999996</v>
      </c>
      <c r="R41" s="72"/>
      <c r="S41" s="7">
        <f t="shared" si="7"/>
        <v>0.32368944310305753</v>
      </c>
      <c r="T41" s="7">
        <f t="shared" si="7"/>
        <v>0.27262630603129451</v>
      </c>
      <c r="U41" s="7">
        <f t="shared" si="7"/>
        <v>0.34151378875281635</v>
      </c>
      <c r="V41" s="7">
        <f t="shared" si="7"/>
        <v>6.1102566833547478E-2</v>
      </c>
      <c r="W41" s="7">
        <f t="shared" si="7"/>
        <v>1.0678952792841625E-3</v>
      </c>
      <c r="X41" s="7">
        <f t="shared" si="5"/>
        <v>1</v>
      </c>
    </row>
    <row r="42" spans="2:24">
      <c r="B42" s="322">
        <v>38322</v>
      </c>
      <c r="C42" s="90"/>
      <c r="D42" s="22">
        <f>'3.2.2'!D42</f>
        <v>198.2177236</v>
      </c>
      <c r="E42" s="22">
        <f>'3.2.2'!G42</f>
        <v>63.447349120000005</v>
      </c>
      <c r="F42" s="22">
        <f t="shared" si="1"/>
        <v>261.66507272000001</v>
      </c>
      <c r="G42" s="72"/>
      <c r="H42" s="6">
        <f t="shared" si="6"/>
        <v>0.75752457727557265</v>
      </c>
      <c r="I42" s="6">
        <f t="shared" si="2"/>
        <v>0.24247542272442726</v>
      </c>
      <c r="J42" s="6">
        <f t="shared" si="3"/>
        <v>0.99999999999999989</v>
      </c>
      <c r="K42" s="72"/>
      <c r="L42" s="22">
        <v>13.917841220000001</v>
      </c>
      <c r="M42" s="22">
        <v>15.034801960000001</v>
      </c>
      <c r="N42" s="22">
        <v>30.550455990000003</v>
      </c>
      <c r="O42" s="22">
        <v>3.8782074400000006</v>
      </c>
      <c r="P42" s="22">
        <v>6.5781829999999999E-2</v>
      </c>
      <c r="Q42" s="22">
        <f t="shared" si="4"/>
        <v>63.447088440000009</v>
      </c>
      <c r="R42" s="72"/>
      <c r="S42" s="7">
        <f t="shared" si="7"/>
        <v>0.21936138540323538</v>
      </c>
      <c r="T42" s="7">
        <f t="shared" si="7"/>
        <v>0.23696598740252608</v>
      </c>
      <c r="U42" s="7">
        <f t="shared" si="7"/>
        <v>0.48151076339603266</v>
      </c>
      <c r="V42" s="7">
        <f t="shared" si="7"/>
        <v>6.1125065552338216E-2</v>
      </c>
      <c r="W42" s="7">
        <f t="shared" si="7"/>
        <v>1.0367982458676238E-3</v>
      </c>
      <c r="X42" s="7">
        <f t="shared" si="5"/>
        <v>1</v>
      </c>
    </row>
    <row r="43" spans="2:24">
      <c r="B43" s="322">
        <v>38353</v>
      </c>
      <c r="C43" s="90"/>
      <c r="D43" s="22">
        <f>'3.2.2'!D43</f>
        <v>200.86609319999999</v>
      </c>
      <c r="E43" s="22">
        <f>'3.2.2'!G43</f>
        <v>63.246431120000004</v>
      </c>
      <c r="F43" s="22">
        <f t="shared" si="1"/>
        <v>264.11252431999998</v>
      </c>
      <c r="G43" s="72"/>
      <c r="H43" s="6">
        <f t="shared" si="6"/>
        <v>0.76053225312643524</v>
      </c>
      <c r="I43" s="6">
        <f t="shared" si="2"/>
        <v>0.2394677468735649</v>
      </c>
      <c r="J43" s="6">
        <f t="shared" si="3"/>
        <v>1.0000000000000002</v>
      </c>
      <c r="K43" s="72"/>
      <c r="L43" s="22">
        <v>9.7496175699999998</v>
      </c>
      <c r="M43" s="22">
        <v>47.104352570000003</v>
      </c>
      <c r="N43" s="22">
        <v>2.9893233700000001</v>
      </c>
      <c r="O43" s="22">
        <v>3.3281669300000001</v>
      </c>
      <c r="P43" s="22">
        <v>7.4380000000000002E-2</v>
      </c>
      <c r="Q43" s="22">
        <f t="shared" si="4"/>
        <v>63.245840440000002</v>
      </c>
      <c r="R43" s="72"/>
      <c r="S43" s="7">
        <f t="shared" si="7"/>
        <v>0.15415428907533069</v>
      </c>
      <c r="T43" s="7">
        <f t="shared" si="7"/>
        <v>0.74478182663549097</v>
      </c>
      <c r="U43" s="7">
        <f t="shared" si="7"/>
        <v>4.7265137900031673E-2</v>
      </c>
      <c r="V43" s="7">
        <f t="shared" si="7"/>
        <v>5.262270066847103E-2</v>
      </c>
      <c r="W43" s="7">
        <f t="shared" si="7"/>
        <v>1.1760457206756978E-3</v>
      </c>
      <c r="X43" s="7">
        <f t="shared" si="5"/>
        <v>1</v>
      </c>
    </row>
    <row r="44" spans="2:24">
      <c r="B44" s="322">
        <v>38384</v>
      </c>
      <c r="C44" s="90"/>
      <c r="D44" s="22">
        <f>'3.2.2'!D44</f>
        <v>205.1446986</v>
      </c>
      <c r="E44" s="22">
        <f>'3.2.2'!G44</f>
        <v>64.231134139999995</v>
      </c>
      <c r="F44" s="22">
        <f t="shared" si="1"/>
        <v>269.37583273999996</v>
      </c>
      <c r="G44" s="72"/>
      <c r="H44" s="6">
        <f t="shared" si="6"/>
        <v>0.76155569159021219</v>
      </c>
      <c r="I44" s="6">
        <f t="shared" si="2"/>
        <v>0.23844430840978792</v>
      </c>
      <c r="J44" s="6">
        <f t="shared" si="3"/>
        <v>1</v>
      </c>
      <c r="K44" s="72"/>
      <c r="L44" s="22">
        <v>21.397092119999996</v>
      </c>
      <c r="M44" s="22">
        <v>36.193973280000002</v>
      </c>
      <c r="N44" s="22">
        <v>3.74201958</v>
      </c>
      <c r="O44" s="22">
        <v>2.8264455399999999</v>
      </c>
      <c r="P44" s="22">
        <v>7.042445E-2</v>
      </c>
      <c r="Q44" s="22">
        <f t="shared" si="4"/>
        <v>64.229954969999994</v>
      </c>
      <c r="R44" s="72"/>
      <c r="S44" s="7">
        <f t="shared" si="7"/>
        <v>0.33313260347129275</v>
      </c>
      <c r="T44" s="7">
        <f t="shared" si="7"/>
        <v>0.56350612882891149</v>
      </c>
      <c r="U44" s="7">
        <f t="shared" si="7"/>
        <v>5.8259726038229237E-2</v>
      </c>
      <c r="V44" s="7">
        <f t="shared" si="7"/>
        <v>4.4005099198966481E-2</v>
      </c>
      <c r="W44" s="7">
        <f t="shared" si="7"/>
        <v>1.0964424626000949E-3</v>
      </c>
      <c r="X44" s="7">
        <f t="shared" si="5"/>
        <v>1</v>
      </c>
    </row>
    <row r="45" spans="2:24">
      <c r="B45" s="322">
        <v>38412</v>
      </c>
      <c r="C45" s="90"/>
      <c r="D45" s="22">
        <f>'3.2.2'!D45</f>
        <v>210.34445840000001</v>
      </c>
      <c r="E45" s="22">
        <f>'3.2.2'!G45</f>
        <v>58.064815739999993</v>
      </c>
      <c r="F45" s="22">
        <f t="shared" si="1"/>
        <v>268.40927413999998</v>
      </c>
      <c r="G45" s="72"/>
      <c r="H45" s="6">
        <f t="shared" si="6"/>
        <v>0.78367060554802637</v>
      </c>
      <c r="I45" s="6">
        <f t="shared" si="2"/>
        <v>0.21632939445197369</v>
      </c>
      <c r="J45" s="6">
        <f t="shared" si="3"/>
        <v>1</v>
      </c>
      <c r="K45" s="72"/>
      <c r="L45" s="22">
        <v>38.934083350000002</v>
      </c>
      <c r="M45" s="22">
        <v>8.7026238300000003</v>
      </c>
      <c r="N45" s="22">
        <v>5.4458264400000003</v>
      </c>
      <c r="O45" s="22">
        <v>4.9277821199999989</v>
      </c>
      <c r="P45" s="22">
        <v>5.45E-2</v>
      </c>
      <c r="Q45" s="22">
        <f t="shared" si="4"/>
        <v>58.064815739999993</v>
      </c>
      <c r="R45" s="72"/>
      <c r="S45" s="7">
        <f t="shared" si="7"/>
        <v>0.67052797557021937</v>
      </c>
      <c r="T45" s="7">
        <f t="shared" si="7"/>
        <v>0.14987774815248214</v>
      </c>
      <c r="U45" s="7">
        <f t="shared" si="7"/>
        <v>9.3788749186513837E-2</v>
      </c>
      <c r="V45" s="7">
        <f t="shared" si="7"/>
        <v>8.4866920822850772E-2</v>
      </c>
      <c r="W45" s="7">
        <f t="shared" si="7"/>
        <v>9.3860626793405551E-4</v>
      </c>
      <c r="X45" s="7">
        <f t="shared" si="5"/>
        <v>1</v>
      </c>
    </row>
    <row r="46" spans="2:24">
      <c r="B46" s="322">
        <v>38443</v>
      </c>
      <c r="C46" s="90"/>
      <c r="D46" s="22">
        <f>'3.2.2'!D46</f>
        <v>201.97105569999999</v>
      </c>
      <c r="E46" s="22">
        <f>'3.2.2'!G46</f>
        <v>48.311083620000005</v>
      </c>
      <c r="F46" s="22">
        <f t="shared" si="1"/>
        <v>250.28213932</v>
      </c>
      <c r="G46" s="72"/>
      <c r="H46" s="6">
        <f t="shared" si="6"/>
        <v>0.80697350697393744</v>
      </c>
      <c r="I46" s="6">
        <f t="shared" si="2"/>
        <v>0.19302649302606259</v>
      </c>
      <c r="J46" s="6">
        <f t="shared" si="3"/>
        <v>1</v>
      </c>
      <c r="K46" s="72"/>
      <c r="L46" s="22">
        <v>23.806286180000001</v>
      </c>
      <c r="M46" s="22">
        <v>12.315283390000001</v>
      </c>
      <c r="N46" s="22">
        <v>5.1896986299999996</v>
      </c>
      <c r="O46" s="22">
        <v>6.9489878300000001</v>
      </c>
      <c r="P46" s="22">
        <v>5.0827589999999999E-2</v>
      </c>
      <c r="Q46" s="22">
        <f t="shared" si="4"/>
        <v>48.311083620000005</v>
      </c>
      <c r="R46" s="72"/>
      <c r="S46" s="7">
        <f t="shared" si="7"/>
        <v>0.49277069351730673</v>
      </c>
      <c r="T46" s="7">
        <f t="shared" si="7"/>
        <v>0.2549163145846241</v>
      </c>
      <c r="U46" s="7">
        <f t="shared" si="7"/>
        <v>0.10742252587047227</v>
      </c>
      <c r="V46" s="7">
        <f t="shared" si="7"/>
        <v>0.1438383763994735</v>
      </c>
      <c r="W46" s="7">
        <f t="shared" si="7"/>
        <v>1.0520896281233112E-3</v>
      </c>
      <c r="X46" s="7">
        <f t="shared" si="5"/>
        <v>1</v>
      </c>
    </row>
    <row r="47" spans="2:24">
      <c r="B47" s="322">
        <v>38473</v>
      </c>
      <c r="C47" s="90"/>
      <c r="D47" s="22">
        <f>'3.2.2'!D47</f>
        <v>218.4680783</v>
      </c>
      <c r="E47" s="22">
        <f>'3.2.2'!G47</f>
        <v>38.648228179999997</v>
      </c>
      <c r="F47" s="22">
        <f t="shared" si="1"/>
        <v>257.11630647999999</v>
      </c>
      <c r="G47" s="72"/>
      <c r="H47" s="6">
        <f t="shared" si="6"/>
        <v>0.84968581452842906</v>
      </c>
      <c r="I47" s="6">
        <f t="shared" si="2"/>
        <v>0.15031418547157094</v>
      </c>
      <c r="J47" s="6">
        <f t="shared" si="3"/>
        <v>1</v>
      </c>
      <c r="K47" s="72"/>
      <c r="L47" s="22">
        <v>12.89674273</v>
      </c>
      <c r="M47" s="22">
        <v>8.7181515600000008</v>
      </c>
      <c r="N47" s="22">
        <v>8.7009058100000001</v>
      </c>
      <c r="O47" s="22">
        <v>8.2829280799999996</v>
      </c>
      <c r="P47" s="22">
        <v>4.9500000000000002E-2</v>
      </c>
      <c r="Q47" s="22">
        <f t="shared" si="4"/>
        <v>38.648228180000004</v>
      </c>
      <c r="R47" s="72"/>
      <c r="S47" s="7">
        <f t="shared" si="7"/>
        <v>0.33369557512274028</v>
      </c>
      <c r="T47" s="7">
        <f t="shared" si="7"/>
        <v>0.22557700496374994</v>
      </c>
      <c r="U47" s="7">
        <f t="shared" si="7"/>
        <v>0.22513078140287462</v>
      </c>
      <c r="V47" s="7">
        <f t="shared" si="7"/>
        <v>0.21431585534589437</v>
      </c>
      <c r="W47" s="7">
        <f t="shared" si="7"/>
        <v>1.2807831647406714E-3</v>
      </c>
      <c r="X47" s="7">
        <f t="shared" si="5"/>
        <v>0.99999999999999989</v>
      </c>
    </row>
    <row r="48" spans="2:24">
      <c r="B48" s="322">
        <v>38504</v>
      </c>
      <c r="C48" s="90"/>
      <c r="D48" s="22">
        <f>'3.2.2'!D48</f>
        <v>216.86745169999998</v>
      </c>
      <c r="E48" s="22">
        <f>'3.2.2'!G48</f>
        <v>42.079251219999996</v>
      </c>
      <c r="F48" s="22">
        <f t="shared" si="1"/>
        <v>258.94670291999995</v>
      </c>
      <c r="G48" s="72"/>
      <c r="H48" s="6">
        <f t="shared" si="6"/>
        <v>0.8374984089563785</v>
      </c>
      <c r="I48" s="6">
        <f t="shared" si="2"/>
        <v>0.16250159104362155</v>
      </c>
      <c r="J48" s="6">
        <f t="shared" si="3"/>
        <v>1</v>
      </c>
      <c r="K48" s="72"/>
      <c r="L48" s="22">
        <v>12.056957890000001</v>
      </c>
      <c r="M48" s="22">
        <v>10.52976101</v>
      </c>
      <c r="N48" s="22">
        <v>10.412789269999999</v>
      </c>
      <c r="O48" s="22">
        <v>8.9973025799999995</v>
      </c>
      <c r="P48" s="22">
        <v>8.2440470000000002E-2</v>
      </c>
      <c r="Q48" s="22">
        <f t="shared" si="4"/>
        <v>42.079251219999996</v>
      </c>
      <c r="R48" s="72"/>
      <c r="S48" s="7">
        <f t="shared" si="7"/>
        <v>0.28652976325466095</v>
      </c>
      <c r="T48" s="7">
        <f t="shared" si="7"/>
        <v>0.25023641592261203</v>
      </c>
      <c r="U48" s="7">
        <f t="shared" si="7"/>
        <v>0.24745661978535557</v>
      </c>
      <c r="V48" s="7">
        <f t="shared" si="7"/>
        <v>0.21381802953099222</v>
      </c>
      <c r="W48" s="7">
        <f t="shared" si="7"/>
        <v>1.9591715063792909E-3</v>
      </c>
      <c r="X48" s="7">
        <f t="shared" si="5"/>
        <v>1.0000000000000002</v>
      </c>
    </row>
    <row r="49" spans="2:24">
      <c r="B49" s="322">
        <v>38534</v>
      </c>
      <c r="C49" s="90"/>
      <c r="D49" s="22">
        <f>'3.2.2'!D49</f>
        <v>215.29338949999999</v>
      </c>
      <c r="E49" s="22">
        <f>'3.2.2'!G49</f>
        <v>43.405994</v>
      </c>
      <c r="F49" s="22">
        <f t="shared" si="1"/>
        <v>258.69938350000001</v>
      </c>
      <c r="G49" s="72"/>
      <c r="H49" s="6">
        <f t="shared" si="6"/>
        <v>0.83221454410617091</v>
      </c>
      <c r="I49" s="6">
        <f t="shared" si="2"/>
        <v>0.16778545589382898</v>
      </c>
      <c r="J49" s="6">
        <f t="shared" si="3"/>
        <v>0.99999999999999989</v>
      </c>
      <c r="K49" s="72"/>
      <c r="L49" s="22">
        <v>11.163079359999999</v>
      </c>
      <c r="M49" s="22">
        <v>11.093481859999999</v>
      </c>
      <c r="N49" s="22">
        <v>11.500370609999999</v>
      </c>
      <c r="O49" s="22">
        <v>9.6061701599999996</v>
      </c>
      <c r="P49" s="22">
        <v>4.2892010000000001E-2</v>
      </c>
      <c r="Q49" s="22">
        <f t="shared" si="4"/>
        <v>43.405994</v>
      </c>
      <c r="R49" s="72"/>
      <c r="S49" s="7">
        <f t="shared" si="7"/>
        <v>0.25717829109039642</v>
      </c>
      <c r="T49" s="7">
        <f t="shared" si="7"/>
        <v>0.25557488350572038</v>
      </c>
      <c r="U49" s="7">
        <f t="shared" si="7"/>
        <v>0.26494890567417945</v>
      </c>
      <c r="V49" s="7">
        <f t="shared" si="7"/>
        <v>0.22130976104360148</v>
      </c>
      <c r="W49" s="7">
        <f t="shared" si="7"/>
        <v>9.8815868610220049E-4</v>
      </c>
      <c r="X49" s="7">
        <f t="shared" si="5"/>
        <v>1</v>
      </c>
    </row>
    <row r="50" spans="2:24">
      <c r="B50" s="322">
        <v>38565</v>
      </c>
      <c r="C50" s="90"/>
      <c r="D50" s="22">
        <f>'3.2.2'!D50</f>
        <v>231.6647572</v>
      </c>
      <c r="E50" s="22">
        <f>'3.2.2'!G50</f>
        <v>42.836181239999995</v>
      </c>
      <c r="F50" s="22">
        <f t="shared" si="1"/>
        <v>274.50093843999997</v>
      </c>
      <c r="G50" s="72"/>
      <c r="H50" s="6">
        <f t="shared" si="6"/>
        <v>0.84394887141938479</v>
      </c>
      <c r="I50" s="6">
        <f t="shared" si="2"/>
        <v>0.15605112858061529</v>
      </c>
      <c r="J50" s="6">
        <f t="shared" si="3"/>
        <v>1</v>
      </c>
      <c r="K50" s="72"/>
      <c r="L50" s="22">
        <v>12.660796679999999</v>
      </c>
      <c r="M50" s="22">
        <v>12.56531884</v>
      </c>
      <c r="N50" s="22">
        <v>9.9568745399999994</v>
      </c>
      <c r="O50" s="22">
        <v>7.5817018599999999</v>
      </c>
      <c r="P50" s="22">
        <v>7.1224250000000003E-2</v>
      </c>
      <c r="Q50" s="22">
        <f t="shared" si="4"/>
        <v>42.835916170000004</v>
      </c>
      <c r="R50" s="72"/>
      <c r="S50" s="7">
        <f t="shared" si="7"/>
        <v>0.2955649793914516</v>
      </c>
      <c r="T50" s="7">
        <f t="shared" si="7"/>
        <v>0.29333605916429728</v>
      </c>
      <c r="U50" s="7">
        <f t="shared" si="7"/>
        <v>0.23244219874940517</v>
      </c>
      <c r="V50" s="7">
        <f t="shared" si="7"/>
        <v>0.17699403999930835</v>
      </c>
      <c r="W50" s="7">
        <f t="shared" si="7"/>
        <v>1.6627226955374817E-3</v>
      </c>
      <c r="X50" s="7">
        <f t="shared" si="5"/>
        <v>1</v>
      </c>
    </row>
    <row r="51" spans="2:24">
      <c r="B51" s="322">
        <v>38596</v>
      </c>
      <c r="C51" s="90"/>
      <c r="D51" s="22">
        <f>'3.2.2'!D51</f>
        <v>229.68695119999998</v>
      </c>
      <c r="E51" s="22">
        <f>'3.2.2'!G51</f>
        <v>48.294668799999997</v>
      </c>
      <c r="F51" s="22">
        <f t="shared" si="1"/>
        <v>277.98161999999996</v>
      </c>
      <c r="G51" s="72"/>
      <c r="H51" s="6">
        <f t="shared" si="6"/>
        <v>0.82626668338719667</v>
      </c>
      <c r="I51" s="6">
        <f t="shared" si="2"/>
        <v>0.17373331661280339</v>
      </c>
      <c r="J51" s="6">
        <f t="shared" si="3"/>
        <v>1</v>
      </c>
      <c r="K51" s="72"/>
      <c r="L51" s="22">
        <v>11.935841699999999</v>
      </c>
      <c r="M51" s="22">
        <v>20.8911944</v>
      </c>
      <c r="N51" s="22">
        <v>7.6907748300000005</v>
      </c>
      <c r="O51" s="22">
        <v>7.6733517400000002</v>
      </c>
      <c r="P51" s="22">
        <v>9.8997910000000008E-2</v>
      </c>
      <c r="Q51" s="22">
        <f t="shared" si="4"/>
        <v>48.290160580000006</v>
      </c>
      <c r="R51" s="72"/>
      <c r="S51" s="7">
        <f t="shared" si="7"/>
        <v>0.24716922778143302</v>
      </c>
      <c r="T51" s="7">
        <f t="shared" si="7"/>
        <v>0.43261803541511434</v>
      </c>
      <c r="U51" s="7">
        <f t="shared" si="7"/>
        <v>0.15926173650342415</v>
      </c>
      <c r="V51" s="7">
        <f t="shared" si="7"/>
        <v>0.158900936502125</v>
      </c>
      <c r="W51" s="7">
        <f t="shared" si="7"/>
        <v>2.050063797903403E-3</v>
      </c>
      <c r="X51" s="7">
        <f t="shared" si="5"/>
        <v>0.99999999999999989</v>
      </c>
    </row>
    <row r="52" spans="2:24">
      <c r="B52" s="322">
        <v>38626</v>
      </c>
      <c r="C52" s="90"/>
      <c r="D52" s="22">
        <f>'3.2.2'!D52</f>
        <v>231.89640209999999</v>
      </c>
      <c r="E52" s="22">
        <f>'3.2.2'!G52</f>
        <v>52.590377529999998</v>
      </c>
      <c r="F52" s="22">
        <f t="shared" si="1"/>
        <v>284.48677963</v>
      </c>
      <c r="G52" s="72"/>
      <c r="H52" s="6">
        <f t="shared" si="6"/>
        <v>0.81513946764627021</v>
      </c>
      <c r="I52" s="6">
        <f t="shared" si="2"/>
        <v>0.18486053235372973</v>
      </c>
      <c r="J52" s="6">
        <f t="shared" si="3"/>
        <v>1</v>
      </c>
      <c r="K52" s="72"/>
      <c r="L52" s="22">
        <v>23.078512199999999</v>
      </c>
      <c r="M52" s="22">
        <v>11.831042009999999</v>
      </c>
      <c r="N52" s="22">
        <v>10.492107069999999</v>
      </c>
      <c r="O52" s="22">
        <v>7.0892284600000002</v>
      </c>
      <c r="P52" s="22">
        <v>9.7222719999999999E-2</v>
      </c>
      <c r="Q52" s="22">
        <f t="shared" si="4"/>
        <v>52.588112459999998</v>
      </c>
      <c r="R52" s="72"/>
      <c r="S52" s="7">
        <f t="shared" si="7"/>
        <v>0.43885416533164534</v>
      </c>
      <c r="T52" s="7">
        <f t="shared" si="7"/>
        <v>0.22497559727018199</v>
      </c>
      <c r="U52" s="7">
        <f t="shared" si="7"/>
        <v>0.19951480627833129</v>
      </c>
      <c r="V52" s="7">
        <f t="shared" si="7"/>
        <v>0.13480667261811816</v>
      </c>
      <c r="W52" s="7">
        <f t="shared" si="7"/>
        <v>1.8487585017231858E-3</v>
      </c>
      <c r="X52" s="7">
        <f t="shared" si="5"/>
        <v>1</v>
      </c>
    </row>
    <row r="53" spans="2:24">
      <c r="B53" s="322">
        <v>38657</v>
      </c>
      <c r="C53" s="90"/>
      <c r="D53" s="22">
        <f>'3.2.2'!D53</f>
        <v>225.52471259999999</v>
      </c>
      <c r="E53" s="22">
        <f>'3.2.2'!G53</f>
        <v>50.09722919</v>
      </c>
      <c r="F53" s="22">
        <f t="shared" si="1"/>
        <v>275.62194178999999</v>
      </c>
      <c r="G53" s="72"/>
      <c r="H53" s="6">
        <f t="shared" si="6"/>
        <v>0.81823932860842497</v>
      </c>
      <c r="I53" s="6">
        <f t="shared" si="2"/>
        <v>0.18176067139157501</v>
      </c>
      <c r="J53" s="6">
        <f t="shared" si="3"/>
        <v>1</v>
      </c>
      <c r="K53" s="72"/>
      <c r="L53" s="22">
        <v>16.440709119999998</v>
      </c>
      <c r="M53" s="22">
        <v>13.418324460000001</v>
      </c>
      <c r="N53" s="22">
        <v>15.62449576</v>
      </c>
      <c r="O53" s="22">
        <v>4.4385478200000001</v>
      </c>
      <c r="P53" s="22">
        <v>6.9886960000000012E-2</v>
      </c>
      <c r="Q53" s="22">
        <f t="shared" si="4"/>
        <v>49.991964119999999</v>
      </c>
      <c r="R53" s="72"/>
      <c r="S53" s="7">
        <f t="shared" si="7"/>
        <v>0.32886703712092513</v>
      </c>
      <c r="T53" s="7">
        <f t="shared" si="7"/>
        <v>0.26840962735112478</v>
      </c>
      <c r="U53" s="7">
        <f t="shared" si="7"/>
        <v>0.31254014590215307</v>
      </c>
      <c r="V53" s="7">
        <f t="shared" si="7"/>
        <v>8.8785225748397742E-2</v>
      </c>
      <c r="W53" s="7">
        <f t="shared" si="7"/>
        <v>1.3979638773992625E-3</v>
      </c>
      <c r="X53" s="7">
        <f t="shared" si="5"/>
        <v>1</v>
      </c>
    </row>
    <row r="54" spans="2:24">
      <c r="B54" s="322">
        <v>38687</v>
      </c>
      <c r="C54" s="90"/>
      <c r="D54" s="22">
        <f>'3.2.2'!D54</f>
        <v>220.12801049999999</v>
      </c>
      <c r="E54" s="22">
        <f>'3.2.2'!G54</f>
        <v>76.331232710000009</v>
      </c>
      <c r="F54" s="22">
        <f t="shared" si="1"/>
        <v>296.45924321000001</v>
      </c>
      <c r="G54" s="72"/>
      <c r="H54" s="6">
        <f t="shared" si="6"/>
        <v>0.74252368762902765</v>
      </c>
      <c r="I54" s="6">
        <f t="shared" si="2"/>
        <v>0.25747631237097229</v>
      </c>
      <c r="J54" s="6">
        <f t="shared" si="3"/>
        <v>1</v>
      </c>
      <c r="K54" s="72"/>
      <c r="L54" s="22">
        <v>19.180098740000002</v>
      </c>
      <c r="M54" s="22">
        <v>26.107093480000003</v>
      </c>
      <c r="N54" s="22">
        <v>22.405526129999998</v>
      </c>
      <c r="O54" s="22">
        <v>8.5749359999999992</v>
      </c>
      <c r="P54" s="22">
        <v>5.5313290000000001E-2</v>
      </c>
      <c r="Q54" s="22">
        <f t="shared" si="4"/>
        <v>76.322967640000002</v>
      </c>
      <c r="R54" s="72"/>
      <c r="S54" s="7">
        <f t="shared" si="7"/>
        <v>0.25130179463760693</v>
      </c>
      <c r="T54" s="7">
        <f t="shared" si="7"/>
        <v>0.34206077524581963</v>
      </c>
      <c r="U54" s="7">
        <f t="shared" si="7"/>
        <v>0.29356204066490615</v>
      </c>
      <c r="V54" s="7">
        <f t="shared" si="7"/>
        <v>0.11235066278405523</v>
      </c>
      <c r="W54" s="7">
        <f t="shared" si="7"/>
        <v>7.2472666761205621E-4</v>
      </c>
      <c r="X54" s="7">
        <f t="shared" si="5"/>
        <v>1.0000000000000002</v>
      </c>
    </row>
    <row r="55" spans="2:24">
      <c r="B55" s="322">
        <v>38718</v>
      </c>
      <c r="C55" s="90"/>
      <c r="D55" s="22">
        <f>'3.2.2'!D55</f>
        <v>238.8360916</v>
      </c>
      <c r="E55" s="22">
        <f>'3.2.2'!G55</f>
        <v>82.563871509999998</v>
      </c>
      <c r="F55" s="22">
        <f t="shared" si="1"/>
        <v>321.39996310999999</v>
      </c>
      <c r="G55" s="72"/>
      <c r="H55" s="6">
        <f t="shared" si="6"/>
        <v>0.74311175797570861</v>
      </c>
      <c r="I55" s="6">
        <f t="shared" si="2"/>
        <v>0.25688824202429139</v>
      </c>
      <c r="J55" s="6">
        <f t="shared" si="3"/>
        <v>1</v>
      </c>
      <c r="K55" s="72"/>
      <c r="L55" s="22">
        <v>26.188761670000002</v>
      </c>
      <c r="M55" s="22">
        <v>28.354125499999999</v>
      </c>
      <c r="N55" s="22">
        <v>21.802529929999999</v>
      </c>
      <c r="O55" s="22">
        <v>6.1418355199999999</v>
      </c>
      <c r="P55" s="22">
        <v>7.6353820000000003E-2</v>
      </c>
      <c r="Q55" s="22">
        <f t="shared" si="4"/>
        <v>82.563606439999987</v>
      </c>
      <c r="R55" s="72"/>
      <c r="S55" s="7">
        <f t="shared" si="7"/>
        <v>0.31719498213818587</v>
      </c>
      <c r="T55" s="7">
        <f t="shared" si="7"/>
        <v>0.34342159605885553</v>
      </c>
      <c r="U55" s="7">
        <f t="shared" si="7"/>
        <v>0.26406949587218154</v>
      </c>
      <c r="V55" s="7">
        <f t="shared" si="7"/>
        <v>7.4389138081841777E-2</v>
      </c>
      <c r="W55" s="7">
        <f t="shared" si="7"/>
        <v>9.2478784893544207E-4</v>
      </c>
      <c r="X55" s="7">
        <f t="shared" si="5"/>
        <v>1.0000000000000002</v>
      </c>
    </row>
    <row r="56" spans="2:24">
      <c r="B56" s="322">
        <v>38749</v>
      </c>
      <c r="C56" s="90"/>
      <c r="D56" s="22">
        <f>'3.2.2'!D56</f>
        <v>232.76836830000002</v>
      </c>
      <c r="E56" s="22">
        <f>'3.2.2'!G56</f>
        <v>72.846147900000005</v>
      </c>
      <c r="F56" s="22">
        <f t="shared" si="1"/>
        <v>305.61451620000003</v>
      </c>
      <c r="G56" s="72"/>
      <c r="H56" s="6">
        <f t="shared" si="6"/>
        <v>0.76164041942193583</v>
      </c>
      <c r="I56" s="6">
        <f t="shared" si="2"/>
        <v>0.23835958057806417</v>
      </c>
      <c r="J56" s="6">
        <f t="shared" si="3"/>
        <v>1</v>
      </c>
      <c r="K56" s="72"/>
      <c r="L56" s="22">
        <v>25.489201449999999</v>
      </c>
      <c r="M56" s="22">
        <v>26.18322491</v>
      </c>
      <c r="N56" s="22">
        <v>14.944789050000001</v>
      </c>
      <c r="O56" s="22">
        <v>6.1816465100000002</v>
      </c>
      <c r="P56" s="22">
        <v>3.3004019999999995E-2</v>
      </c>
      <c r="Q56" s="22">
        <f t="shared" si="4"/>
        <v>72.831865940000014</v>
      </c>
      <c r="R56" s="72"/>
      <c r="S56" s="7">
        <f t="shared" si="7"/>
        <v>0.34997320363861589</v>
      </c>
      <c r="T56" s="7">
        <f t="shared" si="7"/>
        <v>0.35950232184865527</v>
      </c>
      <c r="U56" s="7">
        <f t="shared" si="7"/>
        <v>0.20519574580598748</v>
      </c>
      <c r="V56" s="7">
        <f t="shared" si="7"/>
        <v>8.4875575137571421E-2</v>
      </c>
      <c r="W56" s="7">
        <f t="shared" si="7"/>
        <v>4.5315356916969838E-4</v>
      </c>
      <c r="X56" s="7">
        <f t="shared" si="5"/>
        <v>0.99999999999999967</v>
      </c>
    </row>
    <row r="57" spans="2:24">
      <c r="B57" s="322">
        <v>38777</v>
      </c>
      <c r="C57" s="90"/>
      <c r="D57" s="22">
        <f>'3.2.2'!D57</f>
        <v>243.59205700000001</v>
      </c>
      <c r="E57" s="22">
        <f>'3.2.2'!G57</f>
        <v>63.226771849999999</v>
      </c>
      <c r="F57" s="22">
        <f t="shared" si="1"/>
        <v>306.81882884999999</v>
      </c>
      <c r="G57" s="72"/>
      <c r="H57" s="6">
        <f t="shared" si="6"/>
        <v>0.79392799298862204</v>
      </c>
      <c r="I57" s="6">
        <f t="shared" si="2"/>
        <v>0.20607200701137804</v>
      </c>
      <c r="J57" s="6">
        <f t="shared" si="3"/>
        <v>1</v>
      </c>
      <c r="K57" s="72"/>
      <c r="L57" s="22">
        <v>25.173622519999999</v>
      </c>
      <c r="M57" s="22">
        <v>22.898670070000001</v>
      </c>
      <c r="N57" s="22">
        <v>8.9031251999999999</v>
      </c>
      <c r="O57" s="22">
        <v>6.1947921199999998</v>
      </c>
      <c r="P57" s="22">
        <v>5.6296870000000006E-2</v>
      </c>
      <c r="Q57" s="22">
        <f t="shared" si="4"/>
        <v>63.226506780000001</v>
      </c>
      <c r="R57" s="72"/>
      <c r="S57" s="7">
        <f t="shared" si="7"/>
        <v>0.39814982357941991</v>
      </c>
      <c r="T57" s="7">
        <f t="shared" si="7"/>
        <v>0.36216883133647004</v>
      </c>
      <c r="U57" s="7">
        <f t="shared" si="7"/>
        <v>0.14081317557174081</v>
      </c>
      <c r="V57" s="7">
        <f t="shared" si="7"/>
        <v>9.7977769696420344E-2</v>
      </c>
      <c r="W57" s="7">
        <f t="shared" si="7"/>
        <v>8.9039981594883871E-4</v>
      </c>
      <c r="X57" s="7">
        <f t="shared" si="5"/>
        <v>1</v>
      </c>
    </row>
    <row r="58" spans="2:24">
      <c r="B58" s="322">
        <v>38808</v>
      </c>
      <c r="C58" s="90"/>
      <c r="D58" s="22">
        <f>'3.2.2'!D58</f>
        <v>247.3210904</v>
      </c>
      <c r="E58" s="22">
        <f>'3.2.2'!G58</f>
        <v>59.076134019999998</v>
      </c>
      <c r="F58" s="22">
        <f t="shared" si="1"/>
        <v>306.39722441999999</v>
      </c>
      <c r="G58" s="72"/>
      <c r="H58" s="6">
        <f t="shared" si="6"/>
        <v>0.80719102749109695</v>
      </c>
      <c r="I58" s="6">
        <f t="shared" si="2"/>
        <v>0.19280897250890311</v>
      </c>
      <c r="J58" s="6">
        <f t="shared" si="3"/>
        <v>1</v>
      </c>
      <c r="K58" s="72"/>
      <c r="L58" s="22">
        <v>21.695448550000002</v>
      </c>
      <c r="M58" s="22">
        <v>28.15608503</v>
      </c>
      <c r="N58" s="22">
        <v>4.34667783</v>
      </c>
      <c r="O58" s="22">
        <v>4.8637991999999999</v>
      </c>
      <c r="P58" s="22">
        <v>1.3813209999999999E-2</v>
      </c>
      <c r="Q58" s="22">
        <f t="shared" si="4"/>
        <v>59.075823820000004</v>
      </c>
      <c r="R58" s="72"/>
      <c r="S58" s="7">
        <f t="shared" si="7"/>
        <v>0.36724749901253262</v>
      </c>
      <c r="T58" s="7">
        <f t="shared" si="7"/>
        <v>0.4766092660136178</v>
      </c>
      <c r="U58" s="7">
        <f t="shared" si="7"/>
        <v>7.3577946932133015E-2</v>
      </c>
      <c r="V58" s="7">
        <f t="shared" si="7"/>
        <v>8.2331466334175277E-2</v>
      </c>
      <c r="W58" s="7">
        <f t="shared" si="7"/>
        <v>2.3382170754127622E-4</v>
      </c>
      <c r="X58" s="7">
        <f t="shared" si="5"/>
        <v>1</v>
      </c>
    </row>
    <row r="59" spans="2:24">
      <c r="B59" s="322">
        <v>38838</v>
      </c>
      <c r="C59" s="90"/>
      <c r="D59" s="22">
        <f>'3.2.2'!D59</f>
        <v>249.20661230000002</v>
      </c>
      <c r="E59" s="22">
        <f>'3.2.2'!G59</f>
        <v>53.902796960000003</v>
      </c>
      <c r="F59" s="22">
        <f t="shared" si="1"/>
        <v>303.10940926000001</v>
      </c>
      <c r="G59" s="72"/>
      <c r="H59" s="6">
        <f t="shared" si="6"/>
        <v>0.82216719338539745</v>
      </c>
      <c r="I59" s="6">
        <f t="shared" si="2"/>
        <v>0.17783280661460255</v>
      </c>
      <c r="J59" s="6">
        <f t="shared" si="3"/>
        <v>1</v>
      </c>
      <c r="K59" s="72"/>
      <c r="L59" s="22">
        <v>19.690457300000002</v>
      </c>
      <c r="M59" s="22">
        <v>23.251328609999998</v>
      </c>
      <c r="N59" s="22">
        <v>5.1538869700000003</v>
      </c>
      <c r="O59" s="22">
        <v>5.7916188699999998</v>
      </c>
      <c r="P59" s="22">
        <v>1.5240139999999999E-2</v>
      </c>
      <c r="Q59" s="22">
        <f t="shared" si="4"/>
        <v>53.902531890000006</v>
      </c>
      <c r="R59" s="72"/>
      <c r="S59" s="7">
        <f t="shared" si="7"/>
        <v>0.36529744725503283</v>
      </c>
      <c r="T59" s="7">
        <f t="shared" si="7"/>
        <v>0.43135874688501569</v>
      </c>
      <c r="U59" s="7">
        <f t="shared" si="7"/>
        <v>9.5614932903664754E-2</v>
      </c>
      <c r="V59" s="7">
        <f t="shared" si="7"/>
        <v>0.10744613781443652</v>
      </c>
      <c r="W59" s="7">
        <f t="shared" si="7"/>
        <v>2.8273514185012425E-4</v>
      </c>
      <c r="X59" s="7">
        <f t="shared" si="5"/>
        <v>1</v>
      </c>
    </row>
    <row r="60" spans="2:24">
      <c r="B60" s="322">
        <v>38869</v>
      </c>
      <c r="C60" s="90"/>
      <c r="D60" s="22">
        <f>'3.2.2'!D60</f>
        <v>258.42297789999998</v>
      </c>
      <c r="E60" s="22">
        <f>'3.2.2'!G60</f>
        <v>54.813544719999996</v>
      </c>
      <c r="F60" s="22">
        <f t="shared" si="1"/>
        <v>313.23652261999996</v>
      </c>
      <c r="G60" s="72"/>
      <c r="H60" s="6">
        <f t="shared" si="6"/>
        <v>0.8250090881436053</v>
      </c>
      <c r="I60" s="6">
        <f t="shared" si="2"/>
        <v>0.1749909118563947</v>
      </c>
      <c r="J60" s="6">
        <f t="shared" si="3"/>
        <v>1</v>
      </c>
      <c r="K60" s="72"/>
      <c r="L60" s="22">
        <v>27.20191196</v>
      </c>
      <c r="M60" s="22">
        <v>15.035381189999999</v>
      </c>
      <c r="N60" s="22">
        <v>10.84939834</v>
      </c>
      <c r="O60" s="22">
        <v>1.6854448799999999</v>
      </c>
      <c r="P60" s="22">
        <v>4.1143279999999997E-2</v>
      </c>
      <c r="Q60" s="22">
        <f t="shared" si="4"/>
        <v>54.813279649999998</v>
      </c>
      <c r="R60" s="72"/>
      <c r="S60" s="7">
        <f t="shared" si="7"/>
        <v>0.49626499515615102</v>
      </c>
      <c r="T60" s="7">
        <f t="shared" si="7"/>
        <v>0.27430179850586628</v>
      </c>
      <c r="U60" s="7">
        <f t="shared" si="7"/>
        <v>0.19793375636847158</v>
      </c>
      <c r="V60" s="7">
        <f t="shared" si="7"/>
        <v>3.074884208283275E-2</v>
      </c>
      <c r="W60" s="7">
        <f t="shared" si="7"/>
        <v>7.5060788667842462E-4</v>
      </c>
      <c r="X60" s="7">
        <f t="shared" si="5"/>
        <v>1</v>
      </c>
    </row>
    <row r="61" spans="2:24">
      <c r="B61" s="322">
        <v>38899</v>
      </c>
      <c r="C61" s="90"/>
      <c r="D61" s="22">
        <f>'3.2.2'!D61</f>
        <v>268.55783689999998</v>
      </c>
      <c r="E61" s="22">
        <f>'3.2.2'!G61</f>
        <v>52.492825340000003</v>
      </c>
      <c r="F61" s="22">
        <f t="shared" si="1"/>
        <v>321.05066224000001</v>
      </c>
      <c r="G61" s="72"/>
      <c r="H61" s="6">
        <f t="shared" si="6"/>
        <v>0.83649675420772296</v>
      </c>
      <c r="I61" s="6">
        <f t="shared" si="2"/>
        <v>0.16350324579227693</v>
      </c>
      <c r="J61" s="6">
        <f t="shared" si="3"/>
        <v>0.99999999999999989</v>
      </c>
      <c r="K61" s="72"/>
      <c r="L61" s="22">
        <v>16.12158698</v>
      </c>
      <c r="M61" s="22">
        <v>16.273383800000001</v>
      </c>
      <c r="N61" s="22">
        <v>18.253129999999999</v>
      </c>
      <c r="O61" s="22">
        <v>1.8316393500000001</v>
      </c>
      <c r="P61" s="22">
        <v>1.2820139999999999E-2</v>
      </c>
      <c r="Q61" s="22">
        <f t="shared" si="4"/>
        <v>52.492560270000006</v>
      </c>
      <c r="R61" s="72"/>
      <c r="S61" s="7">
        <f t="shared" si="7"/>
        <v>0.30712136914406973</v>
      </c>
      <c r="T61" s="7">
        <f t="shared" si="7"/>
        <v>0.31001314693542187</v>
      </c>
      <c r="U61" s="7">
        <f t="shared" si="7"/>
        <v>0.34772794289540176</v>
      </c>
      <c r="V61" s="7">
        <f t="shared" si="7"/>
        <v>3.4893313272943927E-2</v>
      </c>
      <c r="W61" s="7">
        <f t="shared" si="7"/>
        <v>2.442277521625637E-4</v>
      </c>
      <c r="X61" s="7">
        <f t="shared" si="5"/>
        <v>1</v>
      </c>
    </row>
    <row r="62" spans="2:24">
      <c r="B62" s="322">
        <v>38930</v>
      </c>
      <c r="C62" s="90"/>
      <c r="D62" s="22">
        <f>'3.2.2'!D62</f>
        <v>263.93733309999999</v>
      </c>
      <c r="E62" s="22">
        <f>'3.2.2'!G62</f>
        <v>56.229268359999999</v>
      </c>
      <c r="F62" s="22">
        <f t="shared" si="1"/>
        <v>320.16660145999998</v>
      </c>
      <c r="G62" s="72"/>
      <c r="H62" s="6">
        <f t="shared" si="6"/>
        <v>0.82437497195651432</v>
      </c>
      <c r="I62" s="6">
        <f t="shared" si="2"/>
        <v>0.17562502804348568</v>
      </c>
      <c r="J62" s="6">
        <f t="shared" si="3"/>
        <v>1</v>
      </c>
      <c r="K62" s="72"/>
      <c r="L62" s="22">
        <v>20.245598649999998</v>
      </c>
      <c r="M62" s="22">
        <v>23.078533499999999</v>
      </c>
      <c r="N62" s="22">
        <v>10.61685082</v>
      </c>
      <c r="O62" s="22">
        <v>2.2573065300000001</v>
      </c>
      <c r="P62" s="22">
        <v>3.097886E-2</v>
      </c>
      <c r="Q62" s="22">
        <f t="shared" si="4"/>
        <v>56.229268359999992</v>
      </c>
      <c r="R62" s="72"/>
      <c r="S62" s="7">
        <f t="shared" si="7"/>
        <v>0.36005445634434358</v>
      </c>
      <c r="T62" s="7">
        <f t="shared" si="7"/>
        <v>0.41043631142847048</v>
      </c>
      <c r="U62" s="7">
        <f t="shared" si="7"/>
        <v>0.18881360418967402</v>
      </c>
      <c r="V62" s="7">
        <f t="shared" si="7"/>
        <v>4.0144689693415753E-2</v>
      </c>
      <c r="W62" s="7">
        <f t="shared" si="7"/>
        <v>5.5093834409621339E-4</v>
      </c>
      <c r="X62" s="7">
        <f t="shared" si="5"/>
        <v>1</v>
      </c>
    </row>
    <row r="63" spans="2:24">
      <c r="B63" s="322">
        <v>38961</v>
      </c>
      <c r="C63" s="90"/>
      <c r="D63" s="22">
        <f>'3.2.2'!D63</f>
        <v>266.20432899999997</v>
      </c>
      <c r="E63" s="22">
        <f>'3.2.2'!G63</f>
        <v>58.762055889999999</v>
      </c>
      <c r="F63" s="22">
        <f t="shared" si="1"/>
        <v>324.96638488999997</v>
      </c>
      <c r="G63" s="72"/>
      <c r="H63" s="6">
        <f t="shared" si="6"/>
        <v>0.81917497125159344</v>
      </c>
      <c r="I63" s="6">
        <f t="shared" si="2"/>
        <v>0.18082502874840656</v>
      </c>
      <c r="J63" s="6">
        <f t="shared" si="3"/>
        <v>1</v>
      </c>
      <c r="K63" s="72"/>
      <c r="L63" s="22">
        <v>16.992461250000002</v>
      </c>
      <c r="M63" s="22">
        <v>32.777636560000005</v>
      </c>
      <c r="N63" s="22">
        <v>6.9541014199999998</v>
      </c>
      <c r="O63" s="22">
        <v>1.9809969999999999</v>
      </c>
      <c r="P63" s="22">
        <v>5.4765010000000003E-2</v>
      </c>
      <c r="Q63" s="22">
        <f t="shared" si="4"/>
        <v>58.75996124000001</v>
      </c>
      <c r="R63" s="72"/>
      <c r="S63" s="7">
        <f t="shared" si="7"/>
        <v>0.28918435089832267</v>
      </c>
      <c r="T63" s="7">
        <f t="shared" si="7"/>
        <v>0.55782263752902361</v>
      </c>
      <c r="U63" s="7">
        <f t="shared" si="7"/>
        <v>0.11834761754856458</v>
      </c>
      <c r="V63" s="7">
        <f t="shared" si="7"/>
        <v>3.3713381666621391E-2</v>
      </c>
      <c r="W63" s="7">
        <f t="shared" si="7"/>
        <v>9.3201235746764757E-4</v>
      </c>
      <c r="X63" s="7">
        <f t="shared" si="5"/>
        <v>1</v>
      </c>
    </row>
    <row r="64" spans="2:24">
      <c r="B64" s="322">
        <v>38991</v>
      </c>
      <c r="C64" s="90"/>
      <c r="D64" s="22">
        <f>'3.2.2'!D64</f>
        <v>273.40808089999996</v>
      </c>
      <c r="E64" s="22">
        <f>'3.2.2'!G64</f>
        <v>55.936178829999996</v>
      </c>
      <c r="F64" s="22">
        <f t="shared" si="1"/>
        <v>329.34425972999998</v>
      </c>
      <c r="G64" s="72"/>
      <c r="H64" s="6">
        <f t="shared" si="6"/>
        <v>0.83015893801866436</v>
      </c>
      <c r="I64" s="6">
        <f t="shared" si="2"/>
        <v>0.16984106198133553</v>
      </c>
      <c r="J64" s="6">
        <f t="shared" si="3"/>
        <v>0.99999999999999989</v>
      </c>
      <c r="K64" s="72"/>
      <c r="L64" s="22">
        <v>25.614183649999998</v>
      </c>
      <c r="M64" s="22">
        <v>25.201522899999997</v>
      </c>
      <c r="N64" s="22">
        <v>3.0492662599999996</v>
      </c>
      <c r="O64" s="22">
        <v>2.0285949599999999</v>
      </c>
      <c r="P64" s="22">
        <v>4.0516410000000003E-2</v>
      </c>
      <c r="Q64" s="22">
        <f t="shared" si="4"/>
        <v>55.934084179999999</v>
      </c>
      <c r="R64" s="72"/>
      <c r="S64" s="7">
        <f t="shared" si="7"/>
        <v>0.45793515752526975</v>
      </c>
      <c r="T64" s="7">
        <f t="shared" si="7"/>
        <v>0.45055753159200107</v>
      </c>
      <c r="U64" s="7">
        <f t="shared" si="7"/>
        <v>5.4515351501729002E-2</v>
      </c>
      <c r="V64" s="7">
        <f t="shared" si="7"/>
        <v>3.6267599438507513E-2</v>
      </c>
      <c r="W64" s="7">
        <f t="shared" si="7"/>
        <v>7.2435994249258132E-4</v>
      </c>
      <c r="X64" s="7">
        <f t="shared" si="5"/>
        <v>1</v>
      </c>
    </row>
    <row r="65" spans="2:24">
      <c r="B65" s="322">
        <v>39022</v>
      </c>
      <c r="C65" s="90"/>
      <c r="D65" s="22">
        <f>'3.2.2'!D65</f>
        <v>258.52499169999999</v>
      </c>
      <c r="E65" s="22">
        <f>'3.2.2'!G65</f>
        <v>75.790186800000001</v>
      </c>
      <c r="F65" s="22">
        <f t="shared" si="1"/>
        <v>334.3151785</v>
      </c>
      <c r="G65" s="72"/>
      <c r="H65" s="6">
        <f t="shared" si="6"/>
        <v>0.77329720074316033</v>
      </c>
      <c r="I65" s="6">
        <f t="shared" si="2"/>
        <v>0.22670279925683962</v>
      </c>
      <c r="J65" s="6">
        <f t="shared" si="3"/>
        <v>1</v>
      </c>
      <c r="K65" s="72"/>
      <c r="L65" s="22">
        <v>30.804759509999997</v>
      </c>
      <c r="M65" s="22">
        <v>38.025990960000001</v>
      </c>
      <c r="N65" s="22">
        <v>3.8401239199999999</v>
      </c>
      <c r="O65" s="22">
        <v>2.9802091499999999</v>
      </c>
      <c r="P65" s="22">
        <v>0.13910326000000001</v>
      </c>
      <c r="Q65" s="22">
        <f t="shared" si="4"/>
        <v>75.790186799999987</v>
      </c>
      <c r="R65" s="72"/>
      <c r="S65" s="7">
        <f t="shared" si="7"/>
        <v>0.40644786364347635</v>
      </c>
      <c r="T65" s="7">
        <f t="shared" si="7"/>
        <v>0.50172710433272094</v>
      </c>
      <c r="U65" s="7">
        <f t="shared" si="7"/>
        <v>5.0667824980212356E-2</v>
      </c>
      <c r="V65" s="7">
        <f t="shared" si="7"/>
        <v>3.9321834076809538E-2</v>
      </c>
      <c r="W65" s="7">
        <f t="shared" si="7"/>
        <v>1.8353729667809715E-3</v>
      </c>
      <c r="X65" s="7">
        <f t="shared" si="5"/>
        <v>1.0000000000000002</v>
      </c>
    </row>
    <row r="66" spans="2:24">
      <c r="B66" s="322">
        <v>39052</v>
      </c>
      <c r="C66" s="90"/>
      <c r="D66" s="22">
        <f>'3.2.2'!D66</f>
        <v>244.91990040000002</v>
      </c>
      <c r="E66" s="22">
        <f>'3.2.2'!G66</f>
        <v>61.30713514</v>
      </c>
      <c r="F66" s="22">
        <f t="shared" si="1"/>
        <v>306.22703554000003</v>
      </c>
      <c r="G66" s="72"/>
      <c r="H66" s="6">
        <f t="shared" si="6"/>
        <v>0.79979842396380463</v>
      </c>
      <c r="I66" s="6">
        <f t="shared" si="2"/>
        <v>0.20020157603619532</v>
      </c>
      <c r="J66" s="6">
        <f t="shared" si="3"/>
        <v>1</v>
      </c>
      <c r="K66" s="72"/>
      <c r="L66" s="22">
        <v>20.984363590000001</v>
      </c>
      <c r="M66" s="22">
        <v>33.299001910000001</v>
      </c>
      <c r="N66" s="22">
        <v>3.9242919600000001</v>
      </c>
      <c r="O66" s="22">
        <v>3.0658915099999997</v>
      </c>
      <c r="P66" s="22">
        <v>3.3586169999999999E-2</v>
      </c>
      <c r="Q66" s="22">
        <f t="shared" si="4"/>
        <v>61.30713514</v>
      </c>
      <c r="R66" s="72"/>
      <c r="S66" s="7">
        <f t="shared" si="7"/>
        <v>0.34228256698148496</v>
      </c>
      <c r="T66" s="7">
        <f t="shared" si="7"/>
        <v>0.54315051313291562</v>
      </c>
      <c r="U66" s="7">
        <f t="shared" si="7"/>
        <v>6.4010362758568792E-2</v>
      </c>
      <c r="V66" s="7">
        <f t="shared" si="7"/>
        <v>5.0008722524691109E-2</v>
      </c>
      <c r="W66" s="7">
        <f t="shared" si="7"/>
        <v>5.4783460233956709E-4</v>
      </c>
      <c r="X66" s="7">
        <f t="shared" si="5"/>
        <v>1</v>
      </c>
    </row>
    <row r="67" spans="2:24">
      <c r="B67" s="322">
        <v>39083</v>
      </c>
      <c r="C67" s="90"/>
      <c r="D67" s="22">
        <f>'3.2.2'!D67</f>
        <v>238.26284909999998</v>
      </c>
      <c r="E67" s="22">
        <f>'3.2.2'!G67</f>
        <v>45.508883299999994</v>
      </c>
      <c r="F67" s="22">
        <f t="shared" si="1"/>
        <v>283.77173239999996</v>
      </c>
      <c r="G67" s="72"/>
      <c r="H67" s="6">
        <f t="shared" si="6"/>
        <v>0.83962855315041951</v>
      </c>
      <c r="I67" s="6">
        <f t="shared" si="2"/>
        <v>0.16037144684958057</v>
      </c>
      <c r="J67" s="6">
        <f t="shared" si="3"/>
        <v>1</v>
      </c>
      <c r="K67" s="72"/>
      <c r="L67" s="22">
        <v>15.34390075</v>
      </c>
      <c r="M67" s="22">
        <v>19.262432409999999</v>
      </c>
      <c r="N67" s="22">
        <v>7.7408819500000003</v>
      </c>
      <c r="O67" s="22">
        <v>3.0852431299999998</v>
      </c>
      <c r="P67" s="22">
        <v>7.6425060000000003E-2</v>
      </c>
      <c r="Q67" s="22">
        <f t="shared" si="4"/>
        <v>45.508883300000001</v>
      </c>
      <c r="R67" s="72"/>
      <c r="S67" s="7">
        <f t="shared" si="7"/>
        <v>0.33716276114382265</v>
      </c>
      <c r="T67" s="7">
        <f t="shared" si="7"/>
        <v>0.42326752522182848</v>
      </c>
      <c r="U67" s="7">
        <f t="shared" si="7"/>
        <v>0.17009606451934187</v>
      </c>
      <c r="V67" s="7">
        <f t="shared" si="7"/>
        <v>6.7794305337305433E-2</v>
      </c>
      <c r="W67" s="7">
        <f t="shared" si="7"/>
        <v>1.6793437777015284E-3</v>
      </c>
      <c r="X67" s="7">
        <f t="shared" si="5"/>
        <v>1</v>
      </c>
    </row>
    <row r="68" spans="2:24">
      <c r="B68" s="322">
        <v>39114</v>
      </c>
      <c r="C68" s="90"/>
      <c r="D68" s="22">
        <f>'3.2.2'!D68</f>
        <v>245.12094260000001</v>
      </c>
      <c r="E68" s="22">
        <f>'3.2.2'!G68</f>
        <v>46.468844179999998</v>
      </c>
      <c r="F68" s="22">
        <f t="shared" si="1"/>
        <v>291.58978678</v>
      </c>
      <c r="G68" s="72"/>
      <c r="H68" s="6">
        <f t="shared" si="6"/>
        <v>0.8406362421223621</v>
      </c>
      <c r="I68" s="6">
        <f t="shared" si="2"/>
        <v>0.15936375787763796</v>
      </c>
      <c r="J68" s="6">
        <f t="shared" si="3"/>
        <v>1</v>
      </c>
      <c r="K68" s="72"/>
      <c r="L68" s="22">
        <v>15.287483460000001</v>
      </c>
      <c r="M68" s="22">
        <v>23.75609223</v>
      </c>
      <c r="N68" s="22">
        <v>6.5101695099999999</v>
      </c>
      <c r="O68" s="22">
        <v>0.84588549999999996</v>
      </c>
      <c r="P68" s="22">
        <v>6.182112E-2</v>
      </c>
      <c r="Q68" s="22">
        <f t="shared" si="4"/>
        <v>46.461451819999994</v>
      </c>
      <c r="R68" s="72"/>
      <c r="S68" s="7">
        <f t="shared" si="7"/>
        <v>0.3290358536196083</v>
      </c>
      <c r="T68" s="7">
        <f t="shared" si="7"/>
        <v>0.51130757433141283</v>
      </c>
      <c r="U68" s="7">
        <f t="shared" si="7"/>
        <v>0.14011980372937044</v>
      </c>
      <c r="V68" s="7">
        <f t="shared" si="7"/>
        <v>1.8206178818456046E-2</v>
      </c>
      <c r="W68" s="7">
        <f t="shared" si="7"/>
        <v>1.3305895011526141E-3</v>
      </c>
      <c r="X68" s="7">
        <f t="shared" si="5"/>
        <v>1.0000000000000004</v>
      </c>
    </row>
    <row r="69" spans="2:24">
      <c r="B69" s="322">
        <v>39142</v>
      </c>
      <c r="C69" s="90"/>
      <c r="D69" s="22">
        <f>'3.2.2'!D69</f>
        <v>243.15449609999999</v>
      </c>
      <c r="E69" s="22">
        <f>'3.2.2'!G69</f>
        <v>46.856158430000001</v>
      </c>
      <c r="F69" s="22">
        <f t="shared" si="1"/>
        <v>290.01065453000001</v>
      </c>
      <c r="G69" s="72"/>
      <c r="H69" s="6">
        <f t="shared" si="6"/>
        <v>0.83843297583002074</v>
      </c>
      <c r="I69" s="6">
        <f t="shared" si="2"/>
        <v>0.1615670241699792</v>
      </c>
      <c r="J69" s="6">
        <f t="shared" si="3"/>
        <v>1</v>
      </c>
      <c r="K69" s="72"/>
      <c r="L69" s="22">
        <v>25.304425250000001</v>
      </c>
      <c r="M69" s="22">
        <v>13.631085240000001</v>
      </c>
      <c r="N69" s="22">
        <v>6.7914028099999992</v>
      </c>
      <c r="O69" s="22">
        <v>1.0891330299999999</v>
      </c>
      <c r="P69" s="22">
        <v>4.0112099999999998E-2</v>
      </c>
      <c r="Q69" s="22">
        <f t="shared" si="4"/>
        <v>46.856158430000001</v>
      </c>
      <c r="R69" s="72"/>
      <c r="S69" s="7">
        <f t="shared" si="7"/>
        <v>0.54004481156523187</v>
      </c>
      <c r="T69" s="7">
        <f t="shared" si="7"/>
        <v>0.29091341878493815</v>
      </c>
      <c r="U69" s="7">
        <f t="shared" si="7"/>
        <v>0.14494151969683783</v>
      </c>
      <c r="V69" s="7">
        <f t="shared" si="7"/>
        <v>2.3244181053107302E-2</v>
      </c>
      <c r="W69" s="7">
        <f t="shared" si="7"/>
        <v>8.5606889988484273E-4</v>
      </c>
      <c r="X69" s="7">
        <f t="shared" si="5"/>
        <v>1</v>
      </c>
    </row>
    <row r="70" spans="2:24">
      <c r="B70" s="322">
        <v>39173</v>
      </c>
      <c r="C70" s="90"/>
      <c r="D70" s="22">
        <f>'3.2.2'!D70</f>
        <v>236.68318530000002</v>
      </c>
      <c r="E70" s="22">
        <f>'3.2.2'!G70</f>
        <v>40.436982940000007</v>
      </c>
      <c r="F70" s="22">
        <f t="shared" si="1"/>
        <v>277.12016824</v>
      </c>
      <c r="G70" s="72"/>
      <c r="H70" s="6">
        <f t="shared" si="6"/>
        <v>0.85408141458336762</v>
      </c>
      <c r="I70" s="6">
        <f t="shared" si="2"/>
        <v>0.1459185854166325</v>
      </c>
      <c r="J70" s="6">
        <f t="shared" si="3"/>
        <v>1</v>
      </c>
      <c r="K70" s="72"/>
      <c r="L70" s="22">
        <v>19.582041430000004</v>
      </c>
      <c r="M70" s="22">
        <v>11.656801550000001</v>
      </c>
      <c r="N70" s="22">
        <v>8.16756481</v>
      </c>
      <c r="O70" s="22">
        <v>0.95749182999999993</v>
      </c>
      <c r="P70" s="22">
        <v>7.3083320000000007E-2</v>
      </c>
      <c r="Q70" s="22">
        <f t="shared" si="4"/>
        <v>40.436982940000007</v>
      </c>
      <c r="R70" s="72"/>
      <c r="S70" s="7">
        <f t="shared" si="7"/>
        <v>0.48426069420301809</v>
      </c>
      <c r="T70" s="7">
        <f t="shared" si="7"/>
        <v>0.28827080317283432</v>
      </c>
      <c r="U70" s="7">
        <f t="shared" si="7"/>
        <v>0.20198254706882932</v>
      </c>
      <c r="V70" s="7">
        <f t="shared" si="7"/>
        <v>2.3678616958656803E-2</v>
      </c>
      <c r="W70" s="7">
        <f t="shared" si="7"/>
        <v>1.8073385966613858E-3</v>
      </c>
      <c r="X70" s="7">
        <f t="shared" si="5"/>
        <v>0.99999999999999989</v>
      </c>
    </row>
    <row r="71" spans="2:24">
      <c r="B71" s="322">
        <v>39203</v>
      </c>
      <c r="C71" s="90"/>
      <c r="D71" s="22">
        <f>'3.2.2'!D71</f>
        <v>245.7629866</v>
      </c>
      <c r="E71" s="22">
        <f>'3.2.2'!G71</f>
        <v>42.705745869999994</v>
      </c>
      <c r="F71" s="22">
        <f t="shared" si="1"/>
        <v>288.46873247000002</v>
      </c>
      <c r="G71" s="72"/>
      <c r="H71" s="6">
        <f t="shared" si="6"/>
        <v>0.85195710639300815</v>
      </c>
      <c r="I71" s="6">
        <f t="shared" si="2"/>
        <v>0.1480428936069918</v>
      </c>
      <c r="J71" s="6">
        <f t="shared" si="3"/>
        <v>1</v>
      </c>
      <c r="K71" s="72"/>
      <c r="L71" s="22">
        <v>15.528998720000001</v>
      </c>
      <c r="M71" s="22">
        <v>17.92017603</v>
      </c>
      <c r="N71" s="22">
        <v>6.7124731300000002</v>
      </c>
      <c r="O71" s="22">
        <v>2.4999056399999997</v>
      </c>
      <c r="P71" s="22">
        <v>4.2621120000000005E-2</v>
      </c>
      <c r="Q71" s="22">
        <f t="shared" si="4"/>
        <v>42.704174639999998</v>
      </c>
      <c r="R71" s="72"/>
      <c r="S71" s="7">
        <f t="shared" si="7"/>
        <v>0.36364123299211015</v>
      </c>
      <c r="T71" s="7">
        <f t="shared" si="7"/>
        <v>0.4196352272598331</v>
      </c>
      <c r="U71" s="7">
        <f t="shared" si="7"/>
        <v>0.1571854083725244</v>
      </c>
      <c r="V71" s="7">
        <f t="shared" si="7"/>
        <v>5.8540076258923802E-2</v>
      </c>
      <c r="W71" s="7">
        <f t="shared" si="7"/>
        <v>9.9805511660861846E-4</v>
      </c>
      <c r="X71" s="7">
        <f t="shared" si="5"/>
        <v>1</v>
      </c>
    </row>
    <row r="72" spans="2:24">
      <c r="B72" s="322">
        <v>39234</v>
      </c>
      <c r="C72" s="90"/>
      <c r="D72" s="22">
        <f>'3.2.2'!D72</f>
        <v>252.76528719999999</v>
      </c>
      <c r="E72" s="22">
        <f>'3.2.2'!G72</f>
        <v>49.17974633</v>
      </c>
      <c r="F72" s="22">
        <f t="shared" si="1"/>
        <v>301.94503352999999</v>
      </c>
      <c r="G72" s="72"/>
      <c r="H72" s="6">
        <f t="shared" si="6"/>
        <v>0.83712351299491172</v>
      </c>
      <c r="I72" s="6">
        <f t="shared" si="2"/>
        <v>0.16287648700508833</v>
      </c>
      <c r="J72" s="6">
        <f t="shared" si="3"/>
        <v>1</v>
      </c>
      <c r="K72" s="72"/>
      <c r="L72" s="22">
        <v>18.250690089999999</v>
      </c>
      <c r="M72" s="22">
        <v>17.397605189999997</v>
      </c>
      <c r="N72" s="22">
        <v>10.887676859999999</v>
      </c>
      <c r="O72" s="22">
        <v>2.54236935</v>
      </c>
      <c r="P72" s="22">
        <v>8.0904839999999992E-2</v>
      </c>
      <c r="Q72" s="22">
        <f t="shared" si="4"/>
        <v>49.159246330000002</v>
      </c>
      <c r="R72" s="72"/>
      <c r="S72" s="7">
        <f t="shared" si="7"/>
        <v>0.37125650721911707</v>
      </c>
      <c r="T72" s="7">
        <f t="shared" si="7"/>
        <v>0.35390300887064058</v>
      </c>
      <c r="U72" s="7">
        <f t="shared" si="7"/>
        <v>0.22147770099875733</v>
      </c>
      <c r="V72" s="7">
        <f t="shared" si="7"/>
        <v>5.1717012358842643E-2</v>
      </c>
      <c r="W72" s="7">
        <f t="shared" si="7"/>
        <v>1.6457705526422375E-3</v>
      </c>
      <c r="X72" s="7">
        <f t="shared" si="5"/>
        <v>0.99999999999999989</v>
      </c>
    </row>
    <row r="73" spans="2:24">
      <c r="B73" s="322">
        <v>39264</v>
      </c>
      <c r="C73" s="90"/>
      <c r="D73" s="22">
        <f>'3.2.2'!D73</f>
        <v>258.50978450000002</v>
      </c>
      <c r="E73" s="22">
        <f>'3.2.2'!G73</f>
        <v>50.566901080000008</v>
      </c>
      <c r="F73" s="22">
        <f t="shared" si="1"/>
        <v>309.07668558</v>
      </c>
      <c r="G73" s="72"/>
      <c r="H73" s="6">
        <f t="shared" si="6"/>
        <v>0.83639367367645889</v>
      </c>
      <c r="I73" s="6">
        <f t="shared" si="2"/>
        <v>0.16360632632354116</v>
      </c>
      <c r="J73" s="6">
        <f t="shared" si="3"/>
        <v>1</v>
      </c>
      <c r="K73" s="72"/>
      <c r="L73" s="22">
        <v>20.105550730000001</v>
      </c>
      <c r="M73" s="22">
        <v>21.477812780000001</v>
      </c>
      <c r="N73" s="22">
        <v>6.3013224699999997</v>
      </c>
      <c r="O73" s="22">
        <v>2.6011988700000002</v>
      </c>
      <c r="P73" s="22">
        <v>8.1016229999999995E-2</v>
      </c>
      <c r="Q73" s="22">
        <f t="shared" si="4"/>
        <v>50.566901080000001</v>
      </c>
      <c r="R73" s="72"/>
      <c r="S73" s="7">
        <f t="shared" si="7"/>
        <v>0.39760298338614347</v>
      </c>
      <c r="T73" s="7">
        <f t="shared" si="7"/>
        <v>0.42474053820345364</v>
      </c>
      <c r="U73" s="7">
        <f t="shared" si="7"/>
        <v>0.12461357796142013</v>
      </c>
      <c r="V73" s="7">
        <f t="shared" si="7"/>
        <v>5.1440741165545041E-2</v>
      </c>
      <c r="W73" s="7">
        <f t="shared" si="7"/>
        <v>1.6021592834377422E-3</v>
      </c>
      <c r="X73" s="7">
        <f t="shared" si="5"/>
        <v>1</v>
      </c>
    </row>
    <row r="74" spans="2:24">
      <c r="B74" s="322">
        <v>39295</v>
      </c>
      <c r="C74" s="90"/>
      <c r="D74" s="22">
        <f>'3.2.2'!D74</f>
        <v>263.71544510000001</v>
      </c>
      <c r="E74" s="22">
        <f>'3.2.2'!G74</f>
        <v>50.350180049999999</v>
      </c>
      <c r="F74" s="22">
        <f t="shared" si="1"/>
        <v>314.06562515000002</v>
      </c>
      <c r="G74" s="72"/>
      <c r="H74" s="6">
        <f t="shared" si="6"/>
        <v>0.83968261402070854</v>
      </c>
      <c r="I74" s="6">
        <f t="shared" si="2"/>
        <v>0.1603173859792914</v>
      </c>
      <c r="J74" s="6">
        <f t="shared" si="3"/>
        <v>1</v>
      </c>
      <c r="K74" s="72"/>
      <c r="L74" s="22">
        <v>19.189265859999999</v>
      </c>
      <c r="M74" s="22">
        <v>23.045257500000002</v>
      </c>
      <c r="N74" s="22">
        <v>5.5143941700000001</v>
      </c>
      <c r="O74" s="22">
        <v>2.46206587</v>
      </c>
      <c r="P74" s="22">
        <v>0.13919665000000001</v>
      </c>
      <c r="Q74" s="22">
        <f t="shared" si="4"/>
        <v>50.350180050000006</v>
      </c>
      <c r="R74" s="72"/>
      <c r="S74" s="7">
        <f t="shared" si="7"/>
        <v>0.38111613187766541</v>
      </c>
      <c r="T74" s="7">
        <f t="shared" si="7"/>
        <v>0.45769960459158276</v>
      </c>
      <c r="U74" s="7">
        <f t="shared" si="7"/>
        <v>0.1095208431136484</v>
      </c>
      <c r="V74" s="7">
        <f t="shared" si="7"/>
        <v>4.8898849369655821E-2</v>
      </c>
      <c r="W74" s="7">
        <f t="shared" si="7"/>
        <v>2.764571047447525E-3</v>
      </c>
      <c r="X74" s="7">
        <f t="shared" si="5"/>
        <v>0.99999999999999989</v>
      </c>
    </row>
    <row r="75" spans="2:24">
      <c r="B75" s="322">
        <v>39326</v>
      </c>
      <c r="C75" s="90"/>
      <c r="D75" s="22">
        <f>'3.2.2'!D75</f>
        <v>272.84210769999999</v>
      </c>
      <c r="E75" s="22">
        <f>'3.2.2'!G75</f>
        <v>51.043513689999997</v>
      </c>
      <c r="F75" s="22">
        <f t="shared" si="1"/>
        <v>323.88562138999998</v>
      </c>
      <c r="G75" s="72"/>
      <c r="H75" s="6">
        <f t="shared" si="6"/>
        <v>0.84240265600263542</v>
      </c>
      <c r="I75" s="6">
        <f t="shared" si="2"/>
        <v>0.15759734399736453</v>
      </c>
      <c r="J75" s="6">
        <f t="shared" si="3"/>
        <v>1</v>
      </c>
      <c r="K75" s="72"/>
      <c r="L75" s="22">
        <v>26.84518941</v>
      </c>
      <c r="M75" s="22">
        <v>16.795957580000003</v>
      </c>
      <c r="N75" s="22">
        <v>4.7956389699999997</v>
      </c>
      <c r="O75" s="22">
        <v>2.5119111600000004</v>
      </c>
      <c r="P75" s="22">
        <v>9.0703389999999995E-2</v>
      </c>
      <c r="Q75" s="22">
        <f t="shared" si="4"/>
        <v>51.039400510000007</v>
      </c>
      <c r="R75" s="72"/>
      <c r="S75" s="7">
        <f t="shared" si="7"/>
        <v>0.52596992013533339</v>
      </c>
      <c r="T75" s="7">
        <f t="shared" si="7"/>
        <v>0.32907826918361271</v>
      </c>
      <c r="U75" s="7">
        <f t="shared" si="7"/>
        <v>9.3959547370867008E-2</v>
      </c>
      <c r="V75" s="7">
        <f t="shared" si="7"/>
        <v>4.9215138400927116E-2</v>
      </c>
      <c r="W75" s="7">
        <f t="shared" si="7"/>
        <v>1.7771249092596363E-3</v>
      </c>
      <c r="X75" s="7">
        <f t="shared" si="5"/>
        <v>0.99999999999999989</v>
      </c>
    </row>
    <row r="76" spans="2:24">
      <c r="B76" s="322">
        <v>39356</v>
      </c>
      <c r="C76" s="90"/>
      <c r="D76" s="22">
        <f>'3.2.2'!D76</f>
        <v>272.8891428</v>
      </c>
      <c r="E76" s="22">
        <f>'3.2.2'!G76</f>
        <v>42.957653829999998</v>
      </c>
      <c r="F76" s="22">
        <f t="shared" si="1"/>
        <v>315.84679662999997</v>
      </c>
      <c r="G76" s="72"/>
      <c r="H76" s="6">
        <f t="shared" si="6"/>
        <v>0.86399211805107246</v>
      </c>
      <c r="I76" s="6">
        <f t="shared" si="2"/>
        <v>0.13600788194892766</v>
      </c>
      <c r="J76" s="6">
        <f t="shared" si="3"/>
        <v>1</v>
      </c>
      <c r="K76" s="72"/>
      <c r="L76" s="22">
        <v>20.491956310000003</v>
      </c>
      <c r="M76" s="22">
        <v>15.102724439999999</v>
      </c>
      <c r="N76" s="22">
        <v>4.2159137699999993</v>
      </c>
      <c r="O76" s="22">
        <v>3.0644636000000003</v>
      </c>
      <c r="P76" s="22">
        <v>8.2595710000000003E-2</v>
      </c>
      <c r="Q76" s="22">
        <f t="shared" si="4"/>
        <v>42.957653830000005</v>
      </c>
      <c r="R76" s="72"/>
      <c r="S76" s="7">
        <f t="shared" si="7"/>
        <v>0.4770268970250231</v>
      </c>
      <c r="T76" s="7">
        <f t="shared" si="7"/>
        <v>0.35157237636318084</v>
      </c>
      <c r="U76" s="7">
        <f t="shared" si="7"/>
        <v>9.8141155163733923E-2</v>
      </c>
      <c r="V76" s="7">
        <f t="shared" si="7"/>
        <v>7.1336847494680791E-2</v>
      </c>
      <c r="W76" s="7">
        <f t="shared" si="7"/>
        <v>1.9227239533812313E-3</v>
      </c>
      <c r="X76" s="7">
        <f t="shared" si="5"/>
        <v>0.99999999999999989</v>
      </c>
    </row>
    <row r="77" spans="2:24">
      <c r="B77" s="322">
        <v>39387</v>
      </c>
      <c r="C77" s="90"/>
      <c r="D77" s="22">
        <f>'3.2.2'!D77</f>
        <v>279.72797250000002</v>
      </c>
      <c r="E77" s="22">
        <f>'3.2.2'!G77</f>
        <v>42.570188760000001</v>
      </c>
      <c r="F77" s="22">
        <f t="shared" si="1"/>
        <v>322.29816126000003</v>
      </c>
      <c r="G77" s="72"/>
      <c r="H77" s="6">
        <f t="shared" si="6"/>
        <v>0.86791674952914688</v>
      </c>
      <c r="I77" s="6">
        <f t="shared" si="2"/>
        <v>0.13208325047085315</v>
      </c>
      <c r="J77" s="6">
        <f t="shared" si="3"/>
        <v>1</v>
      </c>
      <c r="K77" s="72"/>
      <c r="L77" s="22">
        <v>18.80937381</v>
      </c>
      <c r="M77" s="22">
        <v>16.37889328</v>
      </c>
      <c r="N77" s="22">
        <v>5.3074979800000008</v>
      </c>
      <c r="O77" s="22">
        <v>2.00272798</v>
      </c>
      <c r="P77" s="22">
        <v>7.169571000000001E-2</v>
      </c>
      <c r="Q77" s="22">
        <f t="shared" si="4"/>
        <v>42.570188760000001</v>
      </c>
      <c r="R77" s="72"/>
      <c r="S77" s="7">
        <f t="shared" si="7"/>
        <v>0.44184379627824794</v>
      </c>
      <c r="T77" s="7">
        <f t="shared" si="7"/>
        <v>0.38475030900943552</v>
      </c>
      <c r="U77" s="7">
        <f t="shared" si="7"/>
        <v>0.12467640230402401</v>
      </c>
      <c r="V77" s="7">
        <f t="shared" si="7"/>
        <v>4.7045315943767027E-2</v>
      </c>
      <c r="W77" s="7">
        <f t="shared" si="7"/>
        <v>1.6841764645255006E-3</v>
      </c>
      <c r="X77" s="7">
        <f t="shared" si="5"/>
        <v>1</v>
      </c>
    </row>
    <row r="78" spans="2:24">
      <c r="B78" s="322">
        <v>39417</v>
      </c>
      <c r="C78" s="90"/>
      <c r="D78" s="22">
        <f>'3.2.2'!D78</f>
        <v>280.34637460000005</v>
      </c>
      <c r="E78" s="22">
        <f>'3.2.2'!G78</f>
        <v>40.015706770000001</v>
      </c>
      <c r="F78" s="22">
        <f t="shared" ref="F78:F141" si="8">SUM(D78:E78)</f>
        <v>320.36208137000006</v>
      </c>
      <c r="G78" s="72"/>
      <c r="H78" s="6">
        <f t="shared" si="6"/>
        <v>0.87509224999763902</v>
      </c>
      <c r="I78" s="6">
        <f t="shared" ref="I78:I141" si="9">+E78/F78</f>
        <v>0.12490775000236101</v>
      </c>
      <c r="J78" s="6">
        <f t="shared" ref="J78:J141" si="10">SUM(H78:I78)</f>
        <v>1</v>
      </c>
      <c r="K78" s="72"/>
      <c r="L78" s="22">
        <v>21.269536460000001</v>
      </c>
      <c r="M78" s="22">
        <v>11.718259740000001</v>
      </c>
      <c r="N78" s="22">
        <v>5.4005138800000001</v>
      </c>
      <c r="O78" s="22">
        <v>1.5375219</v>
      </c>
      <c r="P78" s="22">
        <v>8.4225809999999998E-2</v>
      </c>
      <c r="Q78" s="22">
        <f t="shared" ref="Q78:Q141" si="11">SUM(L78:P78)</f>
        <v>40.010057790000005</v>
      </c>
      <c r="R78" s="72"/>
      <c r="S78" s="7">
        <f t="shared" si="7"/>
        <v>0.53160474227847898</v>
      </c>
      <c r="T78" s="7">
        <f t="shared" si="7"/>
        <v>0.2928828496450917</v>
      </c>
      <c r="U78" s="7">
        <f t="shared" si="7"/>
        <v>0.1349789072624081</v>
      </c>
      <c r="V78" s="7">
        <f t="shared" si="7"/>
        <v>3.8428384884369844E-2</v>
      </c>
      <c r="W78" s="7">
        <f t="shared" si="7"/>
        <v>2.1051159296513475E-3</v>
      </c>
      <c r="X78" s="7">
        <f t="shared" ref="X78:X141" si="12">SUM(S78:W78)</f>
        <v>1</v>
      </c>
    </row>
    <row r="79" spans="2:24">
      <c r="B79" s="322">
        <v>39448</v>
      </c>
      <c r="C79" s="90"/>
      <c r="D79" s="22">
        <f>'3.2.2'!D79</f>
        <v>274.09801830000004</v>
      </c>
      <c r="E79" s="22">
        <f>'3.2.2'!G79</f>
        <v>45.397535349999998</v>
      </c>
      <c r="F79" s="22">
        <f t="shared" si="8"/>
        <v>319.49555365000003</v>
      </c>
      <c r="G79" s="72"/>
      <c r="H79" s="6">
        <f t="shared" si="6"/>
        <v>0.85790871005443803</v>
      </c>
      <c r="I79" s="6">
        <f t="shared" si="9"/>
        <v>0.14209128994556194</v>
      </c>
      <c r="J79" s="6">
        <f t="shared" si="10"/>
        <v>1</v>
      </c>
      <c r="K79" s="72"/>
      <c r="L79" s="22">
        <v>15.956631339999999</v>
      </c>
      <c r="M79" s="22">
        <v>21.7131422</v>
      </c>
      <c r="N79" s="22">
        <v>6.19872099</v>
      </c>
      <c r="O79" s="22">
        <v>1.46558509</v>
      </c>
      <c r="P79" s="22">
        <v>6.3455730000000002E-2</v>
      </c>
      <c r="Q79" s="22">
        <f t="shared" si="11"/>
        <v>45.397535349999998</v>
      </c>
      <c r="R79" s="72"/>
      <c r="S79" s="7">
        <f t="shared" si="7"/>
        <v>0.35148673197740016</v>
      </c>
      <c r="T79" s="7">
        <f t="shared" si="7"/>
        <v>0.47828900914110972</v>
      </c>
      <c r="U79" s="7">
        <f t="shared" si="7"/>
        <v>0.13654311720250689</v>
      </c>
      <c r="V79" s="7">
        <f t="shared" si="7"/>
        <v>3.2283362493157906E-2</v>
      </c>
      <c r="W79" s="7">
        <f t="shared" si="7"/>
        <v>1.397779185825338E-3</v>
      </c>
      <c r="X79" s="7">
        <f t="shared" si="12"/>
        <v>0.99999999999999989</v>
      </c>
    </row>
    <row r="80" spans="2:24">
      <c r="B80" s="322">
        <v>39479</v>
      </c>
      <c r="C80" s="90"/>
      <c r="D80" s="22">
        <f>'3.2.2'!D80</f>
        <v>287.51745569999997</v>
      </c>
      <c r="E80" s="22">
        <f>'3.2.2'!G80</f>
        <v>45.907100979999996</v>
      </c>
      <c r="F80" s="22">
        <f t="shared" si="8"/>
        <v>333.42455667999997</v>
      </c>
      <c r="G80" s="72"/>
      <c r="H80" s="6">
        <f t="shared" si="6"/>
        <v>0.86231637694262941</v>
      </c>
      <c r="I80" s="6">
        <f t="shared" si="9"/>
        <v>0.13768362305737056</v>
      </c>
      <c r="J80" s="6">
        <f t="shared" si="10"/>
        <v>1</v>
      </c>
      <c r="K80" s="72"/>
      <c r="L80" s="22">
        <v>17.166058840000002</v>
      </c>
      <c r="M80" s="22">
        <v>21.919071939999998</v>
      </c>
      <c r="N80" s="22">
        <v>5.1828066799999997</v>
      </c>
      <c r="O80" s="22">
        <v>1.5726550400000001</v>
      </c>
      <c r="P80" s="22">
        <v>5.4105710000000001E-2</v>
      </c>
      <c r="Q80" s="22">
        <f t="shared" si="11"/>
        <v>45.894698210000001</v>
      </c>
      <c r="R80" s="72"/>
      <c r="S80" s="7">
        <f t="shared" ref="S80:W130" si="13">+L80/$Q80</f>
        <v>0.37403141342063967</v>
      </c>
      <c r="T80" s="7">
        <f t="shared" si="13"/>
        <v>0.47759485942592056</v>
      </c>
      <c r="U80" s="7">
        <f t="shared" si="13"/>
        <v>0.11292822225968396</v>
      </c>
      <c r="V80" s="7">
        <f t="shared" si="13"/>
        <v>3.4266595082595712E-2</v>
      </c>
      <c r="W80" s="7">
        <f t="shared" si="13"/>
        <v>1.1789098111600808E-3</v>
      </c>
      <c r="X80" s="7">
        <f t="shared" si="12"/>
        <v>0.99999999999999989</v>
      </c>
    </row>
    <row r="81" spans="2:24">
      <c r="B81" s="322">
        <v>39508</v>
      </c>
      <c r="C81" s="90"/>
      <c r="D81" s="22">
        <f>'3.2.2'!D81</f>
        <v>284.93061739999996</v>
      </c>
      <c r="E81" s="22">
        <f>'3.2.2'!G81</f>
        <v>46.249191009999997</v>
      </c>
      <c r="F81" s="22">
        <f t="shared" si="8"/>
        <v>331.17980840999996</v>
      </c>
      <c r="G81" s="72"/>
      <c r="H81" s="6">
        <f t="shared" si="6"/>
        <v>0.8603502090539783</v>
      </c>
      <c r="I81" s="6">
        <f t="shared" si="9"/>
        <v>0.13964979094602165</v>
      </c>
      <c r="J81" s="6">
        <f t="shared" si="10"/>
        <v>1</v>
      </c>
      <c r="K81" s="72"/>
      <c r="L81" s="22">
        <v>26.945085529999997</v>
      </c>
      <c r="M81" s="22">
        <v>12.38274352</v>
      </c>
      <c r="N81" s="22">
        <v>5.3729852100000004</v>
      </c>
      <c r="O81" s="22">
        <v>1.46043821</v>
      </c>
      <c r="P81" s="22">
        <v>8.7938539999999996E-2</v>
      </c>
      <c r="Q81" s="22">
        <f t="shared" si="11"/>
        <v>46.249191010000004</v>
      </c>
      <c r="R81" s="72"/>
      <c r="S81" s="7">
        <f t="shared" si="13"/>
        <v>0.58260663465819174</v>
      </c>
      <c r="T81" s="7">
        <f t="shared" si="13"/>
        <v>0.26773967824264433</v>
      </c>
      <c r="U81" s="7">
        <f t="shared" si="13"/>
        <v>0.11617468527910581</v>
      </c>
      <c r="V81" s="7">
        <f t="shared" si="13"/>
        <v>3.1577594723423898E-2</v>
      </c>
      <c r="W81" s="7">
        <f t="shared" si="13"/>
        <v>1.9014070966340993E-3</v>
      </c>
      <c r="X81" s="7">
        <f t="shared" si="12"/>
        <v>0.99999999999999989</v>
      </c>
    </row>
    <row r="82" spans="2:24">
      <c r="B82" s="322">
        <v>39539</v>
      </c>
      <c r="C82" s="90"/>
      <c r="D82" s="22">
        <f>'3.2.2'!D82</f>
        <v>289.3747644</v>
      </c>
      <c r="E82" s="22">
        <f>'3.2.2'!G82</f>
        <v>89.644942599999993</v>
      </c>
      <c r="F82" s="22">
        <f t="shared" si="8"/>
        <v>379.01970699999998</v>
      </c>
      <c r="G82" s="72"/>
      <c r="H82" s="6">
        <f t="shared" ref="H82:H145" si="14">+D82/F82</f>
        <v>0.7634821067496631</v>
      </c>
      <c r="I82" s="6">
        <f t="shared" si="9"/>
        <v>0.23651789325033698</v>
      </c>
      <c r="J82" s="6">
        <f t="shared" si="10"/>
        <v>1</v>
      </c>
      <c r="K82" s="72"/>
      <c r="L82" s="22">
        <v>18.25043003</v>
      </c>
      <c r="M82" s="22">
        <v>64.510579100000001</v>
      </c>
      <c r="N82" s="22">
        <v>4.8931633099999994</v>
      </c>
      <c r="O82" s="22">
        <v>1.9244673400000001</v>
      </c>
      <c r="P82" s="22">
        <v>6.2287000000000002E-2</v>
      </c>
      <c r="Q82" s="22">
        <f t="shared" si="11"/>
        <v>89.640926780000015</v>
      </c>
      <c r="R82" s="72"/>
      <c r="S82" s="7">
        <f t="shared" si="13"/>
        <v>0.2035948387145847</v>
      </c>
      <c r="T82" s="7">
        <f t="shared" si="13"/>
        <v>0.71965542322341425</v>
      </c>
      <c r="U82" s="7">
        <f t="shared" si="13"/>
        <v>5.4586264173829627E-2</v>
      </c>
      <c r="V82" s="7">
        <f t="shared" si="13"/>
        <v>2.1468623865559724E-2</v>
      </c>
      <c r="W82" s="7">
        <f t="shared" si="13"/>
        <v>6.9485002261151314E-4</v>
      </c>
      <c r="X82" s="7">
        <f t="shared" si="12"/>
        <v>0.99999999999999978</v>
      </c>
    </row>
    <row r="83" spans="2:24">
      <c r="B83" s="322">
        <v>39569</v>
      </c>
      <c r="C83" s="90"/>
      <c r="D83" s="22">
        <f>'3.2.2'!D83</f>
        <v>286.77681660000002</v>
      </c>
      <c r="E83" s="22">
        <f>'3.2.2'!G83</f>
        <v>90.369744499999996</v>
      </c>
      <c r="F83" s="22">
        <f t="shared" si="8"/>
        <v>377.14656109999999</v>
      </c>
      <c r="G83" s="72"/>
      <c r="H83" s="6">
        <f t="shared" si="14"/>
        <v>0.76038560649625409</v>
      </c>
      <c r="I83" s="6">
        <f t="shared" si="9"/>
        <v>0.23961439350374605</v>
      </c>
      <c r="J83" s="6">
        <f t="shared" si="10"/>
        <v>1.0000000000000002</v>
      </c>
      <c r="K83" s="72"/>
      <c r="L83" s="22">
        <v>68.533268759999999</v>
      </c>
      <c r="M83" s="22">
        <v>15.266174490000001</v>
      </c>
      <c r="N83" s="22">
        <v>4.5111758699999998</v>
      </c>
      <c r="O83" s="22">
        <v>1.8431606299999999</v>
      </c>
      <c r="P83" s="22">
        <v>0.20896475</v>
      </c>
      <c r="Q83" s="22">
        <f t="shared" si="11"/>
        <v>90.362744500000005</v>
      </c>
      <c r="R83" s="72"/>
      <c r="S83" s="7">
        <f t="shared" si="13"/>
        <v>0.75842394052119555</v>
      </c>
      <c r="T83" s="7">
        <f t="shared" si="13"/>
        <v>0.16894323622496879</v>
      </c>
      <c r="U83" s="7">
        <f t="shared" si="13"/>
        <v>4.9922962111891143E-2</v>
      </c>
      <c r="V83" s="7">
        <f t="shared" si="13"/>
        <v>2.0397351145083911E-2</v>
      </c>
      <c r="W83" s="7">
        <f t="shared" si="13"/>
        <v>2.3125099968604869E-3</v>
      </c>
      <c r="X83" s="7">
        <f t="shared" si="12"/>
        <v>0.99999999999999989</v>
      </c>
    </row>
    <row r="84" spans="2:24">
      <c r="B84" s="322">
        <v>39600</v>
      </c>
      <c r="C84" s="90"/>
      <c r="D84" s="22">
        <f>'3.2.2'!D84</f>
        <v>302.58609039999999</v>
      </c>
      <c r="E84" s="22">
        <f>'3.2.2'!G84</f>
        <v>30.748791010000001</v>
      </c>
      <c r="F84" s="22">
        <f t="shared" si="8"/>
        <v>333.33488140999998</v>
      </c>
      <c r="G84" s="72"/>
      <c r="H84" s="6">
        <f t="shared" si="14"/>
        <v>0.90775405538138343</v>
      </c>
      <c r="I84" s="6">
        <f t="shared" si="9"/>
        <v>9.224594461861664E-2</v>
      </c>
      <c r="J84" s="6">
        <f t="shared" si="10"/>
        <v>1</v>
      </c>
      <c r="K84" s="72"/>
      <c r="L84" s="22">
        <v>10.0056876</v>
      </c>
      <c r="M84" s="22">
        <v>14.039518640000001</v>
      </c>
      <c r="N84" s="22">
        <v>4.2763201399999993</v>
      </c>
      <c r="O84" s="22">
        <v>2.15636574</v>
      </c>
      <c r="P84" s="22">
        <v>0.25837090000000001</v>
      </c>
      <c r="Q84" s="22">
        <f t="shared" si="11"/>
        <v>30.736263019999999</v>
      </c>
      <c r="R84" s="72"/>
      <c r="S84" s="7">
        <f t="shared" si="13"/>
        <v>0.3255336406214811</v>
      </c>
      <c r="T84" s="7">
        <f t="shared" si="13"/>
        <v>0.45677376689757393</v>
      </c>
      <c r="U84" s="7">
        <f t="shared" si="13"/>
        <v>0.13912947508346768</v>
      </c>
      <c r="V84" s="7">
        <f t="shared" si="13"/>
        <v>7.015705645793241E-2</v>
      </c>
      <c r="W84" s="7">
        <f t="shared" si="13"/>
        <v>8.406060939544888E-3</v>
      </c>
      <c r="X84" s="7">
        <f t="shared" si="12"/>
        <v>1</v>
      </c>
    </row>
    <row r="85" spans="2:24">
      <c r="B85" s="322">
        <v>39630</v>
      </c>
      <c r="C85" s="90"/>
      <c r="D85" s="22">
        <f>'3.2.2'!D85</f>
        <v>302.9786775</v>
      </c>
      <c r="E85" s="22">
        <f>'3.2.2'!G85</f>
        <v>31.91177356</v>
      </c>
      <c r="F85" s="22">
        <f t="shared" si="8"/>
        <v>334.89045106000003</v>
      </c>
      <c r="G85" s="72"/>
      <c r="H85" s="6">
        <f t="shared" si="14"/>
        <v>0.9047098134360283</v>
      </c>
      <c r="I85" s="6">
        <f t="shared" si="9"/>
        <v>9.5290186563971591E-2</v>
      </c>
      <c r="J85" s="6">
        <f t="shared" si="10"/>
        <v>0.99999999999999989</v>
      </c>
      <c r="K85" s="72"/>
      <c r="L85" s="22">
        <v>9.4217571699999993</v>
      </c>
      <c r="M85" s="22">
        <v>15.187302390000001</v>
      </c>
      <c r="N85" s="22">
        <v>4.8830950300000007</v>
      </c>
      <c r="O85" s="22">
        <v>2.2411444300000003</v>
      </c>
      <c r="P85" s="22">
        <v>0.15858876999999999</v>
      </c>
      <c r="Q85" s="22">
        <f t="shared" si="11"/>
        <v>31.891887789999998</v>
      </c>
      <c r="R85" s="72"/>
      <c r="S85" s="7">
        <f t="shared" si="13"/>
        <v>0.29542801705687299</v>
      </c>
      <c r="T85" s="7">
        <f t="shared" si="13"/>
        <v>0.4762120853429731</v>
      </c>
      <c r="U85" s="7">
        <f t="shared" si="13"/>
        <v>0.15311401639670705</v>
      </c>
      <c r="V85" s="7">
        <f t="shared" si="13"/>
        <v>7.0273181843526128E-2</v>
      </c>
      <c r="W85" s="7">
        <f t="shared" si="13"/>
        <v>4.9726993599208324E-3</v>
      </c>
      <c r="X85" s="7">
        <f t="shared" si="12"/>
        <v>1</v>
      </c>
    </row>
    <row r="86" spans="2:24">
      <c r="B86" s="322">
        <v>39661</v>
      </c>
      <c r="C86" s="90"/>
      <c r="D86" s="22">
        <f>'3.2.2'!D86</f>
        <v>310.23788360000003</v>
      </c>
      <c r="E86" s="22">
        <f>'3.2.2'!G86</f>
        <v>57.051140939999996</v>
      </c>
      <c r="F86" s="22">
        <f t="shared" si="8"/>
        <v>367.28902454000001</v>
      </c>
      <c r="G86" s="72"/>
      <c r="H86" s="6">
        <f t="shared" si="14"/>
        <v>0.8446696276550818</v>
      </c>
      <c r="I86" s="6">
        <f t="shared" si="9"/>
        <v>0.1553303723449182</v>
      </c>
      <c r="J86" s="6">
        <f t="shared" si="10"/>
        <v>1</v>
      </c>
      <c r="K86" s="72"/>
      <c r="L86" s="22">
        <v>9.424152320000001</v>
      </c>
      <c r="M86" s="22">
        <v>39.653084159999999</v>
      </c>
      <c r="N86" s="22">
        <v>5.5512632200000001</v>
      </c>
      <c r="O86" s="22">
        <v>2.2538568300000001</v>
      </c>
      <c r="P86" s="22">
        <v>0.16878441</v>
      </c>
      <c r="Q86" s="22">
        <f t="shared" si="11"/>
        <v>57.051140939999996</v>
      </c>
      <c r="R86" s="72"/>
      <c r="S86" s="7">
        <f t="shared" si="13"/>
        <v>0.16518779755712984</v>
      </c>
      <c r="T86" s="7">
        <f t="shared" si="13"/>
        <v>0.69504454260963289</v>
      </c>
      <c r="U86" s="7">
        <f t="shared" si="13"/>
        <v>9.7303281381141832E-2</v>
      </c>
      <c r="V86" s="7">
        <f t="shared" si="13"/>
        <v>3.9505902824456297E-2</v>
      </c>
      <c r="W86" s="7">
        <f t="shared" si="13"/>
        <v>2.9584756276392183E-3</v>
      </c>
      <c r="X86" s="7">
        <f t="shared" si="12"/>
        <v>1.0000000000000002</v>
      </c>
    </row>
    <row r="87" spans="2:24">
      <c r="B87" s="322">
        <v>39692</v>
      </c>
      <c r="C87" s="90"/>
      <c r="D87" s="22">
        <f>'3.2.2'!D87</f>
        <v>301.51452430000001</v>
      </c>
      <c r="E87" s="22">
        <f>'3.2.2'!G87</f>
        <v>36.766889319999997</v>
      </c>
      <c r="F87" s="22">
        <f t="shared" si="8"/>
        <v>338.28141362000002</v>
      </c>
      <c r="G87" s="72"/>
      <c r="H87" s="6">
        <f t="shared" si="14"/>
        <v>0.89131271231678966</v>
      </c>
      <c r="I87" s="6">
        <f t="shared" si="9"/>
        <v>0.1086872876832103</v>
      </c>
      <c r="J87" s="6">
        <f t="shared" si="10"/>
        <v>1</v>
      </c>
      <c r="K87" s="72"/>
      <c r="L87" s="22">
        <v>13.90123917</v>
      </c>
      <c r="M87" s="22">
        <v>13.774560900000001</v>
      </c>
      <c r="N87" s="22">
        <v>6.7548764199999995</v>
      </c>
      <c r="O87" s="22">
        <v>2.2047928699999999</v>
      </c>
      <c r="P87" s="22">
        <v>0.11491996</v>
      </c>
      <c r="Q87" s="22">
        <f t="shared" si="11"/>
        <v>36.750389320000004</v>
      </c>
      <c r="R87" s="72"/>
      <c r="S87" s="7">
        <f t="shared" si="13"/>
        <v>0.37826100422927433</v>
      </c>
      <c r="T87" s="7">
        <f t="shared" si="13"/>
        <v>0.37481401299070644</v>
      </c>
      <c r="U87" s="7">
        <f t="shared" si="13"/>
        <v>0.18380421391410715</v>
      </c>
      <c r="V87" s="7">
        <f t="shared" si="13"/>
        <v>5.9993728251475288E-2</v>
      </c>
      <c r="W87" s="7">
        <f t="shared" si="13"/>
        <v>3.1270406144366797E-3</v>
      </c>
      <c r="X87" s="7">
        <f t="shared" si="12"/>
        <v>0.99999999999999989</v>
      </c>
    </row>
    <row r="88" spans="2:24">
      <c r="B88" s="322">
        <v>39722</v>
      </c>
      <c r="C88" s="90"/>
      <c r="D88" s="22">
        <f>'3.2.2'!D88</f>
        <v>304.46354050000002</v>
      </c>
      <c r="E88" s="22">
        <f>'3.2.2'!G88</f>
        <v>112.50849556</v>
      </c>
      <c r="F88" s="22">
        <f t="shared" si="8"/>
        <v>416.97203606000005</v>
      </c>
      <c r="G88" s="72"/>
      <c r="H88" s="6">
        <f t="shared" si="14"/>
        <v>0.73017736003809464</v>
      </c>
      <c r="I88" s="6">
        <f t="shared" si="9"/>
        <v>0.26982263996190531</v>
      </c>
      <c r="J88" s="6">
        <f t="shared" si="10"/>
        <v>1</v>
      </c>
      <c r="K88" s="72"/>
      <c r="L88" s="22">
        <v>10.650537140000001</v>
      </c>
      <c r="M88" s="22">
        <v>18.58409597</v>
      </c>
      <c r="N88" s="22">
        <v>6.2594568200000005</v>
      </c>
      <c r="O88" s="22">
        <v>76.896922010000011</v>
      </c>
      <c r="P88" s="22">
        <v>0.11345433000000001</v>
      </c>
      <c r="Q88" s="22">
        <f t="shared" si="11"/>
        <v>112.50446627000001</v>
      </c>
      <c r="R88" s="72"/>
      <c r="S88" s="7">
        <f t="shared" si="13"/>
        <v>9.466768292060268E-2</v>
      </c>
      <c r="T88" s="7">
        <f t="shared" si="13"/>
        <v>0.16518540628778183</v>
      </c>
      <c r="U88" s="7">
        <f t="shared" si="13"/>
        <v>5.5637407362814383E-2</v>
      </c>
      <c r="V88" s="7">
        <f t="shared" si="13"/>
        <v>0.68350106053083015</v>
      </c>
      <c r="W88" s="7">
        <f t="shared" si="13"/>
        <v>1.0084428979710051E-3</v>
      </c>
      <c r="X88" s="7">
        <f t="shared" si="12"/>
        <v>1</v>
      </c>
    </row>
    <row r="89" spans="2:24">
      <c r="B89" s="322">
        <v>39753</v>
      </c>
      <c r="C89" s="90"/>
      <c r="D89" s="22">
        <f>'3.2.2'!D89</f>
        <v>322.69788449999999</v>
      </c>
      <c r="E89" s="22">
        <f>'3.2.2'!G89</f>
        <v>111.12203396000001</v>
      </c>
      <c r="F89" s="22">
        <f t="shared" si="8"/>
        <v>433.81991846</v>
      </c>
      <c r="G89" s="72"/>
      <c r="H89" s="6">
        <f t="shared" si="14"/>
        <v>0.74385216254138886</v>
      </c>
      <c r="I89" s="6">
        <f t="shared" si="9"/>
        <v>0.25614783745861114</v>
      </c>
      <c r="J89" s="6">
        <f t="shared" si="10"/>
        <v>1</v>
      </c>
      <c r="K89" s="72"/>
      <c r="L89" s="22">
        <v>11.02839898</v>
      </c>
      <c r="M89" s="22">
        <v>16.53724596</v>
      </c>
      <c r="N89" s="22">
        <v>6.7634732099999999</v>
      </c>
      <c r="O89" s="22">
        <v>76.635974329999996</v>
      </c>
      <c r="P89" s="22">
        <v>0.15291219</v>
      </c>
      <c r="Q89" s="22">
        <f t="shared" si="11"/>
        <v>111.11800466999999</v>
      </c>
      <c r="R89" s="72"/>
      <c r="S89" s="7">
        <f t="shared" si="13"/>
        <v>9.9249433183688951E-2</v>
      </c>
      <c r="T89" s="7">
        <f t="shared" si="13"/>
        <v>0.14882598017407328</v>
      </c>
      <c r="U89" s="7">
        <f t="shared" si="13"/>
        <v>6.0867482547821747E-2</v>
      </c>
      <c r="V89" s="7">
        <f t="shared" si="13"/>
        <v>0.68968097976196319</v>
      </c>
      <c r="W89" s="7">
        <f t="shared" si="13"/>
        <v>1.3761243324528823E-3</v>
      </c>
      <c r="X89" s="7">
        <f t="shared" si="12"/>
        <v>1</v>
      </c>
    </row>
    <row r="90" spans="2:24">
      <c r="B90" s="322">
        <v>39783</v>
      </c>
      <c r="C90" s="90"/>
      <c r="D90" s="22">
        <f>'3.2.2'!D90</f>
        <v>328.58438469999999</v>
      </c>
      <c r="E90" s="22">
        <f>'3.2.2'!G90</f>
        <v>177.20469820999998</v>
      </c>
      <c r="F90" s="22">
        <f t="shared" si="8"/>
        <v>505.78908290999993</v>
      </c>
      <c r="G90" s="72"/>
      <c r="H90" s="6">
        <f t="shared" si="14"/>
        <v>0.64964704815202245</v>
      </c>
      <c r="I90" s="6">
        <f t="shared" si="9"/>
        <v>0.35035295184797766</v>
      </c>
      <c r="J90" s="6">
        <f t="shared" si="10"/>
        <v>1</v>
      </c>
      <c r="K90" s="72"/>
      <c r="L90" s="22">
        <v>15.1714514</v>
      </c>
      <c r="M90" s="22">
        <v>39.666724630000004</v>
      </c>
      <c r="N90" s="22">
        <v>5.5072506500000005</v>
      </c>
      <c r="O90" s="22">
        <v>116.70063963</v>
      </c>
      <c r="P90" s="22">
        <v>0.15463189999999999</v>
      </c>
      <c r="Q90" s="22">
        <f t="shared" si="11"/>
        <v>177.20069821000001</v>
      </c>
      <c r="R90" s="72"/>
      <c r="S90" s="7">
        <f t="shared" si="13"/>
        <v>8.5617334204972265E-2</v>
      </c>
      <c r="T90" s="7">
        <f t="shared" si="13"/>
        <v>0.22385196576929448</v>
      </c>
      <c r="U90" s="7">
        <f t="shared" si="13"/>
        <v>3.1079170147926698E-2</v>
      </c>
      <c r="V90" s="7">
        <f t="shared" si="13"/>
        <v>0.65857889279701609</v>
      </c>
      <c r="W90" s="7">
        <f t="shared" si="13"/>
        <v>8.7263708079042773E-4</v>
      </c>
      <c r="X90" s="7">
        <f t="shared" si="12"/>
        <v>1</v>
      </c>
    </row>
    <row r="91" spans="2:24">
      <c r="B91" s="322">
        <v>39814</v>
      </c>
      <c r="C91" s="90"/>
      <c r="D91" s="22">
        <f>'3.2.2'!D91</f>
        <v>310.00248679999999</v>
      </c>
      <c r="E91" s="22">
        <f>'3.2.2'!G91</f>
        <v>180.80487476999997</v>
      </c>
      <c r="F91" s="22">
        <f t="shared" si="8"/>
        <v>490.80736156999996</v>
      </c>
      <c r="G91" s="72"/>
      <c r="H91" s="6">
        <f t="shared" si="14"/>
        <v>0.63161743501230427</v>
      </c>
      <c r="I91" s="6">
        <f t="shared" si="9"/>
        <v>0.36838256498769573</v>
      </c>
      <c r="J91" s="6">
        <f t="shared" si="10"/>
        <v>1</v>
      </c>
      <c r="K91" s="72"/>
      <c r="L91" s="22">
        <v>17.959379640000002</v>
      </c>
      <c r="M91" s="22">
        <v>39.051802080000002</v>
      </c>
      <c r="N91" s="22">
        <v>6.8747159500000006</v>
      </c>
      <c r="O91" s="22">
        <v>116.74879111</v>
      </c>
      <c r="P91" s="22">
        <v>0.16518598999999998</v>
      </c>
      <c r="Q91" s="22">
        <f t="shared" si="11"/>
        <v>180.79987477</v>
      </c>
      <c r="R91" s="72"/>
      <c r="S91" s="7">
        <f t="shared" si="13"/>
        <v>9.9332920793482701E-2</v>
      </c>
      <c r="T91" s="7">
        <f t="shared" si="13"/>
        <v>0.21599463013831599</v>
      </c>
      <c r="U91" s="7">
        <f t="shared" si="13"/>
        <v>3.8023897741884485E-2</v>
      </c>
      <c r="V91" s="7">
        <f t="shared" si="13"/>
        <v>0.64573491136826855</v>
      </c>
      <c r="W91" s="7">
        <f t="shared" si="13"/>
        <v>9.1363995804829602E-4</v>
      </c>
      <c r="X91" s="7">
        <f t="shared" si="12"/>
        <v>1</v>
      </c>
    </row>
    <row r="92" spans="2:24">
      <c r="B92" s="322">
        <v>39845</v>
      </c>
      <c r="C92" s="90"/>
      <c r="D92" s="22">
        <f>'3.2.2'!D92</f>
        <v>301.95518489999995</v>
      </c>
      <c r="E92" s="22">
        <f>'3.2.2'!G92</f>
        <v>288.96529750999997</v>
      </c>
      <c r="F92" s="22">
        <f t="shared" si="8"/>
        <v>590.92048240999998</v>
      </c>
      <c r="G92" s="113"/>
      <c r="H92" s="6">
        <f t="shared" si="14"/>
        <v>0.51099123128802559</v>
      </c>
      <c r="I92" s="6">
        <f t="shared" si="9"/>
        <v>0.48900876871197435</v>
      </c>
      <c r="J92" s="6">
        <f t="shared" si="10"/>
        <v>1</v>
      </c>
      <c r="K92" s="72"/>
      <c r="L92" s="22">
        <v>19.620254670000001</v>
      </c>
      <c r="M92" s="22">
        <v>59.402076080000001</v>
      </c>
      <c r="N92" s="22">
        <v>7.1606725899999999</v>
      </c>
      <c r="O92" s="22">
        <v>122.69647997999999</v>
      </c>
      <c r="P92" s="22">
        <v>80.085814189999994</v>
      </c>
      <c r="Q92" s="22">
        <f t="shared" si="11"/>
        <v>288.96529751000003</v>
      </c>
      <c r="R92" s="72"/>
      <c r="S92" s="7">
        <f t="shared" si="13"/>
        <v>6.7898307648242839E-2</v>
      </c>
      <c r="T92" s="7">
        <f t="shared" si="13"/>
        <v>0.20556820002908588</v>
      </c>
      <c r="U92" s="7">
        <f t="shared" si="13"/>
        <v>2.4780389381365751E-2</v>
      </c>
      <c r="V92" s="7">
        <f t="shared" si="13"/>
        <v>0.42460627984491434</v>
      </c>
      <c r="W92" s="7">
        <f t="shared" si="13"/>
        <v>0.27714682309639105</v>
      </c>
      <c r="X92" s="7">
        <f t="shared" si="12"/>
        <v>0.99999999999999989</v>
      </c>
    </row>
    <row r="93" spans="2:24">
      <c r="B93" s="322">
        <v>39873</v>
      </c>
      <c r="C93" s="90"/>
      <c r="D93" s="22">
        <f>'3.2.2'!D93</f>
        <v>309.80731480000003</v>
      </c>
      <c r="E93" s="22">
        <f>'3.2.2'!G93</f>
        <v>342.67436411</v>
      </c>
      <c r="F93" s="22">
        <f t="shared" si="8"/>
        <v>652.48167891000003</v>
      </c>
      <c r="G93" s="72"/>
      <c r="H93" s="6">
        <f t="shared" si="14"/>
        <v>0.47481381441628684</v>
      </c>
      <c r="I93" s="6">
        <f t="shared" si="9"/>
        <v>0.52518618558371311</v>
      </c>
      <c r="J93" s="6">
        <f t="shared" si="10"/>
        <v>1</v>
      </c>
      <c r="K93" s="72"/>
      <c r="L93" s="22">
        <v>20.597842379999999</v>
      </c>
      <c r="M93" s="22">
        <v>46.742517360000001</v>
      </c>
      <c r="N93" s="22">
        <v>11.92364508</v>
      </c>
      <c r="O93" s="22">
        <v>143.17992056999998</v>
      </c>
      <c r="P93" s="22">
        <v>120.21603871000001</v>
      </c>
      <c r="Q93" s="22">
        <f t="shared" si="11"/>
        <v>342.65996409999997</v>
      </c>
      <c r="R93" s="72"/>
      <c r="S93" s="7">
        <f t="shared" si="13"/>
        <v>6.0111610745365161E-2</v>
      </c>
      <c r="T93" s="7">
        <f t="shared" si="13"/>
        <v>0.13641079278920057</v>
      </c>
      <c r="U93" s="7">
        <f t="shared" si="13"/>
        <v>3.4797310246960367E-2</v>
      </c>
      <c r="V93" s="7">
        <f t="shared" si="13"/>
        <v>0.41784840824945385</v>
      </c>
      <c r="W93" s="7">
        <f t="shared" si="13"/>
        <v>0.3508318779690201</v>
      </c>
      <c r="X93" s="7">
        <f t="shared" si="12"/>
        <v>1</v>
      </c>
    </row>
    <row r="94" spans="2:24">
      <c r="B94" s="322">
        <v>39904</v>
      </c>
      <c r="C94" s="90"/>
      <c r="D94" s="22">
        <f>'3.2.2'!D94</f>
        <v>306.04949719999996</v>
      </c>
      <c r="E94" s="22">
        <f>'3.2.2'!G94</f>
        <v>395.58485636</v>
      </c>
      <c r="F94" s="22">
        <f t="shared" si="8"/>
        <v>701.63435355999991</v>
      </c>
      <c r="G94" s="72"/>
      <c r="H94" s="6">
        <f t="shared" si="14"/>
        <v>0.43619514302163981</v>
      </c>
      <c r="I94" s="6">
        <f t="shared" si="9"/>
        <v>0.56380485697836025</v>
      </c>
      <c r="J94" s="6">
        <f t="shared" si="10"/>
        <v>1</v>
      </c>
      <c r="K94" s="72"/>
      <c r="L94" s="22">
        <v>33.434774070000003</v>
      </c>
      <c r="M94" s="22">
        <v>67.238262300000002</v>
      </c>
      <c r="N94" s="22">
        <v>84.856170879999993</v>
      </c>
      <c r="O94" s="22">
        <v>89.915486729999984</v>
      </c>
      <c r="P94" s="22">
        <v>120.13616241</v>
      </c>
      <c r="Q94" s="22">
        <f t="shared" si="11"/>
        <v>395.58085639000001</v>
      </c>
      <c r="R94" s="72"/>
      <c r="S94" s="7">
        <f t="shared" si="13"/>
        <v>8.4520708042142789E-2</v>
      </c>
      <c r="T94" s="7">
        <f t="shared" si="13"/>
        <v>0.16997349900499314</v>
      </c>
      <c r="U94" s="7">
        <f t="shared" si="13"/>
        <v>0.21451030682925912</v>
      </c>
      <c r="V94" s="7">
        <f t="shared" si="13"/>
        <v>0.22729989401042458</v>
      </c>
      <c r="W94" s="7">
        <f t="shared" si="13"/>
        <v>0.30369559211318031</v>
      </c>
      <c r="X94" s="7">
        <f t="shared" si="12"/>
        <v>1</v>
      </c>
    </row>
    <row r="95" spans="2:24">
      <c r="B95" s="322">
        <v>39934</v>
      </c>
      <c r="C95" s="90"/>
      <c r="D95" s="22">
        <f>'3.2.2'!D95</f>
        <v>308.85900179999999</v>
      </c>
      <c r="E95" s="22">
        <f>'3.2.2'!G95</f>
        <v>401.99747888000002</v>
      </c>
      <c r="F95" s="22">
        <f t="shared" si="8"/>
        <v>710.85648068</v>
      </c>
      <c r="G95" s="72"/>
      <c r="H95" s="6">
        <f t="shared" si="14"/>
        <v>0.43448855035343809</v>
      </c>
      <c r="I95" s="6">
        <f t="shared" si="9"/>
        <v>0.56551144964656186</v>
      </c>
      <c r="J95" s="6">
        <f t="shared" si="10"/>
        <v>1</v>
      </c>
      <c r="K95" s="72"/>
      <c r="L95" s="22">
        <v>9.5405531700000008</v>
      </c>
      <c r="M95" s="22">
        <v>79.085366829999998</v>
      </c>
      <c r="N95" s="22">
        <v>84.524309810000005</v>
      </c>
      <c r="O95" s="22">
        <v>115.55971897000001</v>
      </c>
      <c r="P95" s="22">
        <v>113.26253014</v>
      </c>
      <c r="Q95" s="22">
        <f t="shared" si="11"/>
        <v>401.97247891999996</v>
      </c>
      <c r="R95" s="72"/>
      <c r="S95" s="7">
        <f t="shared" si="13"/>
        <v>2.3734344191008037E-2</v>
      </c>
      <c r="T95" s="7">
        <f t="shared" si="13"/>
        <v>0.19674323735416591</v>
      </c>
      <c r="U95" s="7">
        <f t="shared" si="13"/>
        <v>0.21027387257231092</v>
      </c>
      <c r="V95" s="7">
        <f t="shared" si="13"/>
        <v>0.28748166859701496</v>
      </c>
      <c r="W95" s="7">
        <f t="shared" si="13"/>
        <v>0.28176687728550032</v>
      </c>
      <c r="X95" s="7">
        <f t="shared" si="12"/>
        <v>1</v>
      </c>
    </row>
    <row r="96" spans="2:24">
      <c r="B96" s="322">
        <v>39965</v>
      </c>
      <c r="C96" s="90"/>
      <c r="D96" s="22">
        <f>'3.2.2'!D96</f>
        <v>313.92331310000003</v>
      </c>
      <c r="E96" s="22">
        <f>'3.2.2'!G96</f>
        <v>470.35962869000002</v>
      </c>
      <c r="F96" s="22">
        <f t="shared" si="8"/>
        <v>784.28294179</v>
      </c>
      <c r="G96" s="72"/>
      <c r="H96" s="6">
        <f t="shared" si="14"/>
        <v>0.40026793440581587</v>
      </c>
      <c r="I96" s="6">
        <f t="shared" si="9"/>
        <v>0.59973206559418424</v>
      </c>
      <c r="J96" s="6">
        <f t="shared" si="10"/>
        <v>1</v>
      </c>
      <c r="K96" s="72"/>
      <c r="L96" s="22">
        <v>53.457439049999998</v>
      </c>
      <c r="M96" s="22">
        <v>175.98324736000001</v>
      </c>
      <c r="N96" s="22">
        <v>52.329590839999995</v>
      </c>
      <c r="O96" s="22">
        <v>75.194473110000004</v>
      </c>
      <c r="P96" s="22">
        <v>113.37487834000001</v>
      </c>
      <c r="Q96" s="22">
        <f t="shared" si="11"/>
        <v>470.33962869999999</v>
      </c>
      <c r="R96" s="72"/>
      <c r="S96" s="7">
        <f t="shared" si="13"/>
        <v>0.1136571017793126</v>
      </c>
      <c r="T96" s="7">
        <f t="shared" si="13"/>
        <v>0.37416206634854626</v>
      </c>
      <c r="U96" s="7">
        <f t="shared" si="13"/>
        <v>0.1112591575254607</v>
      </c>
      <c r="V96" s="7">
        <f t="shared" si="13"/>
        <v>0.15987271435714345</v>
      </c>
      <c r="W96" s="7">
        <f t="shared" si="13"/>
        <v>0.24104895998953704</v>
      </c>
      <c r="X96" s="7">
        <f t="shared" si="12"/>
        <v>1</v>
      </c>
    </row>
    <row r="97" spans="2:24">
      <c r="B97" s="322">
        <v>39995</v>
      </c>
      <c r="C97" s="90"/>
      <c r="D97" s="22">
        <f>'3.2.2'!D97</f>
        <v>332.31939080000001</v>
      </c>
      <c r="E97" s="22">
        <f>'3.2.2'!G97</f>
        <v>531.97713087</v>
      </c>
      <c r="F97" s="22">
        <f t="shared" si="8"/>
        <v>864.29652166999995</v>
      </c>
      <c r="G97" s="72"/>
      <c r="H97" s="6">
        <f t="shared" si="14"/>
        <v>0.38449696657102134</v>
      </c>
      <c r="I97" s="6">
        <f t="shared" si="9"/>
        <v>0.61550303342897872</v>
      </c>
      <c r="J97" s="6">
        <f t="shared" si="10"/>
        <v>1</v>
      </c>
      <c r="K97" s="72"/>
      <c r="L97" s="22">
        <v>68.660832799999994</v>
      </c>
      <c r="M97" s="22">
        <v>176.62140091999999</v>
      </c>
      <c r="N97" s="22">
        <v>57.433093909999997</v>
      </c>
      <c r="O97" s="22">
        <v>86.262568360000003</v>
      </c>
      <c r="P97" s="22">
        <v>142.99515510000001</v>
      </c>
      <c r="Q97" s="22">
        <f t="shared" si="11"/>
        <v>531.9730510899999</v>
      </c>
      <c r="R97" s="72"/>
      <c r="S97" s="7">
        <f t="shared" si="13"/>
        <v>0.12906825385104681</v>
      </c>
      <c r="T97" s="7">
        <f t="shared" si="13"/>
        <v>0.33201193285657427</v>
      </c>
      <c r="U97" s="7">
        <f t="shared" si="13"/>
        <v>0.10796241236716969</v>
      </c>
      <c r="V97" s="7">
        <f t="shared" si="13"/>
        <v>0.16215589903144548</v>
      </c>
      <c r="W97" s="7">
        <f t="shared" si="13"/>
        <v>0.26880150189376395</v>
      </c>
      <c r="X97" s="7">
        <f t="shared" si="12"/>
        <v>1</v>
      </c>
    </row>
    <row r="98" spans="2:24">
      <c r="B98" s="322">
        <v>40026</v>
      </c>
      <c r="C98" s="90"/>
      <c r="D98" s="22">
        <f>'3.2.2'!D98</f>
        <v>331.56771099999997</v>
      </c>
      <c r="E98" s="22">
        <f>'3.2.2'!G98</f>
        <v>746.19165699999996</v>
      </c>
      <c r="F98" s="22">
        <f t="shared" si="8"/>
        <v>1077.759368</v>
      </c>
      <c r="G98" s="72"/>
      <c r="H98" s="6">
        <f t="shared" si="14"/>
        <v>0.30764539919081452</v>
      </c>
      <c r="I98" s="6">
        <f t="shared" si="9"/>
        <v>0.69235460080918543</v>
      </c>
      <c r="J98" s="6">
        <f t="shared" si="10"/>
        <v>1</v>
      </c>
      <c r="K98" s="72"/>
      <c r="L98" s="22">
        <v>191.420884</v>
      </c>
      <c r="M98" s="22">
        <v>69.986835999999997</v>
      </c>
      <c r="N98" s="22">
        <v>84.525490000000005</v>
      </c>
      <c r="O98" s="22">
        <v>115.861968</v>
      </c>
      <c r="P98" s="22">
        <v>284.396477</v>
      </c>
      <c r="Q98" s="22">
        <f t="shared" si="11"/>
        <v>746.19165499999997</v>
      </c>
      <c r="R98" s="72"/>
      <c r="S98" s="7">
        <f t="shared" si="13"/>
        <v>0.25653045396225987</v>
      </c>
      <c r="T98" s="7">
        <f t="shared" si="13"/>
        <v>9.3792037918194085E-2</v>
      </c>
      <c r="U98" s="7">
        <f t="shared" si="13"/>
        <v>0.11327584466218669</v>
      </c>
      <c r="V98" s="7">
        <f t="shared" si="13"/>
        <v>0.15527105834492347</v>
      </c>
      <c r="W98" s="7">
        <f t="shared" si="13"/>
        <v>0.38113060511243591</v>
      </c>
      <c r="X98" s="7">
        <f t="shared" si="12"/>
        <v>1</v>
      </c>
    </row>
    <row r="99" spans="2:24">
      <c r="B99" s="322">
        <v>40057</v>
      </c>
      <c r="C99" s="90"/>
      <c r="D99" s="22">
        <f>'3.2.2'!D99</f>
        <v>315.2155376</v>
      </c>
      <c r="E99" s="22">
        <f>'3.2.2'!G99</f>
        <v>732.25119243000006</v>
      </c>
      <c r="F99" s="22">
        <f t="shared" si="8"/>
        <v>1047.46673003</v>
      </c>
      <c r="G99" s="72"/>
      <c r="H99" s="6">
        <f t="shared" si="14"/>
        <v>0.30093131224413405</v>
      </c>
      <c r="I99" s="6">
        <f t="shared" si="9"/>
        <v>0.69906868775586595</v>
      </c>
      <c r="J99" s="6">
        <f t="shared" si="10"/>
        <v>1</v>
      </c>
      <c r="K99" s="72"/>
      <c r="L99" s="22">
        <v>20.869462169999998</v>
      </c>
      <c r="M99" s="22">
        <v>205.42350580000002</v>
      </c>
      <c r="N99" s="22">
        <v>76.468379830000003</v>
      </c>
      <c r="O99" s="22">
        <v>125.18018906</v>
      </c>
      <c r="P99" s="22">
        <v>304.30965543999997</v>
      </c>
      <c r="Q99" s="22">
        <f t="shared" si="11"/>
        <v>732.25119229999996</v>
      </c>
      <c r="R99" s="72"/>
      <c r="S99" s="7">
        <f t="shared" si="13"/>
        <v>2.8500414051152376E-2</v>
      </c>
      <c r="T99" s="7">
        <f t="shared" si="13"/>
        <v>0.28053693590414658</v>
      </c>
      <c r="U99" s="7">
        <f t="shared" si="13"/>
        <v>0.10442916397283415</v>
      </c>
      <c r="V99" s="7">
        <f t="shared" si="13"/>
        <v>0.17095252336402378</v>
      </c>
      <c r="W99" s="7">
        <f t="shared" si="13"/>
        <v>0.41558096270784317</v>
      </c>
      <c r="X99" s="7">
        <f t="shared" si="12"/>
        <v>1</v>
      </c>
    </row>
    <row r="100" spans="2:24">
      <c r="B100" s="322">
        <v>40087</v>
      </c>
      <c r="C100" s="90"/>
      <c r="D100" s="22">
        <f>'3.2.2'!D100</f>
        <v>325.19738699999999</v>
      </c>
      <c r="E100" s="22">
        <f>'3.2.2'!G100</f>
        <v>797.06912999999997</v>
      </c>
      <c r="F100" s="22">
        <f t="shared" si="8"/>
        <v>1122.266517</v>
      </c>
      <c r="G100" s="72"/>
      <c r="H100" s="6">
        <f t="shared" si="14"/>
        <v>0.28976841247060031</v>
      </c>
      <c r="I100" s="6">
        <f t="shared" si="9"/>
        <v>0.71023158752939963</v>
      </c>
      <c r="J100" s="6">
        <f t="shared" si="10"/>
        <v>1</v>
      </c>
      <c r="K100" s="72"/>
      <c r="L100" s="22">
        <v>105.611065</v>
      </c>
      <c r="M100" s="22">
        <v>163.431715</v>
      </c>
      <c r="N100" s="22">
        <v>89.942498000000001</v>
      </c>
      <c r="O100" s="22">
        <v>82.067490000000006</v>
      </c>
      <c r="P100" s="22">
        <v>355.99301600000001</v>
      </c>
      <c r="Q100" s="22">
        <f t="shared" si="11"/>
        <v>797.04578400000003</v>
      </c>
      <c r="R100" s="72"/>
      <c r="S100" s="7">
        <f t="shared" si="13"/>
        <v>0.13250313485128476</v>
      </c>
      <c r="T100" s="7">
        <f t="shared" si="13"/>
        <v>0.20504683454921829</v>
      </c>
      <c r="U100" s="7">
        <f t="shared" si="13"/>
        <v>0.11284483251215591</v>
      </c>
      <c r="V100" s="7">
        <f t="shared" si="13"/>
        <v>0.10296458703807661</v>
      </c>
      <c r="W100" s="7">
        <f t="shared" si="13"/>
        <v>0.44664061104926439</v>
      </c>
      <c r="X100" s="7">
        <f t="shared" si="12"/>
        <v>1</v>
      </c>
    </row>
    <row r="101" spans="2:24">
      <c r="B101" s="322">
        <v>40118</v>
      </c>
      <c r="C101" s="90"/>
      <c r="D101" s="22">
        <f>'3.2.2'!D101</f>
        <v>329.28108420000001</v>
      </c>
      <c r="E101" s="22">
        <f>'3.2.2'!G101</f>
        <v>789.77441694000004</v>
      </c>
      <c r="F101" s="22">
        <f t="shared" si="8"/>
        <v>1119.0555011400002</v>
      </c>
      <c r="G101" s="72"/>
      <c r="H101" s="6">
        <f t="shared" si="14"/>
        <v>0.29424910906077134</v>
      </c>
      <c r="I101" s="6">
        <f t="shared" si="9"/>
        <v>0.7057508909392286</v>
      </c>
      <c r="J101" s="6">
        <f t="shared" si="10"/>
        <v>1</v>
      </c>
      <c r="K101" s="72"/>
      <c r="L101" s="22">
        <v>159.66191105999999</v>
      </c>
      <c r="M101" s="22">
        <v>121.98754841</v>
      </c>
      <c r="N101" s="22">
        <v>99.660976650000009</v>
      </c>
      <c r="O101" s="22">
        <v>57.483844170000005</v>
      </c>
      <c r="P101" s="22">
        <v>350.97863565</v>
      </c>
      <c r="Q101" s="22">
        <f t="shared" si="11"/>
        <v>789.77291594000008</v>
      </c>
      <c r="R101" s="72"/>
      <c r="S101" s="7">
        <f t="shared" si="13"/>
        <v>0.20216179592581734</v>
      </c>
      <c r="T101" s="7">
        <f t="shared" si="13"/>
        <v>0.1544590172034559</v>
      </c>
      <c r="U101" s="7">
        <f t="shared" si="13"/>
        <v>0.12618940791528913</v>
      </c>
      <c r="V101" s="7">
        <f t="shared" si="13"/>
        <v>7.2785281705415081E-2</v>
      </c>
      <c r="W101" s="7">
        <f t="shared" si="13"/>
        <v>0.44440449725002246</v>
      </c>
      <c r="X101" s="7">
        <f t="shared" si="12"/>
        <v>1</v>
      </c>
    </row>
    <row r="102" spans="2:24">
      <c r="B102" s="322">
        <v>40148</v>
      </c>
      <c r="C102" s="90"/>
      <c r="D102" s="22">
        <f>'3.2.2'!D102</f>
        <v>363.67017149999998</v>
      </c>
      <c r="E102" s="22">
        <f>'3.2.2'!G102</f>
        <v>1184.0779884000001</v>
      </c>
      <c r="F102" s="22">
        <f t="shared" si="8"/>
        <v>1547.7481599</v>
      </c>
      <c r="G102" s="72"/>
      <c r="H102" s="6">
        <f t="shared" si="14"/>
        <v>0.23496727757279112</v>
      </c>
      <c r="I102" s="6">
        <f t="shared" si="9"/>
        <v>0.76503272242720888</v>
      </c>
      <c r="J102" s="6">
        <f t="shared" si="10"/>
        <v>1</v>
      </c>
      <c r="K102" s="72"/>
      <c r="L102" s="22">
        <v>104.71629512</v>
      </c>
      <c r="M102" s="22">
        <v>151.95625280000002</v>
      </c>
      <c r="N102" s="22">
        <v>128.20443574999999</v>
      </c>
      <c r="O102" s="22">
        <v>74.316223240000014</v>
      </c>
      <c r="P102" s="22">
        <v>724.88478139999995</v>
      </c>
      <c r="Q102" s="22">
        <f t="shared" si="11"/>
        <v>1184.0779883099999</v>
      </c>
      <c r="R102" s="72"/>
      <c r="S102" s="7">
        <f t="shared" si="13"/>
        <v>8.8436991611894181E-2</v>
      </c>
      <c r="T102" s="7">
        <f t="shared" si="13"/>
        <v>0.12833297662840837</v>
      </c>
      <c r="U102" s="7">
        <f t="shared" si="13"/>
        <v>0.10827364161458862</v>
      </c>
      <c r="V102" s="7">
        <f t="shared" si="13"/>
        <v>6.2762946337740308E-2</v>
      </c>
      <c r="W102" s="7">
        <f t="shared" si="13"/>
        <v>0.61219344380736862</v>
      </c>
      <c r="X102" s="7">
        <f t="shared" si="12"/>
        <v>1</v>
      </c>
    </row>
    <row r="103" spans="2:24">
      <c r="B103" s="322">
        <v>40179</v>
      </c>
      <c r="C103" s="90"/>
      <c r="D103" s="22">
        <f>'3.2.2'!D103</f>
        <v>354.16790450000002</v>
      </c>
      <c r="E103" s="22">
        <f>'3.2.2'!G103</f>
        <v>1201.5502419000002</v>
      </c>
      <c r="F103" s="22">
        <f t="shared" si="8"/>
        <v>1555.7181464000003</v>
      </c>
      <c r="G103" s="72"/>
      <c r="H103" s="6">
        <f t="shared" si="14"/>
        <v>0.22765557200676745</v>
      </c>
      <c r="I103" s="6">
        <f t="shared" si="9"/>
        <v>0.77234442799323255</v>
      </c>
      <c r="J103" s="6">
        <f t="shared" si="10"/>
        <v>1</v>
      </c>
      <c r="K103" s="72"/>
      <c r="L103" s="22">
        <v>130.79096858000003</v>
      </c>
      <c r="M103" s="22">
        <v>167.38742894999999</v>
      </c>
      <c r="N103" s="22">
        <v>121.91175394999999</v>
      </c>
      <c r="O103" s="22">
        <v>58.92608534</v>
      </c>
      <c r="P103" s="22">
        <v>722.52891310000007</v>
      </c>
      <c r="Q103" s="22">
        <f t="shared" si="11"/>
        <v>1201.5451499200001</v>
      </c>
      <c r="R103" s="72"/>
      <c r="S103" s="7">
        <f t="shared" si="13"/>
        <v>0.10885231286457125</v>
      </c>
      <c r="T103" s="7">
        <f t="shared" si="13"/>
        <v>0.13931014490894894</v>
      </c>
      <c r="U103" s="7">
        <f t="shared" si="13"/>
        <v>0.10146248266918391</v>
      </c>
      <c r="V103" s="7">
        <f t="shared" si="13"/>
        <v>4.9041923513172478E-2</v>
      </c>
      <c r="W103" s="7">
        <f t="shared" si="13"/>
        <v>0.60133313604412342</v>
      </c>
      <c r="X103" s="7">
        <f t="shared" si="12"/>
        <v>1</v>
      </c>
    </row>
    <row r="104" spans="2:24">
      <c r="B104" s="322">
        <v>40210</v>
      </c>
      <c r="C104" s="90"/>
      <c r="D104" s="22">
        <f>'3.2.2'!D104</f>
        <v>352.3130147</v>
      </c>
      <c r="E104" s="22">
        <f>'3.2.2'!G104</f>
        <v>1266.1036168000001</v>
      </c>
      <c r="F104" s="22">
        <f t="shared" si="8"/>
        <v>1618.4166315</v>
      </c>
      <c r="G104" s="72"/>
      <c r="H104" s="6">
        <f t="shared" si="14"/>
        <v>0.21768993709207318</v>
      </c>
      <c r="I104" s="6">
        <f t="shared" si="9"/>
        <v>0.78231006290792682</v>
      </c>
      <c r="J104" s="6">
        <f t="shared" si="10"/>
        <v>1</v>
      </c>
      <c r="K104" s="72"/>
      <c r="L104" s="22">
        <v>131.60858300000001</v>
      </c>
      <c r="M104" s="22">
        <v>246.27787056</v>
      </c>
      <c r="N104" s="22">
        <v>147.65759915000001</v>
      </c>
      <c r="O104" s="22">
        <v>106.95173922999999</v>
      </c>
      <c r="P104" s="22">
        <v>633.58614119999993</v>
      </c>
      <c r="Q104" s="22">
        <f t="shared" si="11"/>
        <v>1266.0819331399998</v>
      </c>
      <c r="R104" s="72"/>
      <c r="S104" s="7">
        <f t="shared" si="13"/>
        <v>0.10394949928208722</v>
      </c>
      <c r="T104" s="7">
        <f t="shared" si="13"/>
        <v>0.19451969427382018</v>
      </c>
      <c r="U104" s="7">
        <f t="shared" si="13"/>
        <v>0.11662562689272057</v>
      </c>
      <c r="V104" s="7">
        <f t="shared" si="13"/>
        <v>8.4474579749155593E-2</v>
      </c>
      <c r="W104" s="7">
        <f t="shared" si="13"/>
        <v>0.50043059980221649</v>
      </c>
      <c r="X104" s="7">
        <f t="shared" si="12"/>
        <v>1</v>
      </c>
    </row>
    <row r="105" spans="2:24">
      <c r="B105" s="322">
        <v>40238</v>
      </c>
      <c r="C105" s="90"/>
      <c r="D105" s="22">
        <f>'3.2.2'!D105</f>
        <v>370.77857560000001</v>
      </c>
      <c r="E105" s="22">
        <f>'3.2.2'!G105</f>
        <v>1225.8074579000001</v>
      </c>
      <c r="F105" s="22">
        <f t="shared" si="8"/>
        <v>1596.5860335000002</v>
      </c>
      <c r="G105" s="72"/>
      <c r="H105" s="6">
        <f t="shared" si="14"/>
        <v>0.23223213019544428</v>
      </c>
      <c r="I105" s="6">
        <f t="shared" si="9"/>
        <v>0.76776786980455569</v>
      </c>
      <c r="J105" s="6">
        <f t="shared" si="10"/>
        <v>1</v>
      </c>
      <c r="K105" s="72"/>
      <c r="L105" s="22">
        <v>142.46259943999999</v>
      </c>
      <c r="M105" s="22">
        <v>265.99856920999997</v>
      </c>
      <c r="N105" s="22">
        <v>99.976267829999998</v>
      </c>
      <c r="O105" s="22">
        <v>90.570178549999994</v>
      </c>
      <c r="P105" s="22">
        <v>626.77184279999994</v>
      </c>
      <c r="Q105" s="22">
        <f t="shared" si="11"/>
        <v>1225.77945783</v>
      </c>
      <c r="R105" s="72"/>
      <c r="S105" s="7">
        <f t="shared" si="13"/>
        <v>0.11622204837092134</v>
      </c>
      <c r="T105" s="7">
        <f t="shared" si="13"/>
        <v>0.21700361146604449</v>
      </c>
      <c r="U105" s="7">
        <f t="shared" si="13"/>
        <v>8.1561382997059034E-2</v>
      </c>
      <c r="V105" s="7">
        <f t="shared" si="13"/>
        <v>7.3887825392617179E-2</v>
      </c>
      <c r="W105" s="7">
        <f t="shared" si="13"/>
        <v>0.51132513177335792</v>
      </c>
      <c r="X105" s="7">
        <f t="shared" si="12"/>
        <v>1</v>
      </c>
    </row>
    <row r="106" spans="2:24">
      <c r="B106" s="322">
        <v>40269</v>
      </c>
      <c r="C106" s="90"/>
      <c r="D106" s="22">
        <f>'3.2.2'!D106</f>
        <v>397.67738550000001</v>
      </c>
      <c r="E106" s="22">
        <f>'3.2.2'!G106</f>
        <v>1193.5751177</v>
      </c>
      <c r="F106" s="22">
        <f t="shared" si="8"/>
        <v>1591.2525031999999</v>
      </c>
      <c r="G106" s="72"/>
      <c r="H106" s="6">
        <f t="shared" si="14"/>
        <v>0.24991469593937671</v>
      </c>
      <c r="I106" s="6">
        <f t="shared" si="9"/>
        <v>0.75008530406062335</v>
      </c>
      <c r="J106" s="6">
        <f t="shared" si="10"/>
        <v>1</v>
      </c>
      <c r="K106" s="72"/>
      <c r="L106" s="22">
        <v>180.40581185999997</v>
      </c>
      <c r="M106" s="22">
        <v>190.91726660999998</v>
      </c>
      <c r="N106" s="22">
        <v>117.01577535</v>
      </c>
      <c r="O106" s="22">
        <v>94.831517259999984</v>
      </c>
      <c r="P106" s="22">
        <v>610.37855750000006</v>
      </c>
      <c r="Q106" s="22">
        <f t="shared" si="11"/>
        <v>1193.5489285799999</v>
      </c>
      <c r="R106" s="72"/>
      <c r="S106" s="7">
        <f t="shared" si="13"/>
        <v>0.15115074676882667</v>
      </c>
      <c r="T106" s="7">
        <f t="shared" si="13"/>
        <v>0.15995763729362972</v>
      </c>
      <c r="U106" s="7">
        <f t="shared" si="13"/>
        <v>9.8040199733761296E-2</v>
      </c>
      <c r="V106" s="7">
        <f t="shared" si="13"/>
        <v>7.9453397333969222E-2</v>
      </c>
      <c r="W106" s="7">
        <f t="shared" si="13"/>
        <v>0.51139801886981318</v>
      </c>
      <c r="X106" s="7">
        <f t="shared" si="12"/>
        <v>1</v>
      </c>
    </row>
    <row r="107" spans="2:24">
      <c r="B107" s="322">
        <v>40299</v>
      </c>
      <c r="C107" s="90"/>
      <c r="D107" s="22">
        <f>'3.2.2'!D107</f>
        <v>410.73322180000002</v>
      </c>
      <c r="E107" s="22">
        <f>'3.2.2'!G107</f>
        <v>1208.7531336</v>
      </c>
      <c r="F107" s="22">
        <f t="shared" si="8"/>
        <v>1619.4863553999999</v>
      </c>
      <c r="G107" s="72"/>
      <c r="H107" s="6">
        <f t="shared" si="14"/>
        <v>0.25361943954047844</v>
      </c>
      <c r="I107" s="6">
        <f t="shared" si="9"/>
        <v>0.74638056045952161</v>
      </c>
      <c r="J107" s="6">
        <f t="shared" si="10"/>
        <v>1</v>
      </c>
      <c r="K107" s="72"/>
      <c r="L107" s="22">
        <v>159.36240257</v>
      </c>
      <c r="M107" s="22">
        <v>213.65795815999999</v>
      </c>
      <c r="N107" s="22">
        <v>111.60735568999999</v>
      </c>
      <c r="O107" s="22">
        <v>98.977609049999998</v>
      </c>
      <c r="P107" s="22">
        <v>625.12270820000003</v>
      </c>
      <c r="Q107" s="22">
        <f t="shared" si="11"/>
        <v>1208.7280336700001</v>
      </c>
      <c r="R107" s="72"/>
      <c r="S107" s="7">
        <f t="shared" si="13"/>
        <v>0.13184305991988615</v>
      </c>
      <c r="T107" s="7">
        <f t="shared" si="13"/>
        <v>0.17676263990608465</v>
      </c>
      <c r="U107" s="7">
        <f t="shared" si="13"/>
        <v>9.2334547210866119E-2</v>
      </c>
      <c r="V107" s="7">
        <f t="shared" si="13"/>
        <v>8.1885756177491206E-2</v>
      </c>
      <c r="W107" s="7">
        <f t="shared" si="13"/>
        <v>0.51717399678567177</v>
      </c>
      <c r="X107" s="7">
        <f t="shared" si="12"/>
        <v>1</v>
      </c>
    </row>
    <row r="108" spans="2:24">
      <c r="B108" s="322">
        <v>40330</v>
      </c>
      <c r="C108" s="90"/>
      <c r="D108" s="22">
        <f>'3.2.2'!D108</f>
        <v>433.09810479999999</v>
      </c>
      <c r="E108" s="22">
        <f>'3.2.2'!G108</f>
        <v>1160.548309</v>
      </c>
      <c r="F108" s="22">
        <f t="shared" si="8"/>
        <v>1593.6464138000001</v>
      </c>
      <c r="G108" s="72"/>
      <c r="H108" s="6">
        <f t="shared" si="14"/>
        <v>0.27176549393242827</v>
      </c>
      <c r="I108" s="6">
        <f t="shared" si="9"/>
        <v>0.72823450606757167</v>
      </c>
      <c r="J108" s="6">
        <f t="shared" si="10"/>
        <v>1</v>
      </c>
      <c r="K108" s="72"/>
      <c r="L108" s="22">
        <v>91.75631777000001</v>
      </c>
      <c r="M108" s="22">
        <v>264.78910811000003</v>
      </c>
      <c r="N108" s="22">
        <v>142.24046906000001</v>
      </c>
      <c r="O108" s="22">
        <v>77.477538299999992</v>
      </c>
      <c r="P108" s="22">
        <v>584.27887584000007</v>
      </c>
      <c r="Q108" s="22">
        <f t="shared" si="11"/>
        <v>1160.54230908</v>
      </c>
      <c r="R108" s="72"/>
      <c r="S108" s="7">
        <f t="shared" si="13"/>
        <v>7.906331122278365E-2</v>
      </c>
      <c r="T108" s="7">
        <f t="shared" si="13"/>
        <v>0.22815980601336891</v>
      </c>
      <c r="U108" s="7">
        <f t="shared" si="13"/>
        <v>0.12256379448394147</v>
      </c>
      <c r="V108" s="7">
        <f t="shared" si="13"/>
        <v>6.6759770577790464E-2</v>
      </c>
      <c r="W108" s="7">
        <f t="shared" si="13"/>
        <v>0.50345331770211554</v>
      </c>
      <c r="X108" s="7">
        <f t="shared" si="12"/>
        <v>1</v>
      </c>
    </row>
    <row r="109" spans="2:24">
      <c r="B109" s="322">
        <v>40360</v>
      </c>
      <c r="C109" s="90"/>
      <c r="D109" s="22">
        <f>'3.2.2'!D109</f>
        <v>422.97538530000003</v>
      </c>
      <c r="E109" s="22">
        <f>'3.2.2'!G109</f>
        <v>1162.0288710999998</v>
      </c>
      <c r="F109" s="22">
        <f t="shared" si="8"/>
        <v>1585.0042563999998</v>
      </c>
      <c r="G109" s="72"/>
      <c r="H109" s="6">
        <f t="shared" si="14"/>
        <v>0.26686072519495857</v>
      </c>
      <c r="I109" s="6">
        <f t="shared" si="9"/>
        <v>0.73313927480504149</v>
      </c>
      <c r="J109" s="6">
        <f t="shared" si="10"/>
        <v>1</v>
      </c>
      <c r="K109" s="72"/>
      <c r="L109" s="22">
        <v>165.79075624000001</v>
      </c>
      <c r="M109" s="22">
        <v>213.55245001</v>
      </c>
      <c r="N109" s="22">
        <v>133.09254763999999</v>
      </c>
      <c r="O109" s="22">
        <v>72.369704060000004</v>
      </c>
      <c r="P109" s="22">
        <v>577.19066553999994</v>
      </c>
      <c r="Q109" s="22">
        <f t="shared" si="11"/>
        <v>1161.9961234899999</v>
      </c>
      <c r="R109" s="72"/>
      <c r="S109" s="7">
        <f t="shared" si="13"/>
        <v>0.14267754675639999</v>
      </c>
      <c r="T109" s="7">
        <f t="shared" si="13"/>
        <v>0.1837806905659938</v>
      </c>
      <c r="U109" s="7">
        <f t="shared" si="13"/>
        <v>0.11453785856037357</v>
      </c>
      <c r="V109" s="7">
        <f t="shared" si="13"/>
        <v>6.228050386488472E-2</v>
      </c>
      <c r="W109" s="7">
        <f t="shared" si="13"/>
        <v>0.4967234002523479</v>
      </c>
      <c r="X109" s="7">
        <f t="shared" si="12"/>
        <v>1</v>
      </c>
    </row>
    <row r="110" spans="2:24">
      <c r="B110" s="322">
        <v>40391</v>
      </c>
      <c r="C110" s="90"/>
      <c r="D110" s="22">
        <f>'3.2.2'!D110</f>
        <v>431.81051280000003</v>
      </c>
      <c r="E110" s="22">
        <f>'3.2.2'!G110</f>
        <v>1149.7096392000001</v>
      </c>
      <c r="F110" s="22">
        <f t="shared" si="8"/>
        <v>1581.5201520000001</v>
      </c>
      <c r="G110" s="72"/>
      <c r="H110" s="6">
        <f t="shared" si="14"/>
        <v>0.27303509996627601</v>
      </c>
      <c r="I110" s="6">
        <f t="shared" si="9"/>
        <v>0.72696490003372405</v>
      </c>
      <c r="J110" s="6">
        <f t="shared" si="10"/>
        <v>1</v>
      </c>
      <c r="K110" s="72"/>
      <c r="L110" s="22">
        <v>126.64864536000002</v>
      </c>
      <c r="M110" s="22">
        <v>215.91593087999999</v>
      </c>
      <c r="N110" s="22">
        <v>162.23514193</v>
      </c>
      <c r="O110" s="22">
        <v>53.195828519999999</v>
      </c>
      <c r="P110" s="22">
        <v>591.66675564000002</v>
      </c>
      <c r="Q110" s="22">
        <f t="shared" si="11"/>
        <v>1149.6623023299999</v>
      </c>
      <c r="R110" s="72"/>
      <c r="S110" s="7">
        <f t="shared" si="13"/>
        <v>0.11016160580661251</v>
      </c>
      <c r="T110" s="7">
        <f t="shared" si="13"/>
        <v>0.18780813326000781</v>
      </c>
      <c r="U110" s="7">
        <f t="shared" si="13"/>
        <v>0.14111547504097591</v>
      </c>
      <c r="V110" s="7">
        <f t="shared" si="13"/>
        <v>4.6270829627264434E-2</v>
      </c>
      <c r="W110" s="7">
        <f t="shared" si="13"/>
        <v>0.51464395626513948</v>
      </c>
      <c r="X110" s="7">
        <f t="shared" si="12"/>
        <v>1.0000000000000002</v>
      </c>
    </row>
    <row r="111" spans="2:24">
      <c r="B111" s="322">
        <v>40422</v>
      </c>
      <c r="C111" s="90"/>
      <c r="D111" s="22">
        <f>'3.2.2'!D111</f>
        <v>429.11070860000001</v>
      </c>
      <c r="E111" s="22">
        <f>'3.2.2'!G111</f>
        <v>1140.5016976999998</v>
      </c>
      <c r="F111" s="22">
        <f t="shared" si="8"/>
        <v>1569.6124062999997</v>
      </c>
      <c r="G111" s="72"/>
      <c r="H111" s="6">
        <f t="shared" si="14"/>
        <v>0.27338641493764043</v>
      </c>
      <c r="I111" s="6">
        <f t="shared" si="9"/>
        <v>0.72661358506235962</v>
      </c>
      <c r="J111" s="6">
        <f t="shared" si="10"/>
        <v>1</v>
      </c>
      <c r="K111" s="72"/>
      <c r="L111" s="22">
        <v>96.428442669999995</v>
      </c>
      <c r="M111" s="22">
        <v>217.52349801999998</v>
      </c>
      <c r="N111" s="22">
        <v>168.25682664999997</v>
      </c>
      <c r="O111" s="22">
        <v>74.973441909999991</v>
      </c>
      <c r="P111" s="22">
        <v>583.31698029999995</v>
      </c>
      <c r="Q111" s="22">
        <f t="shared" si="11"/>
        <v>1140.4991895499998</v>
      </c>
      <c r="R111" s="72"/>
      <c r="S111" s="7">
        <f t="shared" si="13"/>
        <v>8.4549330287597327E-2</v>
      </c>
      <c r="T111" s="7">
        <f t="shared" si="13"/>
        <v>0.19072656956979248</v>
      </c>
      <c r="U111" s="7">
        <f t="shared" si="13"/>
        <v>0.14752910672070543</v>
      </c>
      <c r="V111" s="7">
        <f t="shared" si="13"/>
        <v>6.5737391658806738E-2</v>
      </c>
      <c r="W111" s="7">
        <f t="shared" si="13"/>
        <v>0.51145760176309818</v>
      </c>
      <c r="X111" s="7">
        <f t="shared" si="12"/>
        <v>1.0000000000000002</v>
      </c>
    </row>
    <row r="112" spans="2:24">
      <c r="B112" s="322">
        <v>40452</v>
      </c>
      <c r="C112" s="90"/>
      <c r="D112" s="22">
        <f>'3.2.2'!D112</f>
        <v>438.26109560000003</v>
      </c>
      <c r="E112" s="22">
        <f>'3.2.2'!G112</f>
        <v>1151.5394695999998</v>
      </c>
      <c r="F112" s="22">
        <f t="shared" si="8"/>
        <v>1589.8005651999999</v>
      </c>
      <c r="G112" s="72"/>
      <c r="H112" s="6">
        <f t="shared" si="14"/>
        <v>0.27567048672225497</v>
      </c>
      <c r="I112" s="6">
        <f t="shared" si="9"/>
        <v>0.72432951327774497</v>
      </c>
      <c r="J112" s="6">
        <f t="shared" si="10"/>
        <v>1</v>
      </c>
      <c r="K112" s="72"/>
      <c r="L112" s="22">
        <v>140.40079568000002</v>
      </c>
      <c r="M112" s="22">
        <v>179.18159702</v>
      </c>
      <c r="N112" s="22">
        <v>161.22721550999998</v>
      </c>
      <c r="O112" s="22">
        <v>87.71834466</v>
      </c>
      <c r="P112" s="22">
        <v>583.01151673000004</v>
      </c>
      <c r="Q112" s="22">
        <f t="shared" si="11"/>
        <v>1151.5394695999998</v>
      </c>
      <c r="R112" s="72"/>
      <c r="S112" s="7">
        <f t="shared" si="13"/>
        <v>0.12192443193351402</v>
      </c>
      <c r="T112" s="7">
        <f t="shared" si="13"/>
        <v>0.15560178504540598</v>
      </c>
      <c r="U112" s="7">
        <f t="shared" si="13"/>
        <v>0.14001015142451353</v>
      </c>
      <c r="V112" s="7">
        <f t="shared" si="13"/>
        <v>7.6174848518626936E-2</v>
      </c>
      <c r="W112" s="7">
        <f t="shared" si="13"/>
        <v>0.50628878307793967</v>
      </c>
      <c r="X112" s="7">
        <f t="shared" si="12"/>
        <v>1.0000000000000002</v>
      </c>
    </row>
    <row r="113" spans="2:24">
      <c r="B113" s="322">
        <v>40483</v>
      </c>
      <c r="C113" s="90"/>
      <c r="D113" s="22">
        <f>'3.2.2'!D113</f>
        <v>451.02817780000004</v>
      </c>
      <c r="E113" s="22">
        <f>'3.2.2'!G113</f>
        <v>1141.4303375</v>
      </c>
      <c r="F113" s="22">
        <f t="shared" si="8"/>
        <v>1592.4585153</v>
      </c>
      <c r="G113" s="72"/>
      <c r="H113" s="6">
        <f t="shared" si="14"/>
        <v>0.28322758393177466</v>
      </c>
      <c r="I113" s="6">
        <f t="shared" si="9"/>
        <v>0.71677241606822528</v>
      </c>
      <c r="J113" s="6">
        <f t="shared" si="10"/>
        <v>1</v>
      </c>
      <c r="K113" s="72"/>
      <c r="L113" s="22">
        <v>89.765369450000009</v>
      </c>
      <c r="M113" s="22">
        <v>237.50517098000003</v>
      </c>
      <c r="N113" s="22">
        <v>145.24053830000003</v>
      </c>
      <c r="O113" s="22">
        <v>92.824280799999997</v>
      </c>
      <c r="P113" s="22">
        <v>576.07246113000008</v>
      </c>
      <c r="Q113" s="22">
        <f t="shared" si="11"/>
        <v>1141.4078206600002</v>
      </c>
      <c r="R113" s="72"/>
      <c r="S113" s="7">
        <f t="shared" si="13"/>
        <v>7.8644431749288937E-2</v>
      </c>
      <c r="T113" s="7">
        <f t="shared" si="13"/>
        <v>0.20808090384615255</v>
      </c>
      <c r="U113" s="7">
        <f t="shared" si="13"/>
        <v>0.1272468399734786</v>
      </c>
      <c r="V113" s="7">
        <f t="shared" si="13"/>
        <v>8.1324377772640358E-2</v>
      </c>
      <c r="W113" s="7">
        <f t="shared" si="13"/>
        <v>0.50470344665843947</v>
      </c>
      <c r="X113" s="7">
        <f t="shared" si="12"/>
        <v>0.99999999999999989</v>
      </c>
    </row>
    <row r="114" spans="2:24">
      <c r="B114" s="322">
        <v>40513</v>
      </c>
      <c r="C114" s="90"/>
      <c r="D114" s="22">
        <f>'3.2.2'!D114</f>
        <v>462.79634369999997</v>
      </c>
      <c r="E114" s="22">
        <f>'3.2.2'!G114</f>
        <v>1425.7203039000001</v>
      </c>
      <c r="F114" s="22">
        <f t="shared" si="8"/>
        <v>1888.5166475999999</v>
      </c>
      <c r="G114" s="72"/>
      <c r="H114" s="6">
        <f t="shared" si="14"/>
        <v>0.24505812235658048</v>
      </c>
      <c r="I114" s="6">
        <f t="shared" si="9"/>
        <v>0.75494187764341958</v>
      </c>
      <c r="J114" s="6">
        <f t="shared" si="10"/>
        <v>1</v>
      </c>
      <c r="K114" s="72"/>
      <c r="L114" s="22">
        <v>105.05824808</v>
      </c>
      <c r="M114" s="22">
        <v>195.90851397000003</v>
      </c>
      <c r="N114" s="22">
        <v>242.57280441</v>
      </c>
      <c r="O114" s="22">
        <v>211.14417123000001</v>
      </c>
      <c r="P114" s="22">
        <v>671.0360662999999</v>
      </c>
      <c r="Q114" s="22">
        <f t="shared" si="11"/>
        <v>1425.7198039899999</v>
      </c>
      <c r="R114" s="72"/>
      <c r="S114" s="7">
        <f t="shared" si="13"/>
        <v>7.3687864744520923E-2</v>
      </c>
      <c r="T114" s="7">
        <f t="shared" si="13"/>
        <v>0.13741024949063144</v>
      </c>
      <c r="U114" s="7">
        <f t="shared" si="13"/>
        <v>0.1701405870432178</v>
      </c>
      <c r="V114" s="7">
        <f t="shared" si="13"/>
        <v>0.14809654087647153</v>
      </c>
      <c r="W114" s="7">
        <f t="shared" si="13"/>
        <v>0.47066475784515832</v>
      </c>
      <c r="X114" s="7">
        <f t="shared" si="12"/>
        <v>1</v>
      </c>
    </row>
    <row r="115" spans="2:24">
      <c r="B115" s="322">
        <v>40544</v>
      </c>
      <c r="C115" s="90"/>
      <c r="D115" s="22">
        <f>'3.2.2'!D115</f>
        <v>455.1788042</v>
      </c>
      <c r="E115" s="22">
        <f>'3.2.2'!G115</f>
        <v>1489.0301674</v>
      </c>
      <c r="F115" s="22">
        <f t="shared" si="8"/>
        <v>1944.2089716</v>
      </c>
      <c r="G115" s="72"/>
      <c r="H115" s="6">
        <f t="shared" si="14"/>
        <v>0.23412030848999091</v>
      </c>
      <c r="I115" s="6">
        <f t="shared" si="9"/>
        <v>0.76587969151000901</v>
      </c>
      <c r="J115" s="6">
        <f t="shared" si="10"/>
        <v>0.99999999999999989</v>
      </c>
      <c r="K115" s="72"/>
      <c r="L115" s="22">
        <v>184.98579876000002</v>
      </c>
      <c r="M115" s="22">
        <v>169.13246073000002</v>
      </c>
      <c r="N115" s="22">
        <v>252.61319355000001</v>
      </c>
      <c r="O115" s="22">
        <v>242.41520768000001</v>
      </c>
      <c r="P115" s="22">
        <v>639.87248220000004</v>
      </c>
      <c r="Q115" s="22">
        <f t="shared" si="11"/>
        <v>1489.0191429199999</v>
      </c>
      <c r="R115" s="72"/>
      <c r="S115" s="7">
        <f t="shared" si="13"/>
        <v>0.12423332476252705</v>
      </c>
      <c r="T115" s="7">
        <f t="shared" si="13"/>
        <v>0.11358649184209108</v>
      </c>
      <c r="U115" s="7">
        <f t="shared" si="13"/>
        <v>0.16965073602386324</v>
      </c>
      <c r="V115" s="7">
        <f t="shared" si="13"/>
        <v>0.16280194168935824</v>
      </c>
      <c r="W115" s="7">
        <f t="shared" si="13"/>
        <v>0.4297275056821605</v>
      </c>
      <c r="X115" s="7">
        <f t="shared" si="12"/>
        <v>1.0000000000000002</v>
      </c>
    </row>
    <row r="116" spans="2:24">
      <c r="B116" s="322">
        <v>40575</v>
      </c>
      <c r="C116" s="90"/>
      <c r="D116" s="22">
        <f>'3.2.2'!D116</f>
        <v>474.69645380000003</v>
      </c>
      <c r="E116" s="22">
        <f>'3.2.2'!G116</f>
        <v>1509.5097712000002</v>
      </c>
      <c r="F116" s="22">
        <f t="shared" si="8"/>
        <v>1984.2062250000001</v>
      </c>
      <c r="G116" s="72"/>
      <c r="H116" s="6">
        <f t="shared" si="14"/>
        <v>0.23923745819313716</v>
      </c>
      <c r="I116" s="6">
        <f t="shared" si="9"/>
        <v>0.76076254180686287</v>
      </c>
      <c r="J116" s="6">
        <f t="shared" si="10"/>
        <v>1</v>
      </c>
      <c r="K116" s="72"/>
      <c r="L116" s="22">
        <v>120.20576129999999</v>
      </c>
      <c r="M116" s="22">
        <v>240.03307644</v>
      </c>
      <c r="N116" s="22">
        <v>266.84184389000001</v>
      </c>
      <c r="O116" s="22">
        <v>274.27406119</v>
      </c>
      <c r="P116" s="22">
        <v>608.15097839999999</v>
      </c>
      <c r="Q116" s="22">
        <f t="shared" si="11"/>
        <v>1509.5057212199999</v>
      </c>
      <c r="R116" s="72"/>
      <c r="S116" s="7">
        <f t="shared" si="13"/>
        <v>7.9632531106174478E-2</v>
      </c>
      <c r="T116" s="7">
        <f t="shared" si="13"/>
        <v>0.15901435355011606</v>
      </c>
      <c r="U116" s="7">
        <f t="shared" si="13"/>
        <v>0.17677431767157223</v>
      </c>
      <c r="V116" s="7">
        <f t="shared" si="13"/>
        <v>0.18169792756289027</v>
      </c>
      <c r="W116" s="7">
        <f t="shared" si="13"/>
        <v>0.402880870109247</v>
      </c>
      <c r="X116" s="7">
        <f t="shared" si="12"/>
        <v>1</v>
      </c>
    </row>
    <row r="117" spans="2:24">
      <c r="B117" s="322">
        <v>40603</v>
      </c>
      <c r="C117" s="90"/>
      <c r="D117" s="22">
        <f>'3.2.2'!D117</f>
        <v>488.92356139999998</v>
      </c>
      <c r="E117" s="22">
        <f>'3.2.2'!G117</f>
        <v>1470.8705323000001</v>
      </c>
      <c r="F117" s="22">
        <f t="shared" si="8"/>
        <v>1959.7940937000001</v>
      </c>
      <c r="G117" s="72"/>
      <c r="H117" s="6">
        <f t="shared" si="14"/>
        <v>0.24947700524851316</v>
      </c>
      <c r="I117" s="6">
        <f t="shared" si="9"/>
        <v>0.75052299475148687</v>
      </c>
      <c r="J117" s="6">
        <f t="shared" si="10"/>
        <v>1</v>
      </c>
      <c r="K117" s="72"/>
      <c r="L117" s="22">
        <v>79.197285909999991</v>
      </c>
      <c r="M117" s="22">
        <v>341.9285888</v>
      </c>
      <c r="N117" s="22">
        <v>189.66710015000001</v>
      </c>
      <c r="O117" s="22">
        <v>248.81697572000002</v>
      </c>
      <c r="P117" s="22">
        <v>611.24395779999998</v>
      </c>
      <c r="Q117" s="22">
        <f t="shared" si="11"/>
        <v>1470.8539083800001</v>
      </c>
      <c r="R117" s="72"/>
      <c r="S117" s="7">
        <f t="shared" si="13"/>
        <v>5.3844427008544957E-2</v>
      </c>
      <c r="T117" s="7">
        <f t="shared" si="13"/>
        <v>0.23246944298948116</v>
      </c>
      <c r="U117" s="7">
        <f t="shared" si="13"/>
        <v>0.12895033223177108</v>
      </c>
      <c r="V117" s="7">
        <f t="shared" si="13"/>
        <v>0.16916498253320567</v>
      </c>
      <c r="W117" s="7">
        <f t="shared" si="13"/>
        <v>0.41557081523699702</v>
      </c>
      <c r="X117" s="7">
        <f t="shared" si="12"/>
        <v>0.99999999999999989</v>
      </c>
    </row>
    <row r="118" spans="2:24">
      <c r="B118" s="322">
        <v>40634</v>
      </c>
      <c r="C118" s="90"/>
      <c r="D118" s="22">
        <f>'3.2.2'!D118</f>
        <v>523.3035294</v>
      </c>
      <c r="E118" s="22">
        <f>'3.2.2'!G118</f>
        <v>1489.2535885999998</v>
      </c>
      <c r="F118" s="22">
        <f t="shared" si="8"/>
        <v>2012.5571179999997</v>
      </c>
      <c r="G118" s="72"/>
      <c r="H118" s="6">
        <f t="shared" si="14"/>
        <v>0.26001921869429401</v>
      </c>
      <c r="I118" s="6">
        <f t="shared" si="9"/>
        <v>0.73998078130570599</v>
      </c>
      <c r="J118" s="6">
        <f t="shared" si="10"/>
        <v>1</v>
      </c>
      <c r="K118" s="72"/>
      <c r="L118" s="22">
        <v>213.47519229000002</v>
      </c>
      <c r="M118" s="22">
        <v>249.55461859000005</v>
      </c>
      <c r="N118" s="22">
        <v>195.96244126999997</v>
      </c>
      <c r="O118" s="22">
        <v>229.79816618999999</v>
      </c>
      <c r="P118" s="22">
        <v>600.39512950000005</v>
      </c>
      <c r="Q118" s="22">
        <f t="shared" si="11"/>
        <v>1489.18554784</v>
      </c>
      <c r="R118" s="72"/>
      <c r="S118" s="7">
        <f t="shared" si="13"/>
        <v>0.14335029815434125</v>
      </c>
      <c r="T118" s="7">
        <f t="shared" si="13"/>
        <v>0.16757792133557053</v>
      </c>
      <c r="U118" s="7">
        <f t="shared" si="13"/>
        <v>0.1315903458465838</v>
      </c>
      <c r="V118" s="7">
        <f t="shared" si="13"/>
        <v>0.15431130561487949</v>
      </c>
      <c r="W118" s="7">
        <f t="shared" si="13"/>
        <v>0.40317012904862493</v>
      </c>
      <c r="X118" s="7">
        <f t="shared" si="12"/>
        <v>1</v>
      </c>
    </row>
    <row r="119" spans="2:24">
      <c r="B119" s="322">
        <v>40664</v>
      </c>
      <c r="C119" s="90"/>
      <c r="D119" s="22">
        <f>'3.2.2'!D119</f>
        <v>531.2830017</v>
      </c>
      <c r="E119" s="22">
        <f>'3.2.2'!G119</f>
        <v>1485.2478125</v>
      </c>
      <c r="F119" s="22">
        <f t="shared" si="8"/>
        <v>2016.5308141999999</v>
      </c>
      <c r="G119" s="72"/>
      <c r="H119" s="6">
        <f t="shared" si="14"/>
        <v>0.26346386475168798</v>
      </c>
      <c r="I119" s="6">
        <f t="shared" si="9"/>
        <v>0.73653613524831207</v>
      </c>
      <c r="J119" s="6">
        <f t="shared" si="10"/>
        <v>1</v>
      </c>
      <c r="K119" s="72"/>
      <c r="L119" s="22">
        <v>210.61009759000001</v>
      </c>
      <c r="M119" s="22">
        <v>265.89211358</v>
      </c>
      <c r="N119" s="22">
        <v>135.59159707999999</v>
      </c>
      <c r="O119" s="22">
        <v>280.85443892000001</v>
      </c>
      <c r="P119" s="22">
        <v>592.27977670000007</v>
      </c>
      <c r="Q119" s="22">
        <f t="shared" si="11"/>
        <v>1485.22802387</v>
      </c>
      <c r="R119" s="72"/>
      <c r="S119" s="7">
        <f t="shared" si="13"/>
        <v>0.14180320745714289</v>
      </c>
      <c r="T119" s="7">
        <f t="shared" si="13"/>
        <v>0.17902443887853356</v>
      </c>
      <c r="U119" s="7">
        <f t="shared" si="13"/>
        <v>9.1293454540868624E-2</v>
      </c>
      <c r="V119" s="7">
        <f t="shared" si="13"/>
        <v>0.18909853194675702</v>
      </c>
      <c r="W119" s="7">
        <f t="shared" si="13"/>
        <v>0.3987803671766979</v>
      </c>
      <c r="X119" s="7">
        <f t="shared" si="12"/>
        <v>1</v>
      </c>
    </row>
    <row r="120" spans="2:24">
      <c r="B120" s="322">
        <v>40695</v>
      </c>
      <c r="C120" s="90"/>
      <c r="D120" s="22">
        <f>'3.2.2'!D120</f>
        <v>538.78242499999999</v>
      </c>
      <c r="E120" s="22">
        <f>'3.2.2'!G120</f>
        <v>1512.0558657000001</v>
      </c>
      <c r="F120" s="22">
        <f t="shared" si="8"/>
        <v>2050.8382907</v>
      </c>
      <c r="G120" s="72"/>
      <c r="H120" s="6">
        <f t="shared" si="14"/>
        <v>0.26271326581097759</v>
      </c>
      <c r="I120" s="6">
        <f t="shared" si="9"/>
        <v>0.73728673418902246</v>
      </c>
      <c r="J120" s="6">
        <f t="shared" si="10"/>
        <v>1</v>
      </c>
      <c r="K120" s="72"/>
      <c r="L120" s="22">
        <v>79.918972819999993</v>
      </c>
      <c r="M120" s="22">
        <v>282.56306458999995</v>
      </c>
      <c r="N120" s="22">
        <v>422.80268825999997</v>
      </c>
      <c r="O120" s="22">
        <v>148.43846989999997</v>
      </c>
      <c r="P120" s="22">
        <v>578.33267002999992</v>
      </c>
      <c r="Q120" s="22">
        <f t="shared" si="11"/>
        <v>1512.0558655999998</v>
      </c>
      <c r="R120" s="72"/>
      <c r="S120" s="7">
        <f t="shared" si="13"/>
        <v>5.285451062900199E-2</v>
      </c>
      <c r="T120" s="7">
        <f t="shared" si="13"/>
        <v>0.18687342909640176</v>
      </c>
      <c r="U120" s="7">
        <f t="shared" si="13"/>
        <v>0.27962107609842007</v>
      </c>
      <c r="V120" s="7">
        <f t="shared" si="13"/>
        <v>9.8169964005329929E-2</v>
      </c>
      <c r="W120" s="7">
        <f t="shared" si="13"/>
        <v>0.38248102017084623</v>
      </c>
      <c r="X120" s="7">
        <f t="shared" si="12"/>
        <v>1</v>
      </c>
    </row>
    <row r="121" spans="2:24">
      <c r="B121" s="322">
        <v>40725</v>
      </c>
      <c r="C121" s="90"/>
      <c r="D121" s="22">
        <f>'3.2.2'!D121</f>
        <v>556.55404390000001</v>
      </c>
      <c r="E121" s="22">
        <f>'3.2.2'!G121</f>
        <v>1524.1514796000001</v>
      </c>
      <c r="F121" s="22">
        <f t="shared" si="8"/>
        <v>2080.7055235000003</v>
      </c>
      <c r="G121" s="72"/>
      <c r="H121" s="6">
        <f t="shared" si="14"/>
        <v>0.26748333082896242</v>
      </c>
      <c r="I121" s="6">
        <f t="shared" si="9"/>
        <v>0.73251666917103753</v>
      </c>
      <c r="J121" s="6">
        <f t="shared" si="10"/>
        <v>1</v>
      </c>
      <c r="K121" s="72"/>
      <c r="L121" s="22">
        <v>209.91792031</v>
      </c>
      <c r="M121" s="22">
        <v>158.25736037999999</v>
      </c>
      <c r="N121" s="22">
        <v>443.19828279999996</v>
      </c>
      <c r="O121" s="22">
        <v>139.14616894999997</v>
      </c>
      <c r="P121" s="22">
        <v>573.63174702999993</v>
      </c>
      <c r="Q121" s="22">
        <f t="shared" si="11"/>
        <v>1524.1514794699997</v>
      </c>
      <c r="R121" s="72"/>
      <c r="S121" s="7">
        <f t="shared" si="13"/>
        <v>0.13772772794407268</v>
      </c>
      <c r="T121" s="7">
        <f t="shared" si="13"/>
        <v>0.10383309173116544</v>
      </c>
      <c r="U121" s="7">
        <f t="shared" si="13"/>
        <v>0.2907836188002228</v>
      </c>
      <c r="V121" s="7">
        <f t="shared" si="13"/>
        <v>9.129418619098538E-2</v>
      </c>
      <c r="W121" s="7">
        <f t="shared" si="13"/>
        <v>0.37636137533355385</v>
      </c>
      <c r="X121" s="7">
        <f t="shared" si="12"/>
        <v>1.0000000000000002</v>
      </c>
    </row>
    <row r="122" spans="2:24">
      <c r="B122" s="322">
        <v>40756</v>
      </c>
      <c r="C122" s="90"/>
      <c r="D122" s="22">
        <f>'3.2.2'!D122</f>
        <v>563.16980679999995</v>
      </c>
      <c r="E122" s="22">
        <f>'3.2.2'!G122</f>
        <v>1490.8234047999999</v>
      </c>
      <c r="F122" s="22">
        <f t="shared" si="8"/>
        <v>2053.9932116</v>
      </c>
      <c r="G122" s="72"/>
      <c r="H122" s="6">
        <f t="shared" si="14"/>
        <v>0.2741828958438024</v>
      </c>
      <c r="I122" s="6">
        <f t="shared" si="9"/>
        <v>0.7258171041561976</v>
      </c>
      <c r="J122" s="6">
        <f t="shared" si="10"/>
        <v>1</v>
      </c>
      <c r="K122" s="72"/>
      <c r="L122" s="22">
        <v>129.67415475999999</v>
      </c>
      <c r="M122" s="22">
        <v>125.08914503</v>
      </c>
      <c r="N122" s="22">
        <v>569.22247092000009</v>
      </c>
      <c r="O122" s="22">
        <v>141.62990188000001</v>
      </c>
      <c r="P122" s="22">
        <v>525.17164823000007</v>
      </c>
      <c r="Q122" s="22">
        <f t="shared" si="11"/>
        <v>1490.7873208200003</v>
      </c>
      <c r="R122" s="72"/>
      <c r="S122" s="7">
        <f t="shared" si="13"/>
        <v>8.698367161364999E-2</v>
      </c>
      <c r="T122" s="7">
        <f t="shared" si="13"/>
        <v>8.3908109012622481E-2</v>
      </c>
      <c r="U122" s="7">
        <f t="shared" si="13"/>
        <v>0.38182674548566864</v>
      </c>
      <c r="V122" s="7">
        <f t="shared" si="13"/>
        <v>9.5003425305560801E-2</v>
      </c>
      <c r="W122" s="7">
        <f t="shared" si="13"/>
        <v>0.35227804858249795</v>
      </c>
      <c r="X122" s="7">
        <f t="shared" si="12"/>
        <v>1</v>
      </c>
    </row>
    <row r="123" spans="2:24">
      <c r="B123" s="322">
        <v>40787</v>
      </c>
      <c r="C123" s="90"/>
      <c r="D123" s="22">
        <f>'3.2.2'!D123</f>
        <v>593.39838020000002</v>
      </c>
      <c r="E123" s="22">
        <f>'3.2.2'!G123</f>
        <v>1583.3582200000001</v>
      </c>
      <c r="F123" s="22">
        <f t="shared" si="8"/>
        <v>2176.7566002000003</v>
      </c>
      <c r="G123" s="72"/>
      <c r="H123" s="6">
        <f t="shared" si="14"/>
        <v>0.2726066755214977</v>
      </c>
      <c r="I123" s="6">
        <f t="shared" si="9"/>
        <v>0.72739332447850213</v>
      </c>
      <c r="J123" s="6">
        <f t="shared" si="10"/>
        <v>0.99999999999999978</v>
      </c>
      <c r="K123" s="72"/>
      <c r="L123" s="22">
        <v>133.86838627</v>
      </c>
      <c r="M123" s="22">
        <v>433.41398463000002</v>
      </c>
      <c r="N123" s="22">
        <v>259.94013832000002</v>
      </c>
      <c r="O123" s="22">
        <v>151.88985456999998</v>
      </c>
      <c r="P123" s="22">
        <v>604.21821646000001</v>
      </c>
      <c r="Q123" s="22">
        <f t="shared" si="11"/>
        <v>1583.3305802500001</v>
      </c>
      <c r="R123" s="72"/>
      <c r="S123" s="7">
        <f t="shared" si="13"/>
        <v>8.454860149853409E-2</v>
      </c>
      <c r="T123" s="7">
        <f t="shared" si="13"/>
        <v>0.27373562415599029</v>
      </c>
      <c r="U123" s="7">
        <f t="shared" si="13"/>
        <v>0.16417300440123928</v>
      </c>
      <c r="V123" s="7">
        <f t="shared" si="13"/>
        <v>9.5930601268382834E-2</v>
      </c>
      <c r="W123" s="7">
        <f t="shared" si="13"/>
        <v>0.38161216867585346</v>
      </c>
      <c r="X123" s="7">
        <f t="shared" si="12"/>
        <v>1</v>
      </c>
    </row>
    <row r="124" spans="2:24">
      <c r="B124" s="322">
        <v>40817</v>
      </c>
      <c r="C124" s="90"/>
      <c r="D124" s="22">
        <f>'3.2.2'!D124</f>
        <v>577.45090440000001</v>
      </c>
      <c r="E124" s="22">
        <f>'3.2.2'!G124</f>
        <v>1565.3343970000001</v>
      </c>
      <c r="F124" s="22">
        <f t="shared" si="8"/>
        <v>2142.7853014000002</v>
      </c>
      <c r="G124" s="72"/>
      <c r="H124" s="6">
        <f t="shared" si="14"/>
        <v>0.2694861235153701</v>
      </c>
      <c r="I124" s="6">
        <f t="shared" si="9"/>
        <v>0.73051387648462984</v>
      </c>
      <c r="J124" s="6">
        <f t="shared" si="10"/>
        <v>1</v>
      </c>
      <c r="K124" s="72"/>
      <c r="L124" s="22">
        <v>106.76296676000001</v>
      </c>
      <c r="M124" s="22">
        <v>448.97651785000005</v>
      </c>
      <c r="N124" s="22">
        <v>250.11132244000001</v>
      </c>
      <c r="O124" s="22">
        <v>168.07753072</v>
      </c>
      <c r="P124" s="22">
        <v>591.40103130999989</v>
      </c>
      <c r="Q124" s="22">
        <f t="shared" si="11"/>
        <v>1565.3293690800001</v>
      </c>
      <c r="R124" s="72"/>
      <c r="S124" s="7">
        <f t="shared" si="13"/>
        <v>6.8204793744302147E-2</v>
      </c>
      <c r="T124" s="7">
        <f t="shared" si="13"/>
        <v>0.28682558873464409</v>
      </c>
      <c r="U124" s="7">
        <f t="shared" si="13"/>
        <v>0.15978191387733265</v>
      </c>
      <c r="V124" s="7">
        <f t="shared" si="13"/>
        <v>0.10737518508247575</v>
      </c>
      <c r="W124" s="7">
        <f t="shared" si="13"/>
        <v>0.37781251856124526</v>
      </c>
      <c r="X124" s="7">
        <f t="shared" si="12"/>
        <v>1</v>
      </c>
    </row>
    <row r="125" spans="2:24">
      <c r="B125" s="322">
        <v>40848</v>
      </c>
      <c r="C125" s="90"/>
      <c r="D125" s="22">
        <f>'3.2.2'!D125</f>
        <v>574.87371670000005</v>
      </c>
      <c r="E125" s="22">
        <f>'3.2.2'!G125</f>
        <v>1574.3873022</v>
      </c>
      <c r="F125" s="22">
        <f t="shared" si="8"/>
        <v>2149.2610189000002</v>
      </c>
      <c r="G125" s="72"/>
      <c r="H125" s="6">
        <f t="shared" si="14"/>
        <v>0.26747505847113096</v>
      </c>
      <c r="I125" s="6">
        <f t="shared" si="9"/>
        <v>0.73252494152886904</v>
      </c>
      <c r="J125" s="6">
        <f t="shared" si="10"/>
        <v>1</v>
      </c>
      <c r="K125" s="72"/>
      <c r="L125" s="22">
        <v>417.85249317</v>
      </c>
      <c r="M125" s="22">
        <v>253.44878688</v>
      </c>
      <c r="N125" s="22">
        <v>134.25357561999999</v>
      </c>
      <c r="O125" s="22">
        <v>177.59236557</v>
      </c>
      <c r="P125" s="22">
        <v>591.23007990999997</v>
      </c>
      <c r="Q125" s="22">
        <f t="shared" si="11"/>
        <v>1574.37730115</v>
      </c>
      <c r="R125" s="72"/>
      <c r="S125" s="7">
        <f t="shared" si="13"/>
        <v>0.26540810316865004</v>
      </c>
      <c r="T125" s="7">
        <f t="shared" si="13"/>
        <v>0.16098351182710077</v>
      </c>
      <c r="U125" s="7">
        <f t="shared" si="13"/>
        <v>8.5274079804081776E-2</v>
      </c>
      <c r="V125" s="7">
        <f t="shared" si="13"/>
        <v>0.1128016552577823</v>
      </c>
      <c r="W125" s="7">
        <f t="shared" si="13"/>
        <v>0.37553264994238511</v>
      </c>
      <c r="X125" s="7">
        <f t="shared" si="12"/>
        <v>1</v>
      </c>
    </row>
    <row r="126" spans="2:24">
      <c r="B126" s="322">
        <v>40878</v>
      </c>
      <c r="C126" s="90"/>
      <c r="D126" s="22">
        <f>'3.2.2'!D126</f>
        <v>593.41152490000002</v>
      </c>
      <c r="E126" s="22">
        <f>'3.2.2'!G126</f>
        <v>1490.6661179</v>
      </c>
      <c r="F126" s="22">
        <f t="shared" si="8"/>
        <v>2084.0776427999999</v>
      </c>
      <c r="G126" s="72"/>
      <c r="H126" s="6">
        <f t="shared" si="14"/>
        <v>0.28473580480559246</v>
      </c>
      <c r="I126" s="6">
        <f t="shared" si="9"/>
        <v>0.71526419519440765</v>
      </c>
      <c r="J126" s="6">
        <f t="shared" si="10"/>
        <v>1</v>
      </c>
      <c r="K126" s="72"/>
      <c r="L126" s="22">
        <v>139.95354893000001</v>
      </c>
      <c r="M126" s="22">
        <v>279.74885051999996</v>
      </c>
      <c r="N126" s="22">
        <v>236.48660252000002</v>
      </c>
      <c r="O126" s="22">
        <v>308.71457463000002</v>
      </c>
      <c r="P126" s="22">
        <v>525.76050662</v>
      </c>
      <c r="Q126" s="22">
        <f t="shared" si="11"/>
        <v>1490.6640832200001</v>
      </c>
      <c r="R126" s="72"/>
      <c r="S126" s="7">
        <f t="shared" si="13"/>
        <v>9.3886711637731823E-2</v>
      </c>
      <c r="T126" s="7">
        <f t="shared" si="13"/>
        <v>0.18766726432135628</v>
      </c>
      <c r="U126" s="7">
        <f t="shared" si="13"/>
        <v>0.1586451335227469</v>
      </c>
      <c r="V126" s="7">
        <f t="shared" si="13"/>
        <v>0.20709868715904273</v>
      </c>
      <c r="W126" s="7">
        <f t="shared" si="13"/>
        <v>0.35270220335912228</v>
      </c>
      <c r="X126" s="7">
        <f t="shared" si="12"/>
        <v>1</v>
      </c>
    </row>
    <row r="127" spans="2:24">
      <c r="B127" s="322">
        <v>40909</v>
      </c>
      <c r="C127" s="90"/>
      <c r="D127" s="22">
        <f>'3.2.2'!D127</f>
        <v>584.94301439999992</v>
      </c>
      <c r="E127" s="22">
        <f>'3.2.2'!G127</f>
        <v>1592.4904063000001</v>
      </c>
      <c r="F127" s="22">
        <f t="shared" si="8"/>
        <v>2177.4334207000002</v>
      </c>
      <c r="G127" s="72"/>
      <c r="H127" s="6">
        <f t="shared" si="14"/>
        <v>0.26863876012886434</v>
      </c>
      <c r="I127" s="6">
        <f t="shared" si="9"/>
        <v>0.73136123987113555</v>
      </c>
      <c r="J127" s="6">
        <f t="shared" si="10"/>
        <v>0.99999999999999989</v>
      </c>
      <c r="K127" s="72"/>
      <c r="L127" s="22">
        <v>133.44196841000002</v>
      </c>
      <c r="M127" s="22">
        <v>185.11698203999998</v>
      </c>
      <c r="N127" s="22">
        <v>281.34946848000004</v>
      </c>
      <c r="O127" s="22">
        <v>344.87640001</v>
      </c>
      <c r="P127" s="22">
        <v>647.67088162000005</v>
      </c>
      <c r="Q127" s="22">
        <f t="shared" si="11"/>
        <v>1592.45570056</v>
      </c>
      <c r="R127" s="72"/>
      <c r="S127" s="7">
        <f t="shared" si="13"/>
        <v>8.3796345708752884E-2</v>
      </c>
      <c r="T127" s="7">
        <f t="shared" si="13"/>
        <v>0.11624623653574921</v>
      </c>
      <c r="U127" s="7">
        <f t="shared" si="13"/>
        <v>0.17667648047042139</v>
      </c>
      <c r="V127" s="7">
        <f t="shared" si="13"/>
        <v>0.21656891296173666</v>
      </c>
      <c r="W127" s="7">
        <f t="shared" si="13"/>
        <v>0.40671202432333992</v>
      </c>
      <c r="X127" s="7">
        <f t="shared" si="12"/>
        <v>1</v>
      </c>
    </row>
    <row r="128" spans="2:24">
      <c r="B128" s="322">
        <v>40940</v>
      </c>
      <c r="C128" s="90"/>
      <c r="D128" s="22">
        <f>'3.2.2'!D128</f>
        <v>586.54056249999996</v>
      </c>
      <c r="E128" s="22">
        <f>'3.2.2'!G128</f>
        <v>1574.4673498</v>
      </c>
      <c r="F128" s="22">
        <f t="shared" si="8"/>
        <v>2161.0079123</v>
      </c>
      <c r="G128" s="72"/>
      <c r="H128" s="6">
        <f t="shared" si="14"/>
        <v>0.27141990511072872</v>
      </c>
      <c r="I128" s="6">
        <f t="shared" si="9"/>
        <v>0.72858009488927122</v>
      </c>
      <c r="J128" s="6">
        <f t="shared" si="10"/>
        <v>1</v>
      </c>
      <c r="K128" s="72"/>
      <c r="L128" s="22">
        <v>117.42077365999999</v>
      </c>
      <c r="M128" s="22">
        <v>168.49146821000002</v>
      </c>
      <c r="N128" s="22">
        <v>326.67902509000004</v>
      </c>
      <c r="O128" s="22">
        <v>330.92297281999998</v>
      </c>
      <c r="P128" s="22">
        <v>630.91303781999989</v>
      </c>
      <c r="Q128" s="22">
        <f t="shared" si="11"/>
        <v>1574.4272775999998</v>
      </c>
      <c r="R128" s="72"/>
      <c r="S128" s="7">
        <f t="shared" si="13"/>
        <v>7.4579991931410128E-2</v>
      </c>
      <c r="T128" s="7">
        <f t="shared" si="13"/>
        <v>0.1070176251435648</v>
      </c>
      <c r="U128" s="7">
        <f t="shared" si="13"/>
        <v>0.2074907045487536</v>
      </c>
      <c r="V128" s="7">
        <f t="shared" si="13"/>
        <v>0.21018625472778077</v>
      </c>
      <c r="W128" s="7">
        <f t="shared" si="13"/>
        <v>0.40072542364849079</v>
      </c>
      <c r="X128" s="7">
        <f t="shared" si="12"/>
        <v>1</v>
      </c>
    </row>
    <row r="129" spans="2:24">
      <c r="B129" s="322">
        <v>40969</v>
      </c>
      <c r="C129" s="90"/>
      <c r="D129" s="22">
        <f>'3.2.2'!D129</f>
        <v>618.74077410000007</v>
      </c>
      <c r="E129" s="22">
        <f>'3.2.2'!G129</f>
        <v>1909.9977359000002</v>
      </c>
      <c r="F129" s="22">
        <f t="shared" si="8"/>
        <v>2528.7385100000001</v>
      </c>
      <c r="G129" s="72"/>
      <c r="H129" s="6">
        <f t="shared" si="14"/>
        <v>0.24468357311488093</v>
      </c>
      <c r="I129" s="6">
        <f t="shared" si="9"/>
        <v>0.75531642688511913</v>
      </c>
      <c r="J129" s="6">
        <f t="shared" si="10"/>
        <v>1</v>
      </c>
      <c r="K129" s="72"/>
      <c r="L129" s="22">
        <v>94.76478016999998</v>
      </c>
      <c r="M129" s="22">
        <v>337.80006902999997</v>
      </c>
      <c r="N129" s="22">
        <v>251.29303413</v>
      </c>
      <c r="O129" s="22">
        <v>316.92252506</v>
      </c>
      <c r="P129" s="22">
        <v>909.21732729999997</v>
      </c>
      <c r="Q129" s="22">
        <f t="shared" si="11"/>
        <v>1909.9977356899999</v>
      </c>
      <c r="R129" s="72"/>
      <c r="S129" s="7">
        <f t="shared" si="13"/>
        <v>4.961512697069536E-2</v>
      </c>
      <c r="T129" s="7">
        <f t="shared" si="13"/>
        <v>0.17685888455148738</v>
      </c>
      <c r="U129" s="7">
        <f t="shared" si="13"/>
        <v>0.13156718954916385</v>
      </c>
      <c r="V129" s="7">
        <f t="shared" si="13"/>
        <v>0.16592822029996257</v>
      </c>
      <c r="W129" s="7">
        <f t="shared" si="13"/>
        <v>0.47603057862869086</v>
      </c>
      <c r="X129" s="7">
        <f t="shared" si="12"/>
        <v>1</v>
      </c>
    </row>
    <row r="130" spans="2:24">
      <c r="B130" s="322">
        <v>41000</v>
      </c>
      <c r="C130" s="90"/>
      <c r="D130" s="22">
        <f>'3.2.2'!D130</f>
        <v>619.67415979999998</v>
      </c>
      <c r="E130" s="22">
        <f>'3.2.2'!G130</f>
        <v>1829.3964375999999</v>
      </c>
      <c r="F130" s="22">
        <f t="shared" si="8"/>
        <v>2449.0705973999998</v>
      </c>
      <c r="G130" s="72"/>
      <c r="H130" s="6">
        <f t="shared" si="14"/>
        <v>0.2530242127188424</v>
      </c>
      <c r="I130" s="6">
        <f t="shared" si="9"/>
        <v>0.74697578728115765</v>
      </c>
      <c r="J130" s="6">
        <f t="shared" si="10"/>
        <v>1</v>
      </c>
      <c r="K130" s="72"/>
      <c r="L130" s="22">
        <v>105.11133177000001</v>
      </c>
      <c r="M130" s="22">
        <v>345.71222747000002</v>
      </c>
      <c r="N130" s="22">
        <v>265.33483131000003</v>
      </c>
      <c r="O130" s="22">
        <v>294.43443951</v>
      </c>
      <c r="P130" s="22">
        <v>818.80360710000002</v>
      </c>
      <c r="Q130" s="22">
        <f t="shared" si="11"/>
        <v>1829.39643716</v>
      </c>
      <c r="R130" s="72"/>
      <c r="S130" s="7">
        <f t="shared" si="13"/>
        <v>5.7456836383248576E-2</v>
      </c>
      <c r="T130" s="7">
        <f t="shared" si="13"/>
        <v>0.18897611280291557</v>
      </c>
      <c r="U130" s="7">
        <f t="shared" si="13"/>
        <v>0.1450395474268619</v>
      </c>
      <c r="V130" s="7">
        <f t="shared" si="13"/>
        <v>0.16094621894371197</v>
      </c>
      <c r="W130" s="7">
        <f t="shared" si="13"/>
        <v>0.44758128444326201</v>
      </c>
      <c r="X130" s="7">
        <f t="shared" si="12"/>
        <v>1</v>
      </c>
    </row>
    <row r="131" spans="2:24">
      <c r="B131" s="322">
        <v>41030</v>
      </c>
      <c r="C131" s="90"/>
      <c r="D131" s="22">
        <f>'3.2.2'!D131</f>
        <v>644.69013970000003</v>
      </c>
      <c r="E131" s="22">
        <f>'3.2.2'!G131</f>
        <v>1913.4374670999998</v>
      </c>
      <c r="F131" s="22">
        <f t="shared" si="8"/>
        <v>2558.1276067999997</v>
      </c>
      <c r="G131" s="72"/>
      <c r="H131" s="6">
        <f t="shared" si="14"/>
        <v>0.25201641152938914</v>
      </c>
      <c r="I131" s="6">
        <f t="shared" si="9"/>
        <v>0.74798358847061097</v>
      </c>
      <c r="J131" s="6">
        <f t="shared" si="10"/>
        <v>1</v>
      </c>
      <c r="K131" s="72"/>
      <c r="L131" s="22">
        <v>275.70783117000002</v>
      </c>
      <c r="M131" s="22">
        <v>283.21848542999999</v>
      </c>
      <c r="N131" s="22">
        <v>211.42826638</v>
      </c>
      <c r="O131" s="22">
        <v>317.29254628999996</v>
      </c>
      <c r="P131" s="22">
        <v>825.77533779999999</v>
      </c>
      <c r="Q131" s="22">
        <f t="shared" si="11"/>
        <v>1913.42246707</v>
      </c>
      <c r="R131" s="72"/>
      <c r="S131" s="7">
        <f t="shared" ref="S131:W181" si="15">+L131/$Q131</f>
        <v>0.14409145701742909</v>
      </c>
      <c r="T131" s="7">
        <f t="shared" si="15"/>
        <v>0.14801670321332064</v>
      </c>
      <c r="U131" s="7">
        <f t="shared" si="15"/>
        <v>0.11049743066086051</v>
      </c>
      <c r="V131" s="7">
        <f t="shared" si="15"/>
        <v>0.16582461623117978</v>
      </c>
      <c r="W131" s="7">
        <f t="shared" si="15"/>
        <v>0.43156979287720992</v>
      </c>
      <c r="X131" s="7">
        <f t="shared" si="12"/>
        <v>1</v>
      </c>
    </row>
    <row r="132" spans="2:24">
      <c r="B132" s="322">
        <v>41061</v>
      </c>
      <c r="C132" s="90"/>
      <c r="D132" s="22">
        <f>'3.2.2'!D132</f>
        <v>647.02022390000002</v>
      </c>
      <c r="E132" s="22">
        <f>'3.2.2'!G132</f>
        <v>1857.1966219000001</v>
      </c>
      <c r="F132" s="22">
        <f t="shared" si="8"/>
        <v>2504.2168458000001</v>
      </c>
      <c r="G132" s="72"/>
      <c r="H132" s="6">
        <f t="shared" si="14"/>
        <v>0.25837228312922006</v>
      </c>
      <c r="I132" s="6">
        <f t="shared" si="9"/>
        <v>0.74162771687078</v>
      </c>
      <c r="J132" s="6">
        <f t="shared" si="10"/>
        <v>1</v>
      </c>
      <c r="K132" s="72"/>
      <c r="L132" s="22">
        <v>151.38537782</v>
      </c>
      <c r="M132" s="22">
        <v>322.74566829000003</v>
      </c>
      <c r="N132" s="22">
        <v>363.53563258000003</v>
      </c>
      <c r="O132" s="22">
        <v>185.83198787000001</v>
      </c>
      <c r="P132" s="22">
        <v>833.69700390000003</v>
      </c>
      <c r="Q132" s="22">
        <f t="shared" si="11"/>
        <v>1857.1956704600002</v>
      </c>
      <c r="R132" s="72"/>
      <c r="S132" s="7">
        <f t="shared" si="15"/>
        <v>8.1512885382994699E-2</v>
      </c>
      <c r="T132" s="7">
        <f t="shared" si="15"/>
        <v>0.17378118710025889</v>
      </c>
      <c r="U132" s="7">
        <f t="shared" si="15"/>
        <v>0.19574438943741321</v>
      </c>
      <c r="V132" s="7">
        <f t="shared" si="15"/>
        <v>0.10006053256842459</v>
      </c>
      <c r="W132" s="7">
        <f t="shared" si="15"/>
        <v>0.44890100551090856</v>
      </c>
      <c r="X132" s="7">
        <f t="shared" si="12"/>
        <v>1</v>
      </c>
    </row>
    <row r="133" spans="2:24">
      <c r="B133" s="322">
        <v>41091</v>
      </c>
      <c r="C133" s="90"/>
      <c r="D133" s="22">
        <f>'3.2.2'!D133</f>
        <v>631.18640089999997</v>
      </c>
      <c r="E133" s="22">
        <f>'3.2.2'!G133</f>
        <v>1862.8752537999999</v>
      </c>
      <c r="F133" s="22">
        <f t="shared" si="8"/>
        <v>2494.0616547</v>
      </c>
      <c r="G133" s="72"/>
      <c r="H133" s="6">
        <f t="shared" si="14"/>
        <v>0.25307570071916391</v>
      </c>
      <c r="I133" s="6">
        <f t="shared" si="9"/>
        <v>0.74692429928083603</v>
      </c>
      <c r="J133" s="6">
        <f t="shared" si="10"/>
        <v>1</v>
      </c>
      <c r="K133" s="72"/>
      <c r="L133" s="22">
        <v>176.47775856999999</v>
      </c>
      <c r="M133" s="22">
        <v>260.39642005000002</v>
      </c>
      <c r="N133" s="22">
        <v>397.96975135000002</v>
      </c>
      <c r="O133" s="22">
        <v>215.72965607</v>
      </c>
      <c r="P133" s="22">
        <v>812.30166759999997</v>
      </c>
      <c r="Q133" s="22">
        <f t="shared" si="11"/>
        <v>1862.87525364</v>
      </c>
      <c r="R133" s="72"/>
      <c r="S133" s="7">
        <f t="shared" si="15"/>
        <v>9.4734072088384857E-2</v>
      </c>
      <c r="T133" s="7">
        <f t="shared" si="15"/>
        <v>0.1397819953543285</v>
      </c>
      <c r="U133" s="7">
        <f t="shared" si="15"/>
        <v>0.21363199203617075</v>
      </c>
      <c r="V133" s="7">
        <f t="shared" si="15"/>
        <v>0.11580467111175104</v>
      </c>
      <c r="W133" s="7">
        <f t="shared" si="15"/>
        <v>0.43604726940936483</v>
      </c>
      <c r="X133" s="7">
        <f t="shared" si="12"/>
        <v>1</v>
      </c>
    </row>
    <row r="134" spans="2:24">
      <c r="B134" s="322">
        <v>41122</v>
      </c>
      <c r="C134" s="90"/>
      <c r="D134" s="22">
        <f>'3.2.2'!D134</f>
        <v>655.54286439999998</v>
      </c>
      <c r="E134" s="22">
        <f>'3.2.2'!G134</f>
        <v>1939.1012397</v>
      </c>
      <c r="F134" s="22">
        <f t="shared" si="8"/>
        <v>2594.6441040999998</v>
      </c>
      <c r="G134" s="72"/>
      <c r="H134" s="6">
        <f t="shared" si="14"/>
        <v>0.25265232459593417</v>
      </c>
      <c r="I134" s="6">
        <f t="shared" si="9"/>
        <v>0.74734767540406588</v>
      </c>
      <c r="J134" s="6">
        <f t="shared" si="10"/>
        <v>1</v>
      </c>
      <c r="K134" s="72"/>
      <c r="L134" s="22">
        <v>217.48499549000002</v>
      </c>
      <c r="M134" s="22">
        <v>261.07573514000001</v>
      </c>
      <c r="N134" s="22">
        <v>487.43009539999997</v>
      </c>
      <c r="O134" s="22">
        <v>154.61678608</v>
      </c>
      <c r="P134" s="22">
        <v>818.44862790000002</v>
      </c>
      <c r="Q134" s="22">
        <f t="shared" si="11"/>
        <v>1939.05624001</v>
      </c>
      <c r="R134" s="72"/>
      <c r="S134" s="7">
        <f t="shared" si="15"/>
        <v>0.11216023083934812</v>
      </c>
      <c r="T134" s="7">
        <f t="shared" si="15"/>
        <v>0.13464062039719571</v>
      </c>
      <c r="U134" s="7">
        <f t="shared" si="15"/>
        <v>0.25137491391043215</v>
      </c>
      <c r="V134" s="7">
        <f t="shared" si="15"/>
        <v>7.9738164829712521E-2</v>
      </c>
      <c r="W134" s="7">
        <f t="shared" si="15"/>
        <v>0.4220860700233115</v>
      </c>
      <c r="X134" s="7">
        <f t="shared" si="12"/>
        <v>1</v>
      </c>
    </row>
    <row r="135" spans="2:24">
      <c r="B135" s="322">
        <v>41153</v>
      </c>
      <c r="C135" s="90"/>
      <c r="D135" s="22">
        <f>'3.2.2'!D135</f>
        <v>692.95514200000002</v>
      </c>
      <c r="E135" s="22">
        <f>'3.2.2'!G135</f>
        <v>1920.9514792</v>
      </c>
      <c r="F135" s="22">
        <f t="shared" si="8"/>
        <v>2613.9066211999998</v>
      </c>
      <c r="G135" s="72"/>
      <c r="H135" s="6">
        <f t="shared" si="14"/>
        <v>0.26510325058279099</v>
      </c>
      <c r="I135" s="6">
        <f t="shared" si="9"/>
        <v>0.73489674941720906</v>
      </c>
      <c r="J135" s="6">
        <f t="shared" si="10"/>
        <v>1</v>
      </c>
      <c r="K135" s="72"/>
      <c r="L135" s="22">
        <v>139.87783861000003</v>
      </c>
      <c r="M135" s="22">
        <v>429.27907937999998</v>
      </c>
      <c r="N135" s="22">
        <v>362.06371888000001</v>
      </c>
      <c r="O135" s="22">
        <v>150.34041610000003</v>
      </c>
      <c r="P135" s="22">
        <v>839.37042629999996</v>
      </c>
      <c r="Q135" s="22">
        <f t="shared" si="11"/>
        <v>1920.93147927</v>
      </c>
      <c r="R135" s="72"/>
      <c r="S135" s="7">
        <f t="shared" si="15"/>
        <v>7.2817713759970745E-2</v>
      </c>
      <c r="T135" s="7">
        <f t="shared" si="15"/>
        <v>0.22347443623711988</v>
      </c>
      <c r="U135" s="7">
        <f t="shared" si="15"/>
        <v>0.18848341171315122</v>
      </c>
      <c r="V135" s="7">
        <f t="shared" si="15"/>
        <v>7.8264330468014925E-2</v>
      </c>
      <c r="W135" s="7">
        <f t="shared" si="15"/>
        <v>0.43696010782174327</v>
      </c>
      <c r="X135" s="7">
        <f t="shared" si="12"/>
        <v>1</v>
      </c>
    </row>
    <row r="136" spans="2:24">
      <c r="B136" s="322">
        <v>41183</v>
      </c>
      <c r="C136" s="90"/>
      <c r="D136" s="22">
        <f>'3.2.2'!D136</f>
        <v>697.13636250000002</v>
      </c>
      <c r="E136" s="22">
        <f>'3.2.2'!G136</f>
        <v>2206.0621394999998</v>
      </c>
      <c r="F136" s="22">
        <f t="shared" si="8"/>
        <v>2903.1985019999997</v>
      </c>
      <c r="G136" s="72"/>
      <c r="H136" s="6">
        <f t="shared" si="14"/>
        <v>0.24012700544580265</v>
      </c>
      <c r="I136" s="6">
        <f t="shared" si="9"/>
        <v>0.75987299455419743</v>
      </c>
      <c r="J136" s="6">
        <f t="shared" si="10"/>
        <v>1</v>
      </c>
      <c r="K136" s="72"/>
      <c r="L136" s="22">
        <v>167.03584524000001</v>
      </c>
      <c r="M136" s="22">
        <v>465.88588162999997</v>
      </c>
      <c r="N136" s="22">
        <v>292.56240371000001</v>
      </c>
      <c r="O136" s="22">
        <v>166.7064503</v>
      </c>
      <c r="P136" s="22">
        <v>1113.8715588</v>
      </c>
      <c r="Q136" s="22">
        <f t="shared" si="11"/>
        <v>2206.0621396799997</v>
      </c>
      <c r="R136" s="72"/>
      <c r="S136" s="7">
        <f t="shared" si="15"/>
        <v>7.5716745342553862E-2</v>
      </c>
      <c r="T136" s="7">
        <f t="shared" si="15"/>
        <v>0.21118438744321999</v>
      </c>
      <c r="U136" s="7">
        <f t="shared" si="15"/>
        <v>0.13261748091666975</v>
      </c>
      <c r="V136" s="7">
        <f t="shared" si="15"/>
        <v>7.5567431805969712E-2</v>
      </c>
      <c r="W136" s="7">
        <f t="shared" si="15"/>
        <v>0.50491395449158682</v>
      </c>
      <c r="X136" s="7">
        <f t="shared" si="12"/>
        <v>1</v>
      </c>
    </row>
    <row r="137" spans="2:24">
      <c r="B137" s="322">
        <v>41214</v>
      </c>
      <c r="C137" s="90"/>
      <c r="D137" s="22">
        <f>'3.2.2'!D137</f>
        <v>724.82586620000006</v>
      </c>
      <c r="E137" s="22">
        <f>'3.2.2'!G137</f>
        <v>2581.3351966</v>
      </c>
      <c r="F137" s="22">
        <f t="shared" si="8"/>
        <v>3306.1610627999999</v>
      </c>
      <c r="G137" s="72"/>
      <c r="H137" s="6">
        <f t="shared" si="14"/>
        <v>0.21923489280529557</v>
      </c>
      <c r="I137" s="6">
        <f t="shared" si="9"/>
        <v>0.78076510719470449</v>
      </c>
      <c r="J137" s="6">
        <f t="shared" si="10"/>
        <v>1</v>
      </c>
      <c r="K137" s="72"/>
      <c r="L137" s="22">
        <v>291.64910581999999</v>
      </c>
      <c r="M137" s="22">
        <v>377.92935422000005</v>
      </c>
      <c r="N137" s="22">
        <v>248.65793755999999</v>
      </c>
      <c r="O137" s="22">
        <v>167.83523994999999</v>
      </c>
      <c r="P137" s="22">
        <v>1495.2635594000001</v>
      </c>
      <c r="Q137" s="22">
        <f t="shared" si="11"/>
        <v>2581.33519695</v>
      </c>
      <c r="R137" s="72"/>
      <c r="S137" s="7">
        <f t="shared" si="15"/>
        <v>0.11298381789571561</v>
      </c>
      <c r="T137" s="7">
        <f t="shared" si="15"/>
        <v>0.14640847677068283</v>
      </c>
      <c r="U137" s="7">
        <f t="shared" si="15"/>
        <v>9.6329193455311046E-2</v>
      </c>
      <c r="V137" s="7">
        <f t="shared" si="15"/>
        <v>6.5018770188508351E-2</v>
      </c>
      <c r="W137" s="7">
        <f t="shared" si="15"/>
        <v>0.57925974168978223</v>
      </c>
      <c r="X137" s="7">
        <f t="shared" si="12"/>
        <v>1</v>
      </c>
    </row>
    <row r="138" spans="2:24">
      <c r="B138" s="322">
        <v>41244</v>
      </c>
      <c r="C138" s="90"/>
      <c r="D138" s="22">
        <f>'3.2.2'!D138</f>
        <v>755.95786450000003</v>
      </c>
      <c r="E138" s="22">
        <f>'3.2.2'!G138</f>
        <v>2703.0548756999997</v>
      </c>
      <c r="F138" s="22">
        <f t="shared" si="8"/>
        <v>3459.0127401999998</v>
      </c>
      <c r="G138" s="72"/>
      <c r="H138" s="6">
        <f t="shared" si="14"/>
        <v>0.21854729117195754</v>
      </c>
      <c r="I138" s="6">
        <f t="shared" si="9"/>
        <v>0.78145270882804241</v>
      </c>
      <c r="J138" s="6">
        <f t="shared" si="10"/>
        <v>1</v>
      </c>
      <c r="K138" s="72"/>
      <c r="L138" s="22">
        <v>231.04470467000002</v>
      </c>
      <c r="M138" s="22">
        <v>349.09549062999997</v>
      </c>
      <c r="N138" s="22">
        <v>243.33288034</v>
      </c>
      <c r="O138" s="22">
        <v>222.00084983000002</v>
      </c>
      <c r="P138" s="22">
        <v>1657.5809503</v>
      </c>
      <c r="Q138" s="22">
        <f t="shared" si="11"/>
        <v>2703.0548757699999</v>
      </c>
      <c r="R138" s="72"/>
      <c r="S138" s="7">
        <f t="shared" si="15"/>
        <v>8.5475402938012479E-2</v>
      </c>
      <c r="T138" s="7">
        <f t="shared" si="15"/>
        <v>0.12914850296206273</v>
      </c>
      <c r="U138" s="7">
        <f t="shared" si="15"/>
        <v>9.0021435569517805E-2</v>
      </c>
      <c r="V138" s="7">
        <f t="shared" si="15"/>
        <v>8.2129612617191219E-2</v>
      </c>
      <c r="W138" s="7">
        <f t="shared" si="15"/>
        <v>0.6132250459132158</v>
      </c>
      <c r="X138" s="7">
        <f t="shared" si="12"/>
        <v>1</v>
      </c>
    </row>
    <row r="139" spans="2:24">
      <c r="B139" s="322">
        <v>41275</v>
      </c>
      <c r="C139" s="90"/>
      <c r="D139" s="22">
        <f>'3.2.2'!D139</f>
        <v>728.49580643000002</v>
      </c>
      <c r="E139" s="22">
        <f>'3.2.2'!G139</f>
        <v>2709.044281</v>
      </c>
      <c r="F139" s="22">
        <f t="shared" si="8"/>
        <v>3437.5400874299999</v>
      </c>
      <c r="G139" s="72"/>
      <c r="H139" s="6">
        <f t="shared" si="14"/>
        <v>0.21192358136967754</v>
      </c>
      <c r="I139" s="6">
        <f t="shared" si="9"/>
        <v>0.78807641863032252</v>
      </c>
      <c r="J139" s="6">
        <f t="shared" si="10"/>
        <v>1</v>
      </c>
      <c r="K139" s="72"/>
      <c r="L139" s="22">
        <v>248.01816847000001</v>
      </c>
      <c r="M139" s="22">
        <v>227.11979668000001</v>
      </c>
      <c r="N139" s="22">
        <v>316.06885753999995</v>
      </c>
      <c r="O139" s="22">
        <v>252.86344615000002</v>
      </c>
      <c r="P139" s="22">
        <v>1664.9720124999999</v>
      </c>
      <c r="Q139" s="22">
        <f t="shared" si="11"/>
        <v>2709.04228134</v>
      </c>
      <c r="R139" s="72"/>
      <c r="S139" s="7">
        <f t="shared" si="15"/>
        <v>9.155197398665936E-2</v>
      </c>
      <c r="T139" s="7">
        <f t="shared" si="15"/>
        <v>8.3837671432598501E-2</v>
      </c>
      <c r="U139" s="7">
        <f t="shared" si="15"/>
        <v>0.11667180675513847</v>
      </c>
      <c r="V139" s="7">
        <f t="shared" si="15"/>
        <v>9.334053140910141E-2</v>
      </c>
      <c r="W139" s="7">
        <f t="shared" si="15"/>
        <v>0.61459801641650214</v>
      </c>
      <c r="X139" s="7">
        <f t="shared" si="12"/>
        <v>0.99999999999999989</v>
      </c>
    </row>
    <row r="140" spans="2:24">
      <c r="B140" s="322">
        <v>41306</v>
      </c>
      <c r="C140" s="90"/>
      <c r="D140" s="22">
        <f>'3.2.2'!D140</f>
        <v>725.45471796999993</v>
      </c>
      <c r="E140" s="22">
        <f>'3.2.2'!G140</f>
        <v>2721.8072201</v>
      </c>
      <c r="F140" s="22">
        <f t="shared" si="8"/>
        <v>3447.2619380699998</v>
      </c>
      <c r="G140" s="72"/>
      <c r="H140" s="6">
        <f t="shared" si="14"/>
        <v>0.21044374666119989</v>
      </c>
      <c r="I140" s="6">
        <f t="shared" si="9"/>
        <v>0.7895562533388002</v>
      </c>
      <c r="J140" s="6">
        <f t="shared" si="10"/>
        <v>1</v>
      </c>
      <c r="K140" s="72"/>
      <c r="L140" s="22">
        <v>192.05741302999999</v>
      </c>
      <c r="M140" s="22">
        <v>294.50602443000002</v>
      </c>
      <c r="N140" s="22">
        <v>305.75991630999999</v>
      </c>
      <c r="O140" s="22">
        <v>284.59813049000002</v>
      </c>
      <c r="P140" s="22">
        <v>1644.8817363000003</v>
      </c>
      <c r="Q140" s="22">
        <f t="shared" si="11"/>
        <v>2721.8032205600002</v>
      </c>
      <c r="R140" s="72"/>
      <c r="S140" s="7">
        <f t="shared" si="15"/>
        <v>7.0562563663395528E-2</v>
      </c>
      <c r="T140" s="7">
        <f t="shared" si="15"/>
        <v>0.10820254094982171</v>
      </c>
      <c r="U140" s="7">
        <f t="shared" si="15"/>
        <v>0.11233726009299493</v>
      </c>
      <c r="V140" s="7">
        <f t="shared" si="15"/>
        <v>0.10456234614618652</v>
      </c>
      <c r="W140" s="7">
        <f t="shared" si="15"/>
        <v>0.60433528914760137</v>
      </c>
      <c r="X140" s="7">
        <f t="shared" si="12"/>
        <v>1</v>
      </c>
    </row>
    <row r="141" spans="2:24">
      <c r="B141" s="322">
        <v>41334</v>
      </c>
      <c r="C141" s="90"/>
      <c r="D141" s="22">
        <f>'3.2.2'!D141</f>
        <v>725.24895146000006</v>
      </c>
      <c r="E141" s="22">
        <f>'3.2.2'!G141</f>
        <v>2849.7998751</v>
      </c>
      <c r="F141" s="22">
        <f t="shared" si="8"/>
        <v>3575.0488265600002</v>
      </c>
      <c r="G141" s="72"/>
      <c r="H141" s="6">
        <f t="shared" si="14"/>
        <v>0.20286406889660649</v>
      </c>
      <c r="I141" s="6">
        <f t="shared" si="9"/>
        <v>0.79713593110339342</v>
      </c>
      <c r="J141" s="6">
        <f t="shared" si="10"/>
        <v>0.99999999999999989</v>
      </c>
      <c r="K141" s="72"/>
      <c r="L141" s="22">
        <v>167.66518271999999</v>
      </c>
      <c r="M141" s="22">
        <v>358.93253994999998</v>
      </c>
      <c r="N141" s="22">
        <v>282.43594823000001</v>
      </c>
      <c r="O141" s="22">
        <v>279.11928403000002</v>
      </c>
      <c r="P141" s="22">
        <v>1761.6469205000001</v>
      </c>
      <c r="Q141" s="22">
        <f t="shared" si="11"/>
        <v>2849.7998754299997</v>
      </c>
      <c r="R141" s="72"/>
      <c r="S141" s="7">
        <f t="shared" si="15"/>
        <v>5.8834019948401248E-2</v>
      </c>
      <c r="T141" s="7">
        <f t="shared" si="15"/>
        <v>0.12595008619538292</v>
      </c>
      <c r="U141" s="7">
        <f t="shared" si="15"/>
        <v>9.9107291941818859E-2</v>
      </c>
      <c r="V141" s="7">
        <f t="shared" si="15"/>
        <v>9.7943468394560293E-2</v>
      </c>
      <c r="W141" s="7">
        <f t="shared" si="15"/>
        <v>0.61816513351983682</v>
      </c>
      <c r="X141" s="7">
        <f t="shared" si="12"/>
        <v>1.0000000000000002</v>
      </c>
    </row>
    <row r="142" spans="2:24">
      <c r="B142" s="322">
        <v>41365</v>
      </c>
      <c r="C142" s="90"/>
      <c r="D142" s="22">
        <f>'3.2.2'!D142</f>
        <v>754.98069140999996</v>
      </c>
      <c r="E142" s="22">
        <f>'3.2.2'!G142</f>
        <v>2842.8799935000002</v>
      </c>
      <c r="F142" s="22">
        <f t="shared" ref="F142:F195" si="16">SUM(D142:E142)</f>
        <v>3597.8606849100001</v>
      </c>
      <c r="G142" s="72"/>
      <c r="H142" s="6">
        <f t="shared" si="14"/>
        <v>0.20984155795039786</v>
      </c>
      <c r="I142" s="6">
        <f t="shared" ref="I142:I195" si="17">+E142/F142</f>
        <v>0.79015844204960217</v>
      </c>
      <c r="J142" s="6">
        <f t="shared" ref="J142:J195" si="18">SUM(H142:I142)</f>
        <v>1</v>
      </c>
      <c r="K142" s="72"/>
      <c r="L142" s="22">
        <v>228.90608119999999</v>
      </c>
      <c r="M142" s="22">
        <v>329.22850074000002</v>
      </c>
      <c r="N142" s="22">
        <v>258.14975534000001</v>
      </c>
      <c r="O142" s="22">
        <v>273.53679209000001</v>
      </c>
      <c r="P142" s="22">
        <v>1753.0298640000001</v>
      </c>
      <c r="Q142" s="22">
        <f t="shared" ref="Q142:Q195" si="19">SUM(L142:P142)</f>
        <v>2842.8509933700002</v>
      </c>
      <c r="R142" s="72"/>
      <c r="S142" s="7">
        <f t="shared" si="15"/>
        <v>8.0519901230788005E-2</v>
      </c>
      <c r="T142" s="7">
        <f t="shared" si="15"/>
        <v>0.11580927087202793</v>
      </c>
      <c r="U142" s="7">
        <f t="shared" si="15"/>
        <v>9.0806643029145054E-2</v>
      </c>
      <c r="V142" s="7">
        <f t="shared" si="15"/>
        <v>9.6219180227149842E-2</v>
      </c>
      <c r="W142" s="7">
        <f t="shared" si="15"/>
        <v>0.61664500464088912</v>
      </c>
      <c r="X142" s="7">
        <f t="shared" ref="X142:X195" si="20">SUM(S142:W142)</f>
        <v>0.99999999999999989</v>
      </c>
    </row>
    <row r="143" spans="2:24">
      <c r="B143" s="322">
        <v>41395</v>
      </c>
      <c r="C143" s="90"/>
      <c r="D143" s="22">
        <f>'3.2.2'!D143</f>
        <v>737.02776463999999</v>
      </c>
      <c r="E143" s="22">
        <f>'3.2.2'!G143</f>
        <v>2834.6654888000003</v>
      </c>
      <c r="F143" s="22">
        <f t="shared" si="16"/>
        <v>3571.6932534400003</v>
      </c>
      <c r="G143" s="72"/>
      <c r="H143" s="6">
        <f t="shared" si="14"/>
        <v>0.20635248111806562</v>
      </c>
      <c r="I143" s="6">
        <f t="shared" si="17"/>
        <v>0.79364751888193441</v>
      </c>
      <c r="J143" s="6">
        <f t="shared" si="18"/>
        <v>1</v>
      </c>
      <c r="K143" s="72"/>
      <c r="L143" s="22">
        <v>224.09298307</v>
      </c>
      <c r="M143" s="22">
        <v>307.22402268999997</v>
      </c>
      <c r="N143" s="22">
        <v>278.95770032999997</v>
      </c>
      <c r="O143" s="22">
        <v>270.06130117000004</v>
      </c>
      <c r="P143" s="22">
        <v>1754.3294814999999</v>
      </c>
      <c r="Q143" s="22">
        <f t="shared" si="19"/>
        <v>2834.6654887599998</v>
      </c>
      <c r="R143" s="72"/>
      <c r="S143" s="7">
        <f t="shared" si="15"/>
        <v>7.9054471844587054E-2</v>
      </c>
      <c r="T143" s="7">
        <f t="shared" si="15"/>
        <v>0.1083810502185189</v>
      </c>
      <c r="U143" s="7">
        <f t="shared" si="15"/>
        <v>9.8409389550944026E-2</v>
      </c>
      <c r="V143" s="7">
        <f t="shared" si="15"/>
        <v>9.5270959568543673E-2</v>
      </c>
      <c r="W143" s="7">
        <f t="shared" si="15"/>
        <v>0.6188841288174064</v>
      </c>
      <c r="X143" s="7">
        <f t="shared" si="20"/>
        <v>1</v>
      </c>
    </row>
    <row r="144" spans="2:24">
      <c r="B144" s="322">
        <v>41426</v>
      </c>
      <c r="C144" s="90"/>
      <c r="D144" s="22">
        <f>'3.2.2'!D144</f>
        <v>743.07547679999993</v>
      </c>
      <c r="E144" s="22">
        <f>'3.2.2'!G144</f>
        <v>2873.1624311999999</v>
      </c>
      <c r="F144" s="22">
        <f t="shared" si="16"/>
        <v>3616.2379080000001</v>
      </c>
      <c r="G144" s="72"/>
      <c r="H144" s="6">
        <f t="shared" si="14"/>
        <v>0.20548301735240809</v>
      </c>
      <c r="I144" s="6">
        <f t="shared" si="17"/>
        <v>0.79451698264759185</v>
      </c>
      <c r="J144" s="6">
        <f t="shared" si="18"/>
        <v>1</v>
      </c>
      <c r="K144" s="72"/>
      <c r="L144" s="22">
        <v>206.52276262000001</v>
      </c>
      <c r="M144" s="22">
        <v>279.59463739999995</v>
      </c>
      <c r="N144" s="22">
        <v>399.30622467000001</v>
      </c>
      <c r="O144" s="22">
        <v>256.10660862999998</v>
      </c>
      <c r="P144" s="22">
        <v>1731.6321984000001</v>
      </c>
      <c r="Q144" s="22">
        <f t="shared" si="19"/>
        <v>2873.1624317200003</v>
      </c>
      <c r="R144" s="72"/>
      <c r="S144" s="7">
        <f t="shared" si="15"/>
        <v>7.1879946758306487E-2</v>
      </c>
      <c r="T144" s="7">
        <f t="shared" si="15"/>
        <v>9.7312506356496672E-2</v>
      </c>
      <c r="U144" s="7">
        <f t="shared" si="15"/>
        <v>0.13897794996259849</v>
      </c>
      <c r="V144" s="7">
        <f t="shared" si="15"/>
        <v>8.9137532150134438E-2</v>
      </c>
      <c r="W144" s="7">
        <f t="shared" si="15"/>
        <v>0.60269206477246384</v>
      </c>
      <c r="X144" s="7">
        <f t="shared" si="20"/>
        <v>0.99999999999999989</v>
      </c>
    </row>
    <row r="145" spans="2:24">
      <c r="B145" s="322">
        <v>41456</v>
      </c>
      <c r="C145" s="90"/>
      <c r="D145" s="22">
        <f>'3.2.2'!D145</f>
        <v>728.16296104999992</v>
      </c>
      <c r="E145" s="22">
        <f>'3.2.2'!G145</f>
        <v>2900.7003417999999</v>
      </c>
      <c r="F145" s="22">
        <f t="shared" si="16"/>
        <v>3628.8633028499999</v>
      </c>
      <c r="G145" s="72"/>
      <c r="H145" s="6">
        <f t="shared" si="14"/>
        <v>0.20065869124310157</v>
      </c>
      <c r="I145" s="6">
        <f t="shared" si="17"/>
        <v>0.79934130875689846</v>
      </c>
      <c r="J145" s="6">
        <f t="shared" si="18"/>
        <v>1</v>
      </c>
      <c r="K145" s="72"/>
      <c r="L145" s="22">
        <v>160.1357974</v>
      </c>
      <c r="M145" s="22">
        <v>277.76798443000001</v>
      </c>
      <c r="N145" s="22">
        <v>425.42918008000004</v>
      </c>
      <c r="O145" s="22">
        <v>304.63340590000001</v>
      </c>
      <c r="P145" s="22">
        <v>1732.7239744999999</v>
      </c>
      <c r="Q145" s="22">
        <f t="shared" si="19"/>
        <v>2900.6903423100002</v>
      </c>
      <c r="R145" s="72"/>
      <c r="S145" s="7">
        <f t="shared" si="15"/>
        <v>5.5206098722166218E-2</v>
      </c>
      <c r="T145" s="7">
        <f t="shared" si="15"/>
        <v>9.5759268191583688E-2</v>
      </c>
      <c r="U145" s="7">
        <f t="shared" si="15"/>
        <v>0.14666480384845365</v>
      </c>
      <c r="V145" s="7">
        <f t="shared" si="15"/>
        <v>0.10502100188240068</v>
      </c>
      <c r="W145" s="7">
        <f t="shared" si="15"/>
        <v>0.59734882735539574</v>
      </c>
      <c r="X145" s="7">
        <f t="shared" si="20"/>
        <v>1</v>
      </c>
    </row>
    <row r="146" spans="2:24">
      <c r="B146" s="322">
        <v>41487</v>
      </c>
      <c r="C146" s="90"/>
      <c r="D146" s="22">
        <f>'3.2.2'!D146</f>
        <v>736.39436602000001</v>
      </c>
      <c r="E146" s="22">
        <f>'3.2.2'!G146</f>
        <v>2949.8705588999997</v>
      </c>
      <c r="F146" s="22">
        <f t="shared" si="16"/>
        <v>3686.2649249199994</v>
      </c>
      <c r="G146" s="72"/>
      <c r="H146" s="6">
        <f t="shared" ref="H146:H195" si="21">+D146/F146</f>
        <v>0.1997670761647663</v>
      </c>
      <c r="I146" s="6">
        <f t="shared" si="17"/>
        <v>0.80023292383523381</v>
      </c>
      <c r="J146" s="6">
        <f t="shared" si="18"/>
        <v>1</v>
      </c>
      <c r="K146" s="72"/>
      <c r="L146" s="22">
        <v>181.15035080999999</v>
      </c>
      <c r="M146" s="22">
        <v>289.95890784999995</v>
      </c>
      <c r="N146" s="22">
        <v>510.87879617000004</v>
      </c>
      <c r="O146" s="22">
        <v>227.69687871000002</v>
      </c>
      <c r="P146" s="22">
        <v>1740.1856248999998</v>
      </c>
      <c r="Q146" s="22">
        <f t="shared" si="19"/>
        <v>2949.8705584399995</v>
      </c>
      <c r="R146" s="72"/>
      <c r="S146" s="7">
        <f t="shared" si="15"/>
        <v>6.1409593140181372E-2</v>
      </c>
      <c r="T146" s="7">
        <f t="shared" si="15"/>
        <v>9.8295468260594099E-2</v>
      </c>
      <c r="U146" s="7">
        <f t="shared" si="15"/>
        <v>0.17318685211739313</v>
      </c>
      <c r="V146" s="7">
        <f t="shared" si="15"/>
        <v>7.7188769540591146E-2</v>
      </c>
      <c r="W146" s="7">
        <f t="shared" si="15"/>
        <v>0.58991931694124033</v>
      </c>
      <c r="X146" s="7">
        <f t="shared" si="20"/>
        <v>1</v>
      </c>
    </row>
    <row r="147" spans="2:24">
      <c r="B147" s="322">
        <v>41518</v>
      </c>
      <c r="C147" s="90"/>
      <c r="D147" s="22">
        <f>'3.2.2'!D147</f>
        <v>754.8865023300001</v>
      </c>
      <c r="E147" s="22">
        <f>'3.2.2'!G147</f>
        <v>2919.3502503</v>
      </c>
      <c r="F147" s="22">
        <f t="shared" si="16"/>
        <v>3674.23675263</v>
      </c>
      <c r="G147" s="72"/>
      <c r="H147" s="6">
        <f t="shared" si="21"/>
        <v>0.20545396313660413</v>
      </c>
      <c r="I147" s="6">
        <f t="shared" si="17"/>
        <v>0.79454603686339587</v>
      </c>
      <c r="J147" s="6">
        <f t="shared" si="18"/>
        <v>1</v>
      </c>
      <c r="K147" s="72"/>
      <c r="L147" s="22">
        <v>174.29354591000001</v>
      </c>
      <c r="M147" s="22">
        <v>433.82107641999994</v>
      </c>
      <c r="N147" s="22">
        <v>381.12890776</v>
      </c>
      <c r="O147" s="22">
        <v>267.31964108</v>
      </c>
      <c r="P147" s="22">
        <v>1662.7870796</v>
      </c>
      <c r="Q147" s="22">
        <f t="shared" si="19"/>
        <v>2919.3502507699995</v>
      </c>
      <c r="R147" s="72"/>
      <c r="S147" s="7">
        <f t="shared" si="15"/>
        <v>5.9702855409017409E-2</v>
      </c>
      <c r="T147" s="7">
        <f t="shared" si="15"/>
        <v>0.14860192822206808</v>
      </c>
      <c r="U147" s="7">
        <f t="shared" si="15"/>
        <v>0.13055264871334796</v>
      </c>
      <c r="V147" s="7">
        <f t="shared" si="15"/>
        <v>9.1568197755474021E-2</v>
      </c>
      <c r="W147" s="7">
        <f t="shared" si="15"/>
        <v>0.56957436990009269</v>
      </c>
      <c r="X147" s="7">
        <f t="shared" si="20"/>
        <v>1.0000000000000002</v>
      </c>
    </row>
    <row r="148" spans="2:24">
      <c r="B148" s="322">
        <v>41548</v>
      </c>
      <c r="C148" s="90"/>
      <c r="D148" s="22">
        <f>'3.2.2'!D148</f>
        <v>734.09587304999991</v>
      </c>
      <c r="E148" s="22">
        <f>'3.2.2'!G148</f>
        <v>3286.3541666000006</v>
      </c>
      <c r="F148" s="22">
        <f t="shared" si="16"/>
        <v>4020.4500396500007</v>
      </c>
      <c r="G148" s="72"/>
      <c r="H148" s="6">
        <f t="shared" si="21"/>
        <v>0.18259047266109205</v>
      </c>
      <c r="I148" s="6">
        <f t="shared" si="17"/>
        <v>0.81740952733890793</v>
      </c>
      <c r="J148" s="6">
        <f t="shared" si="18"/>
        <v>1</v>
      </c>
      <c r="K148" s="72"/>
      <c r="L148" s="22">
        <v>196.02047327999998</v>
      </c>
      <c r="M148" s="22">
        <v>476.66726402000006</v>
      </c>
      <c r="N148" s="22">
        <v>318.37068726000001</v>
      </c>
      <c r="O148" s="22">
        <v>303.77960466000002</v>
      </c>
      <c r="P148" s="22">
        <v>1991.4852605000001</v>
      </c>
      <c r="Q148" s="22">
        <f t="shared" si="19"/>
        <v>3286.32328972</v>
      </c>
      <c r="R148" s="72"/>
      <c r="S148" s="7">
        <f t="shared" si="15"/>
        <v>5.9647349332055892E-2</v>
      </c>
      <c r="T148" s="7">
        <f t="shared" si="15"/>
        <v>0.1450457614779016</v>
      </c>
      <c r="U148" s="7">
        <f t="shared" si="15"/>
        <v>9.6877470410747596E-2</v>
      </c>
      <c r="V148" s="7">
        <f t="shared" si="15"/>
        <v>9.2437529080068845E-2</v>
      </c>
      <c r="W148" s="7">
        <f t="shared" si="15"/>
        <v>0.60599188969922613</v>
      </c>
      <c r="X148" s="7">
        <f t="shared" si="20"/>
        <v>1</v>
      </c>
    </row>
    <row r="149" spans="2:24">
      <c r="B149" s="322">
        <v>41579</v>
      </c>
      <c r="C149" s="90"/>
      <c r="D149" s="22">
        <f>'3.2.2'!D149</f>
        <v>778.14630150000005</v>
      </c>
      <c r="E149" s="22">
        <f>'3.2.2'!G149</f>
        <v>3314.3440574000001</v>
      </c>
      <c r="F149" s="22">
        <f t="shared" si="16"/>
        <v>4092.4903589</v>
      </c>
      <c r="G149" s="72"/>
      <c r="H149" s="6">
        <f t="shared" si="21"/>
        <v>0.19014004512136568</v>
      </c>
      <c r="I149" s="6">
        <f t="shared" si="17"/>
        <v>0.80985995487863438</v>
      </c>
      <c r="J149" s="6">
        <f t="shared" si="18"/>
        <v>1</v>
      </c>
      <c r="K149" s="72"/>
      <c r="L149" s="22">
        <v>341.34812983</v>
      </c>
      <c r="M149" s="22">
        <v>415.88077208999999</v>
      </c>
      <c r="N149" s="22">
        <v>226.20433600000001</v>
      </c>
      <c r="O149" s="22">
        <v>334.34850446000002</v>
      </c>
      <c r="P149" s="22">
        <v>1996.5623143</v>
      </c>
      <c r="Q149" s="22">
        <f t="shared" si="19"/>
        <v>3314.34405668</v>
      </c>
      <c r="R149" s="72"/>
      <c r="S149" s="7">
        <f t="shared" si="15"/>
        <v>0.1029911572222018</v>
      </c>
      <c r="T149" s="7">
        <f t="shared" si="15"/>
        <v>0.1254790585943544</v>
      </c>
      <c r="U149" s="7">
        <f t="shared" si="15"/>
        <v>6.8250106848167832E-2</v>
      </c>
      <c r="V149" s="7">
        <f t="shared" si="15"/>
        <v>0.10087923846835596</v>
      </c>
      <c r="W149" s="7">
        <f t="shared" si="15"/>
        <v>0.60240043886691996</v>
      </c>
      <c r="X149" s="7">
        <f t="shared" si="20"/>
        <v>1</v>
      </c>
    </row>
    <row r="150" spans="2:24">
      <c r="B150" s="322">
        <v>41609</v>
      </c>
      <c r="C150" s="90"/>
      <c r="D150" s="22">
        <f>'3.2.2'!D150</f>
        <v>778.2427722000001</v>
      </c>
      <c r="E150" s="22">
        <f>'3.2.2'!G150</f>
        <v>3320.2379090999998</v>
      </c>
      <c r="F150" s="22">
        <f t="shared" si="16"/>
        <v>4098.4806812999996</v>
      </c>
      <c r="G150" s="72"/>
      <c r="H150" s="6">
        <f t="shared" si="21"/>
        <v>0.18988567537987</v>
      </c>
      <c r="I150" s="6">
        <f t="shared" si="17"/>
        <v>0.81011432462013011</v>
      </c>
      <c r="J150" s="6">
        <f t="shared" si="18"/>
        <v>1</v>
      </c>
      <c r="K150" s="72"/>
      <c r="L150" s="22">
        <v>268.54947715999998</v>
      </c>
      <c r="M150" s="22">
        <v>366.38219595999999</v>
      </c>
      <c r="N150" s="22">
        <v>355.58039647999993</v>
      </c>
      <c r="O150" s="22">
        <v>350.37692676</v>
      </c>
      <c r="P150" s="22">
        <v>1979.3489129000002</v>
      </c>
      <c r="Q150" s="22">
        <f t="shared" si="19"/>
        <v>3320.2379092600004</v>
      </c>
      <c r="R150" s="72"/>
      <c r="S150" s="7">
        <f t="shared" si="15"/>
        <v>8.0882600735033797E-2</v>
      </c>
      <c r="T150" s="7">
        <f t="shared" si="15"/>
        <v>0.1103481756346965</v>
      </c>
      <c r="U150" s="7">
        <f t="shared" si="15"/>
        <v>0.10709485470553226</v>
      </c>
      <c r="V150" s="7">
        <f t="shared" si="15"/>
        <v>0.10552765685338808</v>
      </c>
      <c r="W150" s="7">
        <f t="shared" si="15"/>
        <v>0.59614671207134928</v>
      </c>
      <c r="X150" s="7">
        <f t="shared" si="20"/>
        <v>0.99999999999999989</v>
      </c>
    </row>
    <row r="151" spans="2:24">
      <c r="B151" s="322">
        <v>41640</v>
      </c>
      <c r="C151" s="90"/>
      <c r="D151" s="22">
        <f>'3.2.2'!D151</f>
        <v>736.35300213000005</v>
      </c>
      <c r="E151" s="22">
        <f>'3.2.2'!G151</f>
        <v>3381.0192833000001</v>
      </c>
      <c r="F151" s="22">
        <f t="shared" si="16"/>
        <v>4117.3722854300004</v>
      </c>
      <c r="G151" s="72"/>
      <c r="H151" s="6">
        <f t="shared" si="21"/>
        <v>0.17884052038133796</v>
      </c>
      <c r="I151" s="6">
        <f t="shared" si="17"/>
        <v>0.82115947961866198</v>
      </c>
      <c r="J151" s="6">
        <f t="shared" si="18"/>
        <v>1</v>
      </c>
      <c r="K151" s="72"/>
      <c r="L151" s="22">
        <v>326.81096804999993</v>
      </c>
      <c r="M151" s="22">
        <v>342.41405036999998</v>
      </c>
      <c r="N151" s="22">
        <v>358.24415490000001</v>
      </c>
      <c r="O151" s="22">
        <v>376.38138442000002</v>
      </c>
      <c r="P151" s="22">
        <v>1977.1687263000001</v>
      </c>
      <c r="Q151" s="22">
        <f t="shared" si="19"/>
        <v>3381.0192840400005</v>
      </c>
      <c r="R151" s="72"/>
      <c r="S151" s="7">
        <f t="shared" si="15"/>
        <v>9.666048626007584E-2</v>
      </c>
      <c r="T151" s="7">
        <f t="shared" si="15"/>
        <v>0.10127539111839888</v>
      </c>
      <c r="U151" s="7">
        <f t="shared" si="15"/>
        <v>0.10595744206224458</v>
      </c>
      <c r="V151" s="7">
        <f t="shared" si="15"/>
        <v>0.11132186858462978</v>
      </c>
      <c r="W151" s="7">
        <f t="shared" si="15"/>
        <v>0.58478481197465082</v>
      </c>
      <c r="X151" s="7">
        <f t="shared" si="20"/>
        <v>0.99999999999999989</v>
      </c>
    </row>
    <row r="152" spans="2:24">
      <c r="B152" s="322">
        <v>41671</v>
      </c>
      <c r="C152" s="90"/>
      <c r="D152" s="22">
        <f>'3.2.2'!D152</f>
        <v>782.49202892999995</v>
      </c>
      <c r="E152" s="22">
        <f>'3.2.2'!G152</f>
        <v>3471.5333224000001</v>
      </c>
      <c r="F152" s="22">
        <f t="shared" si="16"/>
        <v>4254.0253513300004</v>
      </c>
      <c r="G152" s="72"/>
      <c r="H152" s="6">
        <f t="shared" si="21"/>
        <v>0.18394155283662275</v>
      </c>
      <c r="I152" s="6">
        <f t="shared" si="17"/>
        <v>0.81605844716337717</v>
      </c>
      <c r="J152" s="6">
        <f t="shared" si="18"/>
        <v>0.99999999999999989</v>
      </c>
      <c r="K152" s="72"/>
      <c r="L152" s="22">
        <v>270.82279753000006</v>
      </c>
      <c r="M152" s="22">
        <v>299.08851276000001</v>
      </c>
      <c r="N152" s="22">
        <v>364.63094351999996</v>
      </c>
      <c r="O152" s="22">
        <v>445.92216974000007</v>
      </c>
      <c r="P152" s="22">
        <v>2091.0488986</v>
      </c>
      <c r="Q152" s="22">
        <f t="shared" si="19"/>
        <v>3471.51332215</v>
      </c>
      <c r="R152" s="72"/>
      <c r="S152" s="7">
        <f t="shared" si="15"/>
        <v>7.8012893052149465E-2</v>
      </c>
      <c r="T152" s="7">
        <f t="shared" si="15"/>
        <v>8.6155081373781556E-2</v>
      </c>
      <c r="U152" s="7">
        <f t="shared" si="15"/>
        <v>0.10503515604951628</v>
      </c>
      <c r="V152" s="7">
        <f t="shared" si="15"/>
        <v>0.12845181002037137</v>
      </c>
      <c r="W152" s="7">
        <f t="shared" si="15"/>
        <v>0.60234505950418138</v>
      </c>
      <c r="X152" s="7">
        <f t="shared" si="20"/>
        <v>1</v>
      </c>
    </row>
    <row r="153" spans="2:24">
      <c r="B153" s="322">
        <v>41699</v>
      </c>
      <c r="C153" s="90"/>
      <c r="D153" s="22">
        <f>'3.2.2'!D153</f>
        <v>731.9129868</v>
      </c>
      <c r="E153" s="22">
        <f>'3.2.2'!G153</f>
        <v>3595.5626423000003</v>
      </c>
      <c r="F153" s="22">
        <f t="shared" si="16"/>
        <v>4327.4756291000003</v>
      </c>
      <c r="G153" s="72"/>
      <c r="H153" s="6">
        <f t="shared" si="21"/>
        <v>0.16913162534718154</v>
      </c>
      <c r="I153" s="6">
        <f t="shared" si="17"/>
        <v>0.83086837465281849</v>
      </c>
      <c r="J153" s="6">
        <f t="shared" si="18"/>
        <v>1</v>
      </c>
      <c r="K153" s="72"/>
      <c r="L153" s="22">
        <v>248.40857680000002</v>
      </c>
      <c r="M153" s="22">
        <v>406.21838601000002</v>
      </c>
      <c r="N153" s="22">
        <v>417.88570052999995</v>
      </c>
      <c r="O153" s="22">
        <v>462.54641100999999</v>
      </c>
      <c r="P153" s="22">
        <v>2060.5035677999999</v>
      </c>
      <c r="Q153" s="22">
        <f t="shared" si="19"/>
        <v>3595.5626421500001</v>
      </c>
      <c r="R153" s="72"/>
      <c r="S153" s="7">
        <f t="shared" si="15"/>
        <v>6.9087539704623752E-2</v>
      </c>
      <c r="T153" s="7">
        <f t="shared" si="15"/>
        <v>0.11297769679993615</v>
      </c>
      <c r="U153" s="7">
        <f t="shared" si="15"/>
        <v>0.11622261718686712</v>
      </c>
      <c r="V153" s="7">
        <f t="shared" si="15"/>
        <v>0.12864368029294465</v>
      </c>
      <c r="W153" s="7">
        <f t="shared" si="15"/>
        <v>0.57306846601562822</v>
      </c>
      <c r="X153" s="7">
        <f t="shared" si="20"/>
        <v>0.99999999999999989</v>
      </c>
    </row>
    <row r="154" spans="2:24">
      <c r="B154" s="322">
        <v>41730</v>
      </c>
      <c r="C154" s="90"/>
      <c r="D154" s="22">
        <f>'3.2.2'!D154</f>
        <v>681.97476684000003</v>
      </c>
      <c r="E154" s="22">
        <f>'3.2.2'!G154</f>
        <v>3897.2532650999997</v>
      </c>
      <c r="F154" s="22">
        <f t="shared" si="16"/>
        <v>4579.2280319399997</v>
      </c>
      <c r="G154" s="72"/>
      <c r="H154" s="6">
        <f t="shared" si="21"/>
        <v>0.14892788961004852</v>
      </c>
      <c r="I154" s="6">
        <f t="shared" si="17"/>
        <v>0.85107211038995145</v>
      </c>
      <c r="J154" s="6">
        <f t="shared" si="18"/>
        <v>1</v>
      </c>
      <c r="K154" s="72"/>
      <c r="L154" s="22">
        <v>271.42399819999997</v>
      </c>
      <c r="M154" s="22">
        <v>834.78835261999996</v>
      </c>
      <c r="N154" s="22">
        <v>285.59901754999999</v>
      </c>
      <c r="O154" s="22">
        <v>458.28020450000002</v>
      </c>
      <c r="P154" s="22">
        <v>2047.1616922999999</v>
      </c>
      <c r="Q154" s="22">
        <f t="shared" si="19"/>
        <v>3897.2532651699998</v>
      </c>
      <c r="R154" s="72"/>
      <c r="S154" s="7">
        <f t="shared" si="15"/>
        <v>6.964494728267559E-2</v>
      </c>
      <c r="T154" s="7">
        <f t="shared" si="15"/>
        <v>0.2141991540761686</v>
      </c>
      <c r="U154" s="7">
        <f t="shared" si="15"/>
        <v>7.3282129263298482E-2</v>
      </c>
      <c r="V154" s="7">
        <f t="shared" si="15"/>
        <v>0.11759056271648531</v>
      </c>
      <c r="W154" s="7">
        <f t="shared" si="15"/>
        <v>0.52528320666137207</v>
      </c>
      <c r="X154" s="7">
        <f t="shared" si="20"/>
        <v>1</v>
      </c>
    </row>
    <row r="155" spans="2:24">
      <c r="B155" s="322">
        <v>41760</v>
      </c>
      <c r="C155" s="90"/>
      <c r="D155" s="22">
        <f>'3.2.2'!D155</f>
        <v>684.12496320000002</v>
      </c>
      <c r="E155" s="22">
        <f>'3.2.2'!G155</f>
        <v>3904.2302790999997</v>
      </c>
      <c r="F155" s="22">
        <f t="shared" si="16"/>
        <v>4588.3552423000001</v>
      </c>
      <c r="G155" s="72"/>
      <c r="H155" s="6">
        <f t="shared" si="21"/>
        <v>0.14910026078474897</v>
      </c>
      <c r="I155" s="6">
        <f t="shared" si="17"/>
        <v>0.85089973921525097</v>
      </c>
      <c r="J155" s="6">
        <f t="shared" si="18"/>
        <v>1</v>
      </c>
      <c r="K155" s="72"/>
      <c r="L155" s="22">
        <v>461.11603040999995</v>
      </c>
      <c r="M155" s="22">
        <v>672.49649865999993</v>
      </c>
      <c r="N155" s="22">
        <v>259.70287041</v>
      </c>
      <c r="O155" s="22">
        <v>468.60753255999998</v>
      </c>
      <c r="P155" s="22">
        <v>2042.3073474</v>
      </c>
      <c r="Q155" s="22">
        <f t="shared" si="19"/>
        <v>3904.2302794400002</v>
      </c>
      <c r="R155" s="72"/>
      <c r="S155" s="7">
        <f t="shared" si="15"/>
        <v>0.11810677070926762</v>
      </c>
      <c r="T155" s="7">
        <f t="shared" si="15"/>
        <v>0.17224816430563078</v>
      </c>
      <c r="U155" s="7">
        <f t="shared" si="15"/>
        <v>6.6518328024250215E-2</v>
      </c>
      <c r="V155" s="7">
        <f t="shared" si="15"/>
        <v>0.12002558738087915</v>
      </c>
      <c r="W155" s="7">
        <f t="shared" si="15"/>
        <v>0.52310114957997211</v>
      </c>
      <c r="X155" s="7">
        <f t="shared" si="20"/>
        <v>0.99999999999999989</v>
      </c>
    </row>
    <row r="156" spans="2:24">
      <c r="B156" s="322">
        <v>41791</v>
      </c>
      <c r="C156" s="90"/>
      <c r="D156" s="22">
        <f>'3.2.2'!D156</f>
        <v>703.64048320000006</v>
      </c>
      <c r="E156" s="22">
        <f>'3.2.2'!G156</f>
        <v>3726.3273936000001</v>
      </c>
      <c r="F156" s="22">
        <f t="shared" si="16"/>
        <v>4429.9678768000003</v>
      </c>
      <c r="G156" s="72"/>
      <c r="H156" s="6">
        <f t="shared" si="21"/>
        <v>0.15883647529026254</v>
      </c>
      <c r="I156" s="6">
        <f t="shared" si="17"/>
        <v>0.84116352470973743</v>
      </c>
      <c r="J156" s="6">
        <f t="shared" si="18"/>
        <v>1</v>
      </c>
      <c r="K156" s="72"/>
      <c r="L156" s="22">
        <v>511.42827079999995</v>
      </c>
      <c r="M156" s="22">
        <v>353.40138436000001</v>
      </c>
      <c r="N156" s="22">
        <v>312.90043986000001</v>
      </c>
      <c r="O156" s="22">
        <v>533.61741380000001</v>
      </c>
      <c r="P156" s="22">
        <v>2014.9798840000001</v>
      </c>
      <c r="Q156" s="22">
        <f t="shared" si="19"/>
        <v>3726.3273928199997</v>
      </c>
      <c r="R156" s="72"/>
      <c r="S156" s="7">
        <f t="shared" si="15"/>
        <v>0.13724727241772566</v>
      </c>
      <c r="T156" s="7">
        <f t="shared" si="15"/>
        <v>9.483905924126379E-2</v>
      </c>
      <c r="U156" s="7">
        <f t="shared" si="15"/>
        <v>8.39701955504248E-2</v>
      </c>
      <c r="V156" s="7">
        <f t="shared" si="15"/>
        <v>0.14320196739239557</v>
      </c>
      <c r="W156" s="7">
        <f t="shared" si="15"/>
        <v>0.54074150539819021</v>
      </c>
      <c r="X156" s="7">
        <f t="shared" si="20"/>
        <v>1</v>
      </c>
    </row>
    <row r="157" spans="2:24">
      <c r="B157" s="322">
        <v>41821</v>
      </c>
      <c r="C157" s="90"/>
      <c r="D157" s="22">
        <f>'3.2.2'!D157</f>
        <v>720.41125460000001</v>
      </c>
      <c r="E157" s="22">
        <f>'3.2.2'!G157</f>
        <v>3433.7862694</v>
      </c>
      <c r="F157" s="22">
        <f t="shared" si="16"/>
        <v>4154.1975240000002</v>
      </c>
      <c r="G157" s="72"/>
      <c r="H157" s="6">
        <f t="shared" si="21"/>
        <v>0.173417669823829</v>
      </c>
      <c r="I157" s="6">
        <f t="shared" si="17"/>
        <v>0.826582330176171</v>
      </c>
      <c r="J157" s="6">
        <f t="shared" si="18"/>
        <v>1</v>
      </c>
      <c r="K157" s="72"/>
      <c r="L157" s="22">
        <v>224.26147946</v>
      </c>
      <c r="M157" s="22">
        <v>345.94992618999999</v>
      </c>
      <c r="N157" s="22">
        <v>352.62394838</v>
      </c>
      <c r="O157" s="22">
        <v>508.91307705999992</v>
      </c>
      <c r="P157" s="22">
        <v>2002.0378384999999</v>
      </c>
      <c r="Q157" s="22">
        <f t="shared" si="19"/>
        <v>3433.7862695899998</v>
      </c>
      <c r="R157" s="72"/>
      <c r="S157" s="7">
        <f t="shared" si="15"/>
        <v>6.5310261575126288E-2</v>
      </c>
      <c r="T157" s="7">
        <f t="shared" si="15"/>
        <v>0.10074882331896184</v>
      </c>
      <c r="U157" s="7">
        <f t="shared" si="15"/>
        <v>0.10269245686689286</v>
      </c>
      <c r="V157" s="7">
        <f t="shared" si="15"/>
        <v>0.14820755781074429</v>
      </c>
      <c r="W157" s="7">
        <f t="shared" si="15"/>
        <v>0.58304090042827472</v>
      </c>
      <c r="X157" s="7">
        <f t="shared" si="20"/>
        <v>1</v>
      </c>
    </row>
    <row r="158" spans="2:24">
      <c r="B158" s="322">
        <v>41852</v>
      </c>
      <c r="C158" s="90"/>
      <c r="D158" s="22">
        <f>'3.2.2'!D158</f>
        <v>706.01546470000005</v>
      </c>
      <c r="E158" s="22">
        <f>'3.2.2'!G158</f>
        <v>3361.8270940000002</v>
      </c>
      <c r="F158" s="22">
        <f t="shared" si="16"/>
        <v>4067.8425587000002</v>
      </c>
      <c r="G158" s="72"/>
      <c r="H158" s="6">
        <f t="shared" si="21"/>
        <v>0.17356017459181808</v>
      </c>
      <c r="I158" s="6">
        <f t="shared" si="17"/>
        <v>0.82643982540818195</v>
      </c>
      <c r="J158" s="6">
        <f t="shared" si="18"/>
        <v>1</v>
      </c>
      <c r="K158" s="72"/>
      <c r="L158" s="22">
        <v>203.59352634999999</v>
      </c>
      <c r="M158" s="22">
        <v>328.15169326999995</v>
      </c>
      <c r="N158" s="22">
        <v>465.40989507</v>
      </c>
      <c r="O158" s="22">
        <v>394.06658899999996</v>
      </c>
      <c r="P158" s="22">
        <v>1970.6053900999998</v>
      </c>
      <c r="Q158" s="22">
        <f t="shared" si="19"/>
        <v>3361.8270937899997</v>
      </c>
      <c r="R158" s="72"/>
      <c r="S158" s="7">
        <f t="shared" si="15"/>
        <v>6.0560380016592752E-2</v>
      </c>
      <c r="T158" s="7">
        <f t="shared" si="15"/>
        <v>9.76111156567704E-2</v>
      </c>
      <c r="U158" s="7">
        <f t="shared" si="15"/>
        <v>0.13843956934302473</v>
      </c>
      <c r="V158" s="7">
        <f t="shared" si="15"/>
        <v>0.11721798236676825</v>
      </c>
      <c r="W158" s="7">
        <f t="shared" si="15"/>
        <v>0.58617095261684382</v>
      </c>
      <c r="X158" s="7">
        <f t="shared" si="20"/>
        <v>1</v>
      </c>
    </row>
    <row r="159" spans="2:24">
      <c r="B159" s="322">
        <v>41883</v>
      </c>
      <c r="C159" s="90"/>
      <c r="D159" s="22">
        <f>'3.2.2'!D159</f>
        <v>708.1967611</v>
      </c>
      <c r="E159" s="22">
        <f>'3.2.2'!G159</f>
        <v>3315.5465847000005</v>
      </c>
      <c r="F159" s="22">
        <f t="shared" si="16"/>
        <v>4023.7433458000005</v>
      </c>
      <c r="G159" s="72"/>
      <c r="H159" s="6">
        <f t="shared" si="21"/>
        <v>0.17600445660611497</v>
      </c>
      <c r="I159" s="6">
        <f t="shared" si="17"/>
        <v>0.82399554339388503</v>
      </c>
      <c r="J159" s="6">
        <f t="shared" si="18"/>
        <v>1</v>
      </c>
      <c r="K159" s="72"/>
      <c r="L159" s="22">
        <v>141.71736346</v>
      </c>
      <c r="M159" s="22">
        <v>450.56439570999999</v>
      </c>
      <c r="N159" s="22">
        <v>440.45649831999998</v>
      </c>
      <c r="O159" s="22">
        <v>335.72542603000005</v>
      </c>
      <c r="P159" s="22">
        <v>1947.0829014999999</v>
      </c>
      <c r="Q159" s="22">
        <f t="shared" si="19"/>
        <v>3315.5465850199998</v>
      </c>
      <c r="R159" s="72"/>
      <c r="S159" s="7">
        <f t="shared" si="15"/>
        <v>4.2743288271169064E-2</v>
      </c>
      <c r="T159" s="7">
        <f t="shared" si="15"/>
        <v>0.13589445485269275</v>
      </c>
      <c r="U159" s="7">
        <f t="shared" si="15"/>
        <v>0.13284581803496001</v>
      </c>
      <c r="V159" s="7">
        <f t="shared" si="15"/>
        <v>0.10125794267130615</v>
      </c>
      <c r="W159" s="7">
        <f t="shared" si="15"/>
        <v>0.58725849616987202</v>
      </c>
      <c r="X159" s="7">
        <f t="shared" si="20"/>
        <v>1</v>
      </c>
    </row>
    <row r="160" spans="2:24">
      <c r="B160" s="322">
        <v>41913</v>
      </c>
      <c r="C160" s="90"/>
      <c r="D160" s="22">
        <f>'3.2.2'!D160</f>
        <v>730.51896690000001</v>
      </c>
      <c r="E160" s="22">
        <f>'3.2.2'!G160</f>
        <v>3292.6958580999999</v>
      </c>
      <c r="F160" s="22">
        <f t="shared" si="16"/>
        <v>4023.214825</v>
      </c>
      <c r="G160" s="72"/>
      <c r="H160" s="6">
        <f t="shared" si="21"/>
        <v>0.18157592837464254</v>
      </c>
      <c r="I160" s="6">
        <f t="shared" si="17"/>
        <v>0.81842407162535746</v>
      </c>
      <c r="J160" s="6">
        <f t="shared" si="18"/>
        <v>1</v>
      </c>
      <c r="K160" s="72"/>
      <c r="L160" s="22">
        <v>200.42068951999997</v>
      </c>
      <c r="M160" s="22">
        <v>471.35607224</v>
      </c>
      <c r="N160" s="22">
        <v>354.93962880999999</v>
      </c>
      <c r="O160" s="22">
        <v>325.25155877999998</v>
      </c>
      <c r="P160" s="22">
        <v>1940.7279086999997</v>
      </c>
      <c r="Q160" s="22">
        <f t="shared" si="19"/>
        <v>3292.6958580499995</v>
      </c>
      <c r="R160" s="72"/>
      <c r="S160" s="7">
        <f t="shared" si="15"/>
        <v>6.0868266660587693E-2</v>
      </c>
      <c r="T160" s="7">
        <f t="shared" si="15"/>
        <v>0.14315202270735886</v>
      </c>
      <c r="U160" s="7">
        <f t="shared" si="15"/>
        <v>0.10779605651771383</v>
      </c>
      <c r="V160" s="7">
        <f t="shared" si="15"/>
        <v>9.8779715103301552E-2</v>
      </c>
      <c r="W160" s="7">
        <f t="shared" si="15"/>
        <v>0.58940393901103816</v>
      </c>
      <c r="X160" s="7">
        <f t="shared" si="20"/>
        <v>1</v>
      </c>
    </row>
    <row r="161" spans="2:27">
      <c r="B161" s="322">
        <v>41944</v>
      </c>
      <c r="C161" s="90"/>
      <c r="D161" s="22">
        <f>'3.2.2'!D161</f>
        <v>709.60805189999996</v>
      </c>
      <c r="E161" s="22">
        <f>'3.2.2'!G161</f>
        <v>3304.9409911999996</v>
      </c>
      <c r="F161" s="22">
        <f t="shared" si="16"/>
        <v>4014.5490430999998</v>
      </c>
      <c r="G161" s="72"/>
      <c r="H161" s="6">
        <f t="shared" si="21"/>
        <v>0.17675909405556714</v>
      </c>
      <c r="I161" s="6">
        <f t="shared" si="17"/>
        <v>0.82324090594443278</v>
      </c>
      <c r="J161" s="6">
        <f t="shared" si="18"/>
        <v>0.99999999999999989</v>
      </c>
      <c r="K161" s="72"/>
      <c r="L161" s="22">
        <v>336.83366303000003</v>
      </c>
      <c r="M161" s="22">
        <v>406.44543751999998</v>
      </c>
      <c r="N161" s="22">
        <v>298.68520440000003</v>
      </c>
      <c r="O161" s="22">
        <v>627.00549893999994</v>
      </c>
      <c r="P161" s="22">
        <v>1635.9711871</v>
      </c>
      <c r="Q161" s="22">
        <f t="shared" si="19"/>
        <v>3304.94099099</v>
      </c>
      <c r="R161" s="72"/>
      <c r="S161" s="7">
        <f t="shared" si="15"/>
        <v>0.10191820790394839</v>
      </c>
      <c r="T161" s="7">
        <f t="shared" si="15"/>
        <v>0.12298114811370615</v>
      </c>
      <c r="U161" s="7">
        <f t="shared" si="15"/>
        <v>9.037535169743785E-2</v>
      </c>
      <c r="V161" s="7">
        <f t="shared" si="15"/>
        <v>0.18971760786330394</v>
      </c>
      <c r="W161" s="7">
        <f t="shared" si="15"/>
        <v>0.49500768442160364</v>
      </c>
      <c r="X161" s="7">
        <f t="shared" si="20"/>
        <v>1</v>
      </c>
    </row>
    <row r="162" spans="2:27">
      <c r="B162" s="322">
        <v>41974</v>
      </c>
      <c r="C162" s="90"/>
      <c r="D162" s="22">
        <f>'3.2.2'!D162</f>
        <v>732.1406313</v>
      </c>
      <c r="E162" s="22">
        <f>'3.2.2'!G162</f>
        <v>3255.9037659999999</v>
      </c>
      <c r="F162" s="22">
        <f t="shared" si="16"/>
        <v>3988.0443973000001</v>
      </c>
      <c r="G162" s="72"/>
      <c r="H162" s="6">
        <f t="shared" si="21"/>
        <v>0.18358387178329219</v>
      </c>
      <c r="I162" s="6">
        <f t="shared" si="17"/>
        <v>0.81641612821670773</v>
      </c>
      <c r="J162" s="6">
        <f t="shared" si="18"/>
        <v>0.99999999999999989</v>
      </c>
      <c r="K162" s="72"/>
      <c r="L162" s="22">
        <v>264.28908251000001</v>
      </c>
      <c r="M162" s="22">
        <v>471.92722132999995</v>
      </c>
      <c r="N162" s="22">
        <v>317.49345836000003</v>
      </c>
      <c r="O162" s="22">
        <v>835.12273429999993</v>
      </c>
      <c r="P162" s="22">
        <v>1367.07127001</v>
      </c>
      <c r="Q162" s="22">
        <f t="shared" si="19"/>
        <v>3255.9037665099995</v>
      </c>
      <c r="R162" s="72"/>
      <c r="S162" s="7">
        <f t="shared" si="15"/>
        <v>8.1172264742115294E-2</v>
      </c>
      <c r="T162" s="7">
        <f t="shared" si="15"/>
        <v>0.14494507675079671</v>
      </c>
      <c r="U162" s="7">
        <f t="shared" si="15"/>
        <v>9.7513157982651616E-2</v>
      </c>
      <c r="V162" s="7">
        <f t="shared" si="15"/>
        <v>0.25649490715604512</v>
      </c>
      <c r="W162" s="7">
        <f t="shared" si="15"/>
        <v>0.41987459336839139</v>
      </c>
      <c r="X162" s="7">
        <f t="shared" si="20"/>
        <v>1.0000000000000002</v>
      </c>
    </row>
    <row r="163" spans="2:27">
      <c r="B163" s="322">
        <v>42005</v>
      </c>
      <c r="C163" s="90"/>
      <c r="D163" s="22">
        <f>'3.2.2'!D163</f>
        <v>685.50272749999999</v>
      </c>
      <c r="E163" s="22">
        <f>'3.2.2'!G163</f>
        <v>3231.3075934000003</v>
      </c>
      <c r="F163" s="22">
        <f t="shared" si="16"/>
        <v>3916.8103209000001</v>
      </c>
      <c r="G163" s="72"/>
      <c r="H163" s="6">
        <f t="shared" si="21"/>
        <v>0.17501555381484135</v>
      </c>
      <c r="I163" s="6">
        <f t="shared" si="17"/>
        <v>0.82498444618515876</v>
      </c>
      <c r="J163" s="6">
        <f t="shared" si="18"/>
        <v>1</v>
      </c>
      <c r="K163" s="72"/>
      <c r="L163" s="22">
        <v>288.31185975</v>
      </c>
      <c r="M163" s="22">
        <v>354.96315097000002</v>
      </c>
      <c r="N163" s="22">
        <v>374.78941524999993</v>
      </c>
      <c r="O163" s="22">
        <v>832.28420819999997</v>
      </c>
      <c r="P163" s="22">
        <v>1380.9589591199999</v>
      </c>
      <c r="Q163" s="22">
        <f t="shared" si="19"/>
        <v>3231.3075932900001</v>
      </c>
      <c r="R163" s="72"/>
      <c r="S163" s="7">
        <f t="shared" si="15"/>
        <v>8.9224517142439952E-2</v>
      </c>
      <c r="T163" s="7">
        <f t="shared" si="15"/>
        <v>0.10985124155530777</v>
      </c>
      <c r="U163" s="7">
        <f t="shared" si="15"/>
        <v>0.11598691997885691</v>
      </c>
      <c r="V163" s="7">
        <f t="shared" si="15"/>
        <v>0.25756885847954769</v>
      </c>
      <c r="W163" s="7">
        <f t="shared" si="15"/>
        <v>0.42736846284384755</v>
      </c>
      <c r="X163" s="7">
        <f t="shared" si="20"/>
        <v>0.99999999999999989</v>
      </c>
    </row>
    <row r="164" spans="2:27">
      <c r="B164" s="322">
        <v>42036</v>
      </c>
      <c r="C164" s="90"/>
      <c r="D164" s="22">
        <f>'3.2.2'!D164</f>
        <v>680.85110782999993</v>
      </c>
      <c r="E164" s="22">
        <f>'3.2.2'!G164</f>
        <v>3217.1589286999997</v>
      </c>
      <c r="F164" s="22">
        <f t="shared" si="16"/>
        <v>3898.0100365299995</v>
      </c>
      <c r="G164" s="72"/>
      <c r="H164" s="6">
        <f t="shared" si="21"/>
        <v>0.17466633011445301</v>
      </c>
      <c r="I164" s="6">
        <f t="shared" si="17"/>
        <v>0.82533366988554702</v>
      </c>
      <c r="J164" s="6">
        <f t="shared" si="18"/>
        <v>1</v>
      </c>
      <c r="K164" s="72"/>
      <c r="L164" s="22">
        <v>298.43438572000002</v>
      </c>
      <c r="M164" s="22">
        <v>280.07021553000004</v>
      </c>
      <c r="N164" s="22">
        <v>331.21759424999999</v>
      </c>
      <c r="O164" s="22">
        <v>948.63783819999992</v>
      </c>
      <c r="P164" s="22">
        <v>1358.7988945100001</v>
      </c>
      <c r="Q164" s="22">
        <f t="shared" si="19"/>
        <v>3217.1589282099999</v>
      </c>
      <c r="R164" s="72"/>
      <c r="S164" s="7">
        <f t="shared" si="15"/>
        <v>9.276333323266886E-2</v>
      </c>
      <c r="T164" s="7">
        <f t="shared" si="15"/>
        <v>8.7055138331580267E-2</v>
      </c>
      <c r="U164" s="7">
        <f t="shared" si="15"/>
        <v>0.10295344483782984</v>
      </c>
      <c r="V164" s="7">
        <f t="shared" si="15"/>
        <v>0.29486819251662338</v>
      </c>
      <c r="W164" s="7">
        <f t="shared" si="15"/>
        <v>0.42235989108129773</v>
      </c>
      <c r="X164" s="7">
        <f t="shared" si="20"/>
        <v>1.0000000000000002</v>
      </c>
    </row>
    <row r="165" spans="2:27">
      <c r="B165" s="322">
        <v>42064</v>
      </c>
      <c r="C165" s="90"/>
      <c r="D165" s="22">
        <f>'3.2.2'!D165</f>
        <v>686.31895810000003</v>
      </c>
      <c r="E165" s="22">
        <f>'3.2.2'!G165</f>
        <v>3118.9405044999999</v>
      </c>
      <c r="F165" s="22">
        <f t="shared" si="16"/>
        <v>3805.2594626</v>
      </c>
      <c r="G165" s="72"/>
      <c r="H165" s="6">
        <f t="shared" si="21"/>
        <v>0.18036062056884353</v>
      </c>
      <c r="I165" s="6">
        <f t="shared" si="17"/>
        <v>0.81963937943115639</v>
      </c>
      <c r="J165" s="6">
        <f t="shared" si="18"/>
        <v>0.99999999999999989</v>
      </c>
      <c r="K165" s="72"/>
      <c r="L165" s="22">
        <v>162.04946307999998</v>
      </c>
      <c r="M165" s="22">
        <v>404.64890187000003</v>
      </c>
      <c r="N165" s="22">
        <v>312.28207323000004</v>
      </c>
      <c r="O165" s="22">
        <v>1050.2376554</v>
      </c>
      <c r="P165" s="22">
        <v>1189.7224112500001</v>
      </c>
      <c r="Q165" s="22">
        <f t="shared" si="19"/>
        <v>3118.9405048300005</v>
      </c>
      <c r="R165" s="72"/>
      <c r="S165" s="7">
        <f t="shared" si="15"/>
        <v>5.195657398050707E-2</v>
      </c>
      <c r="T165" s="7">
        <f t="shared" si="15"/>
        <v>0.12973921793101201</v>
      </c>
      <c r="U165" s="7">
        <f t="shared" si="15"/>
        <v>0.10012440851192868</v>
      </c>
      <c r="V165" s="7">
        <f t="shared" si="15"/>
        <v>0.33672898016925906</v>
      </c>
      <c r="W165" s="7">
        <f t="shared" si="15"/>
        <v>0.38145081940729308</v>
      </c>
      <c r="X165" s="7">
        <f t="shared" si="20"/>
        <v>0.99999999999999989</v>
      </c>
    </row>
    <row r="166" spans="2:27">
      <c r="B166" s="322">
        <v>42095</v>
      </c>
      <c r="C166" s="90"/>
      <c r="D166" s="22">
        <f>'3.2.2'!D166</f>
        <v>668.68523949999997</v>
      </c>
      <c r="E166" s="22">
        <f>'3.2.2'!G166</f>
        <v>3098.0633728000003</v>
      </c>
      <c r="F166" s="22">
        <f t="shared" si="16"/>
        <v>3766.7486123000003</v>
      </c>
      <c r="G166" s="72"/>
      <c r="H166" s="6">
        <f t="shared" si="21"/>
        <v>0.17752319263262342</v>
      </c>
      <c r="I166" s="6">
        <f t="shared" si="17"/>
        <v>0.82247680736737649</v>
      </c>
      <c r="J166" s="6">
        <f t="shared" si="18"/>
        <v>0.99999999999999989</v>
      </c>
      <c r="K166" s="72"/>
      <c r="L166" s="22">
        <v>215.33517115999999</v>
      </c>
      <c r="M166" s="22">
        <v>388.78145849000003</v>
      </c>
      <c r="N166" s="22">
        <v>303.55401635999993</v>
      </c>
      <c r="O166" s="22">
        <v>1003.9544367999999</v>
      </c>
      <c r="P166" s="22">
        <v>1186.4382904300001</v>
      </c>
      <c r="Q166" s="22">
        <f t="shared" si="19"/>
        <v>3098.0633732400001</v>
      </c>
      <c r="R166" s="72"/>
      <c r="S166" s="7">
        <f t="shared" si="15"/>
        <v>6.9506380347151939E-2</v>
      </c>
      <c r="T166" s="7">
        <f t="shared" si="15"/>
        <v>0.12549177071333006</v>
      </c>
      <c r="U166" s="7">
        <f t="shared" si="15"/>
        <v>9.7981861501605982E-2</v>
      </c>
      <c r="V166" s="7">
        <f t="shared" si="15"/>
        <v>0.32405871534837249</v>
      </c>
      <c r="W166" s="7">
        <f t="shared" si="15"/>
        <v>0.38296127208953945</v>
      </c>
      <c r="X166" s="7">
        <f t="shared" si="20"/>
        <v>1</v>
      </c>
    </row>
    <row r="167" spans="2:27">
      <c r="B167" s="322">
        <v>42125</v>
      </c>
      <c r="C167" s="90"/>
      <c r="D167" s="22">
        <f>'3.2.2'!D167</f>
        <v>677.99786940000001</v>
      </c>
      <c r="E167" s="22">
        <f>'3.2.2'!G167</f>
        <v>3049.8973980999999</v>
      </c>
      <c r="F167" s="22">
        <f t="shared" si="16"/>
        <v>3727.8952675</v>
      </c>
      <c r="G167" s="72"/>
      <c r="H167" s="6">
        <f t="shared" si="21"/>
        <v>0.18187149068023006</v>
      </c>
      <c r="I167" s="6">
        <f t="shared" si="17"/>
        <v>0.81812850931976988</v>
      </c>
      <c r="J167" s="6">
        <f t="shared" si="18"/>
        <v>1</v>
      </c>
      <c r="K167" s="72"/>
      <c r="L167" s="22">
        <v>292.14501901</v>
      </c>
      <c r="M167" s="22">
        <v>314.27170476999999</v>
      </c>
      <c r="N167" s="22">
        <v>578.50133844999993</v>
      </c>
      <c r="O167" s="22">
        <v>689.77965316999996</v>
      </c>
      <c r="P167" s="22">
        <v>1175.19968311</v>
      </c>
      <c r="Q167" s="22">
        <f t="shared" si="19"/>
        <v>3049.8973985100001</v>
      </c>
      <c r="R167" s="72"/>
      <c r="S167" s="7">
        <f t="shared" si="15"/>
        <v>9.5788474442689384E-2</v>
      </c>
      <c r="T167" s="7">
        <f t="shared" si="15"/>
        <v>0.10304336956500064</v>
      </c>
      <c r="U167" s="7">
        <f t="shared" si="15"/>
        <v>0.189678950751793</v>
      </c>
      <c r="V167" s="7">
        <f t="shared" si="15"/>
        <v>0.22616487148288517</v>
      </c>
      <c r="W167" s="7">
        <f t="shared" si="15"/>
        <v>0.3853243337576317</v>
      </c>
      <c r="X167" s="7">
        <f t="shared" si="20"/>
        <v>1</v>
      </c>
    </row>
    <row r="168" spans="2:27">
      <c r="B168" s="322">
        <v>42156</v>
      </c>
      <c r="C168" s="90"/>
      <c r="D168" s="22">
        <f>'3.2.2'!D168</f>
        <v>671.36952099999996</v>
      </c>
      <c r="E168" s="22">
        <f>'3.2.2'!G168</f>
        <v>3024.5961357999995</v>
      </c>
      <c r="F168" s="22">
        <f t="shared" si="16"/>
        <v>3695.9656567999996</v>
      </c>
      <c r="G168" s="72"/>
      <c r="H168" s="6">
        <f t="shared" si="21"/>
        <v>0.18164928555674886</v>
      </c>
      <c r="I168" s="6">
        <f t="shared" si="17"/>
        <v>0.81835071444325114</v>
      </c>
      <c r="J168" s="6">
        <f t="shared" si="18"/>
        <v>1</v>
      </c>
      <c r="K168" s="72"/>
      <c r="L168" s="22">
        <v>241.05450336999999</v>
      </c>
      <c r="M168" s="22">
        <v>303.14555812000003</v>
      </c>
      <c r="N168" s="22">
        <v>825.26682510000001</v>
      </c>
      <c r="O168" s="22">
        <v>473.92092450999996</v>
      </c>
      <c r="P168" s="22">
        <v>1181.20832434</v>
      </c>
      <c r="Q168" s="22">
        <f t="shared" si="19"/>
        <v>3024.5961354399997</v>
      </c>
      <c r="R168" s="72"/>
      <c r="S168" s="7">
        <f t="shared" si="15"/>
        <v>7.9698079537132274E-2</v>
      </c>
      <c r="T168" s="7">
        <f t="shared" si="15"/>
        <v>0.10022678881585632</v>
      </c>
      <c r="U168" s="7">
        <f t="shared" si="15"/>
        <v>0.27285190754234212</v>
      </c>
      <c r="V168" s="7">
        <f t="shared" si="15"/>
        <v>0.15668899360048175</v>
      </c>
      <c r="W168" s="7">
        <f t="shared" si="15"/>
        <v>0.39053423050418767</v>
      </c>
      <c r="X168" s="7">
        <f t="shared" si="20"/>
        <v>1</v>
      </c>
    </row>
    <row r="169" spans="2:27">
      <c r="B169" s="322">
        <v>42186</v>
      </c>
      <c r="C169" s="90"/>
      <c r="D169" s="22">
        <f>'3.2.2'!D169</f>
        <v>664.87415520000002</v>
      </c>
      <c r="E169" s="22">
        <f>'3.2.2'!G169</f>
        <v>3015.0739375999997</v>
      </c>
      <c r="F169" s="22">
        <f t="shared" si="16"/>
        <v>3679.9480927999998</v>
      </c>
      <c r="G169" s="72"/>
      <c r="H169" s="6">
        <f t="shared" si="21"/>
        <v>0.18067487324097292</v>
      </c>
      <c r="I169" s="6">
        <f t="shared" si="17"/>
        <v>0.81932512675902702</v>
      </c>
      <c r="J169" s="6">
        <f t="shared" si="18"/>
        <v>1</v>
      </c>
      <c r="K169" s="72"/>
      <c r="L169" s="22">
        <v>191.12731036999998</v>
      </c>
      <c r="M169" s="22">
        <v>344.86657567999993</v>
      </c>
      <c r="N169" s="22">
        <v>775.81843270000002</v>
      </c>
      <c r="O169" s="22">
        <v>488.08232841</v>
      </c>
      <c r="P169" s="22">
        <v>1215.0292908600002</v>
      </c>
      <c r="Q169" s="22">
        <f t="shared" si="19"/>
        <v>3014.9239380200002</v>
      </c>
      <c r="R169" s="72"/>
      <c r="S169" s="7">
        <f t="shared" si="15"/>
        <v>6.3393742031024367E-2</v>
      </c>
      <c r="T169" s="7">
        <f t="shared" si="15"/>
        <v>0.11438649291646315</v>
      </c>
      <c r="U169" s="7">
        <f t="shared" si="15"/>
        <v>0.25732603828456962</v>
      </c>
      <c r="V169" s="7">
        <f t="shared" si="15"/>
        <v>0.16188877014606867</v>
      </c>
      <c r="W169" s="7">
        <f t="shared" si="15"/>
        <v>0.40300495662187413</v>
      </c>
      <c r="X169" s="7">
        <f t="shared" si="20"/>
        <v>1</v>
      </c>
    </row>
    <row r="170" spans="2:27">
      <c r="B170" s="322">
        <v>42217</v>
      </c>
      <c r="C170" s="90"/>
      <c r="D170" s="22">
        <f>'3.2.2'!D170</f>
        <v>657.49741410000001</v>
      </c>
      <c r="E170" s="22">
        <f>'3.2.2'!G170</f>
        <v>2989.8936162</v>
      </c>
      <c r="F170" s="22">
        <f t="shared" si="16"/>
        <v>3647.3910303000002</v>
      </c>
      <c r="G170" s="72"/>
      <c r="H170" s="6">
        <f t="shared" si="21"/>
        <v>0.18026512886552787</v>
      </c>
      <c r="I170" s="6">
        <f t="shared" si="17"/>
        <v>0.81973487113447208</v>
      </c>
      <c r="J170" s="6">
        <f t="shared" si="18"/>
        <v>1</v>
      </c>
      <c r="K170" s="72"/>
      <c r="L170" s="22">
        <v>240.80986943000002</v>
      </c>
      <c r="M170" s="22">
        <v>604.91523814000016</v>
      </c>
      <c r="N170" s="22">
        <v>550.70284047000007</v>
      </c>
      <c r="O170" s="22">
        <v>385.92011102999999</v>
      </c>
      <c r="P170" s="22">
        <v>1207.54555736</v>
      </c>
      <c r="Q170" s="22">
        <f t="shared" si="19"/>
        <v>2989.8936164300003</v>
      </c>
      <c r="R170" s="72"/>
      <c r="S170" s="7">
        <f t="shared" si="15"/>
        <v>8.0541283511462322E-2</v>
      </c>
      <c r="T170" s="7">
        <f t="shared" si="15"/>
        <v>0.20231998717809982</v>
      </c>
      <c r="U170" s="7">
        <f t="shared" si="15"/>
        <v>0.18418810537063574</v>
      </c>
      <c r="V170" s="7">
        <f t="shared" si="15"/>
        <v>0.12907486370394583</v>
      </c>
      <c r="W170" s="7">
        <f t="shared" si="15"/>
        <v>0.40387576023585625</v>
      </c>
      <c r="X170" s="7">
        <f t="shared" si="20"/>
        <v>1</v>
      </c>
    </row>
    <row r="171" spans="2:27">
      <c r="B171" s="322">
        <v>42248</v>
      </c>
      <c r="C171" s="90"/>
      <c r="D171" s="22">
        <f>'3.2.2'!D171</f>
        <v>643.64213600000005</v>
      </c>
      <c r="E171" s="22">
        <f>'3.2.2'!G171</f>
        <v>2972.2955465</v>
      </c>
      <c r="F171" s="22">
        <f t="shared" si="16"/>
        <v>3615.9376824999999</v>
      </c>
      <c r="G171" s="72"/>
      <c r="H171" s="6">
        <f t="shared" si="21"/>
        <v>0.17800144596380224</v>
      </c>
      <c r="I171" s="6">
        <f t="shared" si="17"/>
        <v>0.82199855403619781</v>
      </c>
      <c r="J171" s="6">
        <f t="shared" si="18"/>
        <v>1</v>
      </c>
      <c r="K171" s="72"/>
      <c r="L171" s="22">
        <v>242.44224323999998</v>
      </c>
      <c r="M171" s="22">
        <v>830.51552300000003</v>
      </c>
      <c r="N171" s="22">
        <v>467.01169109999995</v>
      </c>
      <c r="O171" s="22">
        <v>281.00794160999999</v>
      </c>
      <c r="P171" s="22">
        <v>1151.3181472399999</v>
      </c>
      <c r="Q171" s="22">
        <f t="shared" si="19"/>
        <v>2972.2955461900001</v>
      </c>
      <c r="R171" s="72"/>
      <c r="S171" s="7">
        <f t="shared" si="15"/>
        <v>8.1567340620205667E-2</v>
      </c>
      <c r="T171" s="7">
        <f t="shared" si="15"/>
        <v>0.27941889024615535</v>
      </c>
      <c r="U171" s="7">
        <f t="shared" si="15"/>
        <v>0.15712155263248739</v>
      </c>
      <c r="V171" s="7">
        <f t="shared" si="15"/>
        <v>9.4542395681414149E-2</v>
      </c>
      <c r="W171" s="7">
        <f t="shared" si="15"/>
        <v>0.38734982081973734</v>
      </c>
      <c r="X171" s="7">
        <f t="shared" si="20"/>
        <v>0.99999999999999989</v>
      </c>
    </row>
    <row r="172" spans="2:27">
      <c r="B172" s="322">
        <v>42278</v>
      </c>
      <c r="C172" s="90"/>
      <c r="D172" s="22">
        <f>'3.2.2'!D172</f>
        <v>618.42487180000001</v>
      </c>
      <c r="E172" s="22">
        <f>'3.2.2'!G172</f>
        <v>2935.5904236000006</v>
      </c>
      <c r="F172" s="22">
        <f t="shared" si="16"/>
        <v>3554.0152954000005</v>
      </c>
      <c r="G172" s="72"/>
      <c r="H172" s="6">
        <f t="shared" si="21"/>
        <v>0.17400737486989262</v>
      </c>
      <c r="I172" s="6">
        <f t="shared" si="17"/>
        <v>0.82599262513010741</v>
      </c>
      <c r="J172" s="6">
        <f t="shared" si="18"/>
        <v>1</v>
      </c>
      <c r="K172" s="72"/>
      <c r="L172" s="22">
        <v>488.92369966000001</v>
      </c>
      <c r="M172" s="22">
        <v>580.83879929</v>
      </c>
      <c r="N172" s="22">
        <v>453.94717288999999</v>
      </c>
      <c r="O172" s="22">
        <v>513.02506157999994</v>
      </c>
      <c r="P172" s="22">
        <v>898.84569071999999</v>
      </c>
      <c r="Q172" s="22">
        <f t="shared" si="19"/>
        <v>2935.5804241400001</v>
      </c>
      <c r="R172" s="72"/>
      <c r="S172" s="15">
        <f t="shared" si="15"/>
        <v>0.16655094700845535</v>
      </c>
      <c r="T172" s="15">
        <f t="shared" si="15"/>
        <v>0.1978616543814026</v>
      </c>
      <c r="U172" s="15">
        <f t="shared" si="15"/>
        <v>0.15463625835527472</v>
      </c>
      <c r="V172" s="15">
        <f t="shared" si="15"/>
        <v>0.1747610310251658</v>
      </c>
      <c r="W172" s="15">
        <f t="shared" si="15"/>
        <v>0.30619010922970147</v>
      </c>
      <c r="X172" s="15">
        <f t="shared" si="20"/>
        <v>1</v>
      </c>
    </row>
    <row r="173" spans="2:27">
      <c r="B173" s="322">
        <v>42309</v>
      </c>
      <c r="C173" s="90"/>
      <c r="D173" s="22">
        <f>'3.2.2'!D173</f>
        <v>612.35123499999997</v>
      </c>
      <c r="E173" s="22">
        <f>'3.2.2'!G173</f>
        <v>2924.7398288000004</v>
      </c>
      <c r="F173" s="22">
        <f t="shared" si="16"/>
        <v>3537.0910638000005</v>
      </c>
      <c r="G173" s="72"/>
      <c r="H173" s="6">
        <f t="shared" si="21"/>
        <v>0.17312283567337197</v>
      </c>
      <c r="I173" s="6">
        <f t="shared" si="17"/>
        <v>0.82687716432662794</v>
      </c>
      <c r="J173" s="6">
        <f t="shared" si="18"/>
        <v>0.99999999999999989</v>
      </c>
      <c r="K173" s="72"/>
      <c r="L173" s="22">
        <v>765.63711999999998</v>
      </c>
      <c r="M173" s="22">
        <v>383.14340269000002</v>
      </c>
      <c r="N173" s="22">
        <v>397.68606813999997</v>
      </c>
      <c r="O173" s="22">
        <v>479.47874140999994</v>
      </c>
      <c r="P173" s="22">
        <v>898.78049644000009</v>
      </c>
      <c r="Q173" s="22">
        <f t="shared" si="19"/>
        <v>2924.7258286799997</v>
      </c>
      <c r="R173" s="72"/>
      <c r="S173" s="7">
        <f t="shared" si="15"/>
        <v>0.2617808180486958</v>
      </c>
      <c r="T173" s="7">
        <f t="shared" si="15"/>
        <v>0.1310014767650621</v>
      </c>
      <c r="U173" s="7">
        <f t="shared" si="15"/>
        <v>0.13597379427509806</v>
      </c>
      <c r="V173" s="7">
        <f t="shared" si="15"/>
        <v>0.16393972272826696</v>
      </c>
      <c r="W173" s="7">
        <f t="shared" si="15"/>
        <v>0.30730418818287719</v>
      </c>
      <c r="X173" s="7">
        <f t="shared" si="20"/>
        <v>1</v>
      </c>
    </row>
    <row r="174" spans="2:27">
      <c r="B174" s="322">
        <v>42339</v>
      </c>
      <c r="C174" s="90"/>
      <c r="D174" s="22">
        <f>'3.2.2'!D174</f>
        <v>599.74362929999995</v>
      </c>
      <c r="E174" s="22">
        <f>'3.2.2'!G174</f>
        <v>2886.6637068</v>
      </c>
      <c r="F174" s="22">
        <f t="shared" si="16"/>
        <v>3486.4073361000001</v>
      </c>
      <c r="G174" s="72"/>
      <c r="H174" s="6">
        <f t="shared" si="21"/>
        <v>0.17202339585795251</v>
      </c>
      <c r="I174" s="6">
        <f t="shared" si="17"/>
        <v>0.82797660414204743</v>
      </c>
      <c r="J174" s="6">
        <f t="shared" si="18"/>
        <v>1</v>
      </c>
      <c r="K174" s="72"/>
      <c r="L174" s="22">
        <v>404.10800485000004</v>
      </c>
      <c r="M174" s="22">
        <v>506.84082191000005</v>
      </c>
      <c r="N174" s="22">
        <v>245.02110771999997</v>
      </c>
      <c r="O174" s="22">
        <v>482.75263987</v>
      </c>
      <c r="P174" s="22">
        <v>1247.9411324</v>
      </c>
      <c r="Q174" s="22">
        <f t="shared" si="19"/>
        <v>2886.6637067500001</v>
      </c>
      <c r="R174" s="72"/>
      <c r="S174" s="7">
        <f t="shared" si="15"/>
        <v>0.13999136924230499</v>
      </c>
      <c r="T174" s="7">
        <f t="shared" si="15"/>
        <v>0.17558014143623107</v>
      </c>
      <c r="U174" s="7">
        <f t="shared" si="15"/>
        <v>8.488037839221016E-2</v>
      </c>
      <c r="V174" s="7">
        <f t="shared" si="15"/>
        <v>0.16723549706921537</v>
      </c>
      <c r="W174" s="7">
        <f t="shared" si="15"/>
        <v>0.43231261386003844</v>
      </c>
      <c r="X174" s="7">
        <f t="shared" si="20"/>
        <v>1</v>
      </c>
    </row>
    <row r="175" spans="2:27">
      <c r="B175" s="322">
        <v>42370</v>
      </c>
      <c r="C175" s="90"/>
      <c r="D175" s="22">
        <f>'3.2.2'!D175</f>
        <v>614.1691282999999</v>
      </c>
      <c r="E175" s="22">
        <f>'3.2.2'!G175</f>
        <v>2876.6461668000002</v>
      </c>
      <c r="F175" s="22">
        <f t="shared" si="16"/>
        <v>3490.8152951000002</v>
      </c>
      <c r="G175" s="92"/>
      <c r="H175" s="6">
        <f t="shared" si="21"/>
        <v>0.17593859209970203</v>
      </c>
      <c r="I175" s="6">
        <f t="shared" si="17"/>
        <v>0.82406140790029792</v>
      </c>
      <c r="J175" s="6">
        <f t="shared" si="18"/>
        <v>1</v>
      </c>
      <c r="K175" s="72"/>
      <c r="L175" s="22">
        <v>248.11490462</v>
      </c>
      <c r="M175" s="22">
        <v>556.98014013</v>
      </c>
      <c r="N175" s="22">
        <v>200.45856544999998</v>
      </c>
      <c r="O175" s="22">
        <v>492.90230468999999</v>
      </c>
      <c r="P175" s="22">
        <v>1378.1902519</v>
      </c>
      <c r="Q175" s="22">
        <f t="shared" si="19"/>
        <v>2876.6461667899998</v>
      </c>
      <c r="R175" s="72"/>
      <c r="S175" s="6">
        <f t="shared" si="15"/>
        <v>8.6251450555306627E-2</v>
      </c>
      <c r="T175" s="6">
        <f t="shared" si="15"/>
        <v>0.19362135898400204</v>
      </c>
      <c r="U175" s="6">
        <f t="shared" si="15"/>
        <v>6.9684818301337437E-2</v>
      </c>
      <c r="V175" s="6">
        <f t="shared" si="15"/>
        <v>0.17134617054415879</v>
      </c>
      <c r="W175" s="6">
        <f t="shared" si="15"/>
        <v>0.47909620161519512</v>
      </c>
      <c r="X175" s="6">
        <f t="shared" si="20"/>
        <v>1</v>
      </c>
    </row>
    <row r="176" spans="2:27">
      <c r="B176" s="322">
        <v>42401</v>
      </c>
      <c r="C176" s="90"/>
      <c r="D176" s="22">
        <f>'3.2.2'!D176</f>
        <v>609.3996312999999</v>
      </c>
      <c r="E176" s="22">
        <f>'3.2.2'!G176</f>
        <v>2865.2396974000003</v>
      </c>
      <c r="F176" s="22">
        <f t="shared" si="16"/>
        <v>3474.6393287000001</v>
      </c>
      <c r="G176" s="72"/>
      <c r="H176" s="6">
        <f t="shared" si="21"/>
        <v>0.17538500363662216</v>
      </c>
      <c r="I176" s="6">
        <f t="shared" si="17"/>
        <v>0.82461499636337787</v>
      </c>
      <c r="J176" s="6">
        <f t="shared" si="18"/>
        <v>1</v>
      </c>
      <c r="K176" s="72"/>
      <c r="L176" s="22">
        <v>419.89493581000005</v>
      </c>
      <c r="M176" s="22">
        <v>386.42702331999999</v>
      </c>
      <c r="N176" s="22">
        <v>190.07550785000001</v>
      </c>
      <c r="O176" s="22">
        <v>626.89477625999996</v>
      </c>
      <c r="P176" s="22">
        <v>1241.9474541</v>
      </c>
      <c r="Q176" s="22">
        <f t="shared" si="19"/>
        <v>2865.23969734</v>
      </c>
      <c r="R176" s="72"/>
      <c r="S176" s="7">
        <f t="shared" si="15"/>
        <v>0.14654792623451976</v>
      </c>
      <c r="T176" s="7">
        <f t="shared" si="15"/>
        <v>0.13486725863764448</v>
      </c>
      <c r="U176" s="7">
        <f t="shared" si="15"/>
        <v>6.6338431659473465E-2</v>
      </c>
      <c r="V176" s="7">
        <f t="shared" si="15"/>
        <v>0.21879313512303689</v>
      </c>
      <c r="W176" s="7">
        <f t="shared" si="15"/>
        <v>0.43345324834532539</v>
      </c>
      <c r="X176" s="7">
        <f t="shared" si="20"/>
        <v>0.99999999999999989</v>
      </c>
      <c r="Y176" s="33"/>
      <c r="Z176" s="33"/>
      <c r="AA176" s="33"/>
    </row>
    <row r="177" spans="2:24">
      <c r="B177" s="322">
        <v>42430</v>
      </c>
      <c r="C177" s="90"/>
      <c r="D177" s="22">
        <f>'3.2.2'!D177</f>
        <v>582.98848820000001</v>
      </c>
      <c r="E177" s="22">
        <f>'3.2.2'!G177</f>
        <v>2895.9324374000003</v>
      </c>
      <c r="F177" s="22">
        <f t="shared" si="16"/>
        <v>3478.9209256000004</v>
      </c>
      <c r="G177" s="72"/>
      <c r="H177" s="6">
        <f t="shared" si="21"/>
        <v>0.16757738984810455</v>
      </c>
      <c r="I177" s="6">
        <f t="shared" si="17"/>
        <v>0.83242261015189545</v>
      </c>
      <c r="J177" s="6">
        <f t="shared" si="18"/>
        <v>1</v>
      </c>
      <c r="K177" s="72"/>
      <c r="L177" s="22">
        <v>335.43772368999998</v>
      </c>
      <c r="M177" s="22">
        <v>313.68894024999997</v>
      </c>
      <c r="N177" s="22">
        <v>309.20719772000001</v>
      </c>
      <c r="O177" s="22">
        <v>543.12643044000004</v>
      </c>
      <c r="P177" s="22">
        <v>1394.4721451</v>
      </c>
      <c r="Q177" s="22">
        <f t="shared" si="19"/>
        <v>2895.9324372000001</v>
      </c>
      <c r="R177" s="72"/>
      <c r="S177" s="6">
        <f t="shared" si="15"/>
        <v>0.11583064555688523</v>
      </c>
      <c r="T177" s="6">
        <f t="shared" si="15"/>
        <v>0.10832053131505287</v>
      </c>
      <c r="U177" s="6">
        <f t="shared" si="15"/>
        <v>0.10677293218172045</v>
      </c>
      <c r="V177" s="6">
        <f t="shared" si="15"/>
        <v>0.18754803235849471</v>
      </c>
      <c r="W177" s="6">
        <f t="shared" si="15"/>
        <v>0.48152785858784675</v>
      </c>
      <c r="X177" s="6">
        <f t="shared" si="20"/>
        <v>1</v>
      </c>
    </row>
    <row r="178" spans="2:24">
      <c r="B178" s="322">
        <v>42461</v>
      </c>
      <c r="C178" s="90"/>
      <c r="D178" s="22">
        <f>'3.2.2'!D178</f>
        <v>582.67180170000006</v>
      </c>
      <c r="E178" s="22">
        <f>'3.2.2'!G178</f>
        <v>2890.9680060000001</v>
      </c>
      <c r="F178" s="22">
        <f t="shared" si="16"/>
        <v>3473.6398077000003</v>
      </c>
      <c r="G178" s="72"/>
      <c r="H178" s="6">
        <f t="shared" si="21"/>
        <v>0.16774099617594038</v>
      </c>
      <c r="I178" s="6">
        <f t="shared" si="17"/>
        <v>0.8322590038240596</v>
      </c>
      <c r="J178" s="6">
        <f t="shared" si="18"/>
        <v>1</v>
      </c>
      <c r="K178" s="72"/>
      <c r="L178" s="22">
        <v>314.48064566999994</v>
      </c>
      <c r="M178" s="22">
        <v>393.74231048000001</v>
      </c>
      <c r="N178" s="22">
        <v>493.11439904999997</v>
      </c>
      <c r="O178" s="22">
        <v>290.22692886999999</v>
      </c>
      <c r="P178" s="22">
        <v>1399.4037223000003</v>
      </c>
      <c r="Q178" s="22">
        <f t="shared" si="19"/>
        <v>2890.9680063699998</v>
      </c>
      <c r="R178" s="72"/>
      <c r="S178" s="6">
        <f t="shared" si="15"/>
        <v>0.10878039638524842</v>
      </c>
      <c r="T178" s="6">
        <f t="shared" si="15"/>
        <v>0.1361973946485823</v>
      </c>
      <c r="U178" s="6">
        <f t="shared" si="15"/>
        <v>0.17057068703751294</v>
      </c>
      <c r="V178" s="6">
        <f t="shared" si="15"/>
        <v>0.10039091689375665</v>
      </c>
      <c r="W178" s="6">
        <f t="shared" si="15"/>
        <v>0.48406060503489984</v>
      </c>
      <c r="X178" s="6">
        <f t="shared" si="20"/>
        <v>1.0000000000000002</v>
      </c>
    </row>
    <row r="179" spans="2:24" s="126" customFormat="1">
      <c r="B179" s="322">
        <v>42491</v>
      </c>
      <c r="C179" s="111"/>
      <c r="D179" s="22">
        <f>'3.2.2'!D179</f>
        <v>564.60099920000005</v>
      </c>
      <c r="E179" s="22">
        <f>'3.2.2'!G179</f>
        <v>2859.7754868000002</v>
      </c>
      <c r="F179" s="112">
        <f t="shared" si="16"/>
        <v>3424.3764860000001</v>
      </c>
      <c r="G179" s="113"/>
      <c r="H179" s="43">
        <f t="shared" si="21"/>
        <v>0.16487702257864412</v>
      </c>
      <c r="I179" s="43">
        <f t="shared" si="17"/>
        <v>0.83512297742135588</v>
      </c>
      <c r="J179" s="43">
        <f t="shared" si="18"/>
        <v>1</v>
      </c>
      <c r="K179" s="113"/>
      <c r="L179" s="131">
        <v>294.63123231000003</v>
      </c>
      <c r="M179" s="131">
        <v>423.92136603999995</v>
      </c>
      <c r="N179" s="131">
        <v>464.88377588000003</v>
      </c>
      <c r="O179" s="131">
        <v>285.01339243000001</v>
      </c>
      <c r="P179" s="112">
        <v>1391.3257200999999</v>
      </c>
      <c r="Q179" s="112">
        <f t="shared" si="19"/>
        <v>2859.7754867599997</v>
      </c>
      <c r="R179" s="113"/>
      <c r="S179" s="15">
        <f t="shared" si="15"/>
        <v>0.10302600105290234</v>
      </c>
      <c r="T179" s="15">
        <f t="shared" si="15"/>
        <v>0.14823589054547925</v>
      </c>
      <c r="U179" s="15">
        <f t="shared" si="15"/>
        <v>0.1625595358909426</v>
      </c>
      <c r="V179" s="15">
        <f t="shared" si="15"/>
        <v>9.9662855965279878E-2</v>
      </c>
      <c r="W179" s="15">
        <f t="shared" si="15"/>
        <v>0.48651571654539599</v>
      </c>
      <c r="X179" s="15">
        <f t="shared" si="20"/>
        <v>1</v>
      </c>
    </row>
    <row r="180" spans="2:24">
      <c r="B180" s="322">
        <v>42522</v>
      </c>
      <c r="C180" s="90"/>
      <c r="D180" s="22">
        <f>'3.2.2'!D180</f>
        <v>595.61069299999997</v>
      </c>
      <c r="E180" s="22">
        <f>'3.2.2'!G180</f>
        <v>2934.1652254000001</v>
      </c>
      <c r="F180" s="22">
        <f t="shared" si="16"/>
        <v>3529.7759184000001</v>
      </c>
      <c r="G180" s="72"/>
      <c r="H180" s="6">
        <f t="shared" si="21"/>
        <v>0.16873895305795567</v>
      </c>
      <c r="I180" s="6">
        <f t="shared" si="17"/>
        <v>0.83126104694204428</v>
      </c>
      <c r="J180" s="6">
        <f t="shared" si="18"/>
        <v>1</v>
      </c>
      <c r="K180" s="72"/>
      <c r="L180" s="92">
        <v>391.56311085999999</v>
      </c>
      <c r="M180" s="92">
        <v>460.51624696000005</v>
      </c>
      <c r="N180" s="92">
        <v>425.63076319999999</v>
      </c>
      <c r="O180" s="92">
        <v>262.40337206999999</v>
      </c>
      <c r="P180" s="22">
        <v>1394.0517324</v>
      </c>
      <c r="Q180" s="22">
        <f t="shared" si="19"/>
        <v>2934.16522549</v>
      </c>
      <c r="R180" s="72"/>
      <c r="S180" s="7">
        <f t="shared" si="15"/>
        <v>0.13344957791005438</v>
      </c>
      <c r="T180" s="7">
        <f t="shared" si="15"/>
        <v>0.1569496642381803</v>
      </c>
      <c r="U180" s="7">
        <f t="shared" si="15"/>
        <v>0.14506025751461235</v>
      </c>
      <c r="V180" s="7">
        <f t="shared" si="15"/>
        <v>8.9430332617407099E-2</v>
      </c>
      <c r="W180" s="7">
        <f t="shared" si="15"/>
        <v>0.4751101677197459</v>
      </c>
      <c r="X180" s="7">
        <f t="shared" si="20"/>
        <v>1</v>
      </c>
    </row>
    <row r="181" spans="2:24">
      <c r="B181" s="322">
        <v>42552</v>
      </c>
      <c r="C181" s="90"/>
      <c r="D181" s="22">
        <f>'3.2.2'!D181</f>
        <v>617.43486860000007</v>
      </c>
      <c r="E181" s="22">
        <f>'3.2.2'!G181</f>
        <v>2947.5184098</v>
      </c>
      <c r="F181" s="22">
        <f t="shared" si="16"/>
        <v>3564.9532784000003</v>
      </c>
      <c r="G181" s="72"/>
      <c r="H181" s="6">
        <f t="shared" si="21"/>
        <v>0.17319578136999128</v>
      </c>
      <c r="I181" s="6">
        <f t="shared" si="17"/>
        <v>0.82680421863000864</v>
      </c>
      <c r="J181" s="6">
        <f t="shared" si="18"/>
        <v>0.99999999999999989</v>
      </c>
      <c r="K181" s="72"/>
      <c r="L181" s="92">
        <v>269.17041692999999</v>
      </c>
      <c r="M181" s="92">
        <v>660.18609896999999</v>
      </c>
      <c r="N181" s="92">
        <v>351.67807392999998</v>
      </c>
      <c r="O181" s="92">
        <v>273.19331851999999</v>
      </c>
      <c r="P181" s="22">
        <v>1393.2905014999999</v>
      </c>
      <c r="Q181" s="22">
        <f t="shared" si="19"/>
        <v>2947.5184098499999</v>
      </c>
      <c r="R181" s="72"/>
      <c r="S181" s="7">
        <f t="shared" si="15"/>
        <v>9.1321029931649575E-2</v>
      </c>
      <c r="T181" s="7">
        <f t="shared" si="15"/>
        <v>0.2239803140037375</v>
      </c>
      <c r="U181" s="7">
        <f t="shared" si="15"/>
        <v>0.11931327477201303</v>
      </c>
      <c r="V181" s="7">
        <f t="shared" si="15"/>
        <v>9.2685873515511941E-2</v>
      </c>
      <c r="W181" s="7">
        <f t="shared" si="15"/>
        <v>0.47269950777708791</v>
      </c>
      <c r="X181" s="7">
        <f t="shared" si="20"/>
        <v>1</v>
      </c>
    </row>
    <row r="182" spans="2:24">
      <c r="B182" s="322">
        <v>42583</v>
      </c>
      <c r="C182" s="90"/>
      <c r="D182" s="22">
        <f>'3.2.2'!D182</f>
        <v>632.1959018</v>
      </c>
      <c r="E182" s="22">
        <f>'3.2.2'!G182</f>
        <v>2987.0182030400001</v>
      </c>
      <c r="F182" s="22">
        <f t="shared" si="16"/>
        <v>3619.2141048399999</v>
      </c>
      <c r="G182" s="72"/>
      <c r="H182" s="6">
        <f t="shared" si="21"/>
        <v>0.17467767407144</v>
      </c>
      <c r="I182" s="6">
        <f t="shared" si="17"/>
        <v>0.82532232592856003</v>
      </c>
      <c r="J182" s="6">
        <f t="shared" si="18"/>
        <v>1</v>
      </c>
      <c r="K182" s="72"/>
      <c r="L182" s="92">
        <v>405.41220747999995</v>
      </c>
      <c r="M182" s="92">
        <v>515.33700205000002</v>
      </c>
      <c r="N182" s="92">
        <v>492.07246206999997</v>
      </c>
      <c r="O182" s="92">
        <v>181.74849907999999</v>
      </c>
      <c r="P182" s="22">
        <v>1392.4480323</v>
      </c>
      <c r="Q182" s="22">
        <f t="shared" si="19"/>
        <v>2987.0182029799998</v>
      </c>
      <c r="R182" s="72"/>
      <c r="S182" s="7">
        <f t="shared" ref="S182:W195" si="22">+L182/$Q182</f>
        <v>0.13572471941267056</v>
      </c>
      <c r="T182" s="7">
        <f t="shared" si="22"/>
        <v>0.17252556463695931</v>
      </c>
      <c r="U182" s="7">
        <f t="shared" si="22"/>
        <v>0.1647370148528334</v>
      </c>
      <c r="V182" s="7">
        <f t="shared" si="22"/>
        <v>6.0846130398093501E-2</v>
      </c>
      <c r="W182" s="7">
        <f t="shared" si="22"/>
        <v>0.46616657069944323</v>
      </c>
      <c r="X182" s="7">
        <f t="shared" si="20"/>
        <v>1</v>
      </c>
    </row>
    <row r="183" spans="2:24">
      <c r="B183" s="322">
        <v>42614</v>
      </c>
      <c r="C183" s="90"/>
      <c r="D183" s="22">
        <f>'3.2.2'!D183</f>
        <v>659.00028159999999</v>
      </c>
      <c r="E183" s="22">
        <f>'3.2.2'!G183</f>
        <v>2966.7839031900003</v>
      </c>
      <c r="F183" s="22">
        <f t="shared" si="16"/>
        <v>3625.7841847900004</v>
      </c>
      <c r="G183" s="72"/>
      <c r="H183" s="6">
        <f t="shared" si="21"/>
        <v>0.18175386289246784</v>
      </c>
      <c r="I183" s="6">
        <f t="shared" si="17"/>
        <v>0.81824613710753213</v>
      </c>
      <c r="J183" s="6">
        <f t="shared" si="18"/>
        <v>1</v>
      </c>
      <c r="K183" s="72"/>
      <c r="L183" s="92">
        <v>402.75831944999999</v>
      </c>
      <c r="M183" s="92">
        <v>318.06347651000004</v>
      </c>
      <c r="N183" s="92">
        <v>562.11040967000008</v>
      </c>
      <c r="O183" s="92">
        <v>213.99479725</v>
      </c>
      <c r="P183" s="22">
        <v>1469.8569003000002</v>
      </c>
      <c r="Q183" s="22">
        <f t="shared" si="19"/>
        <v>2966.7839031800004</v>
      </c>
      <c r="R183" s="72"/>
      <c r="S183" s="6">
        <f t="shared" si="22"/>
        <v>0.13575586648501642</v>
      </c>
      <c r="T183" s="6">
        <f t="shared" si="22"/>
        <v>0.10720817116780161</v>
      </c>
      <c r="U183" s="6">
        <f t="shared" si="22"/>
        <v>0.18946793161021669</v>
      </c>
      <c r="V183" s="6">
        <f t="shared" si="22"/>
        <v>7.2130227287746124E-2</v>
      </c>
      <c r="W183" s="6">
        <f t="shared" si="22"/>
        <v>0.49543780344921917</v>
      </c>
      <c r="X183" s="6">
        <f t="shared" si="20"/>
        <v>1</v>
      </c>
    </row>
    <row r="184" spans="2:24">
      <c r="B184" s="322">
        <v>42644</v>
      </c>
      <c r="C184" s="90"/>
      <c r="D184" s="22">
        <f>'3.2.2'!D184</f>
        <v>664.08885399999997</v>
      </c>
      <c r="E184" s="22">
        <f>'3.2.2'!G184</f>
        <v>2973.0758548100002</v>
      </c>
      <c r="F184" s="22">
        <f t="shared" si="16"/>
        <v>3637.1647088100003</v>
      </c>
      <c r="G184" s="72"/>
      <c r="H184" s="6">
        <f t="shared" si="21"/>
        <v>0.18258421247501741</v>
      </c>
      <c r="I184" s="6">
        <f t="shared" si="17"/>
        <v>0.81741578752498256</v>
      </c>
      <c r="J184" s="6">
        <f t="shared" si="18"/>
        <v>1</v>
      </c>
      <c r="K184" s="72"/>
      <c r="L184" s="92">
        <v>177.96199430999999</v>
      </c>
      <c r="M184" s="92">
        <v>419.52432579999999</v>
      </c>
      <c r="N184" s="92">
        <v>416.18203634999998</v>
      </c>
      <c r="O184" s="92">
        <v>236.62460074000001</v>
      </c>
      <c r="P184" s="22">
        <v>1722.7828982999997</v>
      </c>
      <c r="Q184" s="22">
        <f t="shared" si="19"/>
        <v>2973.0758554999993</v>
      </c>
      <c r="R184" s="72"/>
      <c r="S184" s="15">
        <f t="shared" si="22"/>
        <v>5.9857872102651449E-2</v>
      </c>
      <c r="T184" s="15">
        <f t="shared" si="22"/>
        <v>0.14110784459935893</v>
      </c>
      <c r="U184" s="15">
        <f t="shared" si="22"/>
        <v>0.13998365886968203</v>
      </c>
      <c r="V184" s="15">
        <f t="shared" si="22"/>
        <v>7.9589156900339325E-2</v>
      </c>
      <c r="W184" s="15">
        <f t="shared" si="22"/>
        <v>0.57946146752796834</v>
      </c>
      <c r="X184" s="15">
        <f t="shared" si="20"/>
        <v>1</v>
      </c>
    </row>
    <row r="185" spans="2:24">
      <c r="B185" s="322">
        <v>42675</v>
      </c>
      <c r="C185" s="90"/>
      <c r="D185" s="22">
        <f>'3.2.2'!D185</f>
        <v>657.2234582000001</v>
      </c>
      <c r="E185" s="22">
        <f>'3.2.2'!G185</f>
        <v>2975.40821461</v>
      </c>
      <c r="F185" s="22">
        <f t="shared" si="16"/>
        <v>3632.6316728100001</v>
      </c>
      <c r="G185" s="72"/>
      <c r="H185" s="6">
        <f t="shared" si="21"/>
        <v>0.18092212957324377</v>
      </c>
      <c r="I185" s="6">
        <f t="shared" si="17"/>
        <v>0.81907787042675628</v>
      </c>
      <c r="J185" s="6">
        <f t="shared" si="18"/>
        <v>1</v>
      </c>
      <c r="K185" s="72"/>
      <c r="L185" s="92">
        <v>183.63944362000001</v>
      </c>
      <c r="M185" s="92">
        <v>530.05031061</v>
      </c>
      <c r="N185" s="92">
        <v>274.27528670999999</v>
      </c>
      <c r="O185" s="92">
        <v>244.79420253999999</v>
      </c>
      <c r="P185" s="22">
        <v>1742.6489708000001</v>
      </c>
      <c r="Q185" s="22">
        <f t="shared" si="19"/>
        <v>2975.4082142800003</v>
      </c>
      <c r="R185" s="72"/>
      <c r="S185" s="15">
        <f t="shared" si="22"/>
        <v>6.1719075298189874E-2</v>
      </c>
      <c r="T185" s="15">
        <f t="shared" si="22"/>
        <v>0.17814372766268088</v>
      </c>
      <c r="U185" s="15">
        <f t="shared" si="22"/>
        <v>9.2180725116526599E-2</v>
      </c>
      <c r="V185" s="15">
        <f t="shared" si="22"/>
        <v>8.2272476551334697E-2</v>
      </c>
      <c r="W185" s="15">
        <f t="shared" si="22"/>
        <v>0.58568399537126792</v>
      </c>
      <c r="X185" s="15">
        <f t="shared" si="20"/>
        <v>1</v>
      </c>
    </row>
    <row r="186" spans="2:24">
      <c r="B186" s="322">
        <v>42705</v>
      </c>
      <c r="C186" s="90"/>
      <c r="D186" s="22">
        <f>'3.2.2'!D186</f>
        <v>726.71782489999998</v>
      </c>
      <c r="E186" s="22">
        <f>'3.2.2'!G186</f>
        <v>2964.1023321100001</v>
      </c>
      <c r="F186" s="22">
        <f t="shared" si="16"/>
        <v>3690.82015701</v>
      </c>
      <c r="G186" s="72"/>
      <c r="H186" s="6">
        <f t="shared" si="21"/>
        <v>0.19689873632009403</v>
      </c>
      <c r="I186" s="6">
        <f t="shared" si="17"/>
        <v>0.80310126367990597</v>
      </c>
      <c r="J186" s="6">
        <f t="shared" si="18"/>
        <v>1</v>
      </c>
      <c r="K186" s="72"/>
      <c r="L186" s="92">
        <v>303.33852024000004</v>
      </c>
      <c r="M186" s="92">
        <v>501.00454244999992</v>
      </c>
      <c r="N186" s="92">
        <v>167.36262218000002</v>
      </c>
      <c r="O186" s="92">
        <v>254.61001852999996</v>
      </c>
      <c r="P186" s="22">
        <v>1737.8</v>
      </c>
      <c r="Q186" s="22">
        <f t="shared" si="19"/>
        <v>2964.1157033999998</v>
      </c>
      <c r="R186" s="72"/>
      <c r="S186" s="7">
        <f t="shared" si="22"/>
        <v>0.10233693640638065</v>
      </c>
      <c r="T186" s="7">
        <f t="shared" si="22"/>
        <v>0.16902327458922092</v>
      </c>
      <c r="U186" s="7">
        <f t="shared" si="22"/>
        <v>5.6462918093253281E-2</v>
      </c>
      <c r="V186" s="7">
        <f t="shared" si="22"/>
        <v>8.5897462854755843E-2</v>
      </c>
      <c r="W186" s="7">
        <f t="shared" si="22"/>
        <v>0.58627940805638934</v>
      </c>
      <c r="X186" s="7">
        <f t="shared" si="20"/>
        <v>1</v>
      </c>
    </row>
    <row r="187" spans="2:24">
      <c r="B187" s="322">
        <v>42736</v>
      </c>
      <c r="C187" s="90"/>
      <c r="D187" s="22">
        <f>'3.2.2'!D187</f>
        <v>675.58550869999999</v>
      </c>
      <c r="E187" s="22">
        <f>'3.2.2'!G187</f>
        <v>2990.5844988099998</v>
      </c>
      <c r="F187" s="22">
        <f t="shared" si="16"/>
        <v>3666.1700075099998</v>
      </c>
      <c r="G187" s="72"/>
      <c r="H187" s="6">
        <f t="shared" si="21"/>
        <v>0.18427555386577563</v>
      </c>
      <c r="I187" s="6">
        <f t="shared" si="17"/>
        <v>0.81572444613422435</v>
      </c>
      <c r="J187" s="6">
        <f t="shared" si="18"/>
        <v>1</v>
      </c>
      <c r="K187" s="72"/>
      <c r="L187" s="92">
        <v>279.31912210000002</v>
      </c>
      <c r="M187" s="92">
        <v>338.63614385999995</v>
      </c>
      <c r="N187" s="92">
        <v>398.74572745</v>
      </c>
      <c r="O187" s="92">
        <v>254.2540559</v>
      </c>
      <c r="P187" s="22">
        <v>1719.6294493999999</v>
      </c>
      <c r="Q187" s="22">
        <f t="shared" si="19"/>
        <v>2990.5844987099999</v>
      </c>
      <c r="R187" s="72"/>
      <c r="S187" s="6">
        <f t="shared" si="22"/>
        <v>9.3399508430704895E-2</v>
      </c>
      <c r="T187" s="6">
        <f t="shared" si="22"/>
        <v>0.11323409989119917</v>
      </c>
      <c r="U187" s="6">
        <f t="shared" si="22"/>
        <v>0.13333371039072814</v>
      </c>
      <c r="V187" s="6">
        <f t="shared" si="22"/>
        <v>8.5018181566069592E-2</v>
      </c>
      <c r="W187" s="6">
        <f t="shared" si="22"/>
        <v>0.57501449972129814</v>
      </c>
      <c r="X187" s="6">
        <f t="shared" si="20"/>
        <v>1</v>
      </c>
    </row>
    <row r="188" spans="2:24">
      <c r="B188" s="322">
        <v>42767</v>
      </c>
      <c r="C188" s="90"/>
      <c r="D188" s="22">
        <f>'3.2.2'!D188</f>
        <v>665.14911129999996</v>
      </c>
      <c r="E188" s="22">
        <f>'3.2.2'!G188</f>
        <v>3018.6</v>
      </c>
      <c r="F188" s="22">
        <f t="shared" si="16"/>
        <v>3683.7491112999996</v>
      </c>
      <c r="G188" s="72"/>
      <c r="H188" s="6">
        <f t="shared" si="21"/>
        <v>0.18056308700818879</v>
      </c>
      <c r="I188" s="6">
        <f t="shared" si="17"/>
        <v>0.81943691299181132</v>
      </c>
      <c r="J188" s="6">
        <f t="shared" si="18"/>
        <v>1</v>
      </c>
      <c r="K188" s="72"/>
      <c r="L188" s="92">
        <v>414.82647648</v>
      </c>
      <c r="M188" s="92">
        <v>226.32452845999998</v>
      </c>
      <c r="N188" s="92">
        <v>415.11132273000004</v>
      </c>
      <c r="O188" s="92">
        <v>422.81510657999996</v>
      </c>
      <c r="P188" s="22">
        <v>1539.5709491999999</v>
      </c>
      <c r="Q188" s="22">
        <f t="shared" si="19"/>
        <v>3018.64838345</v>
      </c>
      <c r="R188" s="72"/>
      <c r="S188" s="7">
        <f t="shared" si="22"/>
        <v>0.13742126401813537</v>
      </c>
      <c r="T188" s="7">
        <f t="shared" si="22"/>
        <v>7.4975452490870995E-2</v>
      </c>
      <c r="U188" s="7">
        <f t="shared" si="22"/>
        <v>0.13751562620074723</v>
      </c>
      <c r="V188" s="7">
        <f t="shared" si="22"/>
        <v>0.14006769019476406</v>
      </c>
      <c r="W188" s="7">
        <f t="shared" si="22"/>
        <v>0.51001996709548236</v>
      </c>
      <c r="X188" s="7">
        <f t="shared" si="20"/>
        <v>1</v>
      </c>
    </row>
    <row r="189" spans="2:24">
      <c r="B189" s="322">
        <v>42795</v>
      </c>
      <c r="C189" s="90"/>
      <c r="D189" s="22">
        <f>'3.2.2'!D189</f>
        <v>661.73833539999998</v>
      </c>
      <c r="E189" s="22">
        <f>'3.2.2'!G189</f>
        <v>3039.5254852400003</v>
      </c>
      <c r="F189" s="22">
        <f t="shared" si="16"/>
        <v>3701.2638206400002</v>
      </c>
      <c r="G189" s="72"/>
      <c r="H189" s="6">
        <f t="shared" si="21"/>
        <v>0.17878712987435091</v>
      </c>
      <c r="I189" s="6">
        <f t="shared" si="17"/>
        <v>0.82121287012564914</v>
      </c>
      <c r="J189" s="6">
        <f t="shared" si="18"/>
        <v>1</v>
      </c>
      <c r="K189" s="72"/>
      <c r="L189" s="92">
        <v>104.50172448000001</v>
      </c>
      <c r="M189" s="92">
        <v>262.56584887000002</v>
      </c>
      <c r="N189" s="92">
        <v>600.13721319000001</v>
      </c>
      <c r="O189" s="92">
        <v>512.06811908000009</v>
      </c>
      <c r="P189" s="92">
        <v>1560.2525797999999</v>
      </c>
      <c r="Q189" s="22">
        <f t="shared" si="19"/>
        <v>3039.5254854200002</v>
      </c>
      <c r="R189" s="72"/>
      <c r="S189" s="7">
        <f t="shared" si="22"/>
        <v>3.4380933794197155E-2</v>
      </c>
      <c r="T189" s="7">
        <f t="shared" si="22"/>
        <v>8.6383828702695939E-2</v>
      </c>
      <c r="U189" s="7">
        <f t="shared" si="22"/>
        <v>0.19744437612671417</v>
      </c>
      <c r="V189" s="7">
        <f t="shared" si="22"/>
        <v>0.16846975672232034</v>
      </c>
      <c r="W189" s="7">
        <f t="shared" si="22"/>
        <v>0.51332110465407232</v>
      </c>
      <c r="X189" s="7">
        <f t="shared" si="20"/>
        <v>1</v>
      </c>
    </row>
    <row r="190" spans="2:24">
      <c r="B190" s="322">
        <v>42826</v>
      </c>
      <c r="C190" s="90"/>
      <c r="D190" s="22">
        <f>'3.2.2'!D190</f>
        <v>719.8</v>
      </c>
      <c r="E190" s="22">
        <f>'3.2.2'!G190</f>
        <v>3043.5823304400001</v>
      </c>
      <c r="F190" s="22">
        <f t="shared" si="16"/>
        <v>3763.3823304400003</v>
      </c>
      <c r="G190" s="72"/>
      <c r="H190" s="6">
        <f t="shared" si="21"/>
        <v>0.19126411743444724</v>
      </c>
      <c r="I190" s="6">
        <f t="shared" si="17"/>
        <v>0.80873588256555273</v>
      </c>
      <c r="J190" s="6">
        <f t="shared" si="18"/>
        <v>1</v>
      </c>
      <c r="K190" s="72"/>
      <c r="L190" s="92">
        <v>148.47004606000002</v>
      </c>
      <c r="M190" s="92">
        <v>461.96320927999994</v>
      </c>
      <c r="N190" s="92">
        <v>362.44238288999998</v>
      </c>
      <c r="O190" s="92">
        <v>524.91174967000006</v>
      </c>
      <c r="P190" s="92">
        <v>1545.7949416999998</v>
      </c>
      <c r="Q190" s="22">
        <f t="shared" si="19"/>
        <v>3043.5823295999999</v>
      </c>
      <c r="R190" s="72"/>
      <c r="S190" s="6">
        <f t="shared" si="22"/>
        <v>4.8781347104059632E-2</v>
      </c>
      <c r="T190" s="6">
        <f t="shared" si="22"/>
        <v>0.15178272156045572</v>
      </c>
      <c r="U190" s="6">
        <f t="shared" si="22"/>
        <v>0.11908413955657104</v>
      </c>
      <c r="V190" s="6">
        <f t="shared" si="22"/>
        <v>0.17246510618918798</v>
      </c>
      <c r="W190" s="6">
        <f t="shared" si="22"/>
        <v>0.50788668558972561</v>
      </c>
      <c r="X190" s="6">
        <f t="shared" si="20"/>
        <v>1</v>
      </c>
    </row>
    <row r="191" spans="2:24" s="126" customFormat="1">
      <c r="B191" s="322">
        <v>42856</v>
      </c>
      <c r="C191" s="111"/>
      <c r="D191" s="22">
        <f>'3.2.2'!D191</f>
        <v>679.86347139999998</v>
      </c>
      <c r="E191" s="22">
        <f>'3.2.2'!G191</f>
        <v>3046.0952432399999</v>
      </c>
      <c r="F191" s="22">
        <f t="shared" si="16"/>
        <v>3725.9587146399999</v>
      </c>
      <c r="G191" s="113"/>
      <c r="H191" s="43">
        <f t="shared" si="21"/>
        <v>0.18246672157925078</v>
      </c>
      <c r="I191" s="43">
        <f t="shared" si="17"/>
        <v>0.81753327842074919</v>
      </c>
      <c r="J191" s="43">
        <f t="shared" si="18"/>
        <v>1</v>
      </c>
      <c r="K191" s="113"/>
      <c r="L191" s="131">
        <v>132.50706696</v>
      </c>
      <c r="M191" s="131">
        <v>489.97872281000002</v>
      </c>
      <c r="N191" s="131">
        <v>336.88915316000003</v>
      </c>
      <c r="O191" s="131">
        <v>544.40892152999993</v>
      </c>
      <c r="P191" s="131">
        <v>1542.311379</v>
      </c>
      <c r="Q191" s="112">
        <f t="shared" si="19"/>
        <v>3046.0952434600003</v>
      </c>
      <c r="R191" s="113"/>
      <c r="S191" s="43">
        <f t="shared" si="22"/>
        <v>4.3500631585468026E-2</v>
      </c>
      <c r="T191" s="43">
        <f t="shared" si="22"/>
        <v>0.16085469548662001</v>
      </c>
      <c r="U191" s="43">
        <f t="shared" si="22"/>
        <v>0.11059705171179553</v>
      </c>
      <c r="V191" s="43">
        <f t="shared" si="22"/>
        <v>0.17872353883183784</v>
      </c>
      <c r="W191" s="43">
        <f t="shared" si="22"/>
        <v>0.50632408238427851</v>
      </c>
      <c r="X191" s="43">
        <f t="shared" si="20"/>
        <v>0.99999999999999989</v>
      </c>
    </row>
    <row r="192" spans="2:24">
      <c r="B192" s="322">
        <v>42887</v>
      </c>
      <c r="C192" s="90"/>
      <c r="D192" s="22">
        <f>'3.2.2'!D192</f>
        <v>739.74395240000001</v>
      </c>
      <c r="E192" s="22">
        <f>'3.2.2'!G192</f>
        <v>3046.9112460000001</v>
      </c>
      <c r="F192" s="22">
        <f t="shared" si="16"/>
        <v>3786.6551984000002</v>
      </c>
      <c r="G192" s="72"/>
      <c r="H192" s="43">
        <f t="shared" si="21"/>
        <v>0.19535550865908488</v>
      </c>
      <c r="I192" s="43">
        <f t="shared" si="17"/>
        <v>0.80464449134091509</v>
      </c>
      <c r="J192" s="43">
        <f t="shared" si="18"/>
        <v>1</v>
      </c>
      <c r="K192" s="72"/>
      <c r="L192" s="131">
        <v>344.12535098000001</v>
      </c>
      <c r="M192" s="131">
        <v>410.54783180999999</v>
      </c>
      <c r="N192" s="131">
        <v>256.82678506000002</v>
      </c>
      <c r="O192" s="131">
        <v>482.79666882999999</v>
      </c>
      <c r="P192" s="131">
        <v>1552.614609</v>
      </c>
      <c r="Q192" s="112">
        <f t="shared" si="19"/>
        <v>3046.9112456800003</v>
      </c>
      <c r="R192" s="72"/>
      <c r="S192" s="43">
        <f t="shared" si="22"/>
        <v>0.11294236137265599</v>
      </c>
      <c r="T192" s="43">
        <f t="shared" si="22"/>
        <v>0.13474230087669495</v>
      </c>
      <c r="U192" s="43">
        <f t="shared" si="22"/>
        <v>8.4290865191474329E-2</v>
      </c>
      <c r="V192" s="43">
        <f t="shared" si="22"/>
        <v>0.15845445761327087</v>
      </c>
      <c r="W192" s="43">
        <f t="shared" si="22"/>
        <v>0.5095700149459037</v>
      </c>
      <c r="X192" s="43">
        <f t="shared" si="20"/>
        <v>0.99999999999999978</v>
      </c>
    </row>
    <row r="193" spans="2:24">
      <c r="B193" s="322">
        <v>42917</v>
      </c>
      <c r="C193" s="90"/>
      <c r="D193" s="22">
        <f>'3.2.2'!D193</f>
        <v>716.44557899999995</v>
      </c>
      <c r="E193" s="22">
        <f>'3.2.2'!G193</f>
        <v>3051.574779</v>
      </c>
      <c r="F193" s="22">
        <f t="shared" si="16"/>
        <v>3768.0203579999998</v>
      </c>
      <c r="G193" s="72"/>
      <c r="H193" s="43">
        <f t="shared" si="21"/>
        <v>0.1901384575799577</v>
      </c>
      <c r="I193" s="43">
        <f t="shared" si="17"/>
        <v>0.80986154242004238</v>
      </c>
      <c r="J193" s="43">
        <f t="shared" si="18"/>
        <v>1</v>
      </c>
      <c r="K193" s="72"/>
      <c r="L193" s="131">
        <v>191.7158144</v>
      </c>
      <c r="M193" s="131">
        <v>392.74174367000001</v>
      </c>
      <c r="N193" s="131">
        <v>404.17812857999996</v>
      </c>
      <c r="O193" s="131">
        <v>516.94670468000004</v>
      </c>
      <c r="P193" s="131">
        <v>1545.9923881</v>
      </c>
      <c r="Q193" s="112">
        <f t="shared" si="19"/>
        <v>3051.57477943</v>
      </c>
      <c r="R193" s="72"/>
      <c r="S193" s="43">
        <f t="shared" si="22"/>
        <v>6.2825206084515597E-2</v>
      </c>
      <c r="T193" s="43">
        <f t="shared" si="22"/>
        <v>0.12870133359253932</v>
      </c>
      <c r="U193" s="43">
        <f t="shared" si="22"/>
        <v>0.13244903297290192</v>
      </c>
      <c r="V193" s="43">
        <f t="shared" si="22"/>
        <v>0.16940325636606549</v>
      </c>
      <c r="W193" s="43">
        <f t="shared" si="22"/>
        <v>0.50662117098397763</v>
      </c>
      <c r="X193" s="43">
        <f t="shared" si="20"/>
        <v>0.99999999999999989</v>
      </c>
    </row>
    <row r="194" spans="2:24">
      <c r="B194" s="322">
        <v>42948</v>
      </c>
      <c r="C194" s="90"/>
      <c r="D194" s="22">
        <f>'3.2.2'!D194</f>
        <v>706.24410420000004</v>
      </c>
      <c r="E194" s="22">
        <f>'3.2.2'!G194</f>
        <v>3129.9067215999999</v>
      </c>
      <c r="F194" s="22">
        <f t="shared" si="16"/>
        <v>3836.1508257999999</v>
      </c>
      <c r="G194" s="72"/>
      <c r="H194" s="43">
        <f t="shared" si="21"/>
        <v>0.184102277587774</v>
      </c>
      <c r="I194" s="43">
        <f t="shared" si="17"/>
        <v>0.81589772241222602</v>
      </c>
      <c r="J194" s="43">
        <f t="shared" si="18"/>
        <v>1</v>
      </c>
      <c r="K194" s="72"/>
      <c r="L194" s="131">
        <v>278.45101442999999</v>
      </c>
      <c r="M194" s="131">
        <v>294.20081406000003</v>
      </c>
      <c r="N194" s="131">
        <v>542.89552871000001</v>
      </c>
      <c r="O194" s="131">
        <v>390.75391210999999</v>
      </c>
      <c r="P194" s="131">
        <v>1623.6054529999999</v>
      </c>
      <c r="Q194" s="112">
        <f t="shared" si="19"/>
        <v>3129.9067223100001</v>
      </c>
      <c r="R194" s="72"/>
      <c r="S194" s="43">
        <f t="shared" si="22"/>
        <v>8.8964636691949608E-2</v>
      </c>
      <c r="T194" s="43">
        <f t="shared" si="22"/>
        <v>9.399667151833449E-2</v>
      </c>
      <c r="U194" s="43">
        <f t="shared" si="22"/>
        <v>0.17345421984630927</v>
      </c>
      <c r="V194" s="43">
        <f t="shared" si="22"/>
        <v>0.12484522600137025</v>
      </c>
      <c r="W194" s="43">
        <f t="shared" si="22"/>
        <v>0.51873924594203635</v>
      </c>
      <c r="X194" s="43">
        <f t="shared" si="20"/>
        <v>1</v>
      </c>
    </row>
    <row r="195" spans="2:24">
      <c r="B195" s="322">
        <v>42979</v>
      </c>
      <c r="C195" s="90"/>
      <c r="D195" s="22">
        <f>'3.2.2'!D195</f>
        <v>712.9</v>
      </c>
      <c r="E195" s="22">
        <f>'3.2.2'!G195</f>
        <v>3139.3</v>
      </c>
      <c r="F195" s="22">
        <f t="shared" si="16"/>
        <v>3852.2000000000003</v>
      </c>
      <c r="G195" s="72"/>
      <c r="H195" s="43">
        <f t="shared" si="21"/>
        <v>0.18506308083692433</v>
      </c>
      <c r="I195" s="43">
        <f t="shared" si="17"/>
        <v>0.81493691916307565</v>
      </c>
      <c r="J195" s="43">
        <f t="shared" si="18"/>
        <v>1</v>
      </c>
      <c r="K195" s="72"/>
      <c r="L195" s="131">
        <v>131.27581422</v>
      </c>
      <c r="M195" s="131">
        <v>398.26273330000004</v>
      </c>
      <c r="N195" s="131">
        <v>659.40800294000007</v>
      </c>
      <c r="O195" s="131">
        <v>476.94728951000002</v>
      </c>
      <c r="P195" s="131">
        <v>1473.4170300000001</v>
      </c>
      <c r="Q195" s="112">
        <f t="shared" si="19"/>
        <v>3139.3108699700006</v>
      </c>
      <c r="R195" s="72"/>
      <c r="S195" s="43">
        <f t="shared" si="22"/>
        <v>4.1816761594322287E-2</v>
      </c>
      <c r="T195" s="43">
        <f t="shared" si="22"/>
        <v>0.12686310779531237</v>
      </c>
      <c r="U195" s="43">
        <f t="shared" si="22"/>
        <v>0.21004864769773546</v>
      </c>
      <c r="V195" s="43">
        <f t="shared" si="22"/>
        <v>0.15192738446911369</v>
      </c>
      <c r="W195" s="43">
        <f t="shared" si="22"/>
        <v>0.4693440984435161</v>
      </c>
      <c r="X195" s="43">
        <f t="shared" si="20"/>
        <v>0.99999999999999989</v>
      </c>
    </row>
    <row r="196" spans="2:24">
      <c r="B196" s="322">
        <v>43009</v>
      </c>
      <c r="C196" s="90"/>
      <c r="D196" s="22">
        <v>706.40059689999998</v>
      </c>
      <c r="E196" s="22">
        <v>3543.96994636</v>
      </c>
      <c r="F196" s="22">
        <v>4250.37054326</v>
      </c>
      <c r="G196" s="72"/>
      <c r="H196" s="43">
        <v>0.16619741495719015</v>
      </c>
      <c r="I196" s="43">
        <v>0.8338025850428098</v>
      </c>
      <c r="J196" s="43">
        <v>1</v>
      </c>
      <c r="K196" s="72"/>
      <c r="L196" s="131">
        <v>215.94757152</v>
      </c>
      <c r="M196" s="131">
        <v>777.67567587999997</v>
      </c>
      <c r="N196" s="131">
        <v>621.1329441900001</v>
      </c>
      <c r="O196" s="131">
        <v>543.28447055999993</v>
      </c>
      <c r="P196" s="131">
        <v>1385.9292840000001</v>
      </c>
      <c r="Q196" s="112">
        <v>3543.9699461500004</v>
      </c>
      <c r="R196" s="72"/>
      <c r="S196" s="43">
        <v>6.0933804406156186E-2</v>
      </c>
      <c r="T196" s="43">
        <v>0.21943630665514804</v>
      </c>
      <c r="U196" s="43">
        <v>0.17526473238430515</v>
      </c>
      <c r="V196" s="43">
        <v>0.15329827250657083</v>
      </c>
      <c r="W196" s="43">
        <v>0.3910668840478197</v>
      </c>
      <c r="X196" s="43">
        <v>1</v>
      </c>
    </row>
    <row r="197" spans="2:24">
      <c r="B197" s="322">
        <v>43040</v>
      </c>
      <c r="C197" s="90"/>
      <c r="D197" s="22">
        <v>733.04708679999999</v>
      </c>
      <c r="E197" s="22">
        <v>3537.2253633600003</v>
      </c>
      <c r="F197" s="22">
        <v>4270.2724501600005</v>
      </c>
      <c r="G197" s="72"/>
      <c r="H197" s="91">
        <v>0.17166283775934105</v>
      </c>
      <c r="I197" s="43">
        <v>0.8283371622406589</v>
      </c>
      <c r="J197" s="91">
        <v>1</v>
      </c>
      <c r="K197" s="72"/>
      <c r="L197" s="131">
        <v>615.84738029999994</v>
      </c>
      <c r="M197" s="131">
        <v>466.74937756000003</v>
      </c>
      <c r="N197" s="131">
        <v>486.16625412000002</v>
      </c>
      <c r="O197" s="131">
        <v>655.67941865</v>
      </c>
      <c r="P197" s="131">
        <v>1312.7829320000001</v>
      </c>
      <c r="Q197" s="112">
        <v>3537.2253626300003</v>
      </c>
      <c r="R197" s="72"/>
      <c r="S197" s="43">
        <v>0.17410464902979908</v>
      </c>
      <c r="T197" s="43">
        <v>0.13195353128785728</v>
      </c>
      <c r="U197" s="43">
        <v>0.13744282715380207</v>
      </c>
      <c r="V197" s="43">
        <v>0.18536546344406193</v>
      </c>
      <c r="W197" s="43">
        <v>0.37113352908447961</v>
      </c>
      <c r="X197" s="43">
        <v>1</v>
      </c>
    </row>
    <row r="198" spans="2:24">
      <c r="B198" s="322">
        <v>43070</v>
      </c>
      <c r="C198" s="90"/>
      <c r="D198" s="22">
        <v>794.10892679999995</v>
      </c>
      <c r="E198" s="22">
        <v>3202.54679046</v>
      </c>
      <c r="F198" s="22">
        <v>3996.6557172600001</v>
      </c>
      <c r="G198" s="72"/>
      <c r="H198" s="91">
        <v>0.19869335338807209</v>
      </c>
      <c r="I198" s="43">
        <v>0.80130664661192785</v>
      </c>
      <c r="J198" s="91">
        <v>1</v>
      </c>
      <c r="K198" s="72"/>
      <c r="L198" s="131">
        <v>211.00561816999999</v>
      </c>
      <c r="M198" s="131">
        <v>591.66508114999999</v>
      </c>
      <c r="N198" s="131">
        <v>382.53483197000003</v>
      </c>
      <c r="O198" s="131">
        <v>1050.2089739</v>
      </c>
      <c r="P198" s="131">
        <v>967.13228447000006</v>
      </c>
      <c r="Q198" s="112">
        <v>3202.5467896600003</v>
      </c>
      <c r="R198" s="72"/>
      <c r="S198" s="43">
        <v>6.5886818219571278E-2</v>
      </c>
      <c r="T198" s="43">
        <v>0.18474830190156702</v>
      </c>
      <c r="U198" s="43">
        <v>0.11944707043940238</v>
      </c>
      <c r="V198" s="43">
        <v>0.32792931466006653</v>
      </c>
      <c r="W198" s="43">
        <v>0.30198849477939277</v>
      </c>
      <c r="X198" s="43">
        <v>1</v>
      </c>
    </row>
    <row r="199" spans="2:24">
      <c r="B199" s="322">
        <v>43101</v>
      </c>
      <c r="C199" s="90"/>
      <c r="D199" s="22">
        <v>773.08989799999995</v>
      </c>
      <c r="E199" s="22">
        <v>3267.1484324600001</v>
      </c>
      <c r="F199" s="22">
        <v>4040.2383304599998</v>
      </c>
      <c r="G199" s="72"/>
      <c r="H199" s="91">
        <v>0.19134759753442071</v>
      </c>
      <c r="I199" s="43">
        <v>0.80865240246557935</v>
      </c>
      <c r="J199" s="91">
        <v>1</v>
      </c>
      <c r="K199" s="72"/>
      <c r="L199" s="131">
        <v>333.43026702999998</v>
      </c>
      <c r="M199" s="131">
        <v>476.22881918000002</v>
      </c>
      <c r="N199" s="131">
        <v>371.03784164000001</v>
      </c>
      <c r="O199" s="131">
        <v>1271.5888092</v>
      </c>
      <c r="P199" s="131">
        <v>814.86269467</v>
      </c>
      <c r="Q199" s="112">
        <v>3267.1484317200002</v>
      </c>
      <c r="R199" s="72"/>
      <c r="S199" s="43">
        <v>0.1020554388630775</v>
      </c>
      <c r="T199" s="43">
        <v>0.14576283543055554</v>
      </c>
      <c r="U199" s="43">
        <v>0.11356626409675119</v>
      </c>
      <c r="V199" s="43">
        <v>0.38920448084159071</v>
      </c>
      <c r="W199" s="43">
        <v>0.24941098076802501</v>
      </c>
      <c r="X199" s="43">
        <v>1</v>
      </c>
    </row>
    <row r="200" spans="2:24">
      <c r="B200" s="322">
        <v>43132</v>
      </c>
      <c r="C200" s="90"/>
      <c r="D200" s="22">
        <v>758.03182509999999</v>
      </c>
      <c r="E200" s="22">
        <v>3293.5234399599999</v>
      </c>
      <c r="F200" s="22">
        <v>4051.5552650599998</v>
      </c>
      <c r="G200" s="72"/>
      <c r="H200" s="91">
        <v>0.18709650381352363</v>
      </c>
      <c r="I200" s="43">
        <v>0.81290349618647639</v>
      </c>
      <c r="J200" s="91">
        <v>1</v>
      </c>
      <c r="K200" s="72"/>
      <c r="L200" s="22">
        <v>324.86682380000002</v>
      </c>
      <c r="M200" s="22">
        <v>381.09015980000004</v>
      </c>
      <c r="N200" s="22">
        <v>351.62669462000002</v>
      </c>
      <c r="O200" s="22">
        <v>1202.2836298</v>
      </c>
      <c r="P200" s="112">
        <v>1033.6561319699999</v>
      </c>
      <c r="Q200" s="112">
        <v>3293.52343999</v>
      </c>
      <c r="R200" s="72"/>
      <c r="S200" s="43">
        <v>9.8638078556072581E-2</v>
      </c>
      <c r="T200" s="43">
        <v>0.11570895630278469</v>
      </c>
      <c r="U200" s="43">
        <v>0.10676307639124245</v>
      </c>
      <c r="V200" s="43">
        <v>0.36504480739437228</v>
      </c>
      <c r="W200" s="43">
        <v>0.31384508135552797</v>
      </c>
      <c r="X200" s="43">
        <v>1</v>
      </c>
    </row>
    <row r="201" spans="2:24">
      <c r="B201" s="322">
        <v>43160</v>
      </c>
      <c r="C201" s="111"/>
      <c r="D201" s="22">
        <v>752.69038679999994</v>
      </c>
      <c r="E201" s="22">
        <v>3298.2782234800002</v>
      </c>
      <c r="F201" s="22">
        <v>4050.9686102800001</v>
      </c>
      <c r="G201" s="72"/>
      <c r="H201" s="91">
        <v>0.18580504052535093</v>
      </c>
      <c r="I201" s="43">
        <v>0.81419495947464904</v>
      </c>
      <c r="J201" s="91">
        <v>1</v>
      </c>
      <c r="K201" s="72"/>
      <c r="L201" s="22">
        <v>208.96558375000001</v>
      </c>
      <c r="M201" s="22">
        <v>384.04142856999999</v>
      </c>
      <c r="N201" s="22">
        <v>472.22716439999999</v>
      </c>
      <c r="O201" s="22">
        <v>1237.9008937999999</v>
      </c>
      <c r="P201" s="112">
        <v>995.14315199999999</v>
      </c>
      <c r="Q201" s="112">
        <v>3298.2782225200003</v>
      </c>
      <c r="R201" s="72"/>
      <c r="S201" s="43">
        <v>6.3355960186506938E-2</v>
      </c>
      <c r="T201" s="43">
        <v>0.11643694153750889</v>
      </c>
      <c r="U201" s="43">
        <v>0.1431738417868223</v>
      </c>
      <c r="V201" s="43">
        <v>0.37531730505566635</v>
      </c>
      <c r="W201" s="43">
        <v>0.30171595143349539</v>
      </c>
      <c r="X201" s="43">
        <v>1</v>
      </c>
    </row>
    <row r="202" spans="2:24">
      <c r="B202" s="322">
        <v>43191</v>
      </c>
      <c r="C202" s="111"/>
      <c r="D202" s="22">
        <v>770.71824670000001</v>
      </c>
      <c r="E202" s="22">
        <v>3307.2342515500004</v>
      </c>
      <c r="F202" s="22">
        <v>4077.9524982500006</v>
      </c>
      <c r="G202" s="72"/>
      <c r="H202" s="91">
        <v>0.18899637674316794</v>
      </c>
      <c r="I202" s="43">
        <v>0.81100362325683206</v>
      </c>
      <c r="J202" s="91">
        <v>1</v>
      </c>
      <c r="K202" s="72"/>
      <c r="L202" s="22">
        <v>226.66273319000001</v>
      </c>
      <c r="M202" s="22">
        <v>307.53677747</v>
      </c>
      <c r="N202" s="22">
        <v>604.10086791999993</v>
      </c>
      <c r="O202" s="22">
        <v>1196.0844147</v>
      </c>
      <c r="P202" s="112">
        <v>972.82945688999996</v>
      </c>
      <c r="Q202" s="112">
        <v>3307.2342515500004</v>
      </c>
      <c r="R202" s="72"/>
      <c r="S202" s="43">
        <v>6.8535433522366934E-2</v>
      </c>
      <c r="T202" s="43">
        <v>9.2989112375655533E-2</v>
      </c>
      <c r="U202" s="43">
        <v>0.18266044131493744</v>
      </c>
      <c r="V202" s="43">
        <v>0.36165699908902177</v>
      </c>
      <c r="W202" s="43">
        <v>0.29415196593167364</v>
      </c>
      <c r="X202" s="43">
        <v>1</v>
      </c>
    </row>
    <row r="203" spans="2:24">
      <c r="B203" s="322">
        <v>43221</v>
      </c>
      <c r="C203" s="90"/>
      <c r="D203" s="22">
        <v>764.68800799999997</v>
      </c>
      <c r="E203" s="22">
        <v>3304.8941587499999</v>
      </c>
      <c r="F203" s="22">
        <v>4069.5821667499999</v>
      </c>
      <c r="G203" s="72"/>
      <c r="H203" s="91">
        <v>0.18790332193014445</v>
      </c>
      <c r="I203" s="43">
        <v>0.81209667806985553</v>
      </c>
      <c r="J203" s="91">
        <v>1</v>
      </c>
      <c r="K203" s="72"/>
      <c r="L203" s="22">
        <v>189.99924716000001</v>
      </c>
      <c r="M203" s="22">
        <v>338.88249033999995</v>
      </c>
      <c r="N203" s="22">
        <v>679.86304413999994</v>
      </c>
      <c r="O203" s="22">
        <v>1122.7728662</v>
      </c>
      <c r="P203" s="112">
        <v>973.32651076000002</v>
      </c>
      <c r="Q203" s="112">
        <v>3304.8941587499999</v>
      </c>
      <c r="R203" s="72"/>
      <c r="S203" s="43">
        <v>5.7490266868898111E-2</v>
      </c>
      <c r="T203" s="43">
        <v>0.10253958948814701</v>
      </c>
      <c r="U203" s="43">
        <v>0.2057140142718345</v>
      </c>
      <c r="V203" s="43">
        <v>0.33973035512419042</v>
      </c>
      <c r="W203" s="43">
        <v>0.29451064512399949</v>
      </c>
      <c r="X203" s="43">
        <v>1</v>
      </c>
    </row>
    <row r="204" spans="2:24">
      <c r="B204" s="322">
        <v>43252</v>
      </c>
      <c r="C204" s="90"/>
      <c r="D204" s="22">
        <v>755.63152460000003</v>
      </c>
      <c r="E204" s="22">
        <v>3297.4279884699999</v>
      </c>
      <c r="F204" s="22">
        <v>4053.0595130699999</v>
      </c>
      <c r="G204" s="72"/>
      <c r="H204" s="91">
        <v>0.18643484561805634</v>
      </c>
      <c r="I204" s="43">
        <v>0.81356515438194366</v>
      </c>
      <c r="J204" s="91">
        <v>1</v>
      </c>
      <c r="K204" s="72"/>
      <c r="L204" s="22">
        <v>147.05203008000001</v>
      </c>
      <c r="M204" s="22">
        <v>573.88200997000001</v>
      </c>
      <c r="N204" s="22">
        <v>883.88749310000003</v>
      </c>
      <c r="O204" s="22">
        <v>725.85172677999992</v>
      </c>
      <c r="P204" s="112">
        <v>966.75472837999996</v>
      </c>
      <c r="Q204" s="112">
        <v>3297.4279884699999</v>
      </c>
      <c r="R204" s="72"/>
      <c r="S204" s="43">
        <v>4.4595979228111017E-2</v>
      </c>
      <c r="T204" s="43">
        <v>0.17403928515699901</v>
      </c>
      <c r="U204" s="43">
        <v>0.26805361517845372</v>
      </c>
      <c r="V204" s="43">
        <v>0.22012663485542672</v>
      </c>
      <c r="W204" s="43">
        <v>0.29318448553248688</v>
      </c>
      <c r="X204" s="43">
        <v>1</v>
      </c>
    </row>
    <row r="205" spans="2:24">
      <c r="B205" s="322">
        <v>43282</v>
      </c>
      <c r="C205" s="90"/>
      <c r="D205" s="22">
        <v>761.9788822999999</v>
      </c>
      <c r="E205" s="22">
        <v>3289.4498174</v>
      </c>
      <c r="F205" s="22">
        <v>4051.4286996999999</v>
      </c>
      <c r="G205" s="72"/>
      <c r="H205" s="91">
        <v>0.18807658699668658</v>
      </c>
      <c r="I205" s="43">
        <v>0.81192341300331339</v>
      </c>
      <c r="J205" s="91">
        <v>1</v>
      </c>
      <c r="K205" s="72"/>
      <c r="L205" s="22">
        <v>242.95987740000001</v>
      </c>
      <c r="M205" s="22">
        <v>606.16343369000003</v>
      </c>
      <c r="N205" s="22">
        <v>953.46053589999997</v>
      </c>
      <c r="O205" s="22">
        <v>525.47463532999996</v>
      </c>
      <c r="P205" s="112">
        <v>960.99133460999997</v>
      </c>
      <c r="Q205" s="112">
        <v>3289.4498174</v>
      </c>
      <c r="R205" s="72"/>
      <c r="S205" s="43">
        <v>7.3860338624055041E-2</v>
      </c>
      <c r="T205" s="43">
        <v>0.18427502085109027</v>
      </c>
      <c r="U205" s="43">
        <v>0.2898541059530802</v>
      </c>
      <c r="V205" s="43">
        <v>0.15974544817508057</v>
      </c>
      <c r="W205" s="43">
        <v>0.29214348537153639</v>
      </c>
      <c r="X205" s="43">
        <v>1</v>
      </c>
    </row>
    <row r="206" spans="2:24">
      <c r="B206" s="322">
        <v>43313</v>
      </c>
      <c r="C206" s="90"/>
      <c r="D206" s="22">
        <v>771.3</v>
      </c>
      <c r="E206" s="22">
        <v>3263.4</v>
      </c>
      <c r="F206" s="22">
        <v>4034.7</v>
      </c>
      <c r="G206" s="72"/>
      <c r="H206" s="91">
        <v>0.191</v>
      </c>
      <c r="I206" s="43">
        <v>0.80900000000000005</v>
      </c>
      <c r="J206" s="91">
        <v>1</v>
      </c>
      <c r="K206" s="72"/>
      <c r="L206" s="22">
        <v>394.7</v>
      </c>
      <c r="M206" s="22">
        <v>472.8</v>
      </c>
      <c r="N206" s="22">
        <v>894.1</v>
      </c>
      <c r="O206" s="22">
        <v>532.9</v>
      </c>
      <c r="P206" s="112">
        <v>967.8</v>
      </c>
      <c r="Q206" s="112">
        <v>3263.4</v>
      </c>
      <c r="R206" s="72"/>
      <c r="S206" s="43">
        <v>0.121</v>
      </c>
      <c r="T206" s="43">
        <v>0.14499999999999999</v>
      </c>
      <c r="U206" s="43">
        <v>0.27400000000000002</v>
      </c>
      <c r="V206" s="43">
        <v>0.16300000000000001</v>
      </c>
      <c r="W206" s="43">
        <v>0.29699999999999999</v>
      </c>
      <c r="X206" s="43">
        <v>1</v>
      </c>
    </row>
    <row r="207" spans="2:24">
      <c r="B207" s="322">
        <v>43344</v>
      </c>
      <c r="C207" s="90"/>
      <c r="D207" s="22">
        <v>767.4</v>
      </c>
      <c r="E207" s="22">
        <v>3236.8</v>
      </c>
      <c r="F207" s="22">
        <v>4004.2</v>
      </c>
      <c r="G207" s="72"/>
      <c r="H207" s="91">
        <v>0.192</v>
      </c>
      <c r="I207" s="43">
        <v>0.80800000000000005</v>
      </c>
      <c r="J207" s="91">
        <v>1</v>
      </c>
      <c r="K207" s="72"/>
      <c r="L207" s="22">
        <v>442.7</v>
      </c>
      <c r="M207" s="22">
        <v>820.3</v>
      </c>
      <c r="N207" s="22">
        <v>697.6</v>
      </c>
      <c r="O207" s="22">
        <v>371.4</v>
      </c>
      <c r="P207" s="112">
        <v>904.9</v>
      </c>
      <c r="Q207" s="112">
        <v>3236.8</v>
      </c>
      <c r="R207" s="72"/>
      <c r="S207" s="43">
        <v>0.13700000000000001</v>
      </c>
      <c r="T207" s="43">
        <v>0.253</v>
      </c>
      <c r="U207" s="43">
        <v>0.216</v>
      </c>
      <c r="V207" s="43">
        <v>0.115</v>
      </c>
      <c r="W207" s="43">
        <v>0.28000000000000003</v>
      </c>
      <c r="X207" s="43">
        <v>1</v>
      </c>
    </row>
    <row r="208" spans="2:24">
      <c r="B208" s="322">
        <v>43374</v>
      </c>
      <c r="C208" s="90"/>
      <c r="D208" s="22">
        <v>755.1</v>
      </c>
      <c r="E208" s="22">
        <v>3213.9</v>
      </c>
      <c r="F208" s="22">
        <v>3969</v>
      </c>
      <c r="G208" s="72"/>
      <c r="H208" s="91">
        <v>0.19</v>
      </c>
      <c r="I208" s="43">
        <v>0.81</v>
      </c>
      <c r="J208" s="91">
        <v>1</v>
      </c>
      <c r="K208" s="72"/>
      <c r="L208" s="22">
        <v>296.39999999999998</v>
      </c>
      <c r="M208" s="22">
        <v>950.8</v>
      </c>
      <c r="N208" s="22">
        <v>486</v>
      </c>
      <c r="O208" s="22">
        <v>616.29999999999995</v>
      </c>
      <c r="P208" s="112">
        <v>864.4</v>
      </c>
      <c r="Q208" s="112">
        <v>3213.9</v>
      </c>
      <c r="R208" s="72"/>
      <c r="S208" s="43">
        <v>9.1999999999999998E-2</v>
      </c>
      <c r="T208" s="43">
        <v>0.29599999999999999</v>
      </c>
      <c r="U208" s="43">
        <v>0.151</v>
      </c>
      <c r="V208" s="43">
        <v>0.192</v>
      </c>
      <c r="W208" s="43">
        <v>0.26900000000000002</v>
      </c>
      <c r="X208" s="43">
        <v>1</v>
      </c>
    </row>
    <row r="209" spans="2:24">
      <c r="B209" s="322">
        <v>43405</v>
      </c>
      <c r="C209" s="90"/>
      <c r="D209" s="22">
        <v>768.1</v>
      </c>
      <c r="E209" s="22">
        <v>3194.2</v>
      </c>
      <c r="F209" s="22">
        <v>3962.4</v>
      </c>
      <c r="G209" s="72"/>
      <c r="H209" s="91">
        <v>0.19400000000000001</v>
      </c>
      <c r="I209" s="43">
        <v>0.80600000000000005</v>
      </c>
      <c r="J209" s="91">
        <v>1</v>
      </c>
      <c r="K209" s="72"/>
      <c r="L209" s="22">
        <v>701.9</v>
      </c>
      <c r="M209" s="22">
        <v>508.5</v>
      </c>
      <c r="N209" s="22">
        <v>480.9</v>
      </c>
      <c r="O209" s="22">
        <v>562.20000000000005</v>
      </c>
      <c r="P209" s="112">
        <v>938.5</v>
      </c>
      <c r="Q209" s="112">
        <v>3194.2</v>
      </c>
      <c r="R209" s="72"/>
      <c r="S209" s="43">
        <v>0.22</v>
      </c>
      <c r="T209" s="43">
        <v>0.159</v>
      </c>
      <c r="U209" s="43">
        <v>0.151</v>
      </c>
      <c r="V209" s="43">
        <v>0.17599999999999999</v>
      </c>
      <c r="W209" s="43">
        <v>0.29399999999999998</v>
      </c>
      <c r="X209" s="43">
        <v>1</v>
      </c>
    </row>
    <row r="210" spans="2:24">
      <c r="B210" s="322">
        <v>43435</v>
      </c>
      <c r="C210" s="90"/>
      <c r="D210" s="22">
        <v>771.2</v>
      </c>
      <c r="E210" s="22">
        <v>2994.8</v>
      </c>
      <c r="F210" s="22">
        <v>3765.9</v>
      </c>
      <c r="G210" s="72"/>
      <c r="H210" s="91">
        <v>0.20499999999999999</v>
      </c>
      <c r="I210" s="43">
        <v>0.79500000000000004</v>
      </c>
      <c r="J210" s="91">
        <v>1</v>
      </c>
      <c r="K210" s="72"/>
      <c r="L210" s="22">
        <v>446.7</v>
      </c>
      <c r="M210" s="22">
        <v>517.20000000000005</v>
      </c>
      <c r="N210" s="22">
        <v>250.4</v>
      </c>
      <c r="O210" s="22">
        <v>607.1</v>
      </c>
      <c r="P210" s="112">
        <v>1173.4000000000001</v>
      </c>
      <c r="Q210" s="112">
        <v>2994.8</v>
      </c>
      <c r="R210" s="72"/>
      <c r="S210" s="43">
        <v>0.14899999999999999</v>
      </c>
      <c r="T210" s="43">
        <v>0.17299999999999999</v>
      </c>
      <c r="U210" s="43">
        <v>8.4000000000000005E-2</v>
      </c>
      <c r="V210" s="43">
        <v>0.20300000000000001</v>
      </c>
      <c r="W210" s="43">
        <v>0.39200000000000002</v>
      </c>
      <c r="X210" s="43">
        <v>1</v>
      </c>
    </row>
    <row r="211" spans="2:24">
      <c r="B211" s="322">
        <v>43466</v>
      </c>
      <c r="C211" s="90"/>
      <c r="D211" s="22">
        <v>770.5</v>
      </c>
      <c r="E211" s="22">
        <v>3163.3</v>
      </c>
      <c r="F211" s="22">
        <v>3933.7</v>
      </c>
      <c r="G211" s="72"/>
      <c r="H211" s="91">
        <v>0.19600000000000001</v>
      </c>
      <c r="I211" s="43">
        <v>0.80400000000000005</v>
      </c>
      <c r="J211" s="91">
        <v>1</v>
      </c>
      <c r="K211" s="72"/>
      <c r="L211" s="22">
        <v>236.7</v>
      </c>
      <c r="M211" s="22">
        <v>528.1</v>
      </c>
      <c r="N211" s="22">
        <v>296.10000000000002</v>
      </c>
      <c r="O211" s="22">
        <v>702.3</v>
      </c>
      <c r="P211" s="112">
        <v>1399.8</v>
      </c>
      <c r="Q211" s="112">
        <v>3163.3</v>
      </c>
      <c r="R211" s="72"/>
      <c r="S211" s="43">
        <v>7.4999999999999997E-2</v>
      </c>
      <c r="T211" s="43">
        <v>0.16700000000000001</v>
      </c>
      <c r="U211" s="43">
        <v>9.4E-2</v>
      </c>
      <c r="V211" s="43">
        <v>0.222</v>
      </c>
      <c r="W211" s="43">
        <v>0.443</v>
      </c>
      <c r="X211" s="43">
        <v>1</v>
      </c>
    </row>
    <row r="212" spans="2:24">
      <c r="B212" s="322">
        <v>43497</v>
      </c>
      <c r="C212" s="90"/>
      <c r="D212" s="22">
        <v>787.2</v>
      </c>
      <c r="E212" s="22">
        <v>3189.5</v>
      </c>
      <c r="F212" s="22">
        <v>3976.8</v>
      </c>
      <c r="G212" s="72"/>
      <c r="H212" s="91">
        <v>0.19800000000000001</v>
      </c>
      <c r="I212" s="43">
        <v>0.80200000000000005</v>
      </c>
      <c r="J212" s="91">
        <v>1</v>
      </c>
      <c r="K212" s="72"/>
      <c r="L212" s="22">
        <v>461.5</v>
      </c>
      <c r="M212" s="22">
        <v>364.8</v>
      </c>
      <c r="N212" s="22">
        <v>298.2</v>
      </c>
      <c r="O212" s="22">
        <v>672</v>
      </c>
      <c r="P212" s="112">
        <v>1393.1</v>
      </c>
      <c r="Q212" s="112">
        <v>3189.5</v>
      </c>
      <c r="R212" s="72"/>
      <c r="S212" s="43">
        <v>0.14499999999999999</v>
      </c>
      <c r="T212" s="43">
        <v>0.114</v>
      </c>
      <c r="U212" s="43">
        <v>9.2999999999999999E-2</v>
      </c>
      <c r="V212" s="43">
        <v>0.21099999999999999</v>
      </c>
      <c r="W212" s="43">
        <v>0.437</v>
      </c>
      <c r="X212" s="43">
        <v>1</v>
      </c>
    </row>
    <row r="213" spans="2:24">
      <c r="B213" s="322">
        <v>43525</v>
      </c>
      <c r="C213" s="90"/>
      <c r="D213" s="22">
        <v>773</v>
      </c>
      <c r="E213" s="22">
        <v>3225.4</v>
      </c>
      <c r="F213" s="22">
        <v>3998.3</v>
      </c>
      <c r="G213" s="72"/>
      <c r="H213" s="91">
        <v>0.193</v>
      </c>
      <c r="I213" s="43">
        <v>0.80700000000000005</v>
      </c>
      <c r="J213" s="91">
        <v>1</v>
      </c>
      <c r="K213" s="72"/>
      <c r="L213" s="22">
        <v>249.6</v>
      </c>
      <c r="M213" s="22">
        <v>395.4</v>
      </c>
      <c r="N213" s="22">
        <v>426.8</v>
      </c>
      <c r="O213" s="22">
        <v>786.3</v>
      </c>
      <c r="P213" s="112">
        <v>1367.3</v>
      </c>
      <c r="Q213" s="112">
        <v>3225.4</v>
      </c>
      <c r="R213" s="72"/>
      <c r="S213" s="43">
        <v>7.6999999999999999E-2</v>
      </c>
      <c r="T213" s="43">
        <v>0.123</v>
      </c>
      <c r="U213" s="43">
        <v>0.13200000000000001</v>
      </c>
      <c r="V213" s="43">
        <v>0.24399999999999999</v>
      </c>
      <c r="W213" s="43">
        <v>0.42399999999999999</v>
      </c>
      <c r="X213" s="43">
        <v>1</v>
      </c>
    </row>
    <row r="214" spans="2:24">
      <c r="B214" s="322">
        <v>43556</v>
      </c>
      <c r="C214" s="90"/>
      <c r="D214" s="22">
        <v>763.1</v>
      </c>
      <c r="E214" s="22">
        <v>3255.9</v>
      </c>
      <c r="F214" s="22">
        <v>4019</v>
      </c>
      <c r="G214" s="72"/>
      <c r="H214" s="91">
        <v>0.19</v>
      </c>
      <c r="I214" s="43">
        <v>0.81</v>
      </c>
      <c r="J214" s="91">
        <v>1</v>
      </c>
      <c r="K214" s="72"/>
      <c r="L214" s="22">
        <v>302.3</v>
      </c>
      <c r="M214" s="22">
        <v>372.1</v>
      </c>
      <c r="N214" s="22">
        <v>710.1</v>
      </c>
      <c r="O214" s="22">
        <v>504.8</v>
      </c>
      <c r="P214" s="112">
        <v>1366.1</v>
      </c>
      <c r="Q214" s="112">
        <v>3255.9</v>
      </c>
      <c r="R214" s="72"/>
      <c r="S214" s="43">
        <v>9.2999999999999999E-2</v>
      </c>
      <c r="T214" s="43">
        <v>0.114</v>
      </c>
      <c r="U214" s="43">
        <v>0.218</v>
      </c>
      <c r="V214" s="43">
        <v>0.155</v>
      </c>
      <c r="W214" s="43">
        <v>0.42</v>
      </c>
      <c r="X214" s="43">
        <v>1</v>
      </c>
    </row>
    <row r="215" spans="2:24">
      <c r="B215" s="322">
        <v>43586</v>
      </c>
      <c r="C215" s="90"/>
      <c r="D215" s="22">
        <v>762.1</v>
      </c>
      <c r="E215" s="22">
        <v>3260.6</v>
      </c>
      <c r="F215" s="22">
        <v>4022.8</v>
      </c>
      <c r="G215" s="72"/>
      <c r="H215" s="91">
        <v>0.189</v>
      </c>
      <c r="I215" s="43">
        <v>0.81100000000000005</v>
      </c>
      <c r="J215" s="91">
        <v>1</v>
      </c>
      <c r="K215" s="72"/>
      <c r="L215" s="22">
        <v>264.5</v>
      </c>
      <c r="M215" s="22">
        <v>497</v>
      </c>
      <c r="N215" s="22">
        <v>631</v>
      </c>
      <c r="O215" s="22">
        <v>500.3</v>
      </c>
      <c r="P215" s="112">
        <v>1367.9</v>
      </c>
      <c r="Q215" s="112">
        <v>3260.6</v>
      </c>
      <c r="R215" s="72"/>
      <c r="S215" s="43">
        <v>8.1000000000000003E-2</v>
      </c>
      <c r="T215" s="43">
        <v>0.152</v>
      </c>
      <c r="U215" s="43">
        <v>0.19400000000000001</v>
      </c>
      <c r="V215" s="43">
        <v>0.153</v>
      </c>
      <c r="W215" s="43">
        <v>0.42</v>
      </c>
      <c r="X215" s="43">
        <v>1</v>
      </c>
    </row>
    <row r="216" spans="2:24">
      <c r="B216" s="322">
        <v>43617</v>
      </c>
      <c r="C216" s="90"/>
      <c r="D216" s="22">
        <v>769.3</v>
      </c>
      <c r="E216" s="22">
        <v>3254.1</v>
      </c>
      <c r="F216" s="22">
        <v>4023.4</v>
      </c>
      <c r="G216" s="72"/>
      <c r="H216" s="91">
        <v>0.191</v>
      </c>
      <c r="I216" s="43">
        <v>0.80900000000000005</v>
      </c>
      <c r="J216" s="91">
        <v>1</v>
      </c>
      <c r="K216" s="72"/>
      <c r="L216" s="22">
        <v>413.3</v>
      </c>
      <c r="M216" s="22">
        <v>496</v>
      </c>
      <c r="N216" s="22">
        <v>568.29999999999995</v>
      </c>
      <c r="O216" s="22">
        <v>415.7</v>
      </c>
      <c r="P216" s="112">
        <v>1360.6</v>
      </c>
      <c r="Q216" s="112">
        <v>3254.1</v>
      </c>
      <c r="R216" s="72"/>
      <c r="S216" s="43">
        <v>0.127</v>
      </c>
      <c r="T216" s="43">
        <v>0.152</v>
      </c>
      <c r="U216" s="43">
        <v>0.17499999999999999</v>
      </c>
      <c r="V216" s="43">
        <v>0.128</v>
      </c>
      <c r="W216" s="43">
        <v>0.41799999999999998</v>
      </c>
      <c r="X216" s="43">
        <v>1</v>
      </c>
    </row>
    <row r="217" spans="2:24">
      <c r="B217" s="322">
        <v>43647</v>
      </c>
      <c r="C217" s="90"/>
      <c r="D217" s="22">
        <v>782.7</v>
      </c>
      <c r="E217" s="22">
        <v>3320.1</v>
      </c>
      <c r="F217" s="22">
        <v>4102.8</v>
      </c>
      <c r="G217" s="72"/>
      <c r="H217" s="91">
        <v>0.191</v>
      </c>
      <c r="I217" s="43">
        <v>0.80900000000000005</v>
      </c>
      <c r="J217" s="91">
        <v>1</v>
      </c>
      <c r="K217" s="72"/>
      <c r="L217" s="22">
        <v>333.3</v>
      </c>
      <c r="M217" s="22">
        <v>815.5</v>
      </c>
      <c r="N217" s="22">
        <v>467.4</v>
      </c>
      <c r="O217" s="22">
        <v>347.2</v>
      </c>
      <c r="P217" s="112">
        <v>1356.7</v>
      </c>
      <c r="Q217" s="112">
        <v>3320.1</v>
      </c>
      <c r="R217" s="72"/>
      <c r="S217" s="43">
        <v>0.1</v>
      </c>
      <c r="T217" s="43">
        <v>0.246</v>
      </c>
      <c r="U217" s="43">
        <v>0.14099999999999999</v>
      </c>
      <c r="V217" s="43">
        <v>0.105</v>
      </c>
      <c r="W217" s="43">
        <v>0.40899999999999997</v>
      </c>
      <c r="X217" s="43">
        <v>1</v>
      </c>
    </row>
    <row r="218" spans="2:24">
      <c r="B218" s="322">
        <v>43678</v>
      </c>
      <c r="C218" s="90"/>
      <c r="D218" s="22">
        <v>806</v>
      </c>
      <c r="E218" s="22">
        <v>3327.3</v>
      </c>
      <c r="F218" s="22">
        <v>4133.3</v>
      </c>
      <c r="G218" s="72"/>
      <c r="H218" s="91">
        <v>0.19500000000000001</v>
      </c>
      <c r="I218" s="43">
        <v>0.80500000000000005</v>
      </c>
      <c r="J218" s="91">
        <v>1</v>
      </c>
      <c r="K218" s="72"/>
      <c r="L218" s="22">
        <v>542.79999999999995</v>
      </c>
      <c r="M218" s="22">
        <v>594.5</v>
      </c>
      <c r="N218" s="22">
        <v>687.3</v>
      </c>
      <c r="O218" s="22">
        <v>165.5</v>
      </c>
      <c r="P218" s="112">
        <v>1337.3</v>
      </c>
      <c r="Q218" s="112">
        <v>3327.3</v>
      </c>
      <c r="R218" s="72"/>
      <c r="S218" s="43">
        <v>0.16300000000000001</v>
      </c>
      <c r="T218" s="43">
        <v>0.17899999999999999</v>
      </c>
      <c r="U218" s="43">
        <v>0.20699999999999999</v>
      </c>
      <c r="V218" s="43">
        <v>0.05</v>
      </c>
      <c r="W218" s="43">
        <v>0.40200000000000002</v>
      </c>
      <c r="X218" s="43">
        <v>1</v>
      </c>
    </row>
    <row r="219" spans="2:24">
      <c r="B219" s="322">
        <v>43709</v>
      </c>
      <c r="C219" s="90"/>
      <c r="D219" s="22">
        <v>784.5</v>
      </c>
      <c r="E219" s="22">
        <v>3238.7</v>
      </c>
      <c r="F219" s="22">
        <v>4023.2</v>
      </c>
      <c r="G219" s="72"/>
      <c r="H219" s="91">
        <v>0.19500000000000001</v>
      </c>
      <c r="I219" s="43">
        <v>0.80500000000000005</v>
      </c>
      <c r="J219" s="91">
        <v>1</v>
      </c>
      <c r="K219" s="72"/>
      <c r="L219" s="22">
        <v>670.1</v>
      </c>
      <c r="M219" s="22">
        <v>349.8</v>
      </c>
      <c r="N219" s="22">
        <v>679</v>
      </c>
      <c r="O219" s="22">
        <v>212.3</v>
      </c>
      <c r="P219" s="112">
        <v>1327.4</v>
      </c>
      <c r="Q219" s="112">
        <v>3238.7</v>
      </c>
      <c r="R219" s="72"/>
      <c r="S219" s="43">
        <v>0.20699999999999999</v>
      </c>
      <c r="T219" s="43">
        <v>0.108</v>
      </c>
      <c r="U219" s="43">
        <v>0.21</v>
      </c>
      <c r="V219" s="43">
        <v>6.6000000000000003E-2</v>
      </c>
      <c r="W219" s="43">
        <v>0.41</v>
      </c>
      <c r="X219" s="43">
        <v>1</v>
      </c>
    </row>
    <row r="220" spans="2:24">
      <c r="B220" s="322">
        <v>43739</v>
      </c>
      <c r="C220" s="90"/>
      <c r="D220" s="22">
        <v>776.4</v>
      </c>
      <c r="E220" s="22">
        <v>3008.9</v>
      </c>
      <c r="F220" s="22">
        <v>3785.2</v>
      </c>
      <c r="G220" s="72"/>
      <c r="H220" s="91">
        <v>0.20499999999999999</v>
      </c>
      <c r="I220" s="43">
        <v>0.79500000000000004</v>
      </c>
      <c r="J220" s="91">
        <v>1</v>
      </c>
      <c r="K220" s="72"/>
      <c r="L220" s="22">
        <v>319.89999999999998</v>
      </c>
      <c r="M220" s="22">
        <v>650.6</v>
      </c>
      <c r="N220" s="22">
        <v>551</v>
      </c>
      <c r="O220" s="22">
        <v>173.6</v>
      </c>
      <c r="P220" s="112">
        <v>1313.6</v>
      </c>
      <c r="Q220" s="112">
        <v>3008.9</v>
      </c>
      <c r="R220" s="72"/>
      <c r="S220" s="43">
        <v>0.106</v>
      </c>
      <c r="T220" s="43">
        <v>0.216</v>
      </c>
      <c r="U220" s="43">
        <v>0.183</v>
      </c>
      <c r="V220" s="43">
        <v>5.8000000000000003E-2</v>
      </c>
      <c r="W220" s="43">
        <v>0.437</v>
      </c>
      <c r="X220" s="43">
        <v>1</v>
      </c>
    </row>
    <row r="221" spans="2:24">
      <c r="B221" s="322">
        <v>43770</v>
      </c>
      <c r="C221" s="90"/>
      <c r="D221" s="22">
        <v>784.7</v>
      </c>
      <c r="E221" s="22">
        <v>3015.3</v>
      </c>
      <c r="F221" s="22">
        <v>3800</v>
      </c>
      <c r="G221" s="72"/>
      <c r="H221" s="91">
        <v>0.20599999999999999</v>
      </c>
      <c r="I221" s="43">
        <v>0.79400000000000004</v>
      </c>
      <c r="J221" s="91">
        <v>1</v>
      </c>
      <c r="K221" s="72"/>
      <c r="L221" s="22">
        <v>373.7</v>
      </c>
      <c r="M221" s="22">
        <v>596.4</v>
      </c>
      <c r="N221" s="22">
        <v>553.9</v>
      </c>
      <c r="O221" s="22">
        <v>177.7</v>
      </c>
      <c r="P221" s="112">
        <v>1313.5</v>
      </c>
      <c r="Q221" s="112">
        <v>3015.3</v>
      </c>
      <c r="R221" s="72"/>
      <c r="S221" s="43">
        <v>0.124</v>
      </c>
      <c r="T221" s="43">
        <v>0.19800000000000001</v>
      </c>
      <c r="U221" s="43">
        <v>0.184</v>
      </c>
      <c r="V221" s="43">
        <v>5.8999999999999997E-2</v>
      </c>
      <c r="W221" s="43">
        <v>0.436</v>
      </c>
      <c r="X221" s="43">
        <v>1</v>
      </c>
    </row>
    <row r="222" spans="2:24">
      <c r="B222" s="322">
        <v>43800</v>
      </c>
      <c r="C222" s="90"/>
      <c r="D222" s="22">
        <v>801.7</v>
      </c>
      <c r="E222" s="22">
        <v>3057.1</v>
      </c>
      <c r="F222" s="22">
        <v>3858.8</v>
      </c>
      <c r="G222" s="72"/>
      <c r="H222" s="91">
        <v>0.20799999999999999</v>
      </c>
      <c r="I222" s="43">
        <v>0.79200000000000004</v>
      </c>
      <c r="J222" s="91">
        <v>1</v>
      </c>
      <c r="K222" s="72"/>
      <c r="L222" s="22">
        <v>628.4</v>
      </c>
      <c r="M222" s="22">
        <v>457.2</v>
      </c>
      <c r="N222" s="22">
        <v>328.1</v>
      </c>
      <c r="O222" s="22">
        <v>334.6</v>
      </c>
      <c r="P222" s="112">
        <v>1308.8</v>
      </c>
      <c r="Q222" s="112">
        <v>3057.1</v>
      </c>
      <c r="R222" s="72"/>
      <c r="S222" s="43">
        <v>0.20599999999999999</v>
      </c>
      <c r="T222" s="43">
        <v>0.15</v>
      </c>
      <c r="U222" s="43">
        <v>0.107</v>
      </c>
      <c r="V222" s="43">
        <v>0.109</v>
      </c>
      <c r="W222" s="43">
        <v>0.42799999999999999</v>
      </c>
      <c r="X222" s="43">
        <v>1</v>
      </c>
    </row>
    <row r="223" spans="2:24">
      <c r="B223" s="322">
        <v>43831</v>
      </c>
      <c r="C223" s="90"/>
      <c r="D223" s="22">
        <v>780.09019679999994</v>
      </c>
      <c r="E223" s="22">
        <v>3062.0032283999999</v>
      </c>
      <c r="F223" s="22">
        <v>3842.0934251999997</v>
      </c>
      <c r="G223" s="72"/>
      <c r="H223" s="91">
        <v>0.20303780009185812</v>
      </c>
      <c r="I223" s="43">
        <v>0.79696219990814188</v>
      </c>
      <c r="J223" s="91">
        <v>1</v>
      </c>
      <c r="K223" s="72"/>
      <c r="L223" s="22">
        <v>432.43484119999999</v>
      </c>
      <c r="M223" s="22">
        <v>534.13742980000006</v>
      </c>
      <c r="N223" s="22">
        <v>299.78730845000001</v>
      </c>
      <c r="O223" s="22">
        <v>489.82492257000001</v>
      </c>
      <c r="P223" s="112">
        <v>1305.2937249000001</v>
      </c>
      <c r="Q223" s="112">
        <v>3062.0032283999999</v>
      </c>
      <c r="R223" s="72"/>
      <c r="S223" s="43">
        <v>0.14122612190254347</v>
      </c>
      <c r="T223" s="43">
        <v>0.17444051816989917</v>
      </c>
      <c r="U223" s="43">
        <v>9.7905614752290454E-2</v>
      </c>
      <c r="V223" s="43">
        <v>0.15996878057700484</v>
      </c>
      <c r="W223" s="43">
        <v>0.42628750773135538</v>
      </c>
      <c r="X223" s="43">
        <v>1</v>
      </c>
    </row>
    <row r="224" spans="2:24">
      <c r="B224" s="322">
        <v>43862</v>
      </c>
      <c r="C224" s="90"/>
      <c r="D224" s="22">
        <v>784.05864770000005</v>
      </c>
      <c r="E224" s="22">
        <v>3052.4704844000003</v>
      </c>
      <c r="F224" s="22">
        <v>3836.5291321000004</v>
      </c>
      <c r="G224" s="72"/>
      <c r="H224" s="91">
        <v>0.20436666077675006</v>
      </c>
      <c r="I224" s="43">
        <v>0.79563333922324997</v>
      </c>
      <c r="J224" s="91">
        <v>1</v>
      </c>
      <c r="K224" s="72"/>
      <c r="L224" s="22">
        <v>579.50848167999993</v>
      </c>
      <c r="M224" s="22">
        <v>401.54298160000002</v>
      </c>
      <c r="N224" s="22">
        <v>313.55423294000002</v>
      </c>
      <c r="O224" s="22">
        <v>458.97604613999999</v>
      </c>
      <c r="P224" s="112">
        <v>1298.8682419000002</v>
      </c>
      <c r="Q224" s="112">
        <v>3052.4704844000003</v>
      </c>
      <c r="R224" s="72"/>
      <c r="S224" s="43">
        <v>0.18984900415635281</v>
      </c>
      <c r="T224" s="43">
        <v>0.13154688428672165</v>
      </c>
      <c r="U224" s="43">
        <v>0.10272146267833049</v>
      </c>
      <c r="V224" s="43">
        <v>0.15036215697601324</v>
      </c>
      <c r="W224" s="43">
        <v>0.42551377598506357</v>
      </c>
      <c r="X224" s="43">
        <v>1</v>
      </c>
    </row>
    <row r="225" spans="2:28">
      <c r="B225" s="322">
        <v>43891</v>
      </c>
      <c r="C225" s="90"/>
      <c r="D225" s="22">
        <v>772.94060000000002</v>
      </c>
      <c r="E225" s="22">
        <v>2929.1372780000002</v>
      </c>
      <c r="F225" s="22">
        <v>3702.0778780000001</v>
      </c>
      <c r="G225" s="72"/>
      <c r="H225" s="91">
        <v>0.20878561323447123</v>
      </c>
      <c r="I225" s="43">
        <v>0.7912143867655288</v>
      </c>
      <c r="J225" s="91">
        <v>1</v>
      </c>
      <c r="K225" s="22"/>
      <c r="L225" s="22">
        <v>452.219222</v>
      </c>
      <c r="M225" s="22">
        <v>237.29877099999999</v>
      </c>
      <c r="N225" s="22">
        <v>375.38341700000001</v>
      </c>
      <c r="O225" s="22">
        <v>568.01631399999997</v>
      </c>
      <c r="P225" s="112">
        <v>1296.2195529999999</v>
      </c>
      <c r="Q225" s="112">
        <v>2929.1372780000002</v>
      </c>
      <c r="R225" s="22"/>
      <c r="S225" s="43">
        <v>0.15438648963177751</v>
      </c>
      <c r="T225" s="43">
        <v>8.1013195517427694E-2</v>
      </c>
      <c r="U225" s="43">
        <v>0.12815494166811803</v>
      </c>
      <c r="V225" s="43">
        <v>0.19391932166041687</v>
      </c>
      <c r="W225" s="43">
        <v>0.44252605118086236</v>
      </c>
      <c r="X225" s="43">
        <v>1</v>
      </c>
    </row>
    <row r="226" spans="2:28">
      <c r="B226" s="322">
        <v>43922</v>
      </c>
      <c r="C226" s="90"/>
      <c r="D226" s="22">
        <v>732.80139899999995</v>
      </c>
      <c r="E226" s="22">
        <v>2955.2525479999999</v>
      </c>
      <c r="F226" s="22">
        <v>3688.0539469999999</v>
      </c>
      <c r="G226" s="72"/>
      <c r="H226" s="91">
        <v>0.19869595443311988</v>
      </c>
      <c r="I226" s="43">
        <v>0.80130404556688006</v>
      </c>
      <c r="J226" s="91">
        <v>1</v>
      </c>
      <c r="K226" s="22"/>
      <c r="L226" s="22">
        <v>299.65498700000001</v>
      </c>
      <c r="M226" s="22">
        <v>367.06305700000001</v>
      </c>
      <c r="N226" s="22">
        <v>307.17282799999998</v>
      </c>
      <c r="O226" s="22">
        <v>685.090553</v>
      </c>
      <c r="P226" s="112">
        <v>1296.2711240000001</v>
      </c>
      <c r="Q226" s="112">
        <v>2955.2525479999999</v>
      </c>
      <c r="R226" s="22"/>
      <c r="S226" s="43">
        <v>0.10139742107753019</v>
      </c>
      <c r="T226" s="43">
        <v>0.12420700127588555</v>
      </c>
      <c r="U226" s="43">
        <v>0.10394131229423442</v>
      </c>
      <c r="V226" s="43">
        <v>0.23182132216200699</v>
      </c>
      <c r="W226" s="43">
        <v>0.43863294352872345</v>
      </c>
      <c r="X226" s="43">
        <v>1</v>
      </c>
      <c r="Z226" s="33"/>
    </row>
    <row r="227" spans="2:28">
      <c r="B227" s="322">
        <v>43952</v>
      </c>
      <c r="C227" s="90"/>
      <c r="D227" s="22">
        <v>736.43953199999999</v>
      </c>
      <c r="E227" s="22">
        <v>2928.3381089999998</v>
      </c>
      <c r="F227" s="22">
        <v>3664.7776409999997</v>
      </c>
      <c r="G227" s="72"/>
      <c r="H227" s="91">
        <v>0.20095067263045444</v>
      </c>
      <c r="I227" s="43">
        <v>0.79904932736954559</v>
      </c>
      <c r="J227" s="91">
        <v>1</v>
      </c>
      <c r="K227" s="22"/>
      <c r="L227" s="22">
        <v>337.82870300000002</v>
      </c>
      <c r="M227" s="22">
        <v>459.49495999999999</v>
      </c>
      <c r="N227" s="22">
        <v>159.39830599999999</v>
      </c>
      <c r="O227" s="22">
        <v>675.44204500000001</v>
      </c>
      <c r="P227" s="112">
        <v>1296.133094</v>
      </c>
      <c r="Q227" s="112">
        <v>2928.3381089999998</v>
      </c>
      <c r="R227" s="22"/>
      <c r="S227" s="43">
        <v>0.11536533365519236</v>
      </c>
      <c r="T227" s="43">
        <v>0.15691321934027394</v>
      </c>
      <c r="U227" s="43">
        <v>5.4433026538193374E-2</v>
      </c>
      <c r="V227" s="43">
        <v>0.23065712354870702</v>
      </c>
      <c r="W227" s="43">
        <v>0.44261729546067252</v>
      </c>
      <c r="X227" s="43">
        <v>1</v>
      </c>
    </row>
    <row r="228" spans="2:28">
      <c r="B228" s="322">
        <v>43983</v>
      </c>
      <c r="C228" s="90"/>
      <c r="D228" s="22">
        <v>743.28163800000004</v>
      </c>
      <c r="E228" s="22">
        <v>2902.6009589999999</v>
      </c>
      <c r="F228" s="22">
        <v>3645.8825969999998</v>
      </c>
      <c r="G228" s="72"/>
      <c r="H228" s="91">
        <v>0.20386878025408894</v>
      </c>
      <c r="I228" s="43">
        <v>0.79613121974591106</v>
      </c>
      <c r="J228" s="91">
        <v>1</v>
      </c>
      <c r="K228" s="22"/>
      <c r="L228" s="22">
        <v>529.69742599999995</v>
      </c>
      <c r="M228" s="22">
        <v>219.05716200000001</v>
      </c>
      <c r="N228" s="22">
        <v>351.82546100000002</v>
      </c>
      <c r="O228" s="22">
        <v>508.58503200000001</v>
      </c>
      <c r="P228" s="112">
        <v>1293.43588</v>
      </c>
      <c r="Q228" s="112">
        <v>2902.6009589999999</v>
      </c>
      <c r="R228" s="22"/>
      <c r="S228" s="43">
        <v>0.18249061220681556</v>
      </c>
      <c r="T228" s="43">
        <v>7.5469265356912604E-2</v>
      </c>
      <c r="U228" s="43">
        <v>0.12121041299497484</v>
      </c>
      <c r="V228" s="43">
        <v>0.1752169999196917</v>
      </c>
      <c r="W228" s="43">
        <v>0.44561271021064253</v>
      </c>
      <c r="X228" s="43">
        <v>1</v>
      </c>
    </row>
    <row r="229" spans="2:28">
      <c r="B229" s="322">
        <v>44013</v>
      </c>
      <c r="C229" s="90"/>
      <c r="D229" s="22">
        <v>727.43088699999998</v>
      </c>
      <c r="E229" s="22">
        <v>2893.5032500000002</v>
      </c>
      <c r="F229" s="22">
        <v>3620.9341370000002</v>
      </c>
      <c r="G229" s="72"/>
      <c r="H229" s="91">
        <v>0.20089591787015704</v>
      </c>
      <c r="I229" s="43">
        <v>0.79910408212984296</v>
      </c>
      <c r="J229" s="91">
        <v>1</v>
      </c>
      <c r="K229" s="22"/>
      <c r="L229" s="22">
        <v>316.79221200000001</v>
      </c>
      <c r="M229" s="22">
        <v>338.56473199999999</v>
      </c>
      <c r="N229" s="22">
        <v>606.79317900000001</v>
      </c>
      <c r="O229" s="22">
        <v>334.44059399999998</v>
      </c>
      <c r="P229" s="112">
        <v>1296.9125349999999</v>
      </c>
      <c r="Q229" s="112">
        <v>2893.5032500000002</v>
      </c>
      <c r="R229" s="22"/>
      <c r="S229" s="43">
        <v>0.10948396619219279</v>
      </c>
      <c r="T229" s="43">
        <v>0.11700858881012142</v>
      </c>
      <c r="U229" s="43">
        <v>0.20970882925395021</v>
      </c>
      <c r="V229" s="43">
        <v>0.11558327919624764</v>
      </c>
      <c r="W229" s="43">
        <v>0.4482153372386915</v>
      </c>
      <c r="X229" s="43">
        <v>1</v>
      </c>
      <c r="Y229" s="112"/>
      <c r="Z229" s="22"/>
      <c r="AA229" s="22"/>
      <c r="AB229" s="72"/>
    </row>
    <row r="230" spans="2:28">
      <c r="B230" s="322">
        <v>44044</v>
      </c>
      <c r="C230" s="90"/>
      <c r="D230" s="22">
        <v>718.33513400000004</v>
      </c>
      <c r="E230" s="22">
        <v>2883.0565080000001</v>
      </c>
      <c r="F230" s="22">
        <v>3601.391642</v>
      </c>
      <c r="G230" s="72"/>
      <c r="H230" s="91">
        <v>0.19946043235694277</v>
      </c>
      <c r="I230" s="43">
        <v>0.80053956764305723</v>
      </c>
      <c r="J230" s="91">
        <v>1</v>
      </c>
      <c r="K230" s="72"/>
      <c r="L230" s="22">
        <v>279.37436200000002</v>
      </c>
      <c r="M230" s="22">
        <v>417.34384499999999</v>
      </c>
      <c r="N230" s="22">
        <v>564.21693400000004</v>
      </c>
      <c r="O230" s="22">
        <v>337.67291699999998</v>
      </c>
      <c r="P230" s="112">
        <v>1284.4484500000001</v>
      </c>
      <c r="Q230" s="112">
        <v>2883.0565080000001</v>
      </c>
      <c r="R230" s="22"/>
      <c r="S230" s="43">
        <v>9.6902145769527187E-2</v>
      </c>
      <c r="T230" s="43">
        <v>0.14475742804275274</v>
      </c>
      <c r="U230" s="43">
        <v>0.19570096265348677</v>
      </c>
      <c r="V230" s="43">
        <v>0.11712323919528253</v>
      </c>
      <c r="W230" s="43">
        <v>0.44551622433895077</v>
      </c>
      <c r="X230" s="43">
        <v>1</v>
      </c>
    </row>
    <row r="231" spans="2:28">
      <c r="B231" s="322">
        <v>44075</v>
      </c>
      <c r="C231" s="90"/>
      <c r="D231" s="22">
        <v>710.45278699999994</v>
      </c>
      <c r="E231" s="22">
        <v>2906.3108779999998</v>
      </c>
      <c r="F231" s="22">
        <v>3616.7636649999995</v>
      </c>
      <c r="G231" s="72"/>
      <c r="H231" s="91">
        <v>0.19643329031287424</v>
      </c>
      <c r="I231" s="43">
        <v>0.80356670968712585</v>
      </c>
      <c r="J231" s="91">
        <v>1</v>
      </c>
      <c r="K231" s="72"/>
      <c r="L231" s="22">
        <v>391.239981</v>
      </c>
      <c r="M231" s="22">
        <v>514.77566000000002</v>
      </c>
      <c r="N231" s="22">
        <v>471.49467700000002</v>
      </c>
      <c r="O231" s="22">
        <v>245.93559300000001</v>
      </c>
      <c r="P231" s="112">
        <v>1282.8649700000001</v>
      </c>
      <c r="Q231" s="112">
        <v>2906.3108779999998</v>
      </c>
      <c r="R231" s="22"/>
      <c r="S231" s="43">
        <v>0.13461738864950154</v>
      </c>
      <c r="T231" s="43">
        <v>0.17712339856576076</v>
      </c>
      <c r="U231" s="43">
        <v>0.16223132926662778</v>
      </c>
      <c r="V231" s="43">
        <v>8.4621227158342568E-2</v>
      </c>
      <c r="W231" s="43">
        <v>0.44140665739200396</v>
      </c>
      <c r="X231" s="43">
        <v>1</v>
      </c>
    </row>
    <row r="232" spans="2:28">
      <c r="B232" s="322">
        <v>44105</v>
      </c>
      <c r="C232" s="90"/>
      <c r="D232" s="22">
        <v>727.00028199999997</v>
      </c>
      <c r="E232" s="22">
        <v>2897.3860439999999</v>
      </c>
      <c r="F232" s="22">
        <v>3624.3863259999998</v>
      </c>
      <c r="G232" s="72"/>
      <c r="H232" s="91">
        <v>0.20058575896966896</v>
      </c>
      <c r="I232" s="43">
        <v>0.7994142410303311</v>
      </c>
      <c r="J232" s="91">
        <v>1</v>
      </c>
      <c r="K232" s="72"/>
      <c r="L232" s="22">
        <v>350.28184299999998</v>
      </c>
      <c r="M232" s="22">
        <v>740.77109599999994</v>
      </c>
      <c r="N232" s="22">
        <v>417.19256799999999</v>
      </c>
      <c r="O232" s="22">
        <v>301.10858300000001</v>
      </c>
      <c r="P232" s="112">
        <v>1088.031954</v>
      </c>
      <c r="Q232" s="112">
        <v>2897.3860439999999</v>
      </c>
      <c r="R232" s="22"/>
      <c r="S232" s="43">
        <v>0.1208958135645662</v>
      </c>
      <c r="T232" s="43">
        <v>0.255668759616625</v>
      </c>
      <c r="U232" s="43">
        <v>0.14398929299184546</v>
      </c>
      <c r="V232" s="43">
        <v>0.10392421942652252</v>
      </c>
      <c r="W232" s="43">
        <v>0.37552191440044091</v>
      </c>
      <c r="X232" s="43">
        <v>1</v>
      </c>
    </row>
    <row r="233" spans="2:28">
      <c r="B233" s="322">
        <v>44136</v>
      </c>
      <c r="C233" s="90"/>
      <c r="D233" s="22">
        <v>731.08516799999995</v>
      </c>
      <c r="E233" s="22">
        <v>2825.7674390000002</v>
      </c>
      <c r="F233" s="22">
        <v>3556.8526070000003</v>
      </c>
      <c r="G233" s="72"/>
      <c r="H233" s="91">
        <v>0.20554272239485011</v>
      </c>
      <c r="I233" s="43">
        <v>0.79445727760514984</v>
      </c>
      <c r="J233" s="91">
        <v>1</v>
      </c>
      <c r="K233" s="72"/>
      <c r="L233" s="22">
        <v>406.67197099999998</v>
      </c>
      <c r="M233" s="22">
        <v>611.38976300000002</v>
      </c>
      <c r="N233" s="22">
        <v>419.96013699999997</v>
      </c>
      <c r="O233" s="22">
        <v>374.57220699999999</v>
      </c>
      <c r="P233" s="112">
        <v>1013.173363</v>
      </c>
      <c r="Q233" s="112">
        <v>2825.7674390000002</v>
      </c>
      <c r="R233" s="22"/>
      <c r="S233" s="43">
        <v>0.14391558391794462</v>
      </c>
      <c r="T233" s="43">
        <v>0.21636237807891309</v>
      </c>
      <c r="U233" s="43">
        <v>0.14861808201336554</v>
      </c>
      <c r="V233" s="43">
        <v>0.13255592156322527</v>
      </c>
      <c r="W233" s="43">
        <v>0.35854803513432371</v>
      </c>
      <c r="X233" s="43">
        <v>1</v>
      </c>
    </row>
    <row r="234" spans="2:28">
      <c r="B234" s="322">
        <v>44166</v>
      </c>
      <c r="C234" s="90"/>
      <c r="D234" s="22">
        <v>793.91850299999999</v>
      </c>
      <c r="E234" s="22">
        <v>2902.9585969999998</v>
      </c>
      <c r="F234" s="22">
        <v>3696.8770999999997</v>
      </c>
      <c r="G234" s="72"/>
      <c r="H234" s="91">
        <v>0.21475382641202762</v>
      </c>
      <c r="I234" s="43">
        <v>0.78524617358797244</v>
      </c>
      <c r="J234" s="91">
        <v>1</v>
      </c>
      <c r="K234" s="72"/>
      <c r="L234" s="22">
        <v>535.50577099999998</v>
      </c>
      <c r="M234" s="22">
        <v>472.83516800000001</v>
      </c>
      <c r="N234" s="22">
        <v>381.91632499999997</v>
      </c>
      <c r="O234" s="22">
        <v>564.70769399999995</v>
      </c>
      <c r="P234" s="112">
        <v>947.99363900000003</v>
      </c>
      <c r="Q234" s="112">
        <v>2902.9585969999998</v>
      </c>
      <c r="R234" s="22"/>
      <c r="S234" s="43">
        <v>0.184468966093215</v>
      </c>
      <c r="T234" s="43">
        <v>0.16288043807742947</v>
      </c>
      <c r="U234" s="43">
        <v>0.13156106511291038</v>
      </c>
      <c r="V234" s="43">
        <v>0.19452833208974629</v>
      </c>
      <c r="W234" s="43">
        <v>0.32656119862669886</v>
      </c>
      <c r="X234" s="43">
        <v>1</v>
      </c>
    </row>
    <row r="235" spans="2:28">
      <c r="B235" s="322">
        <v>44197</v>
      </c>
      <c r="C235" s="90"/>
      <c r="D235" s="22">
        <v>768.52198599999997</v>
      </c>
      <c r="E235" s="22">
        <v>2931.0938999999998</v>
      </c>
      <c r="F235" s="22">
        <v>3699.6158859999996</v>
      </c>
      <c r="G235" s="72"/>
      <c r="H235" s="91">
        <v>0.20773021029243144</v>
      </c>
      <c r="I235" s="43">
        <v>0.79226978970756867</v>
      </c>
      <c r="J235" s="91">
        <v>1</v>
      </c>
      <c r="K235" s="72"/>
      <c r="L235" s="22">
        <v>268.16762199999999</v>
      </c>
      <c r="M235" s="22">
        <v>688.60290799999996</v>
      </c>
      <c r="N235" s="22">
        <v>290.966992</v>
      </c>
      <c r="O235" s="22">
        <v>859.07718699999998</v>
      </c>
      <c r="P235" s="112">
        <v>824.26918999999998</v>
      </c>
      <c r="Q235" s="112">
        <v>2931.0938999999998</v>
      </c>
      <c r="R235" s="22"/>
      <c r="S235" s="43">
        <v>9.1490628123513884E-2</v>
      </c>
      <c r="T235" s="43">
        <v>0.23493034733551182</v>
      </c>
      <c r="U235" s="43">
        <v>9.9269079028822663E-2</v>
      </c>
      <c r="V235" s="43">
        <v>0.29309098115212207</v>
      </c>
      <c r="W235" s="43">
        <v>0.28121555232331519</v>
      </c>
      <c r="X235" s="43">
        <v>1</v>
      </c>
    </row>
    <row r="236" spans="2:28">
      <c r="B236" s="322">
        <v>44228</v>
      </c>
      <c r="C236" s="90"/>
      <c r="D236" s="22">
        <v>776.42755499999998</v>
      </c>
      <c r="E236" s="22">
        <v>2936.7472899999998</v>
      </c>
      <c r="F236" s="22">
        <v>3713.1748449999996</v>
      </c>
      <c r="G236" s="72"/>
      <c r="H236" s="91">
        <v>0.20910072576989033</v>
      </c>
      <c r="I236" s="43">
        <v>0.79089927423010975</v>
      </c>
      <c r="J236" s="91">
        <v>1</v>
      </c>
      <c r="K236" s="72"/>
      <c r="L236" s="22">
        <v>389.218886</v>
      </c>
      <c r="M236" s="22">
        <v>566.51923999999997</v>
      </c>
      <c r="N236" s="22">
        <v>330.82171599999998</v>
      </c>
      <c r="O236" s="22">
        <v>831.22370699999999</v>
      </c>
      <c r="P236" s="112">
        <v>818.940741</v>
      </c>
      <c r="Q236" s="112">
        <v>2936.7472899999998</v>
      </c>
      <c r="R236" s="22"/>
      <c r="S236" s="43">
        <v>0.13253400703742541</v>
      </c>
      <c r="T236" s="43">
        <v>0.19290704444644266</v>
      </c>
      <c r="U236" s="43">
        <v>0.11264902401595474</v>
      </c>
      <c r="V236" s="43">
        <v>0.28304229983642892</v>
      </c>
      <c r="W236" s="43">
        <v>0.27885979286968204</v>
      </c>
      <c r="X236" s="43">
        <v>1</v>
      </c>
    </row>
    <row r="237" spans="2:28">
      <c r="B237" s="322">
        <v>44256</v>
      </c>
      <c r="C237" s="90"/>
      <c r="D237" s="22">
        <v>755.88007300000004</v>
      </c>
      <c r="E237" s="22">
        <v>2938.8045750000001</v>
      </c>
      <c r="F237" s="22">
        <v>3694.6846480000004</v>
      </c>
      <c r="G237" s="72"/>
      <c r="H237" s="91">
        <v>0.20458581584470859</v>
      </c>
      <c r="I237" s="43">
        <v>0.7954141841552913</v>
      </c>
      <c r="J237" s="91">
        <v>1</v>
      </c>
      <c r="K237" s="72"/>
      <c r="L237" s="22">
        <v>478.43974200000002</v>
      </c>
      <c r="M237" s="22">
        <v>360.31010300000003</v>
      </c>
      <c r="N237" s="22">
        <v>369.815225</v>
      </c>
      <c r="O237" s="22">
        <v>848.23803399999997</v>
      </c>
      <c r="P237" s="112">
        <v>882.00147200000004</v>
      </c>
      <c r="Q237" s="112">
        <v>2938.8045750000001</v>
      </c>
      <c r="R237" s="22"/>
      <c r="S237" s="43">
        <v>0.16280080209144224</v>
      </c>
      <c r="T237" s="43">
        <v>0.12260430859033898</v>
      </c>
      <c r="U237" s="43">
        <v>0.12583865839394917</v>
      </c>
      <c r="V237" s="43">
        <v>0.28863369861876575</v>
      </c>
      <c r="W237" s="43">
        <v>0.30012253264577826</v>
      </c>
      <c r="X237" s="43">
        <v>1</v>
      </c>
    </row>
    <row r="238" spans="2:28">
      <c r="B238" s="322">
        <v>44287</v>
      </c>
      <c r="C238" s="90"/>
      <c r="D238" s="22">
        <v>756.60021900000004</v>
      </c>
      <c r="E238" s="22">
        <v>2862.5990499999998</v>
      </c>
      <c r="F238" s="22">
        <v>3619.1992689999997</v>
      </c>
      <c r="G238" s="72"/>
      <c r="H238" s="91">
        <v>0.20905182687248164</v>
      </c>
      <c r="I238" s="43">
        <v>0.79094817312751842</v>
      </c>
      <c r="J238" s="91">
        <v>1</v>
      </c>
      <c r="K238" s="72"/>
      <c r="L238" s="22">
        <v>225.10007999999999</v>
      </c>
      <c r="M238" s="22">
        <v>559.69176800000002</v>
      </c>
      <c r="N238" s="22">
        <v>410.18011799999999</v>
      </c>
      <c r="O238" s="22">
        <v>785.80527099999995</v>
      </c>
      <c r="P238" s="112">
        <v>881.75181399999997</v>
      </c>
      <c r="Q238" s="112">
        <v>2862.5990499999998</v>
      </c>
      <c r="R238" s="22"/>
      <c r="S238" s="43">
        <v>7.8634861560510902E-2</v>
      </c>
      <c r="T238" s="43">
        <v>0.19551874301083139</v>
      </c>
      <c r="U238" s="43">
        <v>0.14328940617792771</v>
      </c>
      <c r="V238" s="43">
        <v>0.27450762655706185</v>
      </c>
      <c r="W238" s="43">
        <v>0.30802490974067781</v>
      </c>
      <c r="X238" s="43">
        <v>1</v>
      </c>
    </row>
    <row r="239" spans="2:28">
      <c r="B239" s="322">
        <v>44317</v>
      </c>
      <c r="C239" s="90"/>
      <c r="D239" s="22">
        <v>745.78826000000004</v>
      </c>
      <c r="E239" s="22">
        <v>2903.2999920000002</v>
      </c>
      <c r="F239" s="22">
        <v>3649.0882520000005</v>
      </c>
      <c r="G239" s="72"/>
      <c r="H239" s="91">
        <v>0.20437660272843408</v>
      </c>
      <c r="I239" s="43">
        <v>0.79562339727156584</v>
      </c>
      <c r="J239" s="91">
        <v>1</v>
      </c>
      <c r="K239" s="72"/>
      <c r="L239" s="22">
        <v>329.11564099999998</v>
      </c>
      <c r="M239" s="22">
        <v>471.82231200000001</v>
      </c>
      <c r="N239" s="22">
        <v>509.97121499999997</v>
      </c>
      <c r="O239" s="22">
        <v>710.25125000000003</v>
      </c>
      <c r="P239" s="22">
        <v>882.13957300000004</v>
      </c>
      <c r="Q239" s="22">
        <v>2903.2999920000002</v>
      </c>
      <c r="S239" s="43">
        <v>0.11335915747834299</v>
      </c>
      <c r="T239" s="43">
        <v>0.16251242148592959</v>
      </c>
      <c r="U239" s="43">
        <v>0.17565226342617643</v>
      </c>
      <c r="V239" s="43">
        <v>0.2446358460913742</v>
      </c>
      <c r="W239" s="43">
        <v>0.30384031117374105</v>
      </c>
      <c r="X239" s="43">
        <v>1</v>
      </c>
    </row>
    <row r="240" spans="2:28">
      <c r="B240" s="322">
        <v>44348</v>
      </c>
      <c r="C240" s="90"/>
      <c r="D240" s="22">
        <v>745.85602600000004</v>
      </c>
      <c r="E240" s="22">
        <v>2911.9288019999999</v>
      </c>
      <c r="F240" s="22">
        <v>3657.7848279999998</v>
      </c>
      <c r="G240" s="72"/>
      <c r="H240" s="91">
        <v>0.20390921310913154</v>
      </c>
      <c r="I240" s="43">
        <v>0.79609078689086854</v>
      </c>
      <c r="J240" s="91">
        <v>1</v>
      </c>
      <c r="K240" s="72"/>
      <c r="L240" s="22">
        <v>364.38998600000002</v>
      </c>
      <c r="M240" s="22">
        <v>456.55718100000001</v>
      </c>
      <c r="N240" s="22">
        <v>682.71590600000002</v>
      </c>
      <c r="O240" s="22">
        <v>571.84421699999996</v>
      </c>
      <c r="P240" s="22">
        <v>836.421513</v>
      </c>
      <c r="Q240" s="22">
        <v>2911.9288019999999</v>
      </c>
      <c r="S240" s="43">
        <v>0.12513698334578993</v>
      </c>
      <c r="T240" s="43">
        <v>0.1567885796817638</v>
      </c>
      <c r="U240" s="43">
        <v>0.23445487593346728</v>
      </c>
      <c r="V240" s="43">
        <v>0.19637987598022322</v>
      </c>
      <c r="W240" s="43">
        <v>0.28723968540217076</v>
      </c>
      <c r="X240" s="43">
        <v>1</v>
      </c>
    </row>
    <row r="241" spans="2:26">
      <c r="B241" s="322">
        <v>44378</v>
      </c>
      <c r="C241" s="90"/>
      <c r="D241" s="22">
        <v>748.77783899999997</v>
      </c>
      <c r="E241" s="22">
        <v>3114.9595939999999</v>
      </c>
      <c r="F241" s="22">
        <v>3863.7374329999998</v>
      </c>
      <c r="G241" s="72"/>
      <c r="H241" s="91">
        <v>0.19379625349401947</v>
      </c>
      <c r="I241" s="43">
        <v>0.80620374650598059</v>
      </c>
      <c r="J241" s="91">
        <v>1</v>
      </c>
      <c r="K241" s="72"/>
      <c r="L241" s="22">
        <v>327.46682499999997</v>
      </c>
      <c r="M241" s="22">
        <v>531.512338</v>
      </c>
      <c r="N241" s="22">
        <v>994.47632899999996</v>
      </c>
      <c r="O241" s="22">
        <v>359.02174600000001</v>
      </c>
      <c r="P241" s="22">
        <v>902.48235699999998</v>
      </c>
      <c r="Q241" s="22">
        <v>3114.9595939999999</v>
      </c>
      <c r="S241" s="43">
        <v>0.10512715016617323</v>
      </c>
      <c r="T241" s="43">
        <v>0.17063217738804481</v>
      </c>
      <c r="U241" s="43">
        <v>0.31925817943691759</v>
      </c>
      <c r="V241" s="43">
        <v>0.11525727225853705</v>
      </c>
      <c r="W241" s="43">
        <v>0.28972522107135878</v>
      </c>
      <c r="X241" s="43">
        <v>1</v>
      </c>
    </row>
    <row r="242" spans="2:26">
      <c r="B242" s="322">
        <v>44409</v>
      </c>
      <c r="C242" s="90"/>
      <c r="D242" s="22">
        <v>757.41162099999997</v>
      </c>
      <c r="E242" s="22">
        <v>3132.0337679999998</v>
      </c>
      <c r="F242" s="22">
        <v>3889.4453889999995</v>
      </c>
      <c r="G242" s="72"/>
      <c r="H242" s="91">
        <v>0.19473512165567008</v>
      </c>
      <c r="I242" s="43">
        <v>0.80526487834433003</v>
      </c>
      <c r="J242" s="91">
        <v>1</v>
      </c>
      <c r="K242" s="72"/>
      <c r="L242" s="22">
        <v>277.52645899999999</v>
      </c>
      <c r="M242" s="22">
        <v>694.24772599999994</v>
      </c>
      <c r="N242" s="22">
        <v>878.15003300000001</v>
      </c>
      <c r="O242" s="22">
        <v>428.96772700000002</v>
      </c>
      <c r="P242" s="22">
        <v>852.77849100000003</v>
      </c>
      <c r="Q242" s="22">
        <v>3132.0337679999998</v>
      </c>
      <c r="S242" s="43">
        <v>8.8609025175746453E-2</v>
      </c>
      <c r="T242" s="43">
        <v>0.2216603579096533</v>
      </c>
      <c r="U242" s="43">
        <v>0.28037693653627305</v>
      </c>
      <c r="V242" s="43">
        <v>0.13696139913393171</v>
      </c>
      <c r="W242" s="43">
        <v>0.27227627610942157</v>
      </c>
      <c r="X242" s="43">
        <v>1</v>
      </c>
    </row>
    <row r="243" spans="2:26">
      <c r="B243" s="322">
        <v>44440</v>
      </c>
      <c r="C243" s="90"/>
      <c r="D243" s="22">
        <v>767.53845000000001</v>
      </c>
      <c r="E243" s="22">
        <v>3101.9033359999999</v>
      </c>
      <c r="F243" s="22">
        <v>3869.4417859999999</v>
      </c>
      <c r="G243" s="72"/>
      <c r="H243" s="91">
        <v>0.19835896040018627</v>
      </c>
      <c r="I243" s="43">
        <v>0.8016410395998137</v>
      </c>
      <c r="J243" s="91">
        <v>1</v>
      </c>
      <c r="K243" s="72"/>
      <c r="L243" s="22">
        <v>421.33142800000002</v>
      </c>
      <c r="M243" s="22">
        <v>721.05264399999999</v>
      </c>
      <c r="N243" s="22">
        <v>696.22225100000003</v>
      </c>
      <c r="O243" s="22">
        <v>409.824659</v>
      </c>
      <c r="P243" s="22">
        <v>853.47235499999999</v>
      </c>
      <c r="Q243" s="22">
        <v>3101.9033359999999</v>
      </c>
      <c r="S243" s="43">
        <v>0.13582996707541503</v>
      </c>
      <c r="T243" s="43">
        <v>0.23245490458442836</v>
      </c>
      <c r="U243" s="43">
        <v>0.22445001522768279</v>
      </c>
      <c r="V243" s="43">
        <v>0.13212038371527127</v>
      </c>
      <c r="W243" s="43">
        <v>0.27514472971958531</v>
      </c>
      <c r="X243" s="43">
        <v>1</v>
      </c>
    </row>
    <row r="244" spans="2:26">
      <c r="B244" s="322">
        <v>44470</v>
      </c>
      <c r="C244" s="90"/>
      <c r="D244" s="22">
        <v>767.96973300000002</v>
      </c>
      <c r="E244" s="22">
        <v>2904.2977259999998</v>
      </c>
      <c r="F244" s="22">
        <v>3672.2674589999997</v>
      </c>
      <c r="G244" s="72"/>
      <c r="H244" s="91">
        <v>0.20912685189033778</v>
      </c>
      <c r="I244" s="43">
        <v>0.79087314810966225</v>
      </c>
      <c r="J244" s="91">
        <v>1</v>
      </c>
      <c r="K244" s="72"/>
      <c r="L244" s="22">
        <v>420.937366</v>
      </c>
      <c r="M244" s="22">
        <v>949.32694900000001</v>
      </c>
      <c r="N244" s="22">
        <v>420.47994799999998</v>
      </c>
      <c r="O244" s="22">
        <v>262.02383700000001</v>
      </c>
      <c r="P244" s="22">
        <v>851.32962599999996</v>
      </c>
      <c r="Q244" s="22">
        <v>2904.2977259999998</v>
      </c>
      <c r="S244" s="43">
        <v>0.14493602437231673</v>
      </c>
      <c r="T244" s="43">
        <v>0.32686970777871277</v>
      </c>
      <c r="U244" s="43">
        <v>0.14477852743393294</v>
      </c>
      <c r="V244" s="43">
        <v>9.0219344475016144E-2</v>
      </c>
      <c r="W244" s="43">
        <v>0.29312753247667556</v>
      </c>
      <c r="X244" s="43">
        <v>1</v>
      </c>
    </row>
    <row r="245" spans="2:26">
      <c r="B245" s="322">
        <v>44501</v>
      </c>
      <c r="C245" s="90"/>
      <c r="D245" s="22">
        <v>766.10986200000002</v>
      </c>
      <c r="E245" s="22">
        <v>2836.198167</v>
      </c>
      <c r="F245" s="22">
        <v>3602.3080289999998</v>
      </c>
      <c r="G245" s="72"/>
      <c r="H245" s="91">
        <v>0.21267194693860536</v>
      </c>
      <c r="I245" s="43">
        <v>0.78732805306139475</v>
      </c>
      <c r="J245" s="91">
        <v>1</v>
      </c>
      <c r="K245" s="72"/>
      <c r="L245" s="22">
        <v>467.275665</v>
      </c>
      <c r="M245" s="22">
        <v>790.96784500000001</v>
      </c>
      <c r="N245" s="22">
        <v>447.35748799999999</v>
      </c>
      <c r="O245" s="22">
        <v>278.45594</v>
      </c>
      <c r="P245" s="22">
        <v>852.14122899999995</v>
      </c>
      <c r="Q245" s="22">
        <v>2836.198167</v>
      </c>
      <c r="S245" s="43">
        <v>0.16475423700532982</v>
      </c>
      <c r="T245" s="43">
        <v>0.27888313806952686</v>
      </c>
      <c r="U245" s="43">
        <v>0.15773139310402776</v>
      </c>
      <c r="V245" s="43">
        <v>9.8179296228280796E-2</v>
      </c>
      <c r="W245" s="43">
        <v>0.30045193559283473</v>
      </c>
      <c r="X245" s="43">
        <v>1</v>
      </c>
    </row>
    <row r="246" spans="2:26">
      <c r="B246" s="322">
        <v>44531</v>
      </c>
      <c r="C246" s="90"/>
      <c r="D246" s="22">
        <v>788.31398844</v>
      </c>
      <c r="E246" s="22">
        <v>2873.0634681799997</v>
      </c>
      <c r="F246" s="22">
        <v>3661.37745662</v>
      </c>
      <c r="G246" s="72"/>
      <c r="H246" s="91">
        <v>0.21530530456909841</v>
      </c>
      <c r="I246" s="43">
        <v>0.78469469543090153</v>
      </c>
      <c r="J246" s="91">
        <v>1</v>
      </c>
      <c r="K246" s="72"/>
      <c r="L246" s="22">
        <v>646.28409157999999</v>
      </c>
      <c r="M246" s="22">
        <v>439.82401102999995</v>
      </c>
      <c r="N246" s="22">
        <v>549.86161107999988</v>
      </c>
      <c r="O246" s="22">
        <v>433.06829012999998</v>
      </c>
      <c r="P246" s="22">
        <v>804.02546435999989</v>
      </c>
      <c r="Q246" s="22">
        <v>2873.0634681800002</v>
      </c>
      <c r="S246" s="43">
        <v>0.22494598491741696</v>
      </c>
      <c r="T246" s="43">
        <v>0.15308537938725569</v>
      </c>
      <c r="U246" s="43">
        <v>0.1913851250311295</v>
      </c>
      <c r="V246" s="43">
        <v>0.15073397957488763</v>
      </c>
      <c r="W246" s="43">
        <v>0.27984953108931004</v>
      </c>
      <c r="X246" s="43">
        <v>1</v>
      </c>
    </row>
    <row r="247" spans="2:26">
      <c r="B247" s="322">
        <v>44562</v>
      </c>
      <c r="C247" s="90"/>
      <c r="D247" s="22">
        <v>781.26661899999999</v>
      </c>
      <c r="E247" s="22">
        <v>2709.5082120000002</v>
      </c>
      <c r="F247" s="22">
        <v>3490.7748310000002</v>
      </c>
      <c r="G247" s="72"/>
      <c r="H247" s="91">
        <v>0.22380894123044626</v>
      </c>
      <c r="I247" s="43">
        <v>0.77619105876955374</v>
      </c>
      <c r="J247" s="91">
        <v>1</v>
      </c>
      <c r="K247" s="72"/>
      <c r="L247" s="22">
        <v>366.76284700000002</v>
      </c>
      <c r="M247" s="22">
        <v>439.49597999999997</v>
      </c>
      <c r="N247" s="22">
        <v>524.923948</v>
      </c>
      <c r="O247" s="22">
        <v>582.55484899999999</v>
      </c>
      <c r="P247" s="22">
        <v>795.73463300000003</v>
      </c>
      <c r="Q247" s="22">
        <v>2709.5082120000002</v>
      </c>
      <c r="S247" s="43">
        <v>0.13536140816095818</v>
      </c>
      <c r="T247" s="43">
        <v>0.16220507398853382</v>
      </c>
      <c r="U247" s="43">
        <v>0.19373403102274855</v>
      </c>
      <c r="V247" s="43">
        <v>0.21500390602986663</v>
      </c>
      <c r="W247" s="43">
        <v>0.29368231086210117</v>
      </c>
      <c r="X247" s="43">
        <v>1</v>
      </c>
      <c r="Y247" s="111"/>
      <c r="Z247" s="90"/>
    </row>
    <row r="248" spans="2:26">
      <c r="B248" s="322">
        <v>44593</v>
      </c>
      <c r="C248" s="90"/>
      <c r="D248" s="22">
        <v>780.52576299999998</v>
      </c>
      <c r="E248" s="22">
        <v>2702.1990209999999</v>
      </c>
      <c r="F248" s="22">
        <v>3482.724784</v>
      </c>
      <c r="G248" s="72"/>
      <c r="H248" s="91">
        <v>0.22411353506479081</v>
      </c>
      <c r="I248" s="43">
        <v>0.77588646493520919</v>
      </c>
      <c r="J248" s="91">
        <v>1</v>
      </c>
      <c r="K248" s="72"/>
      <c r="L248" s="22">
        <v>276.26212600000002</v>
      </c>
      <c r="M248" s="22">
        <v>532.64257099999998</v>
      </c>
      <c r="N248" s="22">
        <v>549.271433</v>
      </c>
      <c r="O248" s="22">
        <v>555.80001700000003</v>
      </c>
      <c r="P248" s="22">
        <v>788.22287400000005</v>
      </c>
      <c r="Q248" s="22">
        <v>2702.1990209999999</v>
      </c>
      <c r="S248" s="43">
        <v>0.10223603955631809</v>
      </c>
      <c r="T248" s="43">
        <v>0.19711448596516978</v>
      </c>
      <c r="U248" s="43">
        <v>0.20326831174586529</v>
      </c>
      <c r="V248" s="43">
        <v>0.20568433808192105</v>
      </c>
      <c r="W248" s="43">
        <v>0.29169682465072588</v>
      </c>
      <c r="X248" s="43">
        <v>1</v>
      </c>
    </row>
    <row r="249" spans="2:26">
      <c r="B249" s="322">
        <v>44621</v>
      </c>
      <c r="C249" s="90"/>
      <c r="D249" s="22">
        <v>773.49337396999999</v>
      </c>
      <c r="E249" s="22">
        <v>2784.7734757100002</v>
      </c>
      <c r="F249" s="22">
        <v>3558.2668496800002</v>
      </c>
      <c r="G249" s="72"/>
      <c r="H249" s="91">
        <v>0.21737924856297985</v>
      </c>
      <c r="I249" s="43">
        <v>0.78262075143702015</v>
      </c>
      <c r="J249" s="91">
        <v>1</v>
      </c>
      <c r="K249" s="72"/>
      <c r="L249" s="22">
        <v>388.36244039999997</v>
      </c>
      <c r="M249" s="22">
        <v>538.71884636000004</v>
      </c>
      <c r="N249" s="22">
        <v>442.29584645</v>
      </c>
      <c r="O249" s="22">
        <v>624.78345519000004</v>
      </c>
      <c r="P249" s="22">
        <v>790.59788730999992</v>
      </c>
      <c r="Q249" s="22">
        <v>2784.7734757100002</v>
      </c>
      <c r="S249" s="43">
        <v>0.13945925720259306</v>
      </c>
      <c r="T249" s="43">
        <v>0.19345158629918702</v>
      </c>
      <c r="U249" s="43">
        <v>0.15882650790374722</v>
      </c>
      <c r="V249" s="43">
        <v>0.22435701167065539</v>
      </c>
      <c r="W249" s="43">
        <v>0.28390025048929002</v>
      </c>
      <c r="X249" s="43">
        <v>1</v>
      </c>
    </row>
    <row r="250" spans="2:26">
      <c r="B250" s="322">
        <v>44652</v>
      </c>
      <c r="C250" s="90"/>
      <c r="D250" s="22">
        <v>770.49038453999992</v>
      </c>
      <c r="E250" s="22">
        <v>2739.1972311199997</v>
      </c>
      <c r="F250" s="22">
        <v>3509.6876156599997</v>
      </c>
      <c r="G250" s="72"/>
      <c r="H250" s="91">
        <v>0.2195324681040334</v>
      </c>
      <c r="I250" s="43">
        <v>0.78046753189596663</v>
      </c>
      <c r="J250" s="91">
        <v>1</v>
      </c>
      <c r="K250" s="72"/>
      <c r="L250" s="22">
        <v>365.55506273999998</v>
      </c>
      <c r="M250" s="22">
        <v>694.36070712000003</v>
      </c>
      <c r="N250" s="22">
        <v>299.15485208000007</v>
      </c>
      <c r="O250" s="22">
        <v>591.86723899000003</v>
      </c>
      <c r="P250" s="22">
        <v>788.17236819000004</v>
      </c>
      <c r="Q250" s="22">
        <v>2739.1972311200002</v>
      </c>
      <c r="S250" s="43">
        <v>0.13345335581787668</v>
      </c>
      <c r="T250" s="43">
        <v>0.25349058447904843</v>
      </c>
      <c r="U250" s="43">
        <v>0.10921260020319236</v>
      </c>
      <c r="V250" s="43">
        <v>0.2160732466672354</v>
      </c>
      <c r="W250" s="43">
        <v>0.28773845097227002</v>
      </c>
      <c r="X250" s="43">
        <v>1</v>
      </c>
    </row>
    <row r="251" spans="2:26">
      <c r="B251" s="322">
        <v>44682</v>
      </c>
      <c r="C251" s="90"/>
      <c r="D251" s="22">
        <v>771.84888919000002</v>
      </c>
      <c r="E251" s="22">
        <v>2613.2631091900003</v>
      </c>
      <c r="F251" s="22">
        <v>3385.1119983800004</v>
      </c>
      <c r="G251" s="72"/>
      <c r="H251" s="91">
        <v>0.22801280712702585</v>
      </c>
      <c r="I251" s="43">
        <v>0.77198719287297413</v>
      </c>
      <c r="J251" s="91">
        <v>1</v>
      </c>
      <c r="K251" s="72"/>
      <c r="L251" s="22">
        <v>538.39812742999993</v>
      </c>
      <c r="M251" s="22">
        <v>466.48888209000006</v>
      </c>
      <c r="N251" s="22">
        <v>219.26241505000002</v>
      </c>
      <c r="O251" s="22">
        <v>575.85283808999998</v>
      </c>
      <c r="P251" s="22">
        <v>813.16083652999998</v>
      </c>
      <c r="Q251" s="22">
        <v>2613.2631091900003</v>
      </c>
      <c r="S251" s="43">
        <v>0.2060252278221156</v>
      </c>
      <c r="T251" s="43">
        <v>0.17850819553894504</v>
      </c>
      <c r="U251" s="43">
        <v>8.3903688946943417E-2</v>
      </c>
      <c r="V251" s="43">
        <v>0.22035777265018283</v>
      </c>
      <c r="W251" s="43">
        <v>0.31116684488078394</v>
      </c>
      <c r="X251" s="43">
        <v>1</v>
      </c>
    </row>
    <row r="252" spans="2:26">
      <c r="B252" s="322">
        <v>44713</v>
      </c>
      <c r="C252" s="90"/>
      <c r="D252" s="22">
        <v>802.50333003999992</v>
      </c>
      <c r="E252" s="22">
        <v>2530.99272045</v>
      </c>
      <c r="F252" s="22">
        <v>3333.49605049</v>
      </c>
      <c r="G252" s="72"/>
      <c r="H252" s="91">
        <v>0.24073924729025484</v>
      </c>
      <c r="I252" s="43">
        <v>0.75926075270974513</v>
      </c>
      <c r="J252" s="91">
        <v>1</v>
      </c>
      <c r="K252" s="72"/>
      <c r="L252" s="22">
        <v>374.98171268999999</v>
      </c>
      <c r="M252" s="22">
        <v>458.81209667999997</v>
      </c>
      <c r="N252" s="22">
        <v>434.41633404999999</v>
      </c>
      <c r="O252" s="22">
        <v>521.07810144999996</v>
      </c>
      <c r="P252" s="22">
        <v>741.70447557999989</v>
      </c>
      <c r="Q252" s="22">
        <v>2530.99272045</v>
      </c>
      <c r="S252" s="43">
        <v>0.14815598229904423</v>
      </c>
      <c r="T252" s="43">
        <v>0.18127752520695717</v>
      </c>
      <c r="U252" s="43">
        <v>0.17163871335543099</v>
      </c>
      <c r="V252" s="43">
        <v>0.20587894119164216</v>
      </c>
      <c r="W252" s="43">
        <v>0.29304883794692538</v>
      </c>
      <c r="X252" s="43">
        <v>1</v>
      </c>
    </row>
    <row r="253" spans="2:26">
      <c r="B253" s="322">
        <v>44743</v>
      </c>
      <c r="C253" s="90"/>
      <c r="D253" s="22">
        <v>830.1</v>
      </c>
      <c r="E253" s="22">
        <v>2519.5704411699999</v>
      </c>
      <c r="F253" s="22">
        <v>3350.2843694599997</v>
      </c>
      <c r="G253" s="22"/>
      <c r="H253" s="26">
        <v>0.24795325909122601</v>
      </c>
      <c r="I253" s="26">
        <v>0.7520467409087741</v>
      </c>
      <c r="J253" s="91">
        <v>1</v>
      </c>
      <c r="K253" s="72"/>
      <c r="L253" s="22">
        <v>391.12867708000005</v>
      </c>
      <c r="M253" s="22">
        <v>313.96554707000001</v>
      </c>
      <c r="N253" s="22">
        <v>696.53538937999997</v>
      </c>
      <c r="O253" s="22">
        <v>411.02399186000002</v>
      </c>
      <c r="P253" s="22">
        <v>706.89633577999996</v>
      </c>
      <c r="Q253" s="22">
        <v>2519.5704411699999</v>
      </c>
      <c r="S253" s="43">
        <v>0.15523625404113475</v>
      </c>
      <c r="T253" s="43">
        <v>0.12461074393467066</v>
      </c>
      <c r="U253" s="43">
        <v>0.27645005592959465</v>
      </c>
      <c r="V253" s="43">
        <v>0.16313256622789041</v>
      </c>
      <c r="W253" s="43">
        <v>0.28056224355916087</v>
      </c>
      <c r="X253" s="43">
        <v>1</v>
      </c>
    </row>
    <row r="254" spans="2:26">
      <c r="B254" s="322">
        <v>44774</v>
      </c>
      <c r="C254" s="90"/>
      <c r="D254" s="22">
        <v>811.42739226999993</v>
      </c>
      <c r="E254" s="22">
        <v>2494.0164371599999</v>
      </c>
      <c r="F254" s="22">
        <v>3305.4438294299998</v>
      </c>
      <c r="G254" s="22"/>
      <c r="H254" s="26">
        <v>0.2454821301289288</v>
      </c>
      <c r="I254" s="26">
        <v>0.75451786987107117</v>
      </c>
      <c r="J254" s="91">
        <v>1</v>
      </c>
      <c r="K254" s="72"/>
      <c r="L254" s="22">
        <v>233.58559711000001</v>
      </c>
      <c r="M254" s="22">
        <v>354.33389919999996</v>
      </c>
      <c r="N254" s="22">
        <v>769.83845312999995</v>
      </c>
      <c r="O254" s="22">
        <v>434.33840432000005</v>
      </c>
      <c r="P254" s="22">
        <v>701.8650834</v>
      </c>
      <c r="Q254" s="22">
        <v>2494.0164371599999</v>
      </c>
      <c r="S254" s="43">
        <v>9.3658403220465494E-2</v>
      </c>
      <c r="T254" s="43">
        <v>0.14207360221069312</v>
      </c>
      <c r="U254" s="43">
        <v>0.30867416976875844</v>
      </c>
      <c r="V254" s="43">
        <v>0.17415218193773907</v>
      </c>
      <c r="W254" s="43">
        <v>0.28141959008066186</v>
      </c>
      <c r="X254" s="43">
        <v>1</v>
      </c>
    </row>
    <row r="255" spans="2:26">
      <c r="B255" s="322">
        <v>44805</v>
      </c>
      <c r="C255" s="90"/>
      <c r="D255" s="22">
        <v>785.70239619000006</v>
      </c>
      <c r="E255" s="22">
        <v>2478.42456021</v>
      </c>
      <c r="F255" s="22">
        <v>3264.1269563999999</v>
      </c>
      <c r="G255" s="22"/>
      <c r="H255" s="41">
        <v>0.24070828331277588</v>
      </c>
      <c r="I255" s="41">
        <v>0.75929171668722417</v>
      </c>
      <c r="J255" s="91">
        <v>1</v>
      </c>
      <c r="K255" s="72"/>
      <c r="L255" s="22">
        <v>262.41496175999998</v>
      </c>
      <c r="M255" s="22">
        <v>508.59846851000003</v>
      </c>
      <c r="N255" s="22">
        <v>643.00498481999989</v>
      </c>
      <c r="O255" s="22">
        <v>363.49116323999999</v>
      </c>
      <c r="P255" s="22">
        <v>700.91498188000003</v>
      </c>
      <c r="Q255" s="22">
        <v>2478.42456021</v>
      </c>
      <c r="S255" s="43">
        <v>0.10587974553389885</v>
      </c>
      <c r="T255" s="43">
        <v>0.20521038916226114</v>
      </c>
      <c r="U255" s="43">
        <v>0.25944101553186566</v>
      </c>
      <c r="V255" s="43">
        <v>0.14666218575932807</v>
      </c>
      <c r="W255" s="43">
        <v>0.28280666401264626</v>
      </c>
      <c r="X255" s="43">
        <v>1</v>
      </c>
    </row>
    <row r="256" spans="2:26">
      <c r="B256" s="322">
        <v>44835</v>
      </c>
      <c r="C256" s="90"/>
      <c r="D256" s="163">
        <v>794.88226491</v>
      </c>
      <c r="E256" s="169">
        <v>2484.26147309</v>
      </c>
      <c r="F256" s="11">
        <v>3279.1437379999998</v>
      </c>
      <c r="G256" s="72"/>
      <c r="H256" s="91">
        <v>0.24240543520510965</v>
      </c>
      <c r="I256" s="43">
        <v>0.7575945647948904</v>
      </c>
      <c r="J256" s="91">
        <v>1</v>
      </c>
      <c r="K256" s="72"/>
      <c r="L256" s="22">
        <v>256.04707215999997</v>
      </c>
      <c r="M256" s="22">
        <v>766.68491896</v>
      </c>
      <c r="N256" s="22">
        <v>399.02005101999998</v>
      </c>
      <c r="O256" s="22">
        <v>362.23387940999999</v>
      </c>
      <c r="P256" s="22">
        <v>700.27555153999992</v>
      </c>
      <c r="Q256" s="22">
        <v>2484.26147309</v>
      </c>
      <c r="S256" s="43">
        <v>0.10306768226032215</v>
      </c>
      <c r="T256" s="43">
        <v>0.3086168373437656</v>
      </c>
      <c r="U256" s="43">
        <v>0.16061918414879522</v>
      </c>
      <c r="V256" s="43">
        <v>0.14581149501925916</v>
      </c>
      <c r="W256" s="43">
        <v>0.28188480122785781</v>
      </c>
      <c r="X256" s="43">
        <v>1</v>
      </c>
    </row>
    <row r="257" spans="2:24">
      <c r="B257" s="322">
        <v>44866</v>
      </c>
      <c r="C257" s="90"/>
      <c r="D257" s="163">
        <v>799.48997249000001</v>
      </c>
      <c r="E257" s="169">
        <v>2510.1900609899999</v>
      </c>
      <c r="F257" s="11">
        <v>3309.68003348</v>
      </c>
      <c r="G257" s="72"/>
      <c r="H257" s="91">
        <v>0.24156110693557509</v>
      </c>
      <c r="I257" s="43">
        <v>0.75843889306442491</v>
      </c>
      <c r="J257" s="91">
        <v>1</v>
      </c>
      <c r="K257" s="72"/>
      <c r="L257" s="22">
        <v>435.85215345</v>
      </c>
      <c r="M257" s="22">
        <v>631.73420782999995</v>
      </c>
      <c r="N257" s="22">
        <v>332.04106988999996</v>
      </c>
      <c r="O257" s="22">
        <v>389.01677092999995</v>
      </c>
      <c r="P257" s="22">
        <v>721.54585888999998</v>
      </c>
      <c r="Q257" s="22">
        <v>2510.1900609900003</v>
      </c>
      <c r="S257" s="43">
        <v>0.17363312851223031</v>
      </c>
      <c r="T257" s="43">
        <v>0.25166787871865315</v>
      </c>
      <c r="U257" s="43">
        <v>0.13227726260657946</v>
      </c>
      <c r="V257" s="43">
        <v>0.15497502638368929</v>
      </c>
      <c r="W257" s="43">
        <v>0.28744670377884757</v>
      </c>
      <c r="X257" s="43">
        <v>1</v>
      </c>
    </row>
    <row r="258" spans="2:24">
      <c r="B258" s="322">
        <v>44896</v>
      </c>
      <c r="C258" s="90"/>
      <c r="D258" s="163">
        <v>860.57126845000005</v>
      </c>
      <c r="E258" s="169">
        <v>2478.3316778000003</v>
      </c>
      <c r="F258" s="11">
        <v>3338.9029462500002</v>
      </c>
      <c r="G258" s="72"/>
      <c r="H258" s="91">
        <v>0.25774072571247625</v>
      </c>
      <c r="I258" s="43">
        <v>0.74225927428752381</v>
      </c>
      <c r="J258" s="91">
        <v>1</v>
      </c>
      <c r="K258" s="72"/>
      <c r="L258" s="22">
        <v>508.70606977000006</v>
      </c>
      <c r="M258" s="22">
        <v>458.59837923999999</v>
      </c>
      <c r="N258" s="22">
        <v>360.16145685999999</v>
      </c>
      <c r="O258" s="22">
        <v>446.93304666999995</v>
      </c>
      <c r="P258" s="22">
        <v>703.93272525999998</v>
      </c>
      <c r="Q258" s="22">
        <v>2478.3316777999999</v>
      </c>
      <c r="S258" s="43">
        <v>0.20526149680722935</v>
      </c>
      <c r="T258" s="43">
        <v>0.18504318180974672</v>
      </c>
      <c r="U258" s="43">
        <v>0.1453241549895021</v>
      </c>
      <c r="V258" s="43">
        <v>0.18033625227545805</v>
      </c>
      <c r="W258" s="43">
        <v>0.28403491411806381</v>
      </c>
      <c r="X258" s="43">
        <v>1</v>
      </c>
    </row>
    <row r="259" spans="2:24">
      <c r="B259" s="322">
        <v>44927</v>
      </c>
      <c r="C259" s="90"/>
      <c r="D259" s="163">
        <v>796.17721548999998</v>
      </c>
      <c r="E259" s="169">
        <v>2479.8463886300001</v>
      </c>
      <c r="F259" s="11">
        <v>3276.0236041200001</v>
      </c>
      <c r="G259" s="72"/>
      <c r="H259" s="91">
        <v>0.24303158697901622</v>
      </c>
      <c r="I259" s="43">
        <v>0.75696841302098383</v>
      </c>
      <c r="J259" s="91">
        <v>1</v>
      </c>
      <c r="K259" s="72"/>
      <c r="L259" s="22">
        <v>367.77135543000003</v>
      </c>
      <c r="M259" s="22">
        <v>364.08657023000001</v>
      </c>
      <c r="N259" s="22">
        <v>594.64384192999989</v>
      </c>
      <c r="O259" s="22">
        <v>533.96940276999999</v>
      </c>
      <c r="P259" s="22">
        <v>619.37521827</v>
      </c>
      <c r="Q259" s="22">
        <v>2479.8463886300001</v>
      </c>
      <c r="S259" s="43">
        <v>0.14830408734840089</v>
      </c>
      <c r="T259" s="43">
        <v>0.14681819482824535</v>
      </c>
      <c r="U259" s="43">
        <v>0.23979059535962347</v>
      </c>
      <c r="V259" s="43">
        <v>0.21532358020973763</v>
      </c>
      <c r="W259" s="43">
        <v>0.24976354225399261</v>
      </c>
      <c r="X259" s="43">
        <v>1</v>
      </c>
    </row>
    <row r="260" spans="2:24">
      <c r="B260" s="322">
        <v>44958</v>
      </c>
      <c r="C260" s="90"/>
      <c r="D260" s="163">
        <v>794.78218333000007</v>
      </c>
      <c r="E260" s="169">
        <v>2482.9020643200001</v>
      </c>
      <c r="F260" s="11">
        <v>3277.6842476500001</v>
      </c>
      <c r="G260" s="72"/>
      <c r="H260" s="91">
        <v>0.2424828394924968</v>
      </c>
      <c r="I260" s="43">
        <v>0.75751716050750328</v>
      </c>
      <c r="J260" s="91">
        <v>1</v>
      </c>
      <c r="K260" s="72"/>
      <c r="L260" s="22">
        <v>361.06253792000001</v>
      </c>
      <c r="M260" s="22">
        <v>311.09417404000004</v>
      </c>
      <c r="N260" s="22">
        <v>638.48665313000004</v>
      </c>
      <c r="O260" s="22">
        <v>738.03371798000001</v>
      </c>
      <c r="P260" s="22">
        <v>434.22498124999998</v>
      </c>
      <c r="Q260" s="22">
        <v>2482.9020643200001</v>
      </c>
      <c r="S260" s="43">
        <v>0.14541956491501218</v>
      </c>
      <c r="T260" s="43">
        <v>0.12529458109142147</v>
      </c>
      <c r="U260" s="43">
        <v>0.25715337801890481</v>
      </c>
      <c r="V260" s="43">
        <v>0.29724640717237777</v>
      </c>
      <c r="W260" s="43">
        <v>0.17488606880228377</v>
      </c>
      <c r="X260" s="43">
        <v>1</v>
      </c>
    </row>
    <row r="261" spans="2:24">
      <c r="B261" s="322">
        <v>44986</v>
      </c>
      <c r="C261" s="90"/>
      <c r="D261" s="163">
        <v>797.10482845000001</v>
      </c>
      <c r="E261" s="169">
        <v>2492.46788935</v>
      </c>
      <c r="F261" s="11">
        <v>3289.5727177999997</v>
      </c>
      <c r="G261" s="72"/>
      <c r="H261" s="91">
        <v>0.24231257273530885</v>
      </c>
      <c r="I261" s="43">
        <v>0.75768742726469118</v>
      </c>
      <c r="J261" s="91">
        <v>1</v>
      </c>
      <c r="K261" s="72"/>
      <c r="L261" s="22">
        <v>263.26896240999997</v>
      </c>
      <c r="M261" s="22">
        <v>408.24788394000001</v>
      </c>
      <c r="N261" s="22">
        <v>620.04258104999997</v>
      </c>
      <c r="O261" s="22">
        <v>1006.9941224500001</v>
      </c>
      <c r="P261" s="22">
        <v>193.91433950000001</v>
      </c>
      <c r="Q261" s="22">
        <v>2492.46788935</v>
      </c>
      <c r="S261" s="43">
        <v>0.10562581910680373</v>
      </c>
      <c r="T261" s="43">
        <v>0.16379263527702467</v>
      </c>
      <c r="U261" s="43">
        <v>0.24876652722362583</v>
      </c>
      <c r="V261" s="43">
        <v>0.40401488290090259</v>
      </c>
      <c r="W261" s="43">
        <v>7.7800135491643232E-2</v>
      </c>
      <c r="X261" s="43">
        <v>1</v>
      </c>
    </row>
    <row r="262" spans="2:24">
      <c r="B262" s="322">
        <v>45017</v>
      </c>
      <c r="C262" s="90"/>
      <c r="D262" s="163">
        <v>828.89151908000008</v>
      </c>
      <c r="E262" s="169">
        <v>2519.2233194999999</v>
      </c>
      <c r="F262" s="11">
        <v>3348.1148385799997</v>
      </c>
      <c r="G262" s="72"/>
      <c r="H262" s="91">
        <v>0.24756962023188817</v>
      </c>
      <c r="I262" s="43">
        <v>0.75243037976811189</v>
      </c>
      <c r="J262" s="91">
        <v>1</v>
      </c>
      <c r="K262" s="72"/>
      <c r="L262" s="22">
        <v>260.84229105000003</v>
      </c>
      <c r="M262" s="22">
        <v>634.26864034000005</v>
      </c>
      <c r="N262" s="22">
        <v>390.64254863000002</v>
      </c>
      <c r="O262" s="22">
        <v>1009.2688915399999</v>
      </c>
      <c r="P262" s="22">
        <v>224.19794794000001</v>
      </c>
      <c r="Q262" s="22">
        <v>2519.2233194999999</v>
      </c>
      <c r="S262" s="43">
        <v>0.10354075759419788</v>
      </c>
      <c r="T262" s="43">
        <v>0.25177150252240671</v>
      </c>
      <c r="U262" s="43">
        <v>0.15506467632553209</v>
      </c>
      <c r="V262" s="43">
        <v>0.40062700425475317</v>
      </c>
      <c r="W262" s="43">
        <v>8.8994868459894003E-2</v>
      </c>
      <c r="X262" s="43">
        <v>1</v>
      </c>
    </row>
    <row r="263" spans="2:24">
      <c r="B263" s="322">
        <v>45047</v>
      </c>
      <c r="C263" s="90"/>
      <c r="D263" s="163">
        <v>802.42020360000004</v>
      </c>
      <c r="E263" s="169">
        <v>2525.4166948299999</v>
      </c>
      <c r="F263" s="11">
        <v>3327.83689843</v>
      </c>
      <c r="G263" s="72"/>
      <c r="H263" s="91">
        <v>0.24112365722567838</v>
      </c>
      <c r="I263" s="43">
        <v>0.75887634277432159</v>
      </c>
      <c r="J263" s="91">
        <v>1</v>
      </c>
      <c r="K263" s="72"/>
      <c r="L263" s="22">
        <v>287.02636103000003</v>
      </c>
      <c r="M263" s="22">
        <v>647.2513178800001</v>
      </c>
      <c r="N263" s="22">
        <v>400.28109133000004</v>
      </c>
      <c r="O263" s="22">
        <v>1017.1074168399999</v>
      </c>
      <c r="P263" s="22">
        <v>173.75050775</v>
      </c>
      <c r="Q263" s="22">
        <v>2525.4166948299999</v>
      </c>
      <c r="S263" s="43">
        <v>0.11365505012206369</v>
      </c>
      <c r="T263" s="43">
        <v>0.25629485985621486</v>
      </c>
      <c r="U263" s="43">
        <v>0.15850100783345983</v>
      </c>
      <c r="V263" s="43">
        <v>0.40274835393391079</v>
      </c>
      <c r="W263" s="43">
        <v>6.8800728254350962E-2</v>
      </c>
      <c r="X263" s="43">
        <v>1</v>
      </c>
    </row>
    <row r="264" spans="2:24">
      <c r="B264" s="322">
        <v>45078</v>
      </c>
      <c r="C264" s="90"/>
      <c r="D264" s="163">
        <v>791.43114695000008</v>
      </c>
      <c r="E264" s="169">
        <v>2491.6681927</v>
      </c>
      <c r="F264" s="11">
        <v>3283.0993396499998</v>
      </c>
      <c r="G264" s="72"/>
      <c r="H264" s="91">
        <v>0.24106219918230434</v>
      </c>
      <c r="I264" s="43">
        <v>0.75893780081769568</v>
      </c>
      <c r="J264" s="91">
        <v>1</v>
      </c>
      <c r="K264" s="72"/>
      <c r="L264" s="22">
        <v>482.1284473</v>
      </c>
      <c r="M264" s="22">
        <v>456.91441552999999</v>
      </c>
      <c r="N264" s="22">
        <v>455.75768232999991</v>
      </c>
      <c r="O264" s="22">
        <v>953.13628654000013</v>
      </c>
      <c r="P264" s="22">
        <v>143.73136099999999</v>
      </c>
      <c r="Q264" s="22">
        <v>2491.6681927</v>
      </c>
      <c r="S264" s="43">
        <v>0.19349624830164891</v>
      </c>
      <c r="T264" s="43">
        <v>0.18337691064510572</v>
      </c>
      <c r="U264" s="43">
        <v>0.18291267018026813</v>
      </c>
      <c r="V264" s="43">
        <v>0.38252937904511708</v>
      </c>
      <c r="W264" s="43">
        <v>5.7684791827860134E-2</v>
      </c>
      <c r="X264" s="43">
        <v>1</v>
      </c>
    </row>
    <row r="265" spans="2:24">
      <c r="B265" s="322">
        <v>45108</v>
      </c>
      <c r="C265" s="90"/>
      <c r="D265" s="163">
        <v>784.51928328999998</v>
      </c>
      <c r="E265" s="169">
        <v>2480.6724505799998</v>
      </c>
      <c r="F265" s="11">
        <v>3265.1917338699996</v>
      </c>
      <c r="G265" s="72"/>
      <c r="H265" s="91">
        <v>0.24026744743720305</v>
      </c>
      <c r="I265" s="43">
        <v>0.75973255256279704</v>
      </c>
      <c r="J265" s="91">
        <v>1</v>
      </c>
      <c r="K265" s="72"/>
      <c r="L265" s="22">
        <v>326.42686837999997</v>
      </c>
      <c r="M265" s="22">
        <v>407.33143401000001</v>
      </c>
      <c r="N265" s="22">
        <v>680.78756547</v>
      </c>
      <c r="O265" s="22">
        <v>954.41674040000009</v>
      </c>
      <c r="P265" s="22">
        <v>111.70984231999999</v>
      </c>
      <c r="Q265" s="22">
        <v>2480.6724505799998</v>
      </c>
      <c r="S265" s="43">
        <v>0.1315880572236286</v>
      </c>
      <c r="T265" s="43">
        <v>0.16420202268734144</v>
      </c>
      <c r="U265" s="43">
        <v>0.27443670175432744</v>
      </c>
      <c r="V265" s="43">
        <v>0.38474113749957206</v>
      </c>
      <c r="W265" s="43">
        <v>4.5032080835130571E-2</v>
      </c>
      <c r="X265" s="43">
        <v>1</v>
      </c>
    </row>
    <row r="266" spans="2:24">
      <c r="B266" s="322">
        <v>45139</v>
      </c>
      <c r="C266" s="90"/>
      <c r="D266" s="163">
        <v>791.05936460999999</v>
      </c>
      <c r="E266" s="169">
        <v>2492.34624287</v>
      </c>
      <c r="F266" s="11">
        <v>3283.4056074800001</v>
      </c>
      <c r="G266" s="72"/>
      <c r="H266" s="91">
        <v>0.24092648279818671</v>
      </c>
      <c r="I266" s="43">
        <v>0.75907351720181326</v>
      </c>
      <c r="J266" s="91">
        <v>1</v>
      </c>
      <c r="K266" s="72"/>
      <c r="L266" s="22">
        <v>302.40871823000003</v>
      </c>
      <c r="M266" s="22">
        <v>463.68824758</v>
      </c>
      <c r="N266" s="22">
        <v>903.80789241000014</v>
      </c>
      <c r="O266" s="22">
        <v>736.09875</v>
      </c>
      <c r="P266" s="22">
        <v>86.342634650000008</v>
      </c>
      <c r="Q266" s="22">
        <v>2492.34624287</v>
      </c>
      <c r="S266" s="43">
        <v>0.12133495460155998</v>
      </c>
      <c r="T266" s="43">
        <v>0.1860448759503219</v>
      </c>
      <c r="U266" s="43">
        <v>0.3626333600299621</v>
      </c>
      <c r="V266" s="43">
        <v>0.29534369556629642</v>
      </c>
      <c r="W266" s="43">
        <v>3.4643113851859635E-2</v>
      </c>
      <c r="X266" s="43">
        <v>1</v>
      </c>
    </row>
    <row r="267" spans="2:24">
      <c r="B267" s="322">
        <v>45170</v>
      </c>
      <c r="C267" s="90"/>
      <c r="D267" s="163">
        <v>777.69990467999992</v>
      </c>
      <c r="E267" s="169">
        <v>2505.7721950500004</v>
      </c>
      <c r="F267" s="11">
        <v>3283.4720997300001</v>
      </c>
      <c r="G267" s="72"/>
      <c r="H267" s="91">
        <v>0.23685290480889123</v>
      </c>
      <c r="I267" s="43">
        <v>0.76314709519110879</v>
      </c>
      <c r="J267" s="91">
        <v>1</v>
      </c>
      <c r="K267" s="72"/>
      <c r="L267" s="22">
        <v>302.61542270000001</v>
      </c>
      <c r="M267" s="22">
        <v>529.95111700999996</v>
      </c>
      <c r="N267" s="22">
        <v>1103.6544429100002</v>
      </c>
      <c r="O267" s="22">
        <v>505.52867433999995</v>
      </c>
      <c r="P267" s="22">
        <v>64.022538089999998</v>
      </c>
      <c r="Q267" s="22">
        <v>2505.7721950500004</v>
      </c>
      <c r="S267" s="43">
        <v>0.12076733204151528</v>
      </c>
      <c r="T267" s="43">
        <v>0.2114921372568847</v>
      </c>
      <c r="U267" s="43">
        <v>0.44044484374525422</v>
      </c>
      <c r="V267" s="43">
        <v>0.20174566360766591</v>
      </c>
      <c r="W267" s="43">
        <v>2.5550023348679743E-2</v>
      </c>
      <c r="X267" s="43">
        <v>1</v>
      </c>
    </row>
    <row r="268" spans="2:24">
      <c r="B268" s="322">
        <v>45200</v>
      </c>
      <c r="C268" s="90"/>
      <c r="D268" s="163">
        <v>762.44193889999997</v>
      </c>
      <c r="E268" s="169">
        <v>2469.0721357900002</v>
      </c>
      <c r="F268" s="11">
        <v>3231.5140746900001</v>
      </c>
      <c r="G268" s="72"/>
      <c r="H268" s="91">
        <v>0.23593953833332482</v>
      </c>
      <c r="I268" s="43">
        <v>0.76406046166667518</v>
      </c>
      <c r="J268" s="91">
        <v>1</v>
      </c>
      <c r="K268" s="72"/>
      <c r="L268" s="22">
        <v>376.00005506999997</v>
      </c>
      <c r="M268" s="22">
        <v>661.74256423999998</v>
      </c>
      <c r="N268" s="22">
        <v>931.06700203000003</v>
      </c>
      <c r="O268" s="22">
        <v>436.22264535999994</v>
      </c>
      <c r="P268" s="22">
        <v>64.004868090000002</v>
      </c>
      <c r="Q268" s="22">
        <v>2469.0721357900002</v>
      </c>
      <c r="S268" s="43">
        <v>0.15228394894574257</v>
      </c>
      <c r="T268" s="43">
        <v>0.26801264922471368</v>
      </c>
      <c r="U268" s="43">
        <v>0.37709185913764215</v>
      </c>
      <c r="V268" s="43">
        <v>0.17667472692952604</v>
      </c>
      <c r="W268" s="43">
        <v>2.5922639991853097E-2</v>
      </c>
      <c r="X268" s="43">
        <v>1</v>
      </c>
    </row>
    <row r="269" spans="2:24">
      <c r="B269" s="322">
        <v>45231</v>
      </c>
      <c r="C269" s="90"/>
      <c r="D269" s="163">
        <v>734.20421647000001</v>
      </c>
      <c r="E269" s="169">
        <v>2452.26982073</v>
      </c>
      <c r="F269" s="11">
        <v>3186.4740372000001</v>
      </c>
      <c r="G269" s="72"/>
      <c r="H269" s="91">
        <v>0.23041274082218968</v>
      </c>
      <c r="I269" s="43">
        <v>0.76958725917781023</v>
      </c>
      <c r="J269" s="91">
        <v>1</v>
      </c>
      <c r="K269" s="72"/>
      <c r="L269" s="22">
        <v>354.45508053999998</v>
      </c>
      <c r="M269" s="22">
        <v>880.15334790999998</v>
      </c>
      <c r="N269" s="22">
        <v>691.81236678999994</v>
      </c>
      <c r="O269" s="22">
        <v>461.03169135000002</v>
      </c>
      <c r="P269" s="22">
        <v>64.81733414</v>
      </c>
      <c r="Q269" s="22">
        <v>2452.26982073</v>
      </c>
      <c r="S269" s="43">
        <v>0.14454163140762569</v>
      </c>
      <c r="T269" s="43">
        <v>0.3589137461423364</v>
      </c>
      <c r="U269" s="43">
        <v>0.28211103074459354</v>
      </c>
      <c r="V269" s="43">
        <v>0.18800202467637045</v>
      </c>
      <c r="W269" s="43">
        <v>2.6431567029073889E-2</v>
      </c>
      <c r="X269" s="43">
        <v>1</v>
      </c>
    </row>
    <row r="270" spans="2:24">
      <c r="B270" s="322">
        <v>45261</v>
      </c>
      <c r="C270" s="90"/>
      <c r="D270" s="163">
        <v>758.72826685999996</v>
      </c>
      <c r="E270" s="163">
        <v>2493.84156936</v>
      </c>
      <c r="F270" s="163">
        <v>3252.5698362200001</v>
      </c>
      <c r="G270" s="72"/>
      <c r="H270" s="91">
        <v>0.23327040004212854</v>
      </c>
      <c r="I270" s="91">
        <v>0.76672959995787138</v>
      </c>
      <c r="J270" s="91">
        <v>1</v>
      </c>
      <c r="K270" s="72"/>
      <c r="L270" s="22">
        <v>517.38343516999998</v>
      </c>
      <c r="M270" s="22">
        <v>1007.3691704400001</v>
      </c>
      <c r="N270" s="22">
        <v>477.43512748000001</v>
      </c>
      <c r="O270" s="22">
        <v>433.35769981999999</v>
      </c>
      <c r="P270" s="22">
        <v>58.296136450000006</v>
      </c>
      <c r="Q270" s="22">
        <v>2493.84156936</v>
      </c>
      <c r="R270" s="72"/>
      <c r="S270" s="7">
        <v>0.20746443620425223</v>
      </c>
      <c r="T270" s="7">
        <v>0.40394272948883575</v>
      </c>
      <c r="U270" s="7">
        <v>0.19144565290189033</v>
      </c>
      <c r="V270" s="7">
        <v>0.17377114294041282</v>
      </c>
      <c r="W270" s="7">
        <v>2.3376038464608909E-2</v>
      </c>
      <c r="X270" s="7">
        <v>1</v>
      </c>
    </row>
    <row r="271" spans="2:24">
      <c r="B271" s="322">
        <v>45292</v>
      </c>
      <c r="C271" s="90"/>
      <c r="D271" s="163">
        <v>722.95021125999995</v>
      </c>
      <c r="E271" s="163">
        <v>2305.9118028000003</v>
      </c>
      <c r="F271" s="163">
        <v>3028.8620140600001</v>
      </c>
      <c r="G271" s="72"/>
      <c r="H271" s="91">
        <v>0.23868707385944282</v>
      </c>
      <c r="I271" s="91">
        <v>0.76131292614055723</v>
      </c>
      <c r="J271" s="91">
        <v>1</v>
      </c>
      <c r="K271" s="72"/>
      <c r="L271" s="22">
        <v>352.53513444999999</v>
      </c>
      <c r="M271" s="22">
        <v>580.27003718000003</v>
      </c>
      <c r="N271" s="22">
        <v>578.75681638000003</v>
      </c>
      <c r="O271" s="22">
        <v>428.93182632000003</v>
      </c>
      <c r="P271" s="22">
        <v>365.41798847000001</v>
      </c>
      <c r="Q271" s="22">
        <v>2305.9118028000003</v>
      </c>
      <c r="R271" s="72"/>
      <c r="S271" s="7">
        <v>0.1528831822717274</v>
      </c>
      <c r="T271" s="7">
        <v>0.25164450629698643</v>
      </c>
      <c r="U271" s="7">
        <v>0.25098827096389065</v>
      </c>
      <c r="V271" s="7">
        <v>0.18601397755072888</v>
      </c>
      <c r="W271" s="7">
        <v>0.15847006291666654</v>
      </c>
      <c r="X271" s="7">
        <v>1</v>
      </c>
    </row>
    <row r="272" spans="2:24">
      <c r="B272" s="322">
        <v>45323</v>
      </c>
      <c r="C272" s="90"/>
      <c r="D272" s="163">
        <v>743.02817048999998</v>
      </c>
      <c r="E272" s="163">
        <v>2305.5625041999997</v>
      </c>
      <c r="F272" s="163">
        <v>3048.5906746899996</v>
      </c>
      <c r="G272" s="72"/>
      <c r="H272" s="91">
        <v>0.24372841413534663</v>
      </c>
      <c r="I272" s="91">
        <v>0.75627158586465337</v>
      </c>
      <c r="J272" s="91">
        <v>1</v>
      </c>
      <c r="K272" s="72"/>
      <c r="L272" s="22">
        <v>397.97678087000003</v>
      </c>
      <c r="M272" s="22">
        <v>492.70528956999999</v>
      </c>
      <c r="N272" s="22">
        <v>516.18735820000006</v>
      </c>
      <c r="O272" s="22">
        <v>512.86301406000007</v>
      </c>
      <c r="P272" s="22">
        <v>385.8300615</v>
      </c>
      <c r="Q272" s="22">
        <v>2305.5625041999997</v>
      </c>
      <c r="R272" s="72"/>
      <c r="S272" s="7">
        <v>0.17261591483423816</v>
      </c>
      <c r="T272" s="7">
        <v>0.21370285501800454</v>
      </c>
      <c r="U272" s="7">
        <v>0.22388781794450219</v>
      </c>
      <c r="V272" s="7">
        <v>0.22244593808483926</v>
      </c>
      <c r="W272" s="7">
        <v>0.16734747411841608</v>
      </c>
      <c r="X272" s="7">
        <v>1</v>
      </c>
    </row>
    <row r="273" spans="2:24">
      <c r="B273" s="322">
        <v>45352</v>
      </c>
      <c r="C273" s="90"/>
      <c r="D273" s="163">
        <v>731.94765637</v>
      </c>
      <c r="E273" s="163">
        <v>2254.3905486899998</v>
      </c>
      <c r="F273" s="163">
        <v>2986.3382050599998</v>
      </c>
      <c r="G273" s="72"/>
      <c r="H273" s="91">
        <v>0.24509871491775465</v>
      </c>
      <c r="I273" s="91">
        <v>0.75490128508224541</v>
      </c>
      <c r="J273" s="91">
        <v>1</v>
      </c>
      <c r="K273" s="72"/>
      <c r="L273" s="22">
        <v>368.84689764000001</v>
      </c>
      <c r="M273" s="22">
        <v>491.79183760000001</v>
      </c>
      <c r="N273" s="22">
        <v>503.93402892</v>
      </c>
      <c r="O273" s="22">
        <v>524.12763316999997</v>
      </c>
      <c r="P273" s="22">
        <v>365.69015136000002</v>
      </c>
      <c r="Q273" s="22">
        <v>2254.3905486899998</v>
      </c>
      <c r="R273" s="72"/>
      <c r="S273" s="7">
        <v>0.16361268807409288</v>
      </c>
      <c r="T273" s="7">
        <v>0.21814846495243451</v>
      </c>
      <c r="U273" s="7">
        <v>0.22353448439216986</v>
      </c>
      <c r="V273" s="7">
        <v>0.23249194043798863</v>
      </c>
      <c r="W273" s="7">
        <v>0.16221242214331422</v>
      </c>
      <c r="X273" s="7">
        <v>1</v>
      </c>
    </row>
    <row r="274" spans="2:24">
      <c r="B274" s="322">
        <v>45383</v>
      </c>
      <c r="C274" s="90"/>
      <c r="D274" s="163">
        <v>738.58476546000009</v>
      </c>
      <c r="E274" s="163">
        <v>2281.1119047399998</v>
      </c>
      <c r="F274" s="163">
        <v>3019.6966702</v>
      </c>
      <c r="G274" s="72"/>
      <c r="H274" s="91">
        <v>0.24458905848019571</v>
      </c>
      <c r="I274" s="91">
        <v>0.75541094151980426</v>
      </c>
      <c r="J274" s="91">
        <v>1</v>
      </c>
      <c r="K274" s="72"/>
      <c r="L274" s="22">
        <v>371.15279277999997</v>
      </c>
      <c r="M274" s="22">
        <v>554.75174891000006</v>
      </c>
      <c r="N274" s="22">
        <v>339.64637662000001</v>
      </c>
      <c r="O274" s="22">
        <v>630.92998706000003</v>
      </c>
      <c r="P274" s="22">
        <v>384.63099936999998</v>
      </c>
      <c r="Q274" s="22">
        <v>2281.1119047399998</v>
      </c>
      <c r="R274" s="72"/>
      <c r="S274" s="7">
        <v>0.16270696409447033</v>
      </c>
      <c r="T274" s="7">
        <v>0.24319357053779894</v>
      </c>
      <c r="U274" s="7">
        <v>0.14889509625294459</v>
      </c>
      <c r="V274" s="7">
        <v>0.27658879239942996</v>
      </c>
      <c r="W274" s="7">
        <v>0.16861557671535632</v>
      </c>
      <c r="X274" s="7">
        <v>1</v>
      </c>
    </row>
    <row r="275" spans="2:24">
      <c r="B275" s="322">
        <v>45413</v>
      </c>
      <c r="C275" s="90"/>
      <c r="D275" s="163">
        <v>753.08618065999997</v>
      </c>
      <c r="E275" s="163">
        <v>2303.05055313</v>
      </c>
      <c r="F275" s="163">
        <v>3056.1367337900001</v>
      </c>
      <c r="G275" s="72"/>
      <c r="H275" s="91">
        <v>0.24641769863682667</v>
      </c>
      <c r="I275" s="91">
        <v>0.75358230136317328</v>
      </c>
      <c r="J275" s="91">
        <v>1</v>
      </c>
      <c r="K275" s="72"/>
      <c r="L275" s="22">
        <v>294.37289627999996</v>
      </c>
      <c r="M275" s="22">
        <v>504.96388846999997</v>
      </c>
      <c r="N275" s="22">
        <v>380.74964358000005</v>
      </c>
      <c r="O275" s="22">
        <v>717.08373981000011</v>
      </c>
      <c r="P275" s="163">
        <v>405.88038498999998</v>
      </c>
      <c r="Q275" s="22">
        <v>2303.05055313</v>
      </c>
      <c r="R275" s="72"/>
      <c r="S275" s="7">
        <v>0.12781868634187274</v>
      </c>
      <c r="T275" s="7">
        <v>0.21925870788364599</v>
      </c>
      <c r="U275" s="7">
        <v>0.16532404947105298</v>
      </c>
      <c r="V275" s="7">
        <v>0.31136257032457898</v>
      </c>
      <c r="W275" s="7">
        <v>0.17623598597884937</v>
      </c>
      <c r="X275" s="7">
        <v>1</v>
      </c>
    </row>
    <row r="276" spans="2:24">
      <c r="B276" s="322">
        <v>45444</v>
      </c>
      <c r="C276" s="90"/>
      <c r="D276" s="163">
        <v>763.95607537000001</v>
      </c>
      <c r="E276" s="163">
        <v>1986.4344286300002</v>
      </c>
      <c r="F276" s="163">
        <v>2750.390504</v>
      </c>
      <c r="G276" s="72"/>
      <c r="H276" s="91">
        <v>0.27776276650859177</v>
      </c>
      <c r="I276" s="91">
        <v>0.72223723349140834</v>
      </c>
      <c r="J276" s="91">
        <v>1</v>
      </c>
      <c r="K276" s="72"/>
      <c r="L276" s="22">
        <v>347.84346396999996</v>
      </c>
      <c r="M276" s="22">
        <v>458.02626880000003</v>
      </c>
      <c r="N276" s="22">
        <v>370.01766947000004</v>
      </c>
      <c r="O276" s="22">
        <v>804.97174387999996</v>
      </c>
      <c r="P276" s="163">
        <v>5.5752825100000001</v>
      </c>
      <c r="Q276" s="22">
        <v>1986.4344286300002</v>
      </c>
      <c r="R276" s="72"/>
      <c r="S276" s="7">
        <v>0.17510946193673249</v>
      </c>
      <c r="T276" s="7">
        <v>0.23057708938114338</v>
      </c>
      <c r="U276" s="7">
        <v>0.1862722796871745</v>
      </c>
      <c r="V276" s="7">
        <v>0.40523449064219608</v>
      </c>
      <c r="W276" s="7">
        <v>2.8066783527534553E-3</v>
      </c>
      <c r="X276" s="7">
        <v>1</v>
      </c>
    </row>
    <row r="277" spans="2:24">
      <c r="B277" s="322">
        <v>45474</v>
      </c>
      <c r="C277" s="90"/>
      <c r="D277" s="163">
        <v>776.05809074000001</v>
      </c>
      <c r="E277" s="163">
        <v>1990.27442621</v>
      </c>
      <c r="F277" s="163">
        <v>2766.3325169499999</v>
      </c>
      <c r="G277" s="72"/>
      <c r="H277" s="91">
        <v>0.28053680675945541</v>
      </c>
      <c r="I277" s="91">
        <v>0.71946319324054464</v>
      </c>
      <c r="J277" s="91">
        <v>1</v>
      </c>
      <c r="K277" s="72"/>
      <c r="L277" s="163">
        <v>233.98549156999999</v>
      </c>
      <c r="M277" s="22">
        <v>389.59434763000002</v>
      </c>
      <c r="N277" s="22">
        <v>536.37071257000002</v>
      </c>
      <c r="O277" s="22">
        <v>824.17309577000015</v>
      </c>
      <c r="P277" s="163">
        <v>6.0506786699999999</v>
      </c>
      <c r="Q277" s="22">
        <v>1990.27442621</v>
      </c>
      <c r="R277" s="72"/>
      <c r="S277" s="7">
        <v>0.11756443658655114</v>
      </c>
      <c r="T277" s="7">
        <v>0.19574905977759507</v>
      </c>
      <c r="U277" s="7">
        <v>0.26949585720768632</v>
      </c>
      <c r="V277" s="7">
        <v>0.41410022905205091</v>
      </c>
      <c r="W277" s="7">
        <v>3.0401228043320967E-3</v>
      </c>
      <c r="X277" s="7">
        <v>1</v>
      </c>
    </row>
    <row r="278" spans="2:24">
      <c r="B278" s="322">
        <v>45505</v>
      </c>
      <c r="C278" s="90"/>
      <c r="D278" s="163">
        <v>785.51748276000001</v>
      </c>
      <c r="E278" s="163">
        <v>2005.8020666500001</v>
      </c>
      <c r="F278" s="163">
        <v>2791.31954941</v>
      </c>
      <c r="G278" s="72"/>
      <c r="H278" s="91">
        <v>0.28141438801803775</v>
      </c>
      <c r="I278" s="91">
        <v>0.71858561198196236</v>
      </c>
      <c r="J278" s="91">
        <v>1</v>
      </c>
      <c r="K278" s="72"/>
      <c r="L278" s="163">
        <v>317.71953467999998</v>
      </c>
      <c r="M278" s="22">
        <v>331.06904079000003</v>
      </c>
      <c r="N278" s="22">
        <v>625.38450469000009</v>
      </c>
      <c r="O278" s="22">
        <v>718.92197771999997</v>
      </c>
      <c r="P278" s="22">
        <v>12.70700877</v>
      </c>
      <c r="Q278" s="22">
        <v>2005.8020666500001</v>
      </c>
      <c r="R278" s="72"/>
      <c r="S278" s="7">
        <v>0.1584002429564951</v>
      </c>
      <c r="T278" s="7">
        <v>0.1650556883426372</v>
      </c>
      <c r="U278" s="7">
        <v>0.311787745704385</v>
      </c>
      <c r="V278" s="7">
        <v>0.3584211970230497</v>
      </c>
      <c r="W278" s="7">
        <v>6.335125973432997E-3</v>
      </c>
      <c r="X278" s="7">
        <v>1</v>
      </c>
    </row>
    <row r="279" spans="2:24">
      <c r="B279" s="322">
        <v>45536</v>
      </c>
      <c r="C279" s="90"/>
      <c r="D279" s="163">
        <v>813.63321224000003</v>
      </c>
      <c r="E279" s="163">
        <v>2007.48778472</v>
      </c>
      <c r="F279" s="163">
        <v>2821.12099696</v>
      </c>
      <c r="G279" s="72"/>
      <c r="H279" s="91">
        <v>0.28840776879714114</v>
      </c>
      <c r="I279" s="91">
        <v>0.71159223120285886</v>
      </c>
      <c r="J279" s="91">
        <v>1</v>
      </c>
      <c r="K279" s="72"/>
      <c r="L279" s="163">
        <v>232.47945609999999</v>
      </c>
      <c r="M279" s="22">
        <v>292.41593136</v>
      </c>
      <c r="N279" s="22">
        <v>552.99586110999996</v>
      </c>
      <c r="O279" s="22">
        <v>615.97546565999994</v>
      </c>
      <c r="P279" s="22">
        <v>313.57905949000002</v>
      </c>
      <c r="Q279" s="22">
        <v>2007.48778472</v>
      </c>
      <c r="R279" s="72"/>
      <c r="S279" s="7">
        <v>0.11580616224393402</v>
      </c>
      <c r="T279" s="7">
        <v>0.14566262050794274</v>
      </c>
      <c r="U279" s="7">
        <v>0.27546661320638155</v>
      </c>
      <c r="V279" s="7">
        <v>0.30683896078895184</v>
      </c>
      <c r="W279" s="7">
        <v>0.15620471610179054</v>
      </c>
      <c r="X279" s="7">
        <v>1</v>
      </c>
    </row>
    <row r="280" spans="2:24">
      <c r="B280" s="322">
        <v>45566</v>
      </c>
      <c r="C280" s="90"/>
      <c r="D280" s="163">
        <v>789.76862697000001</v>
      </c>
      <c r="E280" s="163">
        <v>2016.7585648800002</v>
      </c>
      <c r="F280" s="163">
        <v>2806.5271918500002</v>
      </c>
      <c r="G280" s="72"/>
      <c r="H280" s="91">
        <v>0.28140423127324204</v>
      </c>
      <c r="I280" s="91">
        <v>0.7185957687267579</v>
      </c>
      <c r="J280" s="91">
        <v>1</v>
      </c>
      <c r="K280" s="72"/>
      <c r="L280" s="22">
        <v>204.51336995</v>
      </c>
      <c r="M280" s="22">
        <v>432.87680440999998</v>
      </c>
      <c r="N280" s="22">
        <v>484.17582871000002</v>
      </c>
      <c r="O280" s="22">
        <v>582.39094182999997</v>
      </c>
      <c r="P280" s="22">
        <v>312.80161998</v>
      </c>
      <c r="Q280" s="22">
        <v>2016.7585648800002</v>
      </c>
      <c r="R280" s="72"/>
      <c r="S280" s="7">
        <v>0.10140696735415566</v>
      </c>
      <c r="T280" s="7">
        <v>0.2146398740772209</v>
      </c>
      <c r="U280" s="7">
        <v>0.24007624766864899</v>
      </c>
      <c r="V280" s="7">
        <v>0.28877573744909468</v>
      </c>
      <c r="W280" s="7">
        <v>0.15510117345087962</v>
      </c>
      <c r="X280" s="7">
        <v>1</v>
      </c>
    </row>
    <row r="281" spans="2:24">
      <c r="B281" s="322">
        <v>45597</v>
      </c>
      <c r="C281" s="90"/>
      <c r="D281" s="163">
        <v>814.69165384000007</v>
      </c>
      <c r="E281" s="163">
        <v>2024.89905273</v>
      </c>
      <c r="F281" s="163">
        <v>2839.5907065700003</v>
      </c>
      <c r="G281" s="72"/>
      <c r="H281" s="91">
        <v>0.28690460634169451</v>
      </c>
      <c r="I281" s="91">
        <v>0.71309539365830543</v>
      </c>
      <c r="J281" s="91">
        <v>1</v>
      </c>
      <c r="K281" s="72"/>
      <c r="L281" s="22">
        <v>261.70244567000003</v>
      </c>
      <c r="M281" s="22">
        <v>658.38540205000004</v>
      </c>
      <c r="N281" s="22">
        <v>503.46765665999999</v>
      </c>
      <c r="O281" s="22">
        <v>591.92531917000008</v>
      </c>
      <c r="P281" s="22">
        <v>9.4182291799999991</v>
      </c>
      <c r="Q281" s="22">
        <v>2024.89905273</v>
      </c>
      <c r="R281" s="72"/>
      <c r="S281" s="7">
        <v>0.12924221842919467</v>
      </c>
      <c r="T281" s="7">
        <v>0.32514480223710646</v>
      </c>
      <c r="U281" s="7">
        <v>0.24863839803827117</v>
      </c>
      <c r="V281" s="7">
        <v>0.29232337205746495</v>
      </c>
      <c r="W281" s="7">
        <v>4.6512092379628498E-3</v>
      </c>
      <c r="X281" s="7">
        <v>1</v>
      </c>
    </row>
    <row r="282" spans="2:24">
      <c r="B282" s="322">
        <v>45627</v>
      </c>
      <c r="C282" s="90"/>
      <c r="D282" s="163">
        <v>854.39863699</v>
      </c>
      <c r="E282" s="163">
        <v>2050.2015114400001</v>
      </c>
      <c r="F282" s="163">
        <v>2904.60014843</v>
      </c>
      <c r="G282" s="72"/>
      <c r="H282" s="91">
        <v>0.2941536161016246</v>
      </c>
      <c r="I282" s="91">
        <v>0.70584638389837551</v>
      </c>
      <c r="J282" s="91">
        <v>1</v>
      </c>
      <c r="K282" s="72"/>
      <c r="L282" s="22">
        <v>440.74314244000004</v>
      </c>
      <c r="M282" s="22">
        <v>462.73968611000004</v>
      </c>
      <c r="N282" s="22">
        <v>595.32537365999997</v>
      </c>
      <c r="O282" s="22">
        <v>543.49388921000002</v>
      </c>
      <c r="P282" s="22">
        <v>7.89942002</v>
      </c>
      <c r="Q282" s="22">
        <v>2050.2015114400001</v>
      </c>
      <c r="R282" s="72"/>
      <c r="S282" s="7">
        <v>0.21497552312818036</v>
      </c>
      <c r="T282" s="7">
        <v>0.22570448979182808</v>
      </c>
      <c r="U282" s="7">
        <v>0.29037407802994997</v>
      </c>
      <c r="V282" s="7">
        <v>0.26509291217343128</v>
      </c>
      <c r="W282" s="7">
        <v>3.8529968766102822E-3</v>
      </c>
      <c r="X282" s="7">
        <v>1</v>
      </c>
    </row>
    <row r="283" spans="2:24">
      <c r="B283" s="322">
        <v>45658</v>
      </c>
      <c r="C283" s="90"/>
      <c r="D283" s="163">
        <v>814.8705515800001</v>
      </c>
      <c r="E283" s="163">
        <v>2031.8504217300001</v>
      </c>
      <c r="F283" s="163">
        <v>2846.7209733100003</v>
      </c>
      <c r="G283" s="72"/>
      <c r="H283" s="91">
        <v>0.28624883127639883</v>
      </c>
      <c r="I283" s="91">
        <v>0.71375116872360111</v>
      </c>
      <c r="J283" s="91">
        <v>1</v>
      </c>
      <c r="K283" s="72"/>
      <c r="L283" s="22">
        <v>327.24529145999998</v>
      </c>
      <c r="M283" s="22">
        <v>527.35928652999996</v>
      </c>
      <c r="N283" s="22">
        <v>644.54738889999999</v>
      </c>
      <c r="O283" s="22">
        <v>518.27090619000001</v>
      </c>
      <c r="P283" s="22">
        <v>14.403548650000001</v>
      </c>
      <c r="Q283" s="22">
        <v>2031.8504217300001</v>
      </c>
      <c r="R283" s="72"/>
      <c r="S283" s="7">
        <v>0.16105776683175824</v>
      </c>
      <c r="T283" s="7">
        <v>0.25954631349338442</v>
      </c>
      <c r="U283" s="7">
        <v>0.31722186929055834</v>
      </c>
      <c r="V283" s="7">
        <v>0.25507335611285947</v>
      </c>
      <c r="W283" s="7">
        <v>7.0888823783279448E-3</v>
      </c>
      <c r="X283" s="7">
        <v>1</v>
      </c>
    </row>
    <row r="284" spans="2:24">
      <c r="B284" s="322">
        <v>45689</v>
      </c>
      <c r="C284" s="90"/>
      <c r="D284" s="7">
        <v>830.73846151999999</v>
      </c>
      <c r="E284" s="7">
        <v>2008.92030075</v>
      </c>
      <c r="F284" s="30">
        <v>2839.6587622699999</v>
      </c>
      <c r="G284" s="72"/>
      <c r="H284" s="91">
        <v>0.29254869372259168</v>
      </c>
      <c r="I284" s="91">
        <v>0.70745130627740838</v>
      </c>
      <c r="J284" s="91">
        <v>1</v>
      </c>
      <c r="K284" s="72"/>
      <c r="L284" s="22">
        <v>300.10366145</v>
      </c>
      <c r="M284" s="22">
        <v>571.17644972000005</v>
      </c>
      <c r="N284" s="22">
        <v>596.8269410800001</v>
      </c>
      <c r="O284" s="22">
        <v>531.83939012999997</v>
      </c>
      <c r="P284" s="22">
        <v>8.9738583700000003</v>
      </c>
      <c r="Q284" s="22">
        <v>2008.92030075</v>
      </c>
      <c r="R284" s="72"/>
      <c r="S284" s="7">
        <v>0.14938554871388418</v>
      </c>
      <c r="T284" s="7">
        <v>0.28432011439516042</v>
      </c>
      <c r="U284" s="7">
        <v>0.29708841154981797</v>
      </c>
      <c r="V284" s="7">
        <v>0.26473891967314273</v>
      </c>
      <c r="W284" s="7">
        <v>4.4670056679947659E-3</v>
      </c>
      <c r="X284" s="7">
        <v>1</v>
      </c>
    </row>
    <row r="285" spans="2:24">
      <c r="B285" s="9" t="s">
        <v>257</v>
      </c>
      <c r="C285" s="90"/>
      <c r="D285" s="22"/>
      <c r="E285" s="22"/>
      <c r="F285" s="22"/>
      <c r="G285" s="72"/>
      <c r="H285" s="91"/>
      <c r="I285" s="91"/>
      <c r="J285" s="91"/>
      <c r="K285" s="72"/>
      <c r="L285" s="92"/>
      <c r="M285" s="92"/>
      <c r="N285" s="92"/>
      <c r="O285" s="92"/>
      <c r="P285" s="92"/>
      <c r="Q285" s="92"/>
      <c r="R285" s="72"/>
      <c r="S285" s="7"/>
      <c r="T285" s="7"/>
      <c r="U285" s="7"/>
      <c r="V285" s="7"/>
      <c r="W285" s="7"/>
      <c r="X285" s="7"/>
    </row>
    <row r="286" spans="2:24">
      <c r="B286" s="9" t="s">
        <v>256</v>
      </c>
      <c r="C286" s="90"/>
      <c r="D286" s="22"/>
      <c r="E286" s="22"/>
      <c r="F286" s="22"/>
      <c r="G286" s="72"/>
      <c r="H286" s="91"/>
      <c r="I286" s="91"/>
      <c r="J286" s="91"/>
      <c r="K286" s="72"/>
      <c r="L286" s="92"/>
      <c r="M286" s="92"/>
      <c r="N286" s="92"/>
      <c r="O286" s="92"/>
      <c r="P286" s="92"/>
      <c r="Q286" s="92"/>
      <c r="R286" s="72"/>
      <c r="S286" s="7"/>
      <c r="T286" s="7"/>
      <c r="U286" s="7"/>
      <c r="V286" s="7"/>
      <c r="W286" s="7"/>
      <c r="X286" s="7"/>
    </row>
    <row r="287" spans="2:24">
      <c r="B287" t="s">
        <v>251</v>
      </c>
      <c r="D287" s="72"/>
      <c r="E287" s="72"/>
      <c r="F287" s="72"/>
      <c r="G287" s="72"/>
      <c r="H287" s="72"/>
      <c r="I287" s="72"/>
      <c r="J287" s="72"/>
      <c r="K287" s="72"/>
      <c r="L287" s="72"/>
      <c r="M287" s="132"/>
      <c r="N287" s="72"/>
      <c r="O287" s="72"/>
      <c r="P287" s="72"/>
      <c r="Q287" s="72"/>
      <c r="R287" s="72"/>
      <c r="S287" s="72"/>
      <c r="T287" s="72"/>
      <c r="U287" s="72"/>
      <c r="V287" s="72"/>
      <c r="W287" s="72"/>
      <c r="X287" s="72"/>
    </row>
    <row r="289" spans="8:26">
      <c r="U289" s="130"/>
      <c r="V289" s="130"/>
      <c r="W289" s="130"/>
      <c r="X289" s="130"/>
      <c r="Y289" s="130"/>
      <c r="Z289" s="130"/>
    </row>
    <row r="290" spans="8:26">
      <c r="U290" s="6"/>
      <c r="V290" s="6"/>
      <c r="W290" s="6"/>
      <c r="X290" s="6"/>
      <c r="Y290" s="6"/>
      <c r="Z290" s="6"/>
    </row>
    <row r="301" spans="8:26" ht="18.75">
      <c r="H301" s="133"/>
    </row>
  </sheetData>
  <mergeCells count="6">
    <mergeCell ref="S11:X11"/>
    <mergeCell ref="A8:Q8"/>
    <mergeCell ref="B11:B12"/>
    <mergeCell ref="D11:F11"/>
    <mergeCell ref="H11:J11"/>
    <mergeCell ref="L11:Q1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307"/>
  <sheetViews>
    <sheetView showGridLines="0" zoomScale="90" zoomScaleNormal="90" workbookViewId="0">
      <pane xSplit="2" ySplit="12" topLeftCell="C264" activePane="bottomRight" state="frozen"/>
      <selection activeCell="N266" sqref="N266"/>
      <selection pane="topRight" activeCell="N266" sqref="N266"/>
      <selection pane="bottomLeft" activeCell="N266" sqref="N266"/>
      <selection pane="bottomRight" activeCell="S292" sqref="S292"/>
    </sheetView>
  </sheetViews>
  <sheetFormatPr baseColWidth="10" defaultColWidth="11.42578125" defaultRowHeight="15"/>
  <cols>
    <col min="1" max="1" width="11.42578125" customWidth="1"/>
    <col min="3" max="3" width="5.42578125" customWidth="1"/>
    <col min="4" max="4" width="11.5703125" style="129" bestFit="1" customWidth="1"/>
    <col min="5" max="5" width="9.5703125" style="129" bestFit="1" customWidth="1"/>
    <col min="6" max="6" width="9.42578125" style="129" bestFit="1" customWidth="1"/>
    <col min="7" max="7" width="14" style="129" bestFit="1" customWidth="1"/>
    <col min="8" max="8" width="18.5703125" style="129" bestFit="1" customWidth="1"/>
    <col min="9" max="9" width="8.5703125" style="129" customWidth="1"/>
    <col min="10" max="10" width="5.42578125" style="129" bestFit="1" customWidth="1"/>
    <col min="11" max="11" width="11.42578125" style="129" customWidth="1"/>
    <col min="12" max="12" width="5.5703125" style="129" customWidth="1"/>
    <col min="13" max="13" width="11.5703125" style="129" bestFit="1" customWidth="1"/>
    <col min="14" max="14" width="9.5703125" style="129" bestFit="1" customWidth="1"/>
    <col min="15" max="15" width="9.42578125" style="129" bestFit="1" customWidth="1"/>
    <col min="16" max="16" width="14" style="129" bestFit="1" customWidth="1"/>
    <col min="17" max="17" width="18.5703125" style="129" bestFit="1" customWidth="1"/>
    <col min="18" max="18" width="8.42578125" style="129" bestFit="1" customWidth="1"/>
  </cols>
  <sheetData>
    <row r="1" spans="1:19">
      <c r="A1" s="16"/>
      <c r="B1" s="86"/>
      <c r="C1" s="86"/>
    </row>
    <row r="2" spans="1:19" ht="15" customHeight="1">
      <c r="B2" s="8"/>
      <c r="C2" s="86"/>
    </row>
    <row r="3" spans="1:19" ht="14.25" customHeight="1">
      <c r="B3" s="9"/>
      <c r="C3" s="86"/>
    </row>
    <row r="4" spans="1:19" ht="16.5" customHeight="1">
      <c r="B4" s="9"/>
      <c r="C4" s="86"/>
    </row>
    <row r="5" spans="1:19">
      <c r="B5" s="86"/>
      <c r="C5" s="86"/>
    </row>
    <row r="6" spans="1:19">
      <c r="B6" s="1"/>
      <c r="C6" s="1"/>
      <c r="D6" s="1"/>
      <c r="E6" s="1"/>
      <c r="M6" s="25"/>
    </row>
    <row r="7" spans="1:19">
      <c r="D7" s="87"/>
      <c r="E7" s="87"/>
    </row>
    <row r="8" spans="1:19">
      <c r="A8" s="364"/>
      <c r="B8" s="364"/>
      <c r="C8" s="364"/>
      <c r="D8" s="364"/>
      <c r="E8" s="364"/>
      <c r="F8" s="364"/>
      <c r="G8" s="364"/>
      <c r="H8" s="364"/>
      <c r="I8" s="364"/>
      <c r="J8" s="364"/>
      <c r="K8" s="364"/>
      <c r="L8" s="364"/>
      <c r="M8" s="364"/>
      <c r="N8" s="364"/>
      <c r="O8" s="364"/>
      <c r="P8" s="364"/>
      <c r="Q8" s="364"/>
      <c r="R8" s="364"/>
      <c r="S8" s="364"/>
    </row>
    <row r="9" spans="1:19">
      <c r="B9" s="2"/>
      <c r="D9" s="87"/>
      <c r="E9" s="87"/>
    </row>
    <row r="10" spans="1:19" ht="13.5" customHeight="1" thickBot="1">
      <c r="B10" s="86"/>
      <c r="C10" s="86"/>
    </row>
    <row r="11" spans="1:19" ht="15.75" thickTop="1">
      <c r="B11" s="398" t="s">
        <v>7</v>
      </c>
      <c r="C11" s="222"/>
      <c r="D11" s="408" t="s">
        <v>173</v>
      </c>
      <c r="E11" s="408"/>
      <c r="F11" s="408"/>
      <c r="G11" s="408"/>
      <c r="H11" s="408"/>
      <c r="I11" s="408"/>
      <c r="J11" s="257"/>
      <c r="K11" s="410" t="s">
        <v>245</v>
      </c>
      <c r="L11" s="258"/>
      <c r="M11" s="408" t="s">
        <v>119</v>
      </c>
      <c r="N11" s="408"/>
      <c r="O11" s="408"/>
      <c r="P11" s="408"/>
      <c r="Q11" s="408"/>
      <c r="R11" s="408"/>
    </row>
    <row r="12" spans="1:19" s="134" customFormat="1" ht="15.75" thickBot="1">
      <c r="B12" s="399"/>
      <c r="C12" s="259"/>
      <c r="D12" s="343" t="s">
        <v>117</v>
      </c>
      <c r="E12" s="343" t="s">
        <v>30</v>
      </c>
      <c r="F12" s="343" t="s">
        <v>32</v>
      </c>
      <c r="G12" s="343" t="s">
        <v>31</v>
      </c>
      <c r="H12" s="343" t="s">
        <v>118</v>
      </c>
      <c r="I12" s="343" t="s">
        <v>1</v>
      </c>
      <c r="J12" s="260"/>
      <c r="K12" s="411"/>
      <c r="L12" s="261"/>
      <c r="M12" s="343" t="s">
        <v>117</v>
      </c>
      <c r="N12" s="343" t="s">
        <v>30</v>
      </c>
      <c r="O12" s="343" t="s">
        <v>32</v>
      </c>
      <c r="P12" s="343" t="s">
        <v>31</v>
      </c>
      <c r="Q12" s="343" t="s">
        <v>118</v>
      </c>
      <c r="R12" s="343" t="s">
        <v>1</v>
      </c>
    </row>
    <row r="13" spans="1:19" ht="15.75" thickTop="1">
      <c r="B13" s="322">
        <v>37438</v>
      </c>
      <c r="C13" s="90"/>
      <c r="D13" s="227">
        <v>381.75875100000002</v>
      </c>
      <c r="E13" s="227">
        <v>2.802381</v>
      </c>
      <c r="F13" s="227">
        <v>0</v>
      </c>
      <c r="G13" s="227">
        <v>1.203605</v>
      </c>
      <c r="H13" s="227">
        <v>197.862706</v>
      </c>
      <c r="I13" s="227">
        <v>583.62744300000008</v>
      </c>
      <c r="J13" s="227"/>
      <c r="K13" s="227"/>
      <c r="L13" s="262"/>
      <c r="M13" s="228">
        <v>0.65411377682594674</v>
      </c>
      <c r="N13" s="228">
        <v>4.8016607745431181E-3</v>
      </c>
      <c r="O13" s="228">
        <v>0</v>
      </c>
      <c r="P13" s="228">
        <v>2.0622830787619421E-3</v>
      </c>
      <c r="Q13" s="228">
        <v>0.33902227932074808</v>
      </c>
      <c r="R13" s="228">
        <v>1</v>
      </c>
    </row>
    <row r="14" spans="1:19">
      <c r="B14" s="322">
        <v>37469</v>
      </c>
      <c r="C14" s="90"/>
      <c r="D14" s="227">
        <v>384.869598</v>
      </c>
      <c r="E14" s="227">
        <v>2.933065</v>
      </c>
      <c r="F14" s="227">
        <v>0</v>
      </c>
      <c r="G14" s="227">
        <v>1.3580369999999999</v>
      </c>
      <c r="H14" s="227">
        <v>212.39129299999999</v>
      </c>
      <c r="I14" s="227">
        <v>601.55199300000004</v>
      </c>
      <c r="J14" s="227"/>
      <c r="K14" s="227"/>
      <c r="L14" s="262"/>
      <c r="M14" s="228">
        <v>0.63979440260951803</v>
      </c>
      <c r="N14" s="228">
        <v>4.8758295777103344E-3</v>
      </c>
      <c r="O14" s="228">
        <v>0</v>
      </c>
      <c r="P14" s="228">
        <v>2.2575554828225793E-3</v>
      </c>
      <c r="Q14" s="228">
        <v>0.35307221232994895</v>
      </c>
      <c r="R14" s="228">
        <v>1</v>
      </c>
    </row>
    <row r="15" spans="1:19">
      <c r="B15" s="322">
        <v>37500</v>
      </c>
      <c r="C15" s="90"/>
      <c r="D15" s="227">
        <v>384.01716199999998</v>
      </c>
      <c r="E15" s="227">
        <v>7.0527150000000001</v>
      </c>
      <c r="F15" s="227">
        <v>0</v>
      </c>
      <c r="G15" s="227">
        <v>1.4898400000000001</v>
      </c>
      <c r="H15" s="227">
        <v>215.20001300000001</v>
      </c>
      <c r="I15" s="227">
        <v>607.75972999999999</v>
      </c>
      <c r="J15" s="227"/>
      <c r="K15" s="227"/>
      <c r="L15" s="262"/>
      <c r="M15" s="228">
        <v>0.63185687212280417</v>
      </c>
      <c r="N15" s="228">
        <v>1.160444605304797E-2</v>
      </c>
      <c r="O15" s="228">
        <v>0</v>
      </c>
      <c r="P15" s="228">
        <v>2.4513634689155863E-3</v>
      </c>
      <c r="Q15" s="228">
        <v>0.35408731835523227</v>
      </c>
      <c r="R15" s="228">
        <v>1</v>
      </c>
    </row>
    <row r="16" spans="1:19">
      <c r="B16" s="322">
        <v>37530</v>
      </c>
      <c r="C16" s="90"/>
      <c r="D16" s="227">
        <v>392.50273299999998</v>
      </c>
      <c r="E16" s="227">
        <v>3.1833649999999998</v>
      </c>
      <c r="F16" s="227">
        <v>0</v>
      </c>
      <c r="G16" s="227">
        <v>1.730791</v>
      </c>
      <c r="H16" s="227">
        <v>218.30104800000001</v>
      </c>
      <c r="I16" s="227">
        <v>615.71793700000001</v>
      </c>
      <c r="J16" s="227"/>
      <c r="K16" s="227"/>
      <c r="L16" s="262"/>
      <c r="M16" s="228">
        <v>0.63747165611645962</v>
      </c>
      <c r="N16" s="228">
        <v>5.1701677159358113E-3</v>
      </c>
      <c r="O16" s="228">
        <v>0</v>
      </c>
      <c r="P16" s="228">
        <v>2.8110127965948798E-3</v>
      </c>
      <c r="Q16" s="228">
        <v>0.35454716337100961</v>
      </c>
      <c r="R16" s="228">
        <v>1</v>
      </c>
    </row>
    <row r="17" spans="2:18">
      <c r="B17" s="322">
        <v>37561</v>
      </c>
      <c r="C17" s="90"/>
      <c r="D17" s="227">
        <v>402.32522499999999</v>
      </c>
      <c r="E17" s="227">
        <v>3.236132</v>
      </c>
      <c r="F17" s="227">
        <v>0</v>
      </c>
      <c r="G17" s="227">
        <v>2.0308679999999999</v>
      </c>
      <c r="H17" s="227">
        <v>235.140996</v>
      </c>
      <c r="I17" s="227">
        <v>642.73322099999996</v>
      </c>
      <c r="J17" s="227"/>
      <c r="K17" s="227"/>
      <c r="L17" s="262"/>
      <c r="M17" s="228">
        <v>0.62595990351026221</v>
      </c>
      <c r="N17" s="228">
        <v>5.0349536857065618E-3</v>
      </c>
      <c r="O17" s="228">
        <v>0</v>
      </c>
      <c r="P17" s="228">
        <v>3.1597370940936627E-3</v>
      </c>
      <c r="Q17" s="228">
        <v>0.36584540570993762</v>
      </c>
      <c r="R17" s="228">
        <v>1</v>
      </c>
    </row>
    <row r="18" spans="2:18">
      <c r="B18" s="322">
        <v>37591</v>
      </c>
      <c r="C18" s="90"/>
      <c r="D18" s="227">
        <v>310.16084000000001</v>
      </c>
      <c r="E18" s="227">
        <v>3.3534329999999999</v>
      </c>
      <c r="F18" s="227">
        <v>0</v>
      </c>
      <c r="G18" s="227">
        <v>2.831467</v>
      </c>
      <c r="H18" s="227">
        <v>238.72288800000001</v>
      </c>
      <c r="I18" s="227">
        <v>555.06862799999999</v>
      </c>
      <c r="J18" s="227"/>
      <c r="K18" s="227"/>
      <c r="L18" s="262"/>
      <c r="M18" s="228">
        <v>0.55877926503891695</v>
      </c>
      <c r="N18" s="228">
        <v>6.0414745687987249E-3</v>
      </c>
      <c r="O18" s="228">
        <v>0</v>
      </c>
      <c r="P18" s="228">
        <v>5.1011115692166263E-3</v>
      </c>
      <c r="Q18" s="228">
        <v>0.43007814882306772</v>
      </c>
      <c r="R18" s="228">
        <v>1</v>
      </c>
    </row>
    <row r="19" spans="2:18">
      <c r="B19" s="322">
        <v>37622</v>
      </c>
      <c r="C19" s="90"/>
      <c r="D19" s="227">
        <v>315.60631421000005</v>
      </c>
      <c r="E19" s="227">
        <v>3.3498508999999999</v>
      </c>
      <c r="F19" s="227">
        <v>0</v>
      </c>
      <c r="G19" s="227">
        <v>3.0405072099999999</v>
      </c>
      <c r="H19" s="227">
        <v>246.62686345</v>
      </c>
      <c r="I19" s="227">
        <v>568.62353576999999</v>
      </c>
      <c r="J19" s="227"/>
      <c r="K19" s="227"/>
      <c r="L19" s="262"/>
      <c r="M19" s="228">
        <v>0.55503561558109382</v>
      </c>
      <c r="N19" s="228">
        <v>5.8911576628002367E-3</v>
      </c>
      <c r="O19" s="228">
        <v>0</v>
      </c>
      <c r="P19" s="228">
        <v>5.3471357035594835E-3</v>
      </c>
      <c r="Q19" s="228">
        <v>0.43372609105254661</v>
      </c>
      <c r="R19" s="228">
        <v>1.0000000000000002</v>
      </c>
    </row>
    <row r="20" spans="2:18">
      <c r="B20" s="322">
        <v>37653</v>
      </c>
      <c r="C20" s="90"/>
      <c r="D20" s="227">
        <v>323.68541586999999</v>
      </c>
      <c r="E20" s="227">
        <v>3.39268262</v>
      </c>
      <c r="F20" s="227">
        <v>0</v>
      </c>
      <c r="G20" s="227">
        <v>3.1839483500000001</v>
      </c>
      <c r="H20" s="227">
        <v>246.66022943000002</v>
      </c>
      <c r="I20" s="227">
        <v>576.92227627</v>
      </c>
      <c r="J20" s="227"/>
      <c r="K20" s="227"/>
      <c r="L20" s="262"/>
      <c r="M20" s="228">
        <v>0.56105549947340738</v>
      </c>
      <c r="N20" s="228">
        <v>5.8806580358360481E-3</v>
      </c>
      <c r="O20" s="228">
        <v>0</v>
      </c>
      <c r="P20" s="228">
        <v>5.5188514657213729E-3</v>
      </c>
      <c r="Q20" s="228">
        <v>0.42754499102503518</v>
      </c>
      <c r="R20" s="228">
        <v>1</v>
      </c>
    </row>
    <row r="21" spans="2:18">
      <c r="B21" s="322">
        <v>37681</v>
      </c>
      <c r="C21" s="90"/>
      <c r="D21" s="227">
        <v>329.16733468000001</v>
      </c>
      <c r="E21" s="227">
        <v>3.3165313799999998</v>
      </c>
      <c r="F21" s="227">
        <v>0</v>
      </c>
      <c r="G21" s="227">
        <v>1.7843767800000001</v>
      </c>
      <c r="H21" s="227">
        <v>248.24772916000001</v>
      </c>
      <c r="I21" s="227">
        <v>582.51597200000003</v>
      </c>
      <c r="J21" s="227"/>
      <c r="K21" s="227"/>
      <c r="L21" s="262"/>
      <c r="M21" s="228">
        <v>0.56507864247883655</v>
      </c>
      <c r="N21" s="228">
        <v>5.693459989797498E-3</v>
      </c>
      <c r="O21" s="228">
        <v>0</v>
      </c>
      <c r="P21" s="228">
        <v>3.0632237840166896E-3</v>
      </c>
      <c r="Q21" s="228">
        <v>0.42616467374734918</v>
      </c>
      <c r="R21" s="228">
        <v>1</v>
      </c>
    </row>
    <row r="22" spans="2:18">
      <c r="B22" s="322">
        <v>37712</v>
      </c>
      <c r="C22" s="90"/>
      <c r="D22" s="227">
        <v>330.51232850999997</v>
      </c>
      <c r="E22" s="227">
        <v>3.3377634300000003</v>
      </c>
      <c r="F22" s="227">
        <v>0</v>
      </c>
      <c r="G22" s="227">
        <v>1.8385742899999999</v>
      </c>
      <c r="H22" s="227">
        <v>252.51112716999998</v>
      </c>
      <c r="I22" s="227">
        <v>588.19979339999998</v>
      </c>
      <c r="J22" s="227"/>
      <c r="K22" s="227"/>
      <c r="L22" s="262"/>
      <c r="M22" s="228">
        <v>0.5619048701114352</v>
      </c>
      <c r="N22" s="228">
        <v>5.6745402964298291E-3</v>
      </c>
      <c r="O22" s="228">
        <v>0</v>
      </c>
      <c r="P22" s="228">
        <v>3.1257649367273646E-3</v>
      </c>
      <c r="Q22" s="228">
        <v>0.42929482465540764</v>
      </c>
      <c r="R22" s="228">
        <v>1</v>
      </c>
    </row>
    <row r="23" spans="2:18">
      <c r="B23" s="322">
        <v>37742</v>
      </c>
      <c r="C23" s="90"/>
      <c r="D23" s="227">
        <v>339.38291790999995</v>
      </c>
      <c r="E23" s="227">
        <v>3.3527521</v>
      </c>
      <c r="F23" s="227">
        <v>0</v>
      </c>
      <c r="G23" s="227">
        <v>4.3260230000000004E-2</v>
      </c>
      <c r="H23" s="227">
        <v>255.54834249999999</v>
      </c>
      <c r="I23" s="227">
        <v>598.3272727399999</v>
      </c>
      <c r="J23" s="227"/>
      <c r="K23" s="227"/>
      <c r="L23" s="262"/>
      <c r="M23" s="228">
        <v>0.56721953581660833</v>
      </c>
      <c r="N23" s="228">
        <v>5.6035421628806842E-3</v>
      </c>
      <c r="O23" s="228">
        <v>0</v>
      </c>
      <c r="P23" s="228">
        <v>7.2301952411249216E-5</v>
      </c>
      <c r="Q23" s="228">
        <v>0.42710462006809979</v>
      </c>
      <c r="R23" s="228">
        <v>1</v>
      </c>
    </row>
    <row r="24" spans="2:18">
      <c r="B24" s="322">
        <v>37773</v>
      </c>
      <c r="C24" s="90"/>
      <c r="D24" s="227">
        <v>342.14715845000006</v>
      </c>
      <c r="E24" s="227">
        <v>3.3382081000000001</v>
      </c>
      <c r="F24" s="227">
        <v>0</v>
      </c>
      <c r="G24" s="227">
        <v>0</v>
      </c>
      <c r="H24" s="227">
        <v>256.29046499999998</v>
      </c>
      <c r="I24" s="227">
        <v>601.77583155000002</v>
      </c>
      <c r="J24" s="227"/>
      <c r="K24" s="227"/>
      <c r="L24" s="262"/>
      <c r="M24" s="228">
        <v>0.56856247877008992</v>
      </c>
      <c r="N24" s="228">
        <v>5.5472618290464473E-3</v>
      </c>
      <c r="O24" s="228">
        <v>0</v>
      </c>
      <c r="P24" s="228">
        <v>0</v>
      </c>
      <c r="Q24" s="228">
        <v>0.42589025940086372</v>
      </c>
      <c r="R24" s="228">
        <v>1</v>
      </c>
    </row>
    <row r="25" spans="2:18">
      <c r="B25" s="322">
        <v>37803</v>
      </c>
      <c r="C25" s="90"/>
      <c r="D25" s="227">
        <v>349.02176845999998</v>
      </c>
      <c r="E25" s="227">
        <v>3.4038689799999999</v>
      </c>
      <c r="F25" s="227">
        <v>0</v>
      </c>
      <c r="G25" s="227">
        <v>8.9999999999999993E-3</v>
      </c>
      <c r="H25" s="227">
        <v>257.6085655</v>
      </c>
      <c r="I25" s="227">
        <v>610.04320294000001</v>
      </c>
      <c r="J25" s="227"/>
      <c r="K25" s="228">
        <v>4.526133967281587E-2</v>
      </c>
      <c r="L25" s="262"/>
      <c r="M25" s="228">
        <v>0.57212631298561911</v>
      </c>
      <c r="N25" s="228">
        <v>5.5797179012824485E-3</v>
      </c>
      <c r="O25" s="228">
        <v>0</v>
      </c>
      <c r="P25" s="228">
        <v>1.4753053483140247E-5</v>
      </c>
      <c r="Q25" s="228">
        <v>0.42227921605961527</v>
      </c>
      <c r="R25" s="228">
        <v>0.99999999999999989</v>
      </c>
    </row>
    <row r="26" spans="2:18">
      <c r="B26" s="322">
        <v>37834</v>
      </c>
      <c r="C26" s="90"/>
      <c r="D26" s="227">
        <v>352.65539054000004</v>
      </c>
      <c r="E26" s="227">
        <v>3.5933270099999999</v>
      </c>
      <c r="F26" s="227">
        <v>0</v>
      </c>
      <c r="G26" s="227">
        <v>0</v>
      </c>
      <c r="H26" s="227">
        <v>258.73180339999999</v>
      </c>
      <c r="I26" s="227">
        <v>614.98052095000003</v>
      </c>
      <c r="J26" s="227"/>
      <c r="K26" s="228">
        <v>2.2323137661020009E-2</v>
      </c>
      <c r="L26" s="262"/>
      <c r="M26" s="228">
        <v>0.57344156201115204</v>
      </c>
      <c r="N26" s="228">
        <v>5.8429932129381206E-3</v>
      </c>
      <c r="O26" s="228">
        <v>0</v>
      </c>
      <c r="P26" s="228">
        <v>0</v>
      </c>
      <c r="Q26" s="228">
        <v>0.42071544477590983</v>
      </c>
      <c r="R26" s="228">
        <v>1</v>
      </c>
    </row>
    <row r="27" spans="2:18">
      <c r="B27" s="322">
        <v>37865</v>
      </c>
      <c r="C27" s="90"/>
      <c r="D27" s="227">
        <v>353.29032824000001</v>
      </c>
      <c r="E27" s="227">
        <v>3.8587358100000002</v>
      </c>
      <c r="F27" s="227">
        <v>0</v>
      </c>
      <c r="G27" s="227">
        <v>0</v>
      </c>
      <c r="H27" s="227">
        <v>259.25919419999997</v>
      </c>
      <c r="I27" s="227">
        <v>616.40825825000002</v>
      </c>
      <c r="J27" s="227"/>
      <c r="K27" s="228">
        <v>1.4230176537033845E-2</v>
      </c>
      <c r="L27" s="262"/>
      <c r="M27" s="228">
        <v>0.57314340538363484</v>
      </c>
      <c r="N27" s="228">
        <v>6.2600326299246173E-3</v>
      </c>
      <c r="O27" s="228">
        <v>0</v>
      </c>
      <c r="P27" s="228">
        <v>0</v>
      </c>
      <c r="Q27" s="228">
        <v>0.42059656198644052</v>
      </c>
      <c r="R27" s="228">
        <v>1</v>
      </c>
    </row>
    <row r="28" spans="2:18">
      <c r="B28" s="322">
        <v>37895</v>
      </c>
      <c r="C28" s="90"/>
      <c r="D28" s="227">
        <v>357.72173743999997</v>
      </c>
      <c r="E28" s="227">
        <v>4.0594516600000006</v>
      </c>
      <c r="F28" s="227">
        <v>0</v>
      </c>
      <c r="G28" s="227">
        <v>0</v>
      </c>
      <c r="H28" s="227">
        <v>259.03864759999999</v>
      </c>
      <c r="I28" s="227">
        <v>620.8198367</v>
      </c>
      <c r="J28" s="227"/>
      <c r="K28" s="228">
        <v>8.2860988667283753E-3</v>
      </c>
      <c r="L28" s="262"/>
      <c r="M28" s="228">
        <v>0.57620861366397114</v>
      </c>
      <c r="N28" s="228">
        <v>6.5388562349718501E-3</v>
      </c>
      <c r="O28" s="228">
        <v>0</v>
      </c>
      <c r="P28" s="228">
        <v>0</v>
      </c>
      <c r="Q28" s="228">
        <v>0.4172525301010569</v>
      </c>
      <c r="R28" s="228">
        <v>0.99999999999999989</v>
      </c>
    </row>
    <row r="29" spans="2:18">
      <c r="B29" s="322">
        <v>37926</v>
      </c>
      <c r="C29" s="90"/>
      <c r="D29" s="227">
        <v>286.03784827999999</v>
      </c>
      <c r="E29" s="227">
        <v>4.3528500800000005</v>
      </c>
      <c r="F29" s="227">
        <v>0</v>
      </c>
      <c r="G29" s="227">
        <v>0</v>
      </c>
      <c r="H29" s="227">
        <v>260.01438200000001</v>
      </c>
      <c r="I29" s="227">
        <v>550.40508036000006</v>
      </c>
      <c r="J29" s="227"/>
      <c r="K29" s="228">
        <v>-0.14364924298817272</v>
      </c>
      <c r="L29" s="262"/>
      <c r="M29" s="228">
        <v>0.51968606120589034</v>
      </c>
      <c r="N29" s="228">
        <v>7.9084482235392134E-3</v>
      </c>
      <c r="O29" s="228">
        <v>0</v>
      </c>
      <c r="P29" s="228">
        <v>0</v>
      </c>
      <c r="Q29" s="228">
        <v>0.47240549057057035</v>
      </c>
      <c r="R29" s="228">
        <v>0.99999999999999989</v>
      </c>
    </row>
    <row r="30" spans="2:18">
      <c r="B30" s="322">
        <v>37956</v>
      </c>
      <c r="C30" s="90"/>
      <c r="D30" s="227">
        <v>295.72054789999999</v>
      </c>
      <c r="E30" s="227">
        <v>5.2504549300000001</v>
      </c>
      <c r="F30" s="227">
        <v>0</v>
      </c>
      <c r="G30" s="227">
        <v>0</v>
      </c>
      <c r="H30" s="227">
        <v>260.2477505</v>
      </c>
      <c r="I30" s="227">
        <v>561.21875333000003</v>
      </c>
      <c r="J30" s="227"/>
      <c r="K30" s="228">
        <v>1.1079936821794201E-2</v>
      </c>
      <c r="L30" s="262"/>
      <c r="M30" s="228">
        <v>0.52692563487113997</v>
      </c>
      <c r="N30" s="228">
        <v>9.3554516823366029E-3</v>
      </c>
      <c r="O30" s="228">
        <v>0</v>
      </c>
      <c r="P30" s="228">
        <v>0</v>
      </c>
      <c r="Q30" s="228">
        <v>0.46371891344652333</v>
      </c>
      <c r="R30" s="228">
        <v>1</v>
      </c>
    </row>
    <row r="31" spans="2:18">
      <c r="B31" s="322">
        <v>37987</v>
      </c>
      <c r="C31" s="90"/>
      <c r="D31" s="227">
        <v>295.16080346000001</v>
      </c>
      <c r="E31" s="227">
        <v>5.5916403899999993</v>
      </c>
      <c r="F31" s="227">
        <v>0</v>
      </c>
      <c r="G31" s="227">
        <v>0</v>
      </c>
      <c r="H31" s="227">
        <v>257.6930863</v>
      </c>
      <c r="I31" s="227">
        <v>558.44553014999997</v>
      </c>
      <c r="J31" s="227"/>
      <c r="K31" s="228">
        <v>-1.7899374506574861E-2</v>
      </c>
      <c r="L31" s="262"/>
      <c r="M31" s="228">
        <v>0.52854000529061274</v>
      </c>
      <c r="N31" s="228">
        <v>1.0012866229761155E-2</v>
      </c>
      <c r="O31" s="228">
        <v>0</v>
      </c>
      <c r="P31" s="228">
        <v>0</v>
      </c>
      <c r="Q31" s="228">
        <v>0.46144712847962621</v>
      </c>
      <c r="R31" s="228">
        <v>1</v>
      </c>
    </row>
    <row r="32" spans="2:18">
      <c r="B32" s="322">
        <v>38018</v>
      </c>
      <c r="C32" s="90"/>
      <c r="D32" s="227">
        <v>295.49109443999998</v>
      </c>
      <c r="E32" s="227">
        <v>6.1487802499999997</v>
      </c>
      <c r="F32" s="227">
        <v>0</v>
      </c>
      <c r="G32" s="227">
        <v>0</v>
      </c>
      <c r="H32" s="227">
        <v>258.9667857</v>
      </c>
      <c r="I32" s="227">
        <v>560.60666039</v>
      </c>
      <c r="J32" s="227"/>
      <c r="K32" s="228">
        <v>-2.828044010622377E-2</v>
      </c>
      <c r="L32" s="262"/>
      <c r="M32" s="228">
        <v>0.52709165858720664</v>
      </c>
      <c r="N32" s="228">
        <v>1.0968082765414252E-2</v>
      </c>
      <c r="O32" s="228">
        <v>0</v>
      </c>
      <c r="P32" s="228">
        <v>0</v>
      </c>
      <c r="Q32" s="228">
        <v>0.46194025864737909</v>
      </c>
      <c r="R32" s="228">
        <v>1</v>
      </c>
    </row>
    <row r="33" spans="2:18">
      <c r="B33" s="322">
        <v>38047</v>
      </c>
      <c r="C33" s="90"/>
      <c r="D33" s="227">
        <v>302.34073962999997</v>
      </c>
      <c r="E33" s="227">
        <v>6.7753474800000006</v>
      </c>
      <c r="F33" s="227">
        <v>0</v>
      </c>
      <c r="G33" s="227">
        <v>0</v>
      </c>
      <c r="H33" s="227">
        <v>255.88763630000003</v>
      </c>
      <c r="I33" s="227">
        <v>565.00372341000002</v>
      </c>
      <c r="J33" s="227"/>
      <c r="K33" s="228">
        <v>-3.0063121754196342E-2</v>
      </c>
      <c r="L33" s="262"/>
      <c r="M33" s="228">
        <v>0.53511282687707828</v>
      </c>
      <c r="N33" s="228">
        <v>1.1991686424840442E-2</v>
      </c>
      <c r="O33" s="228">
        <v>0</v>
      </c>
      <c r="P33" s="228">
        <v>0</v>
      </c>
      <c r="Q33" s="228">
        <v>0.45289548669808122</v>
      </c>
      <c r="R33" s="228">
        <v>1</v>
      </c>
    </row>
    <row r="34" spans="2:18">
      <c r="B34" s="322">
        <v>38078</v>
      </c>
      <c r="C34" s="90"/>
      <c r="D34" s="227">
        <v>313.53781771000001</v>
      </c>
      <c r="E34" s="227">
        <v>7.4984522599999996</v>
      </c>
      <c r="F34" s="227">
        <v>0</v>
      </c>
      <c r="G34" s="227">
        <v>0</v>
      </c>
      <c r="H34" s="227">
        <v>254.16147090000001</v>
      </c>
      <c r="I34" s="227">
        <v>575.19774087000008</v>
      </c>
      <c r="J34" s="227"/>
      <c r="K34" s="228">
        <v>-2.2104823354057168E-2</v>
      </c>
      <c r="L34" s="262"/>
      <c r="M34" s="228">
        <v>0.5450957043672785</v>
      </c>
      <c r="N34" s="228">
        <v>1.3036303391349233E-2</v>
      </c>
      <c r="O34" s="228">
        <v>0</v>
      </c>
      <c r="P34" s="228">
        <v>0</v>
      </c>
      <c r="Q34" s="228">
        <v>0.44186799224137219</v>
      </c>
      <c r="R34" s="228">
        <v>0.99999999999999989</v>
      </c>
    </row>
    <row r="35" spans="2:18">
      <c r="B35" s="322">
        <v>38108</v>
      </c>
      <c r="C35" s="90"/>
      <c r="D35" s="227">
        <v>323.21742847000002</v>
      </c>
      <c r="E35" s="227">
        <v>7.9718906799999996</v>
      </c>
      <c r="F35" s="227">
        <v>0</v>
      </c>
      <c r="G35" s="227">
        <v>0</v>
      </c>
      <c r="H35" s="227">
        <v>254.82923530000002</v>
      </c>
      <c r="I35" s="227">
        <v>586.01855445000001</v>
      </c>
      <c r="J35" s="227"/>
      <c r="K35" s="228">
        <v>-2.057188239745944E-2</v>
      </c>
      <c r="L35" s="262"/>
      <c r="M35" s="228">
        <v>0.55154811398992554</v>
      </c>
      <c r="N35" s="228">
        <v>1.3603478284884533E-2</v>
      </c>
      <c r="O35" s="228">
        <v>0</v>
      </c>
      <c r="P35" s="228">
        <v>0</v>
      </c>
      <c r="Q35" s="228">
        <v>0.43484840772518996</v>
      </c>
      <c r="R35" s="228">
        <v>1</v>
      </c>
    </row>
    <row r="36" spans="2:18">
      <c r="B36" s="322">
        <v>38139</v>
      </c>
      <c r="C36" s="90"/>
      <c r="D36" s="227">
        <v>310.44219102999995</v>
      </c>
      <c r="E36" s="227">
        <v>8.9316132100000001</v>
      </c>
      <c r="F36" s="227">
        <v>0</v>
      </c>
      <c r="G36" s="227">
        <v>0</v>
      </c>
      <c r="H36" s="227">
        <v>253.20207490000001</v>
      </c>
      <c r="I36" s="227">
        <v>572.57587913999998</v>
      </c>
      <c r="J36" s="227"/>
      <c r="K36" s="228">
        <v>-4.8522972972825151E-2</v>
      </c>
      <c r="L36" s="262"/>
      <c r="M36" s="228">
        <v>0.54218524101343435</v>
      </c>
      <c r="N36" s="228">
        <v>1.5599003617503314E-2</v>
      </c>
      <c r="O36" s="228">
        <v>0</v>
      </c>
      <c r="P36" s="228">
        <v>0</v>
      </c>
      <c r="Q36" s="228">
        <v>0.44221575536906232</v>
      </c>
      <c r="R36" s="228">
        <v>1</v>
      </c>
    </row>
    <row r="37" spans="2:18">
      <c r="B37" s="322">
        <v>38169</v>
      </c>
      <c r="C37" s="90"/>
      <c r="D37" s="227">
        <v>320.62520190999999</v>
      </c>
      <c r="E37" s="227">
        <v>9.7645173399999994</v>
      </c>
      <c r="F37" s="227">
        <v>0</v>
      </c>
      <c r="G37" s="227">
        <v>0</v>
      </c>
      <c r="H37" s="227">
        <v>250.98463100000001</v>
      </c>
      <c r="I37" s="227">
        <v>581.37435025000002</v>
      </c>
      <c r="J37" s="227"/>
      <c r="K37" s="228">
        <v>-4.6994790781759943E-2</v>
      </c>
      <c r="L37" s="262"/>
      <c r="M37" s="228">
        <v>0.55149526595407272</v>
      </c>
      <c r="N37" s="228">
        <v>1.6795576440207769E-2</v>
      </c>
      <c r="O37" s="228">
        <v>0</v>
      </c>
      <c r="P37" s="228">
        <v>0</v>
      </c>
      <c r="Q37" s="228">
        <v>0.43170915760571948</v>
      </c>
      <c r="R37" s="228">
        <v>1</v>
      </c>
    </row>
    <row r="38" spans="2:18">
      <c r="B38" s="322">
        <v>38200</v>
      </c>
      <c r="C38" s="90"/>
      <c r="D38" s="227">
        <v>317.92148556000001</v>
      </c>
      <c r="E38" s="227">
        <v>10.70606042</v>
      </c>
      <c r="F38" s="227">
        <v>0</v>
      </c>
      <c r="G38" s="227">
        <v>0</v>
      </c>
      <c r="H38" s="227">
        <v>249.79598290000001</v>
      </c>
      <c r="I38" s="227">
        <v>578.42352888000005</v>
      </c>
      <c r="J38" s="227"/>
      <c r="K38" s="228">
        <v>-5.9444146317883417E-2</v>
      </c>
      <c r="L38" s="262"/>
      <c r="M38" s="228">
        <v>0.54963442821143627</v>
      </c>
      <c r="N38" s="228">
        <v>1.8509033407977226E-2</v>
      </c>
      <c r="O38" s="228">
        <v>0</v>
      </c>
      <c r="P38" s="228">
        <v>0</v>
      </c>
      <c r="Q38" s="228">
        <v>0.43185653838058646</v>
      </c>
      <c r="R38" s="228">
        <v>1</v>
      </c>
    </row>
    <row r="39" spans="2:18">
      <c r="B39" s="322">
        <v>38231</v>
      </c>
      <c r="C39" s="90"/>
      <c r="D39" s="227">
        <v>318.25219119999997</v>
      </c>
      <c r="E39" s="227">
        <v>11.688671859999999</v>
      </c>
      <c r="F39" s="227">
        <v>0</v>
      </c>
      <c r="G39" s="227">
        <v>0</v>
      </c>
      <c r="H39" s="227">
        <v>246.8918745</v>
      </c>
      <c r="I39" s="227">
        <v>576.83273755999994</v>
      </c>
      <c r="J39" s="227"/>
      <c r="K39" s="228">
        <v>-6.420342388396294E-2</v>
      </c>
      <c r="L39" s="262"/>
      <c r="M39" s="228">
        <v>0.55172352482316689</v>
      </c>
      <c r="N39" s="228">
        <v>2.0263537588804396E-2</v>
      </c>
      <c r="O39" s="228">
        <v>0</v>
      </c>
      <c r="P39" s="228">
        <v>0</v>
      </c>
      <c r="Q39" s="228">
        <v>0.42801293758802872</v>
      </c>
      <c r="R39" s="228">
        <v>1</v>
      </c>
    </row>
    <row r="40" spans="2:18">
      <c r="B40" s="322">
        <v>38261</v>
      </c>
      <c r="C40" s="90"/>
      <c r="D40" s="227">
        <v>318.14451619000005</v>
      </c>
      <c r="E40" s="227">
        <v>12.87690812</v>
      </c>
      <c r="F40" s="227">
        <v>0</v>
      </c>
      <c r="G40" s="227">
        <v>0</v>
      </c>
      <c r="H40" s="227">
        <v>246.16275069999998</v>
      </c>
      <c r="I40" s="227">
        <v>577.18417500999999</v>
      </c>
      <c r="J40" s="227"/>
      <c r="K40" s="228">
        <v>-7.028715757851367E-2</v>
      </c>
      <c r="L40" s="262"/>
      <c r="M40" s="228">
        <v>0.55120103766616269</v>
      </c>
      <c r="N40" s="228">
        <v>2.2309877293113418E-2</v>
      </c>
      <c r="O40" s="228">
        <v>0</v>
      </c>
      <c r="P40" s="228">
        <v>0</v>
      </c>
      <c r="Q40" s="228">
        <v>0.42648908504072391</v>
      </c>
      <c r="R40" s="228">
        <v>1</v>
      </c>
    </row>
    <row r="41" spans="2:18">
      <c r="B41" s="322">
        <v>38292</v>
      </c>
      <c r="C41" s="90"/>
      <c r="D41" s="227">
        <v>311.14060023000002</v>
      </c>
      <c r="E41" s="227">
        <v>13.616081599999999</v>
      </c>
      <c r="F41" s="227">
        <v>0</v>
      </c>
      <c r="G41" s="227">
        <v>0</v>
      </c>
      <c r="H41" s="227">
        <v>250.5408218</v>
      </c>
      <c r="I41" s="227">
        <v>575.29750362999994</v>
      </c>
      <c r="J41" s="227"/>
      <c r="K41" s="228">
        <v>4.5225642273720723E-2</v>
      </c>
      <c r="L41" s="262"/>
      <c r="M41" s="228">
        <v>0.54083426099847765</v>
      </c>
      <c r="N41" s="228">
        <v>2.3667896199940964E-2</v>
      </c>
      <c r="O41" s="228">
        <v>0</v>
      </c>
      <c r="P41" s="228">
        <v>0</v>
      </c>
      <c r="Q41" s="228">
        <v>0.43549784280158155</v>
      </c>
      <c r="R41" s="228">
        <v>1</v>
      </c>
    </row>
    <row r="42" spans="2:18">
      <c r="B42" s="322">
        <v>38322</v>
      </c>
      <c r="C42" s="90"/>
      <c r="D42" s="227">
        <v>330.72106437999997</v>
      </c>
      <c r="E42" s="227">
        <v>14.44326775</v>
      </c>
      <c r="F42" s="227">
        <v>0</v>
      </c>
      <c r="G42" s="227">
        <v>0</v>
      </c>
      <c r="H42" s="227">
        <v>248.48200969999999</v>
      </c>
      <c r="I42" s="227">
        <v>593.64634182999998</v>
      </c>
      <c r="J42" s="227"/>
      <c r="K42" s="228">
        <v>5.7780657377520583E-2</v>
      </c>
      <c r="L42" s="262"/>
      <c r="M42" s="228">
        <v>0.55710115783836023</v>
      </c>
      <c r="N42" s="228">
        <v>2.432975111996236E-2</v>
      </c>
      <c r="O42" s="228">
        <v>0</v>
      </c>
      <c r="P42" s="228">
        <v>0</v>
      </c>
      <c r="Q42" s="228">
        <v>0.41856909104167739</v>
      </c>
      <c r="R42" s="228">
        <v>1</v>
      </c>
    </row>
    <row r="43" spans="2:18">
      <c r="B43" s="322">
        <v>38353</v>
      </c>
      <c r="C43" s="90"/>
      <c r="D43" s="227">
        <v>331.93177400999997</v>
      </c>
      <c r="E43" s="227">
        <v>14.5070955</v>
      </c>
      <c r="F43" s="227">
        <v>0</v>
      </c>
      <c r="G43" s="227">
        <v>0</v>
      </c>
      <c r="H43" s="227">
        <v>249.30684440000002</v>
      </c>
      <c r="I43" s="227">
        <v>595.74571390999995</v>
      </c>
      <c r="J43" s="227"/>
      <c r="K43" s="228">
        <v>6.6792877274854501E-2</v>
      </c>
      <c r="L43" s="262"/>
      <c r="M43" s="228">
        <v>0.55717022591982146</v>
      </c>
      <c r="N43" s="228">
        <v>2.435115379141713E-2</v>
      </c>
      <c r="O43" s="228">
        <v>0</v>
      </c>
      <c r="P43" s="228">
        <v>0</v>
      </c>
      <c r="Q43" s="228">
        <v>0.41847862028876154</v>
      </c>
      <c r="R43" s="228">
        <v>1.0000000000000002</v>
      </c>
    </row>
    <row r="44" spans="2:18">
      <c r="B44" s="322">
        <v>38384</v>
      </c>
      <c r="C44" s="90"/>
      <c r="D44" s="227">
        <v>334.96258936999999</v>
      </c>
      <c r="E44" s="227">
        <v>14.91655051</v>
      </c>
      <c r="F44" s="227">
        <v>0</v>
      </c>
      <c r="G44" s="227">
        <v>0</v>
      </c>
      <c r="H44" s="227">
        <v>248.76265469999998</v>
      </c>
      <c r="I44" s="227">
        <v>598.6417945799999</v>
      </c>
      <c r="J44" s="227"/>
      <c r="K44" s="228">
        <v>6.7846382994343646E-2</v>
      </c>
      <c r="L44" s="262"/>
      <c r="M44" s="228">
        <v>0.5595375939379672</v>
      </c>
      <c r="N44" s="228">
        <v>2.4917322253561126E-2</v>
      </c>
      <c r="O44" s="228">
        <v>0</v>
      </c>
      <c r="P44" s="228">
        <v>0</v>
      </c>
      <c r="Q44" s="228">
        <v>0.41554508380847177</v>
      </c>
      <c r="R44" s="228">
        <v>1</v>
      </c>
    </row>
    <row r="45" spans="2:18">
      <c r="B45" s="322">
        <v>38412</v>
      </c>
      <c r="C45" s="90"/>
      <c r="D45" s="227">
        <v>329.45267432000003</v>
      </c>
      <c r="E45" s="227">
        <v>15.278588800000001</v>
      </c>
      <c r="F45" s="227">
        <v>0</v>
      </c>
      <c r="G45" s="227">
        <v>0</v>
      </c>
      <c r="H45" s="227">
        <v>247.45130780000002</v>
      </c>
      <c r="I45" s="227">
        <v>592.1825709200001</v>
      </c>
      <c r="J45" s="227"/>
      <c r="K45" s="228">
        <v>4.8103837875555833E-2</v>
      </c>
      <c r="L45" s="262"/>
      <c r="M45" s="228">
        <v>0.55633632345540085</v>
      </c>
      <c r="N45" s="228">
        <v>2.580047024393772E-2</v>
      </c>
      <c r="O45" s="228">
        <v>0</v>
      </c>
      <c r="P45" s="228">
        <v>0</v>
      </c>
      <c r="Q45" s="228">
        <v>0.41786320630066137</v>
      </c>
      <c r="R45" s="228">
        <v>1</v>
      </c>
    </row>
    <row r="46" spans="2:18">
      <c r="B46" s="322">
        <v>38443</v>
      </c>
      <c r="C46" s="90"/>
      <c r="D46" s="227">
        <v>327.74471863999997</v>
      </c>
      <c r="E46" s="227">
        <v>16.13078878</v>
      </c>
      <c r="F46" s="227">
        <v>0</v>
      </c>
      <c r="G46" s="227">
        <v>0</v>
      </c>
      <c r="H46" s="227">
        <v>264.51537280000002</v>
      </c>
      <c r="I46" s="227">
        <v>608.39088021999999</v>
      </c>
      <c r="J46" s="227"/>
      <c r="K46" s="228">
        <v>5.7707353474293122E-2</v>
      </c>
      <c r="L46" s="262"/>
      <c r="M46" s="228">
        <v>0.53870748115337352</v>
      </c>
      <c r="N46" s="228">
        <v>2.6513856969990989E-2</v>
      </c>
      <c r="O46" s="228">
        <v>0</v>
      </c>
      <c r="P46" s="228">
        <v>0</v>
      </c>
      <c r="Q46" s="228">
        <v>0.4347786618766355</v>
      </c>
      <c r="R46" s="228">
        <v>1</v>
      </c>
    </row>
    <row r="47" spans="2:18">
      <c r="B47" s="322">
        <v>38473</v>
      </c>
      <c r="C47" s="90"/>
      <c r="D47" s="227">
        <v>317.22150639999995</v>
      </c>
      <c r="E47" s="227">
        <v>17.241031159999999</v>
      </c>
      <c r="F47" s="227">
        <v>0</v>
      </c>
      <c r="G47" s="227">
        <v>5.0000000000000001E-4</v>
      </c>
      <c r="H47" s="227">
        <v>275.28207049999997</v>
      </c>
      <c r="I47" s="227">
        <v>609.74510805999989</v>
      </c>
      <c r="J47" s="227"/>
      <c r="K47" s="228">
        <v>4.048771737657364E-2</v>
      </c>
      <c r="L47" s="262"/>
      <c r="M47" s="228">
        <v>0.52025264689583184</v>
      </c>
      <c r="N47" s="228">
        <v>2.8275800710980781E-2</v>
      </c>
      <c r="O47" s="228">
        <v>0</v>
      </c>
      <c r="P47" s="228">
        <v>8.2001477894726989E-7</v>
      </c>
      <c r="Q47" s="228">
        <v>0.45147073237840851</v>
      </c>
      <c r="R47" s="228">
        <v>1</v>
      </c>
    </row>
    <row r="48" spans="2:18">
      <c r="B48" s="322">
        <v>38504</v>
      </c>
      <c r="C48" s="90"/>
      <c r="D48" s="227">
        <v>322.80513539999998</v>
      </c>
      <c r="E48" s="227">
        <v>18.494604429999999</v>
      </c>
      <c r="F48" s="227">
        <v>0</v>
      </c>
      <c r="G48" s="227">
        <v>9.0617999999999992E-4</v>
      </c>
      <c r="H48" s="227">
        <v>272.85575039999998</v>
      </c>
      <c r="I48" s="227">
        <v>614.15639640999996</v>
      </c>
      <c r="J48" s="227"/>
      <c r="K48" s="228">
        <v>7.2620099422374018E-2</v>
      </c>
      <c r="L48" s="262"/>
      <c r="M48" s="228">
        <v>0.52560738158379605</v>
      </c>
      <c r="N48" s="228">
        <v>3.0113835072155346E-2</v>
      </c>
      <c r="O48" s="228">
        <v>0</v>
      </c>
      <c r="P48" s="228">
        <v>1.4754873600551905E-6</v>
      </c>
      <c r="Q48" s="228">
        <v>0.44427730785668851</v>
      </c>
      <c r="R48" s="228">
        <v>1</v>
      </c>
    </row>
    <row r="49" spans="2:18">
      <c r="B49" s="322">
        <v>38534</v>
      </c>
      <c r="C49" s="90"/>
      <c r="D49" s="227">
        <v>328.32801689999997</v>
      </c>
      <c r="E49" s="227">
        <v>20.067109289999998</v>
      </c>
      <c r="F49" s="227">
        <v>0</v>
      </c>
      <c r="G49" s="227">
        <v>2.8226599999999998E-3</v>
      </c>
      <c r="H49" s="227">
        <v>287.80910829999999</v>
      </c>
      <c r="I49" s="227">
        <v>636.20705714999997</v>
      </c>
      <c r="J49" s="227"/>
      <c r="K49" s="228">
        <v>9.4315662320535898E-2</v>
      </c>
      <c r="L49" s="262"/>
      <c r="M49" s="228">
        <v>0.51607100740253076</v>
      </c>
      <c r="N49" s="228">
        <v>3.1541789837877782E-2</v>
      </c>
      <c r="O49" s="228">
        <v>0</v>
      </c>
      <c r="P49" s="228">
        <v>4.4367002350533422E-6</v>
      </c>
      <c r="Q49" s="228">
        <v>0.45238276605935634</v>
      </c>
      <c r="R49" s="228">
        <v>1</v>
      </c>
    </row>
    <row r="50" spans="2:18">
      <c r="B50" s="322">
        <v>38565</v>
      </c>
      <c r="C50" s="90"/>
      <c r="D50" s="227">
        <v>325.54446829</v>
      </c>
      <c r="E50" s="227">
        <v>21.273586120000001</v>
      </c>
      <c r="F50" s="227">
        <v>0</v>
      </c>
      <c r="G50" s="227">
        <v>2.4318200000000003E-3</v>
      </c>
      <c r="H50" s="227">
        <v>300.9690693</v>
      </c>
      <c r="I50" s="227">
        <v>647.78955553000003</v>
      </c>
      <c r="J50" s="227"/>
      <c r="K50" s="228">
        <v>0.11992255360758453</v>
      </c>
      <c r="L50" s="262"/>
      <c r="M50" s="228">
        <v>0.50254664576005748</v>
      </c>
      <c r="N50" s="228">
        <v>3.2840273416564515E-2</v>
      </c>
      <c r="O50" s="228">
        <v>0</v>
      </c>
      <c r="P50" s="228">
        <v>3.7540277999857E-6</v>
      </c>
      <c r="Q50" s="228">
        <v>0.46460932679557798</v>
      </c>
      <c r="R50" s="228">
        <v>0.99999999999999989</v>
      </c>
    </row>
    <row r="51" spans="2:18">
      <c r="B51" s="322">
        <v>38596</v>
      </c>
      <c r="C51" s="90"/>
      <c r="D51" s="227">
        <v>333.83933866999996</v>
      </c>
      <c r="E51" s="227">
        <v>22.861319739999999</v>
      </c>
      <c r="F51" s="227">
        <v>0</v>
      </c>
      <c r="G51" s="227">
        <v>1.91445E-3</v>
      </c>
      <c r="H51" s="227">
        <v>321.49207200000001</v>
      </c>
      <c r="I51" s="227">
        <v>678.19464485999993</v>
      </c>
      <c r="J51" s="227"/>
      <c r="K51" s="228">
        <v>0.17572148857008441</v>
      </c>
      <c r="L51" s="262"/>
      <c r="M51" s="228">
        <v>0.49224708746987317</v>
      </c>
      <c r="N51" s="228">
        <v>3.3709083245148999E-2</v>
      </c>
      <c r="O51" s="228">
        <v>0</v>
      </c>
      <c r="P51" s="228">
        <v>2.8228621598673945E-6</v>
      </c>
      <c r="Q51" s="228">
        <v>0.47404100642281799</v>
      </c>
      <c r="R51" s="228">
        <v>1</v>
      </c>
    </row>
    <row r="52" spans="2:18">
      <c r="B52" s="322">
        <v>38626</v>
      </c>
      <c r="C52" s="90"/>
      <c r="D52" s="227">
        <v>335.22451611000002</v>
      </c>
      <c r="E52" s="227">
        <v>23.906903499999999</v>
      </c>
      <c r="F52" s="227">
        <v>0</v>
      </c>
      <c r="G52" s="227">
        <v>1.63502E-3</v>
      </c>
      <c r="H52" s="227">
        <v>324.86679249999997</v>
      </c>
      <c r="I52" s="227">
        <v>683.99984713000003</v>
      </c>
      <c r="J52" s="227"/>
      <c r="K52" s="228">
        <v>0.18506341085694089</v>
      </c>
      <c r="L52" s="262"/>
      <c r="M52" s="228">
        <v>0.490094431331485</v>
      </c>
      <c r="N52" s="228">
        <v>3.4951621115576488E-2</v>
      </c>
      <c r="O52" s="228">
        <v>0</v>
      </c>
      <c r="P52" s="228">
        <v>2.3903806511951609E-6</v>
      </c>
      <c r="Q52" s="228">
        <v>0.47495155717228726</v>
      </c>
      <c r="R52" s="228">
        <v>1</v>
      </c>
    </row>
    <row r="53" spans="2:18">
      <c r="B53" s="322">
        <v>38657</v>
      </c>
      <c r="C53" s="90"/>
      <c r="D53" s="227">
        <v>334.36570699999999</v>
      </c>
      <c r="E53" s="227">
        <v>25.220502870000001</v>
      </c>
      <c r="F53" s="227">
        <v>0</v>
      </c>
      <c r="G53" s="227">
        <v>1.25778E-3</v>
      </c>
      <c r="H53" s="227">
        <v>328.21557030000002</v>
      </c>
      <c r="I53" s="227">
        <v>687.80303795000009</v>
      </c>
      <c r="J53" s="227"/>
      <c r="K53" s="228">
        <v>0.19556061622050347</v>
      </c>
      <c r="L53" s="262"/>
      <c r="M53" s="228">
        <v>0.48613583911548053</v>
      </c>
      <c r="N53" s="228">
        <v>3.6668205108790763E-2</v>
      </c>
      <c r="O53" s="228">
        <v>0</v>
      </c>
      <c r="P53" s="228">
        <v>1.8286921263808586E-6</v>
      </c>
      <c r="Q53" s="228">
        <v>0.4771941270836022</v>
      </c>
      <c r="R53" s="228">
        <v>0.99999999999999989</v>
      </c>
    </row>
    <row r="54" spans="2:18">
      <c r="B54" s="322">
        <v>38687</v>
      </c>
      <c r="C54" s="90"/>
      <c r="D54" s="227">
        <v>347.85738054000001</v>
      </c>
      <c r="E54" s="227">
        <v>26.54609851</v>
      </c>
      <c r="F54" s="227">
        <v>0</v>
      </c>
      <c r="G54" s="227">
        <v>1.25778E-3</v>
      </c>
      <c r="H54" s="227">
        <v>333.06780960000003</v>
      </c>
      <c r="I54" s="227">
        <v>707.47254642999997</v>
      </c>
      <c r="J54" s="227"/>
      <c r="K54" s="228">
        <v>0.19174076647910332</v>
      </c>
      <c r="L54" s="262"/>
      <c r="M54" s="228">
        <v>0.49169028861308378</v>
      </c>
      <c r="N54" s="228">
        <v>3.7522443300386885E-2</v>
      </c>
      <c r="O54" s="228">
        <v>0</v>
      </c>
      <c r="P54" s="228">
        <v>1.7778499057623144E-6</v>
      </c>
      <c r="Q54" s="228">
        <v>0.47078549023662369</v>
      </c>
      <c r="R54" s="228">
        <v>1</v>
      </c>
    </row>
    <row r="55" spans="2:18">
      <c r="B55" s="322">
        <v>38718</v>
      </c>
      <c r="C55" s="90"/>
      <c r="D55" s="227">
        <v>350.58031639000001</v>
      </c>
      <c r="E55" s="227">
        <v>26.956310920000004</v>
      </c>
      <c r="F55" s="227">
        <v>0</v>
      </c>
      <c r="G55" s="227">
        <v>1.12458E-3</v>
      </c>
      <c r="H55" s="227">
        <v>328.94648119999999</v>
      </c>
      <c r="I55" s="227">
        <v>706.48423309000009</v>
      </c>
      <c r="J55" s="227"/>
      <c r="K55" s="228">
        <v>0.185882192006386</v>
      </c>
      <c r="L55" s="262"/>
      <c r="M55" s="228">
        <v>0.49623232900278902</v>
      </c>
      <c r="N55" s="228">
        <v>3.8155573270332276E-2</v>
      </c>
      <c r="O55" s="228">
        <v>0</v>
      </c>
      <c r="P55" s="228">
        <v>1.5917977321041475E-6</v>
      </c>
      <c r="Q55" s="228">
        <v>0.46561050592914649</v>
      </c>
      <c r="R55" s="228">
        <v>0.99999999999999978</v>
      </c>
    </row>
    <row r="56" spans="2:18">
      <c r="B56" s="322">
        <v>38749</v>
      </c>
      <c r="C56" s="90"/>
      <c r="D56" s="227">
        <v>362.44389094000002</v>
      </c>
      <c r="E56" s="227">
        <v>27.98239843</v>
      </c>
      <c r="F56" s="227">
        <v>0</v>
      </c>
      <c r="G56" s="227">
        <v>1.5047000000000001E-3</v>
      </c>
      <c r="H56" s="227">
        <v>329.75233660000004</v>
      </c>
      <c r="I56" s="227">
        <v>720.18013067000004</v>
      </c>
      <c r="J56" s="227"/>
      <c r="K56" s="228">
        <v>0.20302347278520716</v>
      </c>
      <c r="L56" s="262"/>
      <c r="M56" s="228">
        <v>0.50326838453986533</v>
      </c>
      <c r="N56" s="228">
        <v>3.8854721531913598E-2</v>
      </c>
      <c r="O56" s="228">
        <v>0</v>
      </c>
      <c r="P56" s="228">
        <v>2.0893383973258793E-6</v>
      </c>
      <c r="Q56" s="228">
        <v>0.45787480458982377</v>
      </c>
      <c r="R56" s="228">
        <v>1</v>
      </c>
    </row>
    <row r="57" spans="2:18">
      <c r="B57" s="322">
        <v>38777</v>
      </c>
      <c r="C57" s="90"/>
      <c r="D57" s="227">
        <v>364.91139982999999</v>
      </c>
      <c r="E57" s="227">
        <v>29.619983469999998</v>
      </c>
      <c r="F57" s="227">
        <v>0</v>
      </c>
      <c r="G57" s="227">
        <v>1.5047000000000001E-3</v>
      </c>
      <c r="H57" s="227">
        <v>326.54977919999999</v>
      </c>
      <c r="I57" s="227">
        <v>721.08266720000006</v>
      </c>
      <c r="J57" s="227"/>
      <c r="K57" s="228">
        <v>0.21766952053273703</v>
      </c>
      <c r="L57" s="262"/>
      <c r="M57" s="228">
        <v>0.50606042334503631</v>
      </c>
      <c r="N57" s="228">
        <v>4.1077098115554309E-2</v>
      </c>
      <c r="O57" s="228">
        <v>0</v>
      </c>
      <c r="P57" s="228">
        <v>2.0867232960165651E-6</v>
      </c>
      <c r="Q57" s="228">
        <v>0.45286039181611321</v>
      </c>
      <c r="R57" s="228">
        <v>0.99999999999999978</v>
      </c>
    </row>
    <row r="58" spans="2:18">
      <c r="B58" s="322">
        <v>38808</v>
      </c>
      <c r="C58" s="90"/>
      <c r="D58" s="227">
        <v>364.05829759000005</v>
      </c>
      <c r="E58" s="227">
        <v>30.594834350000003</v>
      </c>
      <c r="F58" s="227">
        <v>0</v>
      </c>
      <c r="G58" s="227">
        <v>1.7604999999999999E-3</v>
      </c>
      <c r="H58" s="227">
        <v>326.23819960000003</v>
      </c>
      <c r="I58" s="227">
        <v>720.89309204000006</v>
      </c>
      <c r="J58" s="227"/>
      <c r="K58" s="228">
        <v>0.18491764994787263</v>
      </c>
      <c r="L58" s="262"/>
      <c r="M58" s="228">
        <v>0.50501010706009042</v>
      </c>
      <c r="N58" s="228">
        <v>4.2440182445668925E-2</v>
      </c>
      <c r="O58" s="228">
        <v>0</v>
      </c>
      <c r="P58" s="228">
        <v>2.4421096823359702E-6</v>
      </c>
      <c r="Q58" s="228">
        <v>0.45254726838455833</v>
      </c>
      <c r="R58" s="228">
        <v>1</v>
      </c>
    </row>
    <row r="59" spans="2:18">
      <c r="B59" s="322">
        <v>38838</v>
      </c>
      <c r="C59" s="90"/>
      <c r="D59" s="227">
        <v>365.26905263999998</v>
      </c>
      <c r="E59" s="227">
        <v>31.483847579999999</v>
      </c>
      <c r="F59" s="227">
        <v>0</v>
      </c>
      <c r="G59" s="227">
        <v>1.7604999999999999E-3</v>
      </c>
      <c r="H59" s="227">
        <v>322.0407356</v>
      </c>
      <c r="I59" s="227">
        <v>718.79539632000001</v>
      </c>
      <c r="J59" s="227"/>
      <c r="K59" s="228">
        <v>0.17884569604332001</v>
      </c>
      <c r="L59" s="262"/>
      <c r="M59" s="228">
        <v>0.50816832510344312</v>
      </c>
      <c r="N59" s="228">
        <v>4.3800847558550203E-2</v>
      </c>
      <c r="O59" s="228">
        <v>0</v>
      </c>
      <c r="P59" s="228">
        <v>2.4492366103249835E-6</v>
      </c>
      <c r="Q59" s="228">
        <v>0.44802837810139634</v>
      </c>
      <c r="R59" s="228">
        <v>1</v>
      </c>
    </row>
    <row r="60" spans="2:18">
      <c r="B60" s="322">
        <v>38869</v>
      </c>
      <c r="C60" s="90"/>
      <c r="D60" s="227">
        <v>365.55354238999996</v>
      </c>
      <c r="E60" s="227">
        <v>33.302089809999998</v>
      </c>
      <c r="F60" s="227">
        <v>0</v>
      </c>
      <c r="G60" s="227">
        <v>1.7604999999999999E-3</v>
      </c>
      <c r="H60" s="227">
        <v>327.44819969999998</v>
      </c>
      <c r="I60" s="227">
        <v>726.30559239999991</v>
      </c>
      <c r="J60" s="227"/>
      <c r="K60" s="228">
        <v>0.18260690053145856</v>
      </c>
      <c r="L60" s="262"/>
      <c r="M60" s="228">
        <v>0.50330542159542924</v>
      </c>
      <c r="N60" s="228">
        <v>4.5851347089255874E-2</v>
      </c>
      <c r="O60" s="228">
        <v>0</v>
      </c>
      <c r="P60" s="228">
        <v>2.4239108419675171E-6</v>
      </c>
      <c r="Q60" s="228">
        <v>0.45084080740447291</v>
      </c>
      <c r="R60" s="228">
        <v>1</v>
      </c>
    </row>
    <row r="61" spans="2:18">
      <c r="B61" s="322">
        <v>38899</v>
      </c>
      <c r="C61" s="90"/>
      <c r="D61" s="227">
        <v>365.41257095000003</v>
      </c>
      <c r="E61" s="227">
        <v>34.675363079999997</v>
      </c>
      <c r="F61" s="227">
        <v>0</v>
      </c>
      <c r="G61" s="227">
        <v>1.6352700000000001E-3</v>
      </c>
      <c r="H61" s="227">
        <v>321.94361300000003</v>
      </c>
      <c r="I61" s="227">
        <v>722.03318230000014</v>
      </c>
      <c r="J61" s="227"/>
      <c r="K61" s="228">
        <v>0.13490281848565644</v>
      </c>
      <c r="L61" s="262"/>
      <c r="M61" s="228">
        <v>0.50608833486848459</v>
      </c>
      <c r="N61" s="228">
        <v>4.8024611513758114E-2</v>
      </c>
      <c r="O61" s="228">
        <v>0</v>
      </c>
      <c r="P61" s="228">
        <v>2.2648128092824352E-6</v>
      </c>
      <c r="Q61" s="228">
        <v>0.44588478880494792</v>
      </c>
      <c r="R61" s="228">
        <v>1</v>
      </c>
    </row>
    <row r="62" spans="2:18">
      <c r="B62" s="322">
        <v>38930</v>
      </c>
      <c r="C62" s="90"/>
      <c r="D62" s="227">
        <v>369.85652296000006</v>
      </c>
      <c r="E62" s="227">
        <v>35.895198700000002</v>
      </c>
      <c r="F62" s="227">
        <v>0</v>
      </c>
      <c r="G62" s="227">
        <v>1.2779100000000002E-3</v>
      </c>
      <c r="H62" s="227">
        <v>321.16810119999997</v>
      </c>
      <c r="I62" s="227">
        <v>726.92110077000007</v>
      </c>
      <c r="J62" s="227"/>
      <c r="K62" s="228">
        <v>0.12215625362353544</v>
      </c>
      <c r="L62" s="262"/>
      <c r="M62" s="228">
        <v>0.50879871635068097</v>
      </c>
      <c r="N62" s="228">
        <v>4.9379772663054593E-2</v>
      </c>
      <c r="O62" s="228">
        <v>0</v>
      </c>
      <c r="P62" s="228">
        <v>1.757976207660444E-6</v>
      </c>
      <c r="Q62" s="228">
        <v>0.44181975301005671</v>
      </c>
      <c r="R62" s="228">
        <v>0.99999999999999989</v>
      </c>
    </row>
    <row r="63" spans="2:18">
      <c r="B63" s="322">
        <v>38961</v>
      </c>
      <c r="C63" s="90"/>
      <c r="D63" s="227">
        <v>351.12775025999997</v>
      </c>
      <c r="E63" s="227">
        <v>36.54315459</v>
      </c>
      <c r="F63" s="227">
        <v>0</v>
      </c>
      <c r="G63" s="227">
        <v>1.05827E-3</v>
      </c>
      <c r="H63" s="227">
        <v>322.84347350000002</v>
      </c>
      <c r="I63" s="227">
        <v>710.51543661999995</v>
      </c>
      <c r="J63" s="227"/>
      <c r="K63" s="228">
        <v>4.7657102581032618E-2</v>
      </c>
      <c r="L63" s="262"/>
      <c r="M63" s="228">
        <v>0.49418736337433183</v>
      </c>
      <c r="N63" s="228">
        <v>5.1431893955520239E-2</v>
      </c>
      <c r="O63" s="228">
        <v>0</v>
      </c>
      <c r="P63" s="228">
        <v>1.4894398424815467E-6</v>
      </c>
      <c r="Q63" s="228">
        <v>0.45437925323030548</v>
      </c>
      <c r="R63" s="228">
        <v>1</v>
      </c>
    </row>
    <row r="64" spans="2:18">
      <c r="B64" s="322">
        <v>38991</v>
      </c>
      <c r="C64" s="90"/>
      <c r="D64" s="227">
        <v>358.78753886000004</v>
      </c>
      <c r="E64" s="227">
        <v>37.666280899999997</v>
      </c>
      <c r="F64" s="227">
        <v>0</v>
      </c>
      <c r="G64" s="227">
        <v>7.4812200000000002E-3</v>
      </c>
      <c r="H64" s="227">
        <v>326.84100089999998</v>
      </c>
      <c r="I64" s="227">
        <v>723.30230187999996</v>
      </c>
      <c r="J64" s="227"/>
      <c r="K64" s="228">
        <v>5.7459742008582948E-2</v>
      </c>
      <c r="L64" s="262"/>
      <c r="M64" s="228">
        <v>0.49604091944328549</v>
      </c>
      <c r="N64" s="228">
        <v>5.2075433469654646E-2</v>
      </c>
      <c r="O64" s="228">
        <v>0</v>
      </c>
      <c r="P64" s="228">
        <v>1.0343144188197507E-5</v>
      </c>
      <c r="Q64" s="228">
        <v>0.45187330394287173</v>
      </c>
      <c r="R64" s="228">
        <v>1</v>
      </c>
    </row>
    <row r="65" spans="2:18">
      <c r="B65" s="322">
        <v>39022</v>
      </c>
      <c r="C65" s="90"/>
      <c r="D65" s="227">
        <v>369.35447977999996</v>
      </c>
      <c r="E65" s="227">
        <v>38.065097489999999</v>
      </c>
      <c r="F65" s="227">
        <v>0</v>
      </c>
      <c r="G65" s="227">
        <v>1.9214369999999998E-2</v>
      </c>
      <c r="H65" s="227">
        <v>324.14198750000003</v>
      </c>
      <c r="I65" s="227">
        <v>731.58077914</v>
      </c>
      <c r="J65" s="227"/>
      <c r="K65" s="228">
        <v>6.3648659244774031E-2</v>
      </c>
      <c r="L65" s="262"/>
      <c r="M65" s="228">
        <v>0.50487176578667048</v>
      </c>
      <c r="N65" s="228">
        <v>5.2031297944632876E-2</v>
      </c>
      <c r="O65" s="228">
        <v>0</v>
      </c>
      <c r="P65" s="228">
        <v>2.6264181000746348E-5</v>
      </c>
      <c r="Q65" s="228">
        <v>0.4430706720876959</v>
      </c>
      <c r="R65" s="228">
        <v>1</v>
      </c>
    </row>
    <row r="66" spans="2:18">
      <c r="B66" s="322">
        <v>39052</v>
      </c>
      <c r="C66" s="90"/>
      <c r="D66" s="227">
        <v>387.65459605000001</v>
      </c>
      <c r="E66" s="227">
        <v>38.543613590000007</v>
      </c>
      <c r="F66" s="227">
        <v>0</v>
      </c>
      <c r="G66" s="227">
        <v>1.66541786</v>
      </c>
      <c r="H66" s="227">
        <v>321.31941719999998</v>
      </c>
      <c r="I66" s="227">
        <v>749.18304469999998</v>
      </c>
      <c r="J66" s="227"/>
      <c r="K66" s="228">
        <v>5.895705562071174E-2</v>
      </c>
      <c r="L66" s="262"/>
      <c r="M66" s="228">
        <v>0.5174364246393629</v>
      </c>
      <c r="N66" s="228">
        <v>5.144752522453877E-2</v>
      </c>
      <c r="O66" s="228">
        <v>0</v>
      </c>
      <c r="P66" s="228">
        <v>2.2229785788423625E-3</v>
      </c>
      <c r="Q66" s="228">
        <v>0.42889307155725592</v>
      </c>
      <c r="R66" s="228">
        <v>1</v>
      </c>
    </row>
    <row r="67" spans="2:18">
      <c r="B67" s="322">
        <v>39083</v>
      </c>
      <c r="C67" s="90"/>
      <c r="D67" s="227">
        <v>393.45456190999994</v>
      </c>
      <c r="E67" s="227">
        <v>38.151126900000001</v>
      </c>
      <c r="F67" s="227">
        <v>0</v>
      </c>
      <c r="G67" s="227">
        <v>1.0038287699999999</v>
      </c>
      <c r="H67" s="227">
        <v>321.07433370999996</v>
      </c>
      <c r="I67" s="227">
        <v>753.68385128999989</v>
      </c>
      <c r="J67" s="227"/>
      <c r="K67" s="228">
        <v>6.6809160048143523E-2</v>
      </c>
      <c r="L67" s="262"/>
      <c r="M67" s="228">
        <v>0.52204191616493567</v>
      </c>
      <c r="N67" s="228">
        <v>5.0619536075638086E-2</v>
      </c>
      <c r="O67" s="228">
        <v>0</v>
      </c>
      <c r="P67" s="228">
        <v>1.3318963492210344E-3</v>
      </c>
      <c r="Q67" s="228">
        <v>0.42600665141020527</v>
      </c>
      <c r="R67" s="228">
        <v>1</v>
      </c>
    </row>
    <row r="68" spans="2:18">
      <c r="B68" s="322">
        <v>39114</v>
      </c>
      <c r="C68" s="90"/>
      <c r="D68" s="227">
        <v>399.84015959000004</v>
      </c>
      <c r="E68" s="227">
        <v>38.176782680000002</v>
      </c>
      <c r="F68" s="227">
        <v>0</v>
      </c>
      <c r="G68" s="227">
        <v>0.86626923999999994</v>
      </c>
      <c r="H68" s="227">
        <v>317.03248989999997</v>
      </c>
      <c r="I68" s="227">
        <v>755.91570141000011</v>
      </c>
      <c r="J68" s="227"/>
      <c r="K68" s="228">
        <v>4.9620323052726345E-2</v>
      </c>
      <c r="L68" s="262"/>
      <c r="M68" s="228">
        <v>0.52894808090926437</v>
      </c>
      <c r="N68" s="228">
        <v>5.050402129336555E-2</v>
      </c>
      <c r="O68" s="228">
        <v>0</v>
      </c>
      <c r="P68" s="228">
        <v>1.1459865675288378E-3</v>
      </c>
      <c r="Q68" s="228">
        <v>0.41940191122984116</v>
      </c>
      <c r="R68" s="228">
        <v>0.99999999999999989</v>
      </c>
    </row>
    <row r="69" spans="2:18">
      <c r="B69" s="322">
        <v>39142</v>
      </c>
      <c r="C69" s="90"/>
      <c r="D69" s="227">
        <v>412.48583619999999</v>
      </c>
      <c r="E69" s="227">
        <v>38.461748840000006</v>
      </c>
      <c r="F69" s="227">
        <v>0</v>
      </c>
      <c r="G69" s="227">
        <v>0.86282367000000004</v>
      </c>
      <c r="H69" s="227">
        <v>325.41631410000002</v>
      </c>
      <c r="I69" s="227">
        <v>777.22672280999996</v>
      </c>
      <c r="J69" s="227"/>
      <c r="K69" s="228">
        <v>7.7860775419841932E-2</v>
      </c>
      <c r="L69" s="262"/>
      <c r="M69" s="228">
        <v>0.53071494339346825</v>
      </c>
      <c r="N69" s="228">
        <v>4.9485880646183499E-2</v>
      </c>
      <c r="O69" s="228">
        <v>0</v>
      </c>
      <c r="P69" s="228">
        <v>1.1101312457200794E-3</v>
      </c>
      <c r="Q69" s="228">
        <v>0.4186890447146282</v>
      </c>
      <c r="R69" s="228">
        <v>1</v>
      </c>
    </row>
    <row r="70" spans="2:18">
      <c r="B70" s="322">
        <v>39173</v>
      </c>
      <c r="C70" s="90"/>
      <c r="D70" s="227">
        <v>425.86013550999996</v>
      </c>
      <c r="E70" s="227">
        <v>38.275567819999999</v>
      </c>
      <c r="F70" s="227">
        <v>0</v>
      </c>
      <c r="G70" s="227">
        <v>0.86659942000000001</v>
      </c>
      <c r="H70" s="227">
        <v>326.16412280000003</v>
      </c>
      <c r="I70" s="227">
        <v>791.16642554999999</v>
      </c>
      <c r="J70" s="227"/>
      <c r="K70" s="228">
        <v>9.7480936196987056E-2</v>
      </c>
      <c r="L70" s="262"/>
      <c r="M70" s="228">
        <v>0.5382687153514536</v>
      </c>
      <c r="N70" s="228">
        <v>4.8378655342195216E-2</v>
      </c>
      <c r="O70" s="228">
        <v>0</v>
      </c>
      <c r="P70" s="228">
        <v>1.0953440287832751E-3</v>
      </c>
      <c r="Q70" s="228">
        <v>0.41225728527756789</v>
      </c>
      <c r="R70" s="228">
        <v>1</v>
      </c>
    </row>
    <row r="71" spans="2:18">
      <c r="B71" s="322">
        <v>39203</v>
      </c>
      <c r="C71" s="90"/>
      <c r="D71" s="227">
        <v>438.09481639999996</v>
      </c>
      <c r="E71" s="227">
        <v>37.97067457</v>
      </c>
      <c r="F71" s="227">
        <v>0</v>
      </c>
      <c r="G71" s="227">
        <v>0.78524448999999996</v>
      </c>
      <c r="H71" s="227">
        <v>324.39746630000002</v>
      </c>
      <c r="I71" s="227">
        <v>801.24820176000003</v>
      </c>
      <c r="J71" s="227"/>
      <c r="K71" s="228">
        <v>0.11470970162320415</v>
      </c>
      <c r="L71" s="262"/>
      <c r="M71" s="228">
        <v>0.54676542853724075</v>
      </c>
      <c r="N71" s="228">
        <v>4.7389403790978439E-2</v>
      </c>
      <c r="O71" s="228">
        <v>0</v>
      </c>
      <c r="P71" s="228">
        <v>9.8002652395993311E-4</v>
      </c>
      <c r="Q71" s="228">
        <v>0.4048651411478208</v>
      </c>
      <c r="R71" s="228">
        <v>0.99999999999999989</v>
      </c>
    </row>
    <row r="72" spans="2:18">
      <c r="B72" s="322">
        <v>39234</v>
      </c>
      <c r="C72" s="90"/>
      <c r="D72" s="227">
        <v>456.59876308000003</v>
      </c>
      <c r="E72" s="227">
        <v>37.951845319999997</v>
      </c>
      <c r="F72" s="227">
        <v>0</v>
      </c>
      <c r="G72" s="227">
        <v>1.3623736299999998</v>
      </c>
      <c r="H72" s="227">
        <v>329.47096329999999</v>
      </c>
      <c r="I72" s="227">
        <v>825.38394532999996</v>
      </c>
      <c r="J72" s="227"/>
      <c r="K72" s="228">
        <v>0.13641414022795306</v>
      </c>
      <c r="L72" s="262"/>
      <c r="M72" s="228">
        <v>0.55319559541159413</v>
      </c>
      <c r="N72" s="228">
        <v>4.5980837808550203E-2</v>
      </c>
      <c r="O72" s="228">
        <v>0</v>
      </c>
      <c r="P72" s="228">
        <v>1.6505938087459453E-3</v>
      </c>
      <c r="Q72" s="228">
        <v>0.39917297297110976</v>
      </c>
      <c r="R72" s="228">
        <v>1</v>
      </c>
    </row>
    <row r="73" spans="2:18">
      <c r="B73" s="322">
        <v>39264</v>
      </c>
      <c r="C73" s="90"/>
      <c r="D73" s="227">
        <v>477.39411773</v>
      </c>
      <c r="E73" s="227">
        <v>37.693929400000002</v>
      </c>
      <c r="F73" s="227">
        <v>0</v>
      </c>
      <c r="G73" s="227">
        <v>3.6419563500000001</v>
      </c>
      <c r="H73" s="227">
        <v>329.38215848999999</v>
      </c>
      <c r="I73" s="227">
        <v>848.11216196999999</v>
      </c>
      <c r="J73" s="227"/>
      <c r="K73" s="228">
        <v>0.17461660040108073</v>
      </c>
      <c r="L73" s="262"/>
      <c r="M73" s="228">
        <v>0.56289030995747791</v>
      </c>
      <c r="N73" s="228">
        <v>4.4444509924777303E-2</v>
      </c>
      <c r="O73" s="228">
        <v>0</v>
      </c>
      <c r="P73" s="228">
        <v>4.2941918690806678E-3</v>
      </c>
      <c r="Q73" s="228">
        <v>0.38837098824866412</v>
      </c>
      <c r="R73" s="228">
        <v>1</v>
      </c>
    </row>
    <row r="74" spans="2:18">
      <c r="B74" s="322">
        <v>39295</v>
      </c>
      <c r="C74" s="90"/>
      <c r="D74" s="227">
        <v>492.46392200999998</v>
      </c>
      <c r="E74" s="227">
        <v>37.251169700000005</v>
      </c>
      <c r="F74" s="227">
        <v>0</v>
      </c>
      <c r="G74" s="227">
        <v>8.1570375500000001</v>
      </c>
      <c r="H74" s="227">
        <v>327.52794649999998</v>
      </c>
      <c r="I74" s="227">
        <v>865.40007576000005</v>
      </c>
      <c r="J74" s="227"/>
      <c r="K74" s="228">
        <v>0.19050069511438639</v>
      </c>
      <c r="L74" s="262"/>
      <c r="M74" s="228">
        <v>0.56905925456213402</v>
      </c>
      <c r="N74" s="228">
        <v>4.3045027084479721E-2</v>
      </c>
      <c r="O74" s="228">
        <v>0</v>
      </c>
      <c r="P74" s="228">
        <v>9.4257416638615799E-3</v>
      </c>
      <c r="Q74" s="228">
        <v>0.37846997668952453</v>
      </c>
      <c r="R74" s="228">
        <v>0.99999999999999989</v>
      </c>
    </row>
    <row r="75" spans="2:18">
      <c r="B75" s="322">
        <v>39326</v>
      </c>
      <c r="C75" s="90"/>
      <c r="D75" s="227">
        <v>507.19515280000002</v>
      </c>
      <c r="E75" s="227">
        <v>37.131157869999996</v>
      </c>
      <c r="F75" s="227">
        <v>0</v>
      </c>
      <c r="G75" s="227">
        <v>12.605807039999998</v>
      </c>
      <c r="H75" s="227">
        <v>325.58732950000001</v>
      </c>
      <c r="I75" s="227">
        <v>882.51944720999995</v>
      </c>
      <c r="J75" s="227"/>
      <c r="K75" s="228">
        <v>0.24208342525004389</v>
      </c>
      <c r="L75" s="262"/>
      <c r="M75" s="228">
        <v>0.57471272095300396</v>
      </c>
      <c r="N75" s="228">
        <v>4.2074039260422608E-2</v>
      </c>
      <c r="O75" s="228">
        <v>0</v>
      </c>
      <c r="P75" s="228">
        <v>1.4283885845067823E-2</v>
      </c>
      <c r="Q75" s="228">
        <v>0.36892935394150567</v>
      </c>
      <c r="R75" s="228">
        <v>1</v>
      </c>
    </row>
    <row r="76" spans="2:18">
      <c r="B76" s="322">
        <v>39356</v>
      </c>
      <c r="C76" s="90"/>
      <c r="D76" s="227">
        <v>523.65857568999991</v>
      </c>
      <c r="E76" s="227">
        <v>37.213857020000006</v>
      </c>
      <c r="F76" s="227">
        <v>0</v>
      </c>
      <c r="G76" s="227">
        <v>18.045498869999999</v>
      </c>
      <c r="H76" s="227">
        <v>339.50455099999999</v>
      </c>
      <c r="I76" s="227">
        <v>918.42248257999984</v>
      </c>
      <c r="J76" s="227"/>
      <c r="K76" s="228">
        <v>0.2697629748900916</v>
      </c>
      <c r="L76" s="262"/>
      <c r="M76" s="228">
        <v>0.57017177347287584</v>
      </c>
      <c r="N76" s="228">
        <v>4.051932277992603E-2</v>
      </c>
      <c r="O76" s="228">
        <v>0</v>
      </c>
      <c r="P76" s="228">
        <v>1.9648363593307544E-2</v>
      </c>
      <c r="Q76" s="228">
        <v>0.36966054015389066</v>
      </c>
      <c r="R76" s="228">
        <v>1</v>
      </c>
    </row>
    <row r="77" spans="2:18">
      <c r="B77" s="322">
        <v>39387</v>
      </c>
      <c r="C77" s="90"/>
      <c r="D77" s="227">
        <v>539.33062467999991</v>
      </c>
      <c r="E77" s="227">
        <v>36.875218390000001</v>
      </c>
      <c r="F77" s="227">
        <v>0</v>
      </c>
      <c r="G77" s="227">
        <v>22.921015989999997</v>
      </c>
      <c r="H77" s="227">
        <v>335.44263230000001</v>
      </c>
      <c r="I77" s="227">
        <v>934.56949135999992</v>
      </c>
      <c r="J77" s="227"/>
      <c r="K77" s="228">
        <v>0.27746589031305691</v>
      </c>
      <c r="L77" s="262"/>
      <c r="M77" s="228">
        <v>0.5770899110938853</v>
      </c>
      <c r="N77" s="228">
        <v>3.9456903666241674E-2</v>
      </c>
      <c r="O77" s="228">
        <v>0</v>
      </c>
      <c r="P77" s="228">
        <v>2.4525748167367394E-2</v>
      </c>
      <c r="Q77" s="228">
        <v>0.35892743707250568</v>
      </c>
      <c r="R77" s="228">
        <v>1</v>
      </c>
    </row>
    <row r="78" spans="2:18">
      <c r="B78" s="322">
        <v>39417</v>
      </c>
      <c r="C78" s="90"/>
      <c r="D78" s="227">
        <v>560.02314417999992</v>
      </c>
      <c r="E78" s="227">
        <v>36.365659810000004</v>
      </c>
      <c r="F78" s="227">
        <v>0</v>
      </c>
      <c r="G78" s="227">
        <v>28.367826919999999</v>
      </c>
      <c r="H78" s="227">
        <v>333.63047160000002</v>
      </c>
      <c r="I78" s="227">
        <v>958.38710250999998</v>
      </c>
      <c r="J78" s="227"/>
      <c r="K78" s="228">
        <v>0.27924291571997983</v>
      </c>
      <c r="L78" s="262"/>
      <c r="M78" s="228">
        <v>0.58433919103596921</v>
      </c>
      <c r="N78" s="228">
        <v>3.7944646494885985E-2</v>
      </c>
      <c r="O78" s="228">
        <v>0</v>
      </c>
      <c r="P78" s="228">
        <v>2.9599549958159003E-2</v>
      </c>
      <c r="Q78" s="228">
        <v>0.34811661251098575</v>
      </c>
      <c r="R78" s="228">
        <v>1</v>
      </c>
    </row>
    <row r="79" spans="2:18">
      <c r="B79" s="322">
        <v>39448</v>
      </c>
      <c r="C79" s="90"/>
      <c r="D79" s="227">
        <v>570.14333195000006</v>
      </c>
      <c r="E79" s="227">
        <v>35.714050020000002</v>
      </c>
      <c r="F79" s="227">
        <v>0</v>
      </c>
      <c r="G79" s="227">
        <v>31.9842555</v>
      </c>
      <c r="H79" s="227">
        <v>330.82333410000001</v>
      </c>
      <c r="I79" s="227">
        <v>968.66497157000003</v>
      </c>
      <c r="J79" s="227"/>
      <c r="K79" s="228">
        <v>0.2852404491777818</v>
      </c>
      <c r="L79" s="262"/>
      <c r="M79" s="228">
        <v>0.58858671334622426</v>
      </c>
      <c r="N79" s="228">
        <v>3.6869352220009685E-2</v>
      </c>
      <c r="O79" s="228">
        <v>0</v>
      </c>
      <c r="P79" s="228">
        <v>3.3018903788954314E-2</v>
      </c>
      <c r="Q79" s="228">
        <v>0.34152503064481182</v>
      </c>
      <c r="R79" s="228">
        <v>1</v>
      </c>
    </row>
    <row r="80" spans="2:18">
      <c r="B80" s="322">
        <v>39479</v>
      </c>
      <c r="C80" s="90"/>
      <c r="D80" s="227">
        <v>574.65118600000005</v>
      </c>
      <c r="E80" s="227">
        <v>35.61529608</v>
      </c>
      <c r="F80" s="227">
        <v>0</v>
      </c>
      <c r="G80" s="227">
        <v>34.679039459999998</v>
      </c>
      <c r="H80" s="227">
        <v>327.24947989999998</v>
      </c>
      <c r="I80" s="227">
        <v>972.19500144000006</v>
      </c>
      <c r="J80" s="227"/>
      <c r="K80" s="228">
        <v>0.28611563382871519</v>
      </c>
      <c r="L80" s="262"/>
      <c r="M80" s="228">
        <v>0.59108634085634637</v>
      </c>
      <c r="N80" s="228">
        <v>3.6633901662986523E-2</v>
      </c>
      <c r="O80" s="228">
        <v>0</v>
      </c>
      <c r="P80" s="228">
        <v>3.567086789032442E-2</v>
      </c>
      <c r="Q80" s="228">
        <v>0.33660888959034263</v>
      </c>
      <c r="R80" s="228">
        <v>0.99999999999999989</v>
      </c>
    </row>
    <row r="81" spans="2:18">
      <c r="B81" s="322">
        <v>39508</v>
      </c>
      <c r="C81" s="90"/>
      <c r="D81" s="227">
        <v>585.45477935999997</v>
      </c>
      <c r="E81" s="227">
        <v>35.444997180000001</v>
      </c>
      <c r="F81" s="227">
        <v>0</v>
      </c>
      <c r="G81" s="227">
        <v>37.664900239999994</v>
      </c>
      <c r="H81" s="227">
        <v>272.82229157</v>
      </c>
      <c r="I81" s="227">
        <v>931.38696834999996</v>
      </c>
      <c r="J81" s="227"/>
      <c r="K81" s="228">
        <v>0.19834655836670945</v>
      </c>
      <c r="L81" s="262"/>
      <c r="M81" s="228">
        <v>0.62858382096236898</v>
      </c>
      <c r="N81" s="228">
        <v>3.8056144636415344E-2</v>
      </c>
      <c r="O81" s="228">
        <v>0</v>
      </c>
      <c r="P81" s="228">
        <v>4.0439582600908949E-2</v>
      </c>
      <c r="Q81" s="228">
        <v>0.29292045180030674</v>
      </c>
      <c r="R81" s="228">
        <v>1</v>
      </c>
    </row>
    <row r="82" spans="2:18">
      <c r="B82" s="322">
        <v>39539</v>
      </c>
      <c r="C82" s="90"/>
      <c r="D82" s="227">
        <v>600.24205899000003</v>
      </c>
      <c r="E82" s="227">
        <v>35.693917979999995</v>
      </c>
      <c r="F82" s="227">
        <v>0</v>
      </c>
      <c r="G82" s="227">
        <v>41.273119990000005</v>
      </c>
      <c r="H82" s="227">
        <v>270.32778254000004</v>
      </c>
      <c r="I82" s="227">
        <v>947.53687950000017</v>
      </c>
      <c r="J82" s="227"/>
      <c r="K82" s="228">
        <v>0.19764546232013713</v>
      </c>
      <c r="L82" s="262"/>
      <c r="M82" s="228">
        <v>0.63347619704970004</v>
      </c>
      <c r="N82" s="228">
        <v>3.7670215009293462E-2</v>
      </c>
      <c r="O82" s="228">
        <v>0</v>
      </c>
      <c r="P82" s="228">
        <v>4.3558325678868734E-2</v>
      </c>
      <c r="Q82" s="228">
        <v>0.28529526226213764</v>
      </c>
      <c r="R82" s="228">
        <v>0.99999999999999989</v>
      </c>
    </row>
    <row r="83" spans="2:18">
      <c r="B83" s="322">
        <v>39569</v>
      </c>
      <c r="C83" s="90"/>
      <c r="D83" s="227">
        <v>615.44656998000005</v>
      </c>
      <c r="E83" s="227">
        <v>35.844389939999999</v>
      </c>
      <c r="F83" s="227">
        <v>0</v>
      </c>
      <c r="G83" s="227">
        <v>45.032060900000005</v>
      </c>
      <c r="H83" s="227">
        <v>304.63200812000002</v>
      </c>
      <c r="I83" s="227">
        <v>1000.9550289400001</v>
      </c>
      <c r="J83" s="227"/>
      <c r="K83" s="228">
        <v>0.24924464946233837</v>
      </c>
      <c r="L83" s="262"/>
      <c r="M83" s="228">
        <v>0.61485936149574161</v>
      </c>
      <c r="N83" s="228">
        <v>3.5810190172038792E-2</v>
      </c>
      <c r="O83" s="228">
        <v>0</v>
      </c>
      <c r="P83" s="228">
        <v>4.4989095012278865E-2</v>
      </c>
      <c r="Q83" s="228">
        <v>0.30434135331994067</v>
      </c>
      <c r="R83" s="228">
        <v>1</v>
      </c>
    </row>
    <row r="84" spans="2:18">
      <c r="B84" s="322">
        <v>39600</v>
      </c>
      <c r="C84" s="90"/>
      <c r="D84" s="227">
        <v>635.82867558000009</v>
      </c>
      <c r="E84" s="227">
        <v>36.759748189999996</v>
      </c>
      <c r="F84" s="227">
        <v>0</v>
      </c>
      <c r="G84" s="227">
        <v>50.319724530000002</v>
      </c>
      <c r="H84" s="227">
        <v>305.80045569999999</v>
      </c>
      <c r="I84" s="227">
        <v>1028.7086040000002</v>
      </c>
      <c r="J84" s="227"/>
      <c r="K84" s="228">
        <v>0.24633948821079654</v>
      </c>
      <c r="L84" s="262"/>
      <c r="M84" s="228">
        <v>0.61808433710738164</v>
      </c>
      <c r="N84" s="228">
        <v>3.5733878424914961E-2</v>
      </c>
      <c r="O84" s="228">
        <v>0</v>
      </c>
      <c r="P84" s="228">
        <v>4.8915430797738323E-2</v>
      </c>
      <c r="Q84" s="228">
        <v>0.29726635366996496</v>
      </c>
      <c r="R84" s="228">
        <v>0.99999999999999978</v>
      </c>
    </row>
    <row r="85" spans="2:18">
      <c r="B85" s="322">
        <v>39630</v>
      </c>
      <c r="C85" s="90"/>
      <c r="D85" s="227">
        <v>671.75288376000003</v>
      </c>
      <c r="E85" s="227">
        <v>37.455951340000006</v>
      </c>
      <c r="F85" s="227">
        <v>0</v>
      </c>
      <c r="G85" s="227">
        <v>56.13663055</v>
      </c>
      <c r="H85" s="227">
        <v>328.51072225999997</v>
      </c>
      <c r="I85" s="227">
        <v>1093.8561879099998</v>
      </c>
      <c r="J85" s="227"/>
      <c r="K85" s="228">
        <v>0.28975415865890208</v>
      </c>
      <c r="L85" s="262"/>
      <c r="M85" s="228">
        <v>0.61411444318242547</v>
      </c>
      <c r="N85" s="228">
        <v>3.4242116791939566E-2</v>
      </c>
      <c r="O85" s="228">
        <v>0</v>
      </c>
      <c r="P85" s="228">
        <v>5.131993690803055E-2</v>
      </c>
      <c r="Q85" s="228">
        <v>0.30032350311760464</v>
      </c>
      <c r="R85" s="228">
        <v>1.0000000000000002</v>
      </c>
    </row>
    <row r="86" spans="2:18">
      <c r="B86" s="322">
        <v>39661</v>
      </c>
      <c r="C86" s="90"/>
      <c r="D86" s="227">
        <v>700.26290200000005</v>
      </c>
      <c r="E86" s="227">
        <v>37.959391320000002</v>
      </c>
      <c r="F86" s="227">
        <v>0</v>
      </c>
      <c r="G86" s="227">
        <v>64.540958959999998</v>
      </c>
      <c r="H86" s="227">
        <v>376.04444023000002</v>
      </c>
      <c r="I86" s="227">
        <v>1178.8076925100002</v>
      </c>
      <c r="J86" s="227"/>
      <c r="K86" s="228">
        <v>0.3621534427007802</v>
      </c>
      <c r="L86" s="262"/>
      <c r="M86" s="228">
        <v>0.5940433765824441</v>
      </c>
      <c r="N86" s="228">
        <v>3.2201513072224866E-2</v>
      </c>
      <c r="O86" s="228">
        <v>0</v>
      </c>
      <c r="P86" s="228">
        <v>5.4751050039871095E-2</v>
      </c>
      <c r="Q86" s="228">
        <v>0.3190040603054598</v>
      </c>
      <c r="R86" s="228">
        <v>0.99999999999999989</v>
      </c>
    </row>
    <row r="87" spans="2:18">
      <c r="B87" s="322">
        <v>39692</v>
      </c>
      <c r="C87" s="90"/>
      <c r="D87" s="227">
        <v>741.16915495000001</v>
      </c>
      <c r="E87" s="227">
        <v>39.082500279999998</v>
      </c>
      <c r="F87" s="227">
        <v>0</v>
      </c>
      <c r="G87" s="227">
        <v>70.577126640000003</v>
      </c>
      <c r="H87" s="227">
        <v>408.82465738000002</v>
      </c>
      <c r="I87" s="227">
        <v>1259.65343925</v>
      </c>
      <c r="J87" s="227"/>
      <c r="K87" s="228">
        <v>0.42733788273139228</v>
      </c>
      <c r="L87" s="262"/>
      <c r="M87" s="228">
        <v>0.58839132403853356</v>
      </c>
      <c r="N87" s="228">
        <v>3.1026391118552252E-2</v>
      </c>
      <c r="O87" s="228">
        <v>0</v>
      </c>
      <c r="P87" s="228">
        <v>5.6029003248720344E-2</v>
      </c>
      <c r="Q87" s="228">
        <v>0.32455328159419383</v>
      </c>
      <c r="R87" s="228">
        <v>1</v>
      </c>
    </row>
    <row r="88" spans="2:18">
      <c r="B88" s="322">
        <v>39722</v>
      </c>
      <c r="C88" s="90"/>
      <c r="D88" s="227">
        <v>777.25566715000002</v>
      </c>
      <c r="E88" s="227">
        <v>40.28134429</v>
      </c>
      <c r="F88" s="227">
        <v>0</v>
      </c>
      <c r="G88" s="227">
        <v>82.203053330000003</v>
      </c>
      <c r="H88" s="227">
        <v>447.73956716000004</v>
      </c>
      <c r="I88" s="227">
        <v>1347.4796319300001</v>
      </c>
      <c r="J88" s="227"/>
      <c r="K88" s="228">
        <v>0.46716751548231716</v>
      </c>
      <c r="L88" s="262"/>
      <c r="M88" s="228">
        <v>0.57682182997952547</v>
      </c>
      <c r="N88" s="228">
        <v>2.989384279768658E-2</v>
      </c>
      <c r="O88" s="228">
        <v>0</v>
      </c>
      <c r="P88" s="228">
        <v>6.1005043328380602E-2</v>
      </c>
      <c r="Q88" s="228">
        <v>0.33227928389440736</v>
      </c>
      <c r="R88" s="228">
        <v>1</v>
      </c>
    </row>
    <row r="89" spans="2:18">
      <c r="B89" s="322">
        <v>39753</v>
      </c>
      <c r="C89" s="90"/>
      <c r="D89" s="227">
        <v>825.36835288999998</v>
      </c>
      <c r="E89" s="227">
        <v>41.100429560000002</v>
      </c>
      <c r="F89" s="227">
        <v>0</v>
      </c>
      <c r="G89" s="227">
        <v>89.921216389999998</v>
      </c>
      <c r="H89" s="227">
        <v>476.58195782999996</v>
      </c>
      <c r="I89" s="227">
        <v>1432.9719566700001</v>
      </c>
      <c r="J89" s="227"/>
      <c r="K89" s="228">
        <v>0.5332963144182219</v>
      </c>
      <c r="L89" s="262"/>
      <c r="M89" s="228">
        <v>0.57598360459755638</v>
      </c>
      <c r="N89" s="228">
        <v>2.8681949684145176E-2</v>
      </c>
      <c r="O89" s="228">
        <v>0</v>
      </c>
      <c r="P89" s="228">
        <v>6.2751553490943857E-2</v>
      </c>
      <c r="Q89" s="228">
        <v>0.33258289222735454</v>
      </c>
      <c r="R89" s="228">
        <v>1</v>
      </c>
    </row>
    <row r="90" spans="2:18">
      <c r="B90" s="322">
        <v>39783</v>
      </c>
      <c r="C90" s="90"/>
      <c r="D90" s="227">
        <v>879.57621156999994</v>
      </c>
      <c r="E90" s="227">
        <v>41.707415009999998</v>
      </c>
      <c r="F90" s="227">
        <v>0</v>
      </c>
      <c r="G90" s="227">
        <v>103.18989764</v>
      </c>
      <c r="H90" s="227">
        <v>449.83715419999999</v>
      </c>
      <c r="I90" s="227">
        <v>1474.3106784199999</v>
      </c>
      <c r="J90" s="227"/>
      <c r="K90" s="228">
        <v>0.53832483195861536</v>
      </c>
      <c r="L90" s="262"/>
      <c r="M90" s="228">
        <v>0.59660166913572832</v>
      </c>
      <c r="N90" s="228">
        <v>2.8289434255944823E-2</v>
      </c>
      <c r="O90" s="228">
        <v>0</v>
      </c>
      <c r="P90" s="228">
        <v>6.9991962447553666E-2</v>
      </c>
      <c r="Q90" s="228">
        <v>0.30511693416077318</v>
      </c>
      <c r="R90" s="228">
        <v>1</v>
      </c>
    </row>
    <row r="91" spans="2:18">
      <c r="B91" s="322">
        <v>39814</v>
      </c>
      <c r="C91" s="90"/>
      <c r="D91" s="227">
        <v>918.01329962</v>
      </c>
      <c r="E91" s="227">
        <v>40.451219510000001</v>
      </c>
      <c r="F91" s="227">
        <v>0</v>
      </c>
      <c r="G91" s="227">
        <v>109.90854822</v>
      </c>
      <c r="H91" s="227">
        <v>450.55101708000001</v>
      </c>
      <c r="I91" s="227">
        <v>1518.92408443</v>
      </c>
      <c r="J91" s="227"/>
      <c r="K91" s="228">
        <v>0.56805926611359436</v>
      </c>
      <c r="L91" s="262"/>
      <c r="M91" s="228">
        <v>0.60438392479930869</v>
      </c>
      <c r="N91" s="228">
        <v>2.663149523050716E-2</v>
      </c>
      <c r="O91" s="228">
        <v>0</v>
      </c>
      <c r="P91" s="228">
        <v>7.2359474279614769E-2</v>
      </c>
      <c r="Q91" s="228">
        <v>0.29662510569056932</v>
      </c>
      <c r="R91" s="228">
        <v>0.99999999999999989</v>
      </c>
    </row>
    <row r="92" spans="2:18">
      <c r="B92" s="322">
        <v>39845</v>
      </c>
      <c r="C92" s="90"/>
      <c r="D92" s="227">
        <v>973.71757195000009</v>
      </c>
      <c r="E92" s="227">
        <v>39.196921409999995</v>
      </c>
      <c r="F92" s="227">
        <v>0</v>
      </c>
      <c r="G92" s="227">
        <v>115.85359722999999</v>
      </c>
      <c r="H92" s="227">
        <v>460.01787138999998</v>
      </c>
      <c r="I92" s="227">
        <v>1588.7859619800001</v>
      </c>
      <c r="J92" s="227"/>
      <c r="K92" s="228">
        <v>0.63422560250434867</v>
      </c>
      <c r="L92" s="262"/>
      <c r="M92" s="228">
        <v>0.61286894223090915</v>
      </c>
      <c r="N92" s="228">
        <v>2.4670989263494897E-2</v>
      </c>
      <c r="O92" s="228">
        <v>0</v>
      </c>
      <c r="P92" s="228">
        <v>7.2919575073296355E-2</v>
      </c>
      <c r="Q92" s="228">
        <v>0.28954049343229959</v>
      </c>
      <c r="R92" s="228">
        <v>1</v>
      </c>
    </row>
    <row r="93" spans="2:18">
      <c r="B93" s="322">
        <v>39873</v>
      </c>
      <c r="C93" s="90"/>
      <c r="D93" s="227">
        <v>1010.8555975899999</v>
      </c>
      <c r="E93" s="227">
        <v>37.531310340000005</v>
      </c>
      <c r="F93" s="227">
        <v>0.91422698000000002</v>
      </c>
      <c r="G93" s="227">
        <v>113.06472936</v>
      </c>
      <c r="H93" s="227">
        <v>490.32302708999998</v>
      </c>
      <c r="I93" s="227">
        <v>1652.6888913599996</v>
      </c>
      <c r="J93" s="227"/>
      <c r="K93" s="228">
        <v>0.77443849605049042</v>
      </c>
      <c r="L93" s="262"/>
      <c r="M93" s="228">
        <v>0.61164300363764512</v>
      </c>
      <c r="N93" s="228">
        <v>2.2709241004890791E-2</v>
      </c>
      <c r="O93" s="228">
        <v>5.5317548558560324E-4</v>
      </c>
      <c r="P93" s="228">
        <v>6.841259111202648E-2</v>
      </c>
      <c r="Q93" s="228">
        <v>0.29668198875985219</v>
      </c>
      <c r="R93" s="228">
        <v>1.0000000000000002</v>
      </c>
    </row>
    <row r="94" spans="2:18">
      <c r="B94" s="322">
        <v>39904</v>
      </c>
      <c r="C94" s="90"/>
      <c r="D94" s="227">
        <v>1036.67200177</v>
      </c>
      <c r="E94" s="227">
        <v>36.758316049999998</v>
      </c>
      <c r="F94" s="227">
        <v>0.88754962999999998</v>
      </c>
      <c r="G94" s="227">
        <v>119.13132006000001</v>
      </c>
      <c r="H94" s="227">
        <v>542.78682534000006</v>
      </c>
      <c r="I94" s="227">
        <v>1736.23601285</v>
      </c>
      <c r="J94" s="227"/>
      <c r="K94" s="228">
        <v>0.83236774252647927</v>
      </c>
      <c r="L94" s="262"/>
      <c r="M94" s="228">
        <v>0.59708011704487207</v>
      </c>
      <c r="N94" s="228">
        <v>2.1171266911842179E-2</v>
      </c>
      <c r="O94" s="228">
        <v>5.111918100023184E-4</v>
      </c>
      <c r="P94" s="228">
        <v>6.8614703979355957E-2</v>
      </c>
      <c r="Q94" s="228">
        <v>0.31262272025392751</v>
      </c>
      <c r="R94" s="228">
        <v>1.0000000000000002</v>
      </c>
    </row>
    <row r="95" spans="2:18">
      <c r="B95" s="322">
        <v>39934</v>
      </c>
      <c r="C95" s="90"/>
      <c r="D95" s="227">
        <v>1067.8090468800001</v>
      </c>
      <c r="E95" s="227">
        <v>35.599472240000004</v>
      </c>
      <c r="F95" s="227">
        <v>0.89774975000000001</v>
      </c>
      <c r="G95" s="227">
        <v>122.52958754000001</v>
      </c>
      <c r="H95" s="227">
        <v>586.66555596000001</v>
      </c>
      <c r="I95" s="227">
        <v>1813.5014123700003</v>
      </c>
      <c r="J95" s="227"/>
      <c r="K95" s="228">
        <v>0.81177111851915806</v>
      </c>
      <c r="L95" s="262"/>
      <c r="M95" s="228">
        <v>0.58881070596163398</v>
      </c>
      <c r="N95" s="228">
        <v>1.9630242357228895E-2</v>
      </c>
      <c r="O95" s="228">
        <v>4.9503669744969372E-4</v>
      </c>
      <c r="P95" s="228">
        <v>6.7565201054831533E-2</v>
      </c>
      <c r="Q95" s="228">
        <v>0.32349881392885588</v>
      </c>
      <c r="R95" s="228">
        <v>1</v>
      </c>
    </row>
    <row r="96" spans="2:18">
      <c r="B96" s="322">
        <v>39965</v>
      </c>
      <c r="C96" s="90"/>
      <c r="D96" s="227">
        <v>1093.76539398</v>
      </c>
      <c r="E96" s="227">
        <v>34.699712210000001</v>
      </c>
      <c r="F96" s="227">
        <v>0.88737930000000009</v>
      </c>
      <c r="G96" s="227">
        <v>126.31431456</v>
      </c>
      <c r="H96" s="227">
        <v>603.66761569000005</v>
      </c>
      <c r="I96" s="227">
        <v>1859.3344157399999</v>
      </c>
      <c r="J96" s="227"/>
      <c r="K96" s="228">
        <v>0.80744518759755568</v>
      </c>
      <c r="L96" s="262"/>
      <c r="M96" s="228">
        <v>0.58825641300502163</v>
      </c>
      <c r="N96" s="228">
        <v>1.8662437437963413E-2</v>
      </c>
      <c r="O96" s="228">
        <v>4.7725642707841258E-4</v>
      </c>
      <c r="P96" s="228">
        <v>6.7935231817740513E-2</v>
      </c>
      <c r="Q96" s="228">
        <v>0.32466866131219607</v>
      </c>
      <c r="R96" s="228">
        <v>1</v>
      </c>
    </row>
    <row r="97" spans="2:18">
      <c r="B97" s="322">
        <v>39995</v>
      </c>
      <c r="C97" s="90"/>
      <c r="D97" s="227">
        <v>1113.6838800599999</v>
      </c>
      <c r="E97" s="227">
        <v>34.316027320000003</v>
      </c>
      <c r="F97" s="227">
        <v>0.87586491</v>
      </c>
      <c r="G97" s="227">
        <v>125.86763431</v>
      </c>
      <c r="H97" s="227">
        <v>620.02486394000005</v>
      </c>
      <c r="I97" s="227">
        <v>1894.7682705400002</v>
      </c>
      <c r="J97" s="227"/>
      <c r="K97" s="228">
        <v>0.732191389948875</v>
      </c>
      <c r="L97" s="262"/>
      <c r="M97" s="228">
        <v>0.58776785392474673</v>
      </c>
      <c r="N97" s="228">
        <v>1.8110936230856394E-2</v>
      </c>
      <c r="O97" s="228">
        <v>4.6225436831406436E-4</v>
      </c>
      <c r="P97" s="228">
        <v>6.6429038456575121E-2</v>
      </c>
      <c r="Q97" s="228">
        <v>0.32722991701950754</v>
      </c>
      <c r="R97" s="228">
        <v>0.99999999999999978</v>
      </c>
    </row>
    <row r="98" spans="2:18">
      <c r="B98" s="322">
        <v>40026</v>
      </c>
      <c r="C98" s="90"/>
      <c r="D98" s="227">
        <v>1128.754968</v>
      </c>
      <c r="E98" s="227">
        <v>33.669167999999999</v>
      </c>
      <c r="F98" s="227">
        <v>0.84603099999999998</v>
      </c>
      <c r="G98" s="227">
        <v>124.552896</v>
      </c>
      <c r="H98" s="227">
        <v>646.12833899999998</v>
      </c>
      <c r="I98" s="227">
        <v>1933.9514019999997</v>
      </c>
      <c r="J98" s="227"/>
      <c r="K98" s="228">
        <v>0.64059957725767336</v>
      </c>
      <c r="L98" s="262"/>
      <c r="M98" s="228">
        <v>0.58365218838110189</v>
      </c>
      <c r="N98" s="228">
        <v>1.7409521234701637E-2</v>
      </c>
      <c r="O98" s="228">
        <v>4.3746238872656023E-4</v>
      </c>
      <c r="P98" s="228">
        <v>6.4403322581525771E-2</v>
      </c>
      <c r="Q98" s="228">
        <v>0.33409750541394428</v>
      </c>
      <c r="R98" s="228">
        <v>1.0000000000000002</v>
      </c>
    </row>
    <row r="99" spans="2:18">
      <c r="B99" s="322">
        <v>40057</v>
      </c>
      <c r="C99" s="90"/>
      <c r="D99" s="227">
        <v>1142.60586997</v>
      </c>
      <c r="E99" s="227">
        <v>32.83456915</v>
      </c>
      <c r="F99" s="227">
        <v>0.83460029000000002</v>
      </c>
      <c r="G99" s="227">
        <v>123.6902135</v>
      </c>
      <c r="H99" s="227">
        <v>657.26732174000006</v>
      </c>
      <c r="I99" s="227">
        <v>1957.2325746500001</v>
      </c>
      <c r="J99" s="227"/>
      <c r="K99" s="228">
        <v>0.55378655244679043</v>
      </c>
      <c r="L99" s="262"/>
      <c r="M99" s="228">
        <v>0.58378645684165831</v>
      </c>
      <c r="N99" s="228">
        <v>1.6776018126446524E-2</v>
      </c>
      <c r="O99" s="228">
        <v>4.2641855690003859E-4</v>
      </c>
      <c r="P99" s="228">
        <v>6.319648216672398E-2</v>
      </c>
      <c r="Q99" s="228">
        <v>0.33581462430827114</v>
      </c>
      <c r="R99" s="228">
        <v>1</v>
      </c>
    </row>
    <row r="100" spans="2:18">
      <c r="B100" s="322">
        <v>40087</v>
      </c>
      <c r="C100" s="90"/>
      <c r="D100" s="227">
        <v>1166.865738</v>
      </c>
      <c r="E100" s="227">
        <v>32.017183000000003</v>
      </c>
      <c r="F100" s="227">
        <v>0.79402300000000003</v>
      </c>
      <c r="G100" s="227">
        <v>124.15958999999999</v>
      </c>
      <c r="H100" s="227">
        <v>667.52340100000004</v>
      </c>
      <c r="I100" s="227">
        <v>1991.359935</v>
      </c>
      <c r="J100" s="227"/>
      <c r="K100" s="228">
        <v>0.47784047180569833</v>
      </c>
      <c r="L100" s="262"/>
      <c r="M100" s="228">
        <v>0.58596425361947435</v>
      </c>
      <c r="N100" s="228">
        <v>1.6078049195059257E-2</v>
      </c>
      <c r="O100" s="228">
        <v>3.9873404402906201E-4</v>
      </c>
      <c r="P100" s="228">
        <v>6.2349145334190927E-2</v>
      </c>
      <c r="Q100" s="228">
        <v>0.3352098178072464</v>
      </c>
      <c r="R100" s="228">
        <v>1</v>
      </c>
    </row>
    <row r="101" spans="2:18">
      <c r="B101" s="322">
        <v>40118</v>
      </c>
      <c r="C101" s="90"/>
      <c r="D101" s="227">
        <v>1185.9647099000001</v>
      </c>
      <c r="E101" s="227">
        <v>31.564530170000001</v>
      </c>
      <c r="F101" s="227">
        <v>0.784076</v>
      </c>
      <c r="G101" s="227">
        <v>126.70412262000001</v>
      </c>
      <c r="H101" s="227">
        <v>706.35707500000001</v>
      </c>
      <c r="I101" s="227">
        <v>2051.3745136899997</v>
      </c>
      <c r="J101" s="227"/>
      <c r="K101" s="228">
        <v>0.43155244884001021</v>
      </c>
      <c r="L101" s="262"/>
      <c r="M101" s="228">
        <v>0.57813173654316985</v>
      </c>
      <c r="N101" s="228">
        <v>1.5387014881657042E-2</v>
      </c>
      <c r="O101" s="228">
        <v>3.8221982127954247E-4</v>
      </c>
      <c r="P101" s="228">
        <v>6.1765475672253246E-2</v>
      </c>
      <c r="Q101" s="228">
        <v>0.34433355308164049</v>
      </c>
      <c r="R101" s="228">
        <v>1</v>
      </c>
    </row>
    <row r="102" spans="2:18">
      <c r="B102" s="322">
        <v>40148</v>
      </c>
      <c r="C102" s="90"/>
      <c r="D102" s="227">
        <v>1217.1432128899999</v>
      </c>
      <c r="E102" s="227">
        <v>32.202259890000001</v>
      </c>
      <c r="F102" s="227">
        <v>0.77537966000000003</v>
      </c>
      <c r="G102" s="227">
        <v>139.70277428999998</v>
      </c>
      <c r="H102" s="227">
        <v>740.87873123999998</v>
      </c>
      <c r="I102" s="227">
        <v>2130.7023579699999</v>
      </c>
      <c r="J102" s="227"/>
      <c r="K102" s="228">
        <v>0.44521937550737034</v>
      </c>
      <c r="L102" s="262"/>
      <c r="M102" s="228">
        <v>0.57124037448835319</v>
      </c>
      <c r="N102" s="228">
        <v>1.5113448281288947E-2</v>
      </c>
      <c r="O102" s="228">
        <v>3.6390801235078812E-4</v>
      </c>
      <c r="P102" s="228">
        <v>6.5566536671550907E-2</v>
      </c>
      <c r="Q102" s="228">
        <v>0.34771573254645616</v>
      </c>
      <c r="R102" s="228">
        <v>0.99999999999999989</v>
      </c>
    </row>
    <row r="103" spans="2:18">
      <c r="B103" s="322">
        <v>40179</v>
      </c>
      <c r="C103" s="90"/>
      <c r="D103" s="227">
        <v>1226.15874942</v>
      </c>
      <c r="E103" s="227">
        <v>32.15039969</v>
      </c>
      <c r="F103" s="227">
        <v>0.76695287000000001</v>
      </c>
      <c r="G103" s="227">
        <v>154.0259643</v>
      </c>
      <c r="H103" s="227">
        <v>735.17422594000004</v>
      </c>
      <c r="I103" s="227">
        <v>2148.27629222</v>
      </c>
      <c r="J103" s="227"/>
      <c r="K103" s="228">
        <v>0.41434079177576155</v>
      </c>
      <c r="L103" s="262"/>
      <c r="M103" s="228">
        <v>0.57076399058191163</v>
      </c>
      <c r="N103" s="228">
        <v>1.4965672621549162E-2</v>
      </c>
      <c r="O103" s="228">
        <v>3.5700848758491913E-4</v>
      </c>
      <c r="P103" s="228">
        <v>7.1697465013139269E-2</v>
      </c>
      <c r="Q103" s="228">
        <v>0.3422158632958151</v>
      </c>
      <c r="R103" s="228">
        <v>1</v>
      </c>
    </row>
    <row r="104" spans="2:18">
      <c r="B104" s="322">
        <v>40210</v>
      </c>
      <c r="C104" s="90"/>
      <c r="D104" s="227">
        <v>1238.0309400399999</v>
      </c>
      <c r="E104" s="227">
        <v>32.716570239999996</v>
      </c>
      <c r="F104" s="227">
        <v>0.75777112000000002</v>
      </c>
      <c r="G104" s="227">
        <v>170.99726544000001</v>
      </c>
      <c r="H104" s="227">
        <v>739.98317345999999</v>
      </c>
      <c r="I104" s="227">
        <v>2182.4857203000001</v>
      </c>
      <c r="J104" s="227"/>
      <c r="K104" s="228">
        <v>0.37368139732309236</v>
      </c>
      <c r="L104" s="262"/>
      <c r="M104" s="228">
        <v>0.56725729223548949</v>
      </c>
      <c r="N104" s="228">
        <v>1.4990508270314291E-2</v>
      </c>
      <c r="O104" s="228">
        <v>3.4720553401643254E-4</v>
      </c>
      <c r="P104" s="228">
        <v>7.8349775143772796E-2</v>
      </c>
      <c r="Q104" s="228">
        <v>0.33905521881640693</v>
      </c>
      <c r="R104" s="228">
        <v>1</v>
      </c>
    </row>
    <row r="105" spans="2:18">
      <c r="B105" s="322">
        <v>40238</v>
      </c>
      <c r="C105" s="90"/>
      <c r="D105" s="227">
        <v>1265.1264127899999</v>
      </c>
      <c r="E105" s="227">
        <v>34.504735150000002</v>
      </c>
      <c r="F105" s="227">
        <v>0.74445307999999999</v>
      </c>
      <c r="G105" s="227">
        <v>193.63009144999998</v>
      </c>
      <c r="H105" s="227">
        <v>746.28052836000006</v>
      </c>
      <c r="I105" s="227">
        <v>2240.2862208300003</v>
      </c>
      <c r="J105" s="227"/>
      <c r="K105" s="228">
        <v>0.35554019425063488</v>
      </c>
      <c r="L105" s="262"/>
      <c r="M105" s="228">
        <v>0.5647164192802494</v>
      </c>
      <c r="N105" s="228">
        <v>1.5401931605514403E-2</v>
      </c>
      <c r="O105" s="228">
        <v>3.3230266431054004E-4</v>
      </c>
      <c r="P105" s="228">
        <v>8.6430961209171861E-2</v>
      </c>
      <c r="Q105" s="228">
        <v>0.3331183852407536</v>
      </c>
      <c r="R105" s="228">
        <v>0.99999999999999978</v>
      </c>
    </row>
    <row r="106" spans="2:18">
      <c r="B106" s="322">
        <v>40269</v>
      </c>
      <c r="C106" s="90"/>
      <c r="D106" s="227">
        <v>1281.3860497599999</v>
      </c>
      <c r="E106" s="227">
        <v>36.160507590000002</v>
      </c>
      <c r="F106" s="227">
        <v>0.73784947000000001</v>
      </c>
      <c r="G106" s="227">
        <v>216.54253627</v>
      </c>
      <c r="H106" s="227">
        <v>758.02484388999994</v>
      </c>
      <c r="I106" s="227">
        <v>2292.8517869799998</v>
      </c>
      <c r="J106" s="227"/>
      <c r="K106" s="228">
        <v>0.32058762173486155</v>
      </c>
      <c r="L106" s="262"/>
      <c r="M106" s="228">
        <v>0.55886126483899812</v>
      </c>
      <c r="N106" s="228">
        <v>1.5770974729085455E-2</v>
      </c>
      <c r="O106" s="228">
        <v>3.2180425886657458E-4</v>
      </c>
      <c r="P106" s="228">
        <v>9.4442448264489096E-2</v>
      </c>
      <c r="Q106" s="228">
        <v>0.33060350790856075</v>
      </c>
      <c r="R106" s="228">
        <v>1</v>
      </c>
    </row>
    <row r="107" spans="2:18">
      <c r="B107" s="322">
        <v>40299</v>
      </c>
      <c r="C107" s="90"/>
      <c r="D107" s="227">
        <v>1304.1829008400002</v>
      </c>
      <c r="E107" s="227">
        <v>37.851282270000006</v>
      </c>
      <c r="F107" s="227">
        <v>0.72504696000000002</v>
      </c>
      <c r="G107" s="227">
        <v>236.45344617999999</v>
      </c>
      <c r="H107" s="227">
        <v>767.90829170000006</v>
      </c>
      <c r="I107" s="227">
        <v>2347.1209679500002</v>
      </c>
      <c r="J107" s="227"/>
      <c r="K107" s="228">
        <v>0.29424821615254859</v>
      </c>
      <c r="L107" s="262"/>
      <c r="M107" s="228">
        <v>0.55565218778608039</v>
      </c>
      <c r="N107" s="228">
        <v>1.6126685751122451E-2</v>
      </c>
      <c r="O107" s="228">
        <v>3.0890907196541454E-4</v>
      </c>
      <c r="P107" s="228">
        <v>0.10074190866545786</v>
      </c>
      <c r="Q107" s="228">
        <v>0.32717030872537395</v>
      </c>
      <c r="R107" s="228">
        <v>1</v>
      </c>
    </row>
    <row r="108" spans="2:18">
      <c r="B108" s="322">
        <v>40330</v>
      </c>
      <c r="C108" s="90"/>
      <c r="D108" s="227">
        <v>1327.9248884400001</v>
      </c>
      <c r="E108" s="227">
        <v>39.87825651</v>
      </c>
      <c r="F108" s="227">
        <v>0.75297842000000004</v>
      </c>
      <c r="G108" s="227">
        <v>252.72709087999999</v>
      </c>
      <c r="H108" s="227">
        <v>774.07118620000006</v>
      </c>
      <c r="I108" s="227">
        <v>2395.35440045</v>
      </c>
      <c r="J108" s="227"/>
      <c r="K108" s="228">
        <v>0.28828594801041674</v>
      </c>
      <c r="L108" s="262"/>
      <c r="M108" s="228">
        <v>0.5543751221909089</v>
      </c>
      <c r="N108" s="228">
        <v>1.6648165508414258E-2</v>
      </c>
      <c r="O108" s="228">
        <v>3.1434948409243444E-4</v>
      </c>
      <c r="P108" s="228">
        <v>0.10550718124738526</v>
      </c>
      <c r="Q108" s="228">
        <v>0.3231551815691992</v>
      </c>
      <c r="R108" s="228">
        <v>1</v>
      </c>
    </row>
    <row r="109" spans="2:18">
      <c r="B109" s="322">
        <v>40360</v>
      </c>
      <c r="C109" s="90"/>
      <c r="D109" s="227">
        <v>1367.7301065300001</v>
      </c>
      <c r="E109" s="227">
        <v>42.69051271</v>
      </c>
      <c r="F109" s="227">
        <v>0.74417765000000002</v>
      </c>
      <c r="G109" s="227">
        <v>283.54412314000001</v>
      </c>
      <c r="H109" s="227">
        <v>791.89384329999996</v>
      </c>
      <c r="I109" s="227">
        <v>2486.60276333</v>
      </c>
      <c r="J109" s="227"/>
      <c r="K109" s="228">
        <v>0.31235191236410653</v>
      </c>
      <c r="L109" s="262"/>
      <c r="M109" s="228">
        <v>0.55003964714427001</v>
      </c>
      <c r="N109" s="228">
        <v>1.7168207700706432E-2</v>
      </c>
      <c r="O109" s="228">
        <v>2.9927484235697333E-4</v>
      </c>
      <c r="P109" s="228">
        <v>0.11402871714028194</v>
      </c>
      <c r="Q109" s="228">
        <v>0.31846415317238463</v>
      </c>
      <c r="R109" s="228">
        <v>1</v>
      </c>
    </row>
    <row r="110" spans="2:18">
      <c r="B110" s="322">
        <v>40391</v>
      </c>
      <c r="C110" s="90"/>
      <c r="D110" s="227">
        <v>1396.3729596300002</v>
      </c>
      <c r="E110" s="227">
        <v>43.785648100000003</v>
      </c>
      <c r="F110" s="227">
        <v>0.73283734999999994</v>
      </c>
      <c r="G110" s="227">
        <v>307.38487129000004</v>
      </c>
      <c r="H110" s="227">
        <v>795.07697960000007</v>
      </c>
      <c r="I110" s="227">
        <v>2543.3532959700005</v>
      </c>
      <c r="J110" s="227"/>
      <c r="K110" s="228">
        <v>0.31510713937267854</v>
      </c>
      <c r="L110" s="262"/>
      <c r="M110" s="228">
        <v>0.54902830913919198</v>
      </c>
      <c r="N110" s="228">
        <v>1.721571602709672E-2</v>
      </c>
      <c r="O110" s="228">
        <v>2.881382429885761E-4</v>
      </c>
      <c r="P110" s="228">
        <v>0.12085810955837639</v>
      </c>
      <c r="Q110" s="228">
        <v>0.3126097270323463</v>
      </c>
      <c r="R110" s="228">
        <v>1</v>
      </c>
    </row>
    <row r="111" spans="2:18">
      <c r="B111" s="322">
        <v>40422</v>
      </c>
      <c r="C111" s="90"/>
      <c r="D111" s="227">
        <v>1404.61660269</v>
      </c>
      <c r="E111" s="227">
        <v>43.697653159999994</v>
      </c>
      <c r="F111" s="227">
        <v>0.69813793000000002</v>
      </c>
      <c r="G111" s="227">
        <v>348.40027440999995</v>
      </c>
      <c r="H111" s="227">
        <v>799.14395349999995</v>
      </c>
      <c r="I111" s="227">
        <v>2596.5566216900002</v>
      </c>
      <c r="J111" s="227"/>
      <c r="K111" s="228">
        <v>0.32664694800224581</v>
      </c>
      <c r="L111" s="262"/>
      <c r="M111" s="228">
        <v>0.54095358096823953</v>
      </c>
      <c r="N111" s="228">
        <v>1.6829077708137498E-2</v>
      </c>
      <c r="O111" s="228">
        <v>2.6887067440324429E-4</v>
      </c>
      <c r="P111" s="228">
        <v>0.13417780744686378</v>
      </c>
      <c r="Q111" s="228">
        <v>0.30777066320235585</v>
      </c>
      <c r="R111" s="228">
        <v>1</v>
      </c>
    </row>
    <row r="112" spans="2:18">
      <c r="B112" s="322">
        <v>40452</v>
      </c>
      <c r="C112" s="90"/>
      <c r="D112" s="227">
        <v>1439.6955969000001</v>
      </c>
      <c r="E112" s="227">
        <v>45.051964720000001</v>
      </c>
      <c r="F112" s="227">
        <v>0.69125104000000004</v>
      </c>
      <c r="G112" s="227">
        <v>366.86265343999997</v>
      </c>
      <c r="H112" s="227">
        <v>808.89319870000008</v>
      </c>
      <c r="I112" s="227">
        <v>2661.1946648000003</v>
      </c>
      <c r="J112" s="227"/>
      <c r="K112" s="228">
        <v>0.33637049637638738</v>
      </c>
      <c r="L112" s="262"/>
      <c r="M112" s="228">
        <v>0.54099597295269608</v>
      </c>
      <c r="N112" s="228">
        <v>1.6929225552684564E-2</v>
      </c>
      <c r="O112" s="228">
        <v>2.5975215159690335E-4</v>
      </c>
      <c r="P112" s="228">
        <v>0.13785637642091517</v>
      </c>
      <c r="Q112" s="228">
        <v>0.30395867292210721</v>
      </c>
      <c r="R112" s="228">
        <v>1</v>
      </c>
    </row>
    <row r="113" spans="2:18">
      <c r="B113" s="322">
        <v>40483</v>
      </c>
      <c r="C113" s="90"/>
      <c r="D113" s="227">
        <v>1457.8191986799998</v>
      </c>
      <c r="E113" s="227">
        <v>46.046773729999998</v>
      </c>
      <c r="F113" s="227">
        <v>0.68208902999999999</v>
      </c>
      <c r="G113" s="227">
        <v>377.30115212999999</v>
      </c>
      <c r="H113" s="227">
        <v>839.42516430000001</v>
      </c>
      <c r="I113" s="227">
        <v>2721.2743778699996</v>
      </c>
      <c r="J113" s="227"/>
      <c r="K113" s="228">
        <v>0.32656146389134388</v>
      </c>
      <c r="L113" s="262"/>
      <c r="M113" s="228">
        <v>0.53571194824575774</v>
      </c>
      <c r="N113" s="228">
        <v>1.6921033066148148E-2</v>
      </c>
      <c r="O113" s="228">
        <v>2.5065059060082204E-4</v>
      </c>
      <c r="P113" s="228">
        <v>0.13864869900598623</v>
      </c>
      <c r="Q113" s="228">
        <v>0.30846766909150714</v>
      </c>
      <c r="R113" s="228">
        <v>1</v>
      </c>
    </row>
    <row r="114" spans="2:18">
      <c r="B114" s="322">
        <v>40513</v>
      </c>
      <c r="C114" s="90"/>
      <c r="D114" s="227">
        <v>1494.0910756300002</v>
      </c>
      <c r="E114" s="227">
        <v>47.072711590000004</v>
      </c>
      <c r="F114" s="227">
        <v>0.67400319999999991</v>
      </c>
      <c r="G114" s="227">
        <v>350.4843937</v>
      </c>
      <c r="H114" s="227">
        <v>884.73316850000003</v>
      </c>
      <c r="I114" s="227">
        <v>2777.0553526200001</v>
      </c>
      <c r="J114" s="227"/>
      <c r="K114" s="228">
        <v>0.30335208117280388</v>
      </c>
      <c r="L114" s="262"/>
      <c r="M114" s="228">
        <v>0.53801270983684457</v>
      </c>
      <c r="N114" s="228">
        <v>1.6950584562741781E-2</v>
      </c>
      <c r="O114" s="228">
        <v>2.4270427284213644E-4</v>
      </c>
      <c r="P114" s="228">
        <v>0.12620720482554915</v>
      </c>
      <c r="Q114" s="228">
        <v>0.31858679650202237</v>
      </c>
      <c r="R114" s="228">
        <v>1</v>
      </c>
    </row>
    <row r="115" spans="2:18">
      <c r="B115" s="322">
        <v>40544</v>
      </c>
      <c r="C115" s="90"/>
      <c r="D115" s="227">
        <v>1493.1872171700002</v>
      </c>
      <c r="E115" s="227">
        <v>47.00679281</v>
      </c>
      <c r="F115" s="227">
        <v>0.66559356999999997</v>
      </c>
      <c r="G115" s="227">
        <v>337.65022422999994</v>
      </c>
      <c r="H115" s="227">
        <v>876.49829519000002</v>
      </c>
      <c r="I115" s="227">
        <v>2755.0081229700004</v>
      </c>
      <c r="J115" s="227"/>
      <c r="K115" s="228">
        <v>0.28242728039558251</v>
      </c>
      <c r="L115" s="262"/>
      <c r="M115" s="228">
        <v>0.5419901323413483</v>
      </c>
      <c r="N115" s="228">
        <v>1.7062306429545093E-2</v>
      </c>
      <c r="O115" s="228">
        <v>2.4159404992333218E-4</v>
      </c>
      <c r="P115" s="228">
        <v>0.12255870369848512</v>
      </c>
      <c r="Q115" s="228">
        <v>0.31814726348069805</v>
      </c>
      <c r="R115" s="228">
        <v>0.99999999999999978</v>
      </c>
    </row>
    <row r="116" spans="2:18">
      <c r="B116" s="322">
        <v>40575</v>
      </c>
      <c r="C116" s="90"/>
      <c r="D116" s="227">
        <v>1526.0215773099999</v>
      </c>
      <c r="E116" s="227">
        <v>47.873883820000003</v>
      </c>
      <c r="F116" s="227">
        <v>0.65229340000000002</v>
      </c>
      <c r="G116" s="227">
        <v>330.19629500999997</v>
      </c>
      <c r="H116" s="227">
        <v>872.31214620000003</v>
      </c>
      <c r="I116" s="227">
        <v>2777.0561957399996</v>
      </c>
      <c r="J116" s="227"/>
      <c r="K116" s="228">
        <v>0.272428117127965</v>
      </c>
      <c r="L116" s="262"/>
      <c r="M116" s="228">
        <v>0.54951051392150974</v>
      </c>
      <c r="N116" s="228">
        <v>1.7239076362026262E-2</v>
      </c>
      <c r="O116" s="228">
        <v>2.3488664039302381E-4</v>
      </c>
      <c r="P116" s="228">
        <v>0.11890155320462029</v>
      </c>
      <c r="Q116" s="228">
        <v>0.31411396987145079</v>
      </c>
      <c r="R116" s="228">
        <v>1</v>
      </c>
    </row>
    <row r="117" spans="2:18">
      <c r="B117" s="322">
        <v>40603</v>
      </c>
      <c r="C117" s="90"/>
      <c r="D117" s="227">
        <v>1553.2574103099998</v>
      </c>
      <c r="E117" s="227">
        <v>48.740015460000002</v>
      </c>
      <c r="F117" s="227">
        <v>0.64352852000000005</v>
      </c>
      <c r="G117" s="227">
        <v>323.60031200999998</v>
      </c>
      <c r="H117" s="227">
        <v>879.15567139999996</v>
      </c>
      <c r="I117" s="227">
        <v>2805.3969376999999</v>
      </c>
      <c r="J117" s="227"/>
      <c r="K117" s="228">
        <v>0.25224933832813234</v>
      </c>
      <c r="L117" s="262"/>
      <c r="M117" s="228">
        <v>0.55366760740226495</v>
      </c>
      <c r="N117" s="228">
        <v>1.7373661033493328E-2</v>
      </c>
      <c r="O117" s="228">
        <v>2.2938947118392302E-4</v>
      </c>
      <c r="P117" s="228">
        <v>0.11534920697364957</v>
      </c>
      <c r="Q117" s="228">
        <v>0.31338013511940821</v>
      </c>
      <c r="R117" s="228">
        <v>1</v>
      </c>
    </row>
    <row r="118" spans="2:18">
      <c r="B118" s="322">
        <v>40634</v>
      </c>
      <c r="C118" s="90"/>
      <c r="D118" s="227">
        <v>1581.6444086900001</v>
      </c>
      <c r="E118" s="227">
        <v>49.787420140000002</v>
      </c>
      <c r="F118" s="227">
        <v>0.63617688000000006</v>
      </c>
      <c r="G118" s="227">
        <v>318.35381351999996</v>
      </c>
      <c r="H118" s="227">
        <v>875.4523797999999</v>
      </c>
      <c r="I118" s="227">
        <v>2825.87419903</v>
      </c>
      <c r="J118" s="227"/>
      <c r="K118" s="228">
        <v>0.23247137694498066</v>
      </c>
      <c r="L118" s="262"/>
      <c r="M118" s="228">
        <v>0.55970092696727614</v>
      </c>
      <c r="N118" s="228">
        <v>1.761841350088757E-2</v>
      </c>
      <c r="O118" s="228">
        <v>2.2512569038578292E-4</v>
      </c>
      <c r="P118" s="228">
        <v>0.11265675366202678</v>
      </c>
      <c r="Q118" s="228">
        <v>0.30979878017942369</v>
      </c>
      <c r="R118" s="228">
        <v>1</v>
      </c>
    </row>
    <row r="119" spans="2:18">
      <c r="B119" s="322">
        <v>40664</v>
      </c>
      <c r="C119" s="90"/>
      <c r="D119" s="227">
        <v>1605.4133354999999</v>
      </c>
      <c r="E119" s="227">
        <v>50.708967659999999</v>
      </c>
      <c r="F119" s="227">
        <v>0.62600946999999996</v>
      </c>
      <c r="G119" s="227">
        <v>312.12045015000001</v>
      </c>
      <c r="H119" s="227">
        <v>869.77135439999995</v>
      </c>
      <c r="I119" s="227">
        <v>2838.6401171799998</v>
      </c>
      <c r="J119" s="227"/>
      <c r="K119" s="228">
        <v>0.20941364162380505</v>
      </c>
      <c r="L119" s="262"/>
      <c r="M119" s="228">
        <v>0.56555719260913961</v>
      </c>
      <c r="N119" s="228">
        <v>1.7863824073048044E-2</v>
      </c>
      <c r="O119" s="228">
        <v>2.2053146723717085E-4</v>
      </c>
      <c r="P119" s="228">
        <v>0.10995421654932112</v>
      </c>
      <c r="Q119" s="228">
        <v>0.30640423530125405</v>
      </c>
      <c r="R119" s="228">
        <v>1</v>
      </c>
    </row>
    <row r="120" spans="2:18">
      <c r="B120" s="322">
        <v>40695</v>
      </c>
      <c r="C120" s="90"/>
      <c r="D120" s="227">
        <v>1632.69072729</v>
      </c>
      <c r="E120" s="227">
        <v>52.917618040000001</v>
      </c>
      <c r="F120" s="227">
        <v>0.61649254000000009</v>
      </c>
      <c r="G120" s="227">
        <v>308.70130487</v>
      </c>
      <c r="H120" s="227">
        <v>870.67329070000005</v>
      </c>
      <c r="I120" s="227">
        <v>2865.5994334400002</v>
      </c>
      <c r="J120" s="227"/>
      <c r="K120" s="228">
        <v>0.19631543161281617</v>
      </c>
      <c r="L120" s="262"/>
      <c r="M120" s="228">
        <v>0.56975539157265997</v>
      </c>
      <c r="N120" s="228">
        <v>1.8466509108872625E-2</v>
      </c>
      <c r="O120" s="228">
        <v>2.1513563019515727E-4</v>
      </c>
      <c r="P120" s="228">
        <v>0.1077266073086218</v>
      </c>
      <c r="Q120" s="228">
        <v>0.30383635637965034</v>
      </c>
      <c r="R120" s="228">
        <v>0.99999999999999989</v>
      </c>
    </row>
    <row r="121" spans="2:18">
      <c r="B121" s="322">
        <v>40725</v>
      </c>
      <c r="C121" s="90"/>
      <c r="D121" s="227">
        <v>1660.5660707899999</v>
      </c>
      <c r="E121" s="227">
        <v>53.914592770000006</v>
      </c>
      <c r="F121" s="227">
        <v>0.57483770000000001</v>
      </c>
      <c r="G121" s="227">
        <v>302.86957970999998</v>
      </c>
      <c r="H121" s="227">
        <v>879.26619829999993</v>
      </c>
      <c r="I121" s="227">
        <v>2897.1912792699995</v>
      </c>
      <c r="J121" s="227"/>
      <c r="K121" s="228">
        <v>0.16512026850245642</v>
      </c>
      <c r="L121" s="262"/>
      <c r="M121" s="228">
        <v>0.57316411335064144</v>
      </c>
      <c r="N121" s="228">
        <v>1.8609262410725181E-2</v>
      </c>
      <c r="O121" s="228">
        <v>1.9841206347440094E-4</v>
      </c>
      <c r="P121" s="228">
        <v>0.10453903471168584</v>
      </c>
      <c r="Q121" s="228">
        <v>0.30348917746347326</v>
      </c>
      <c r="R121" s="228">
        <v>1</v>
      </c>
    </row>
    <row r="122" spans="2:18">
      <c r="B122" s="322">
        <v>40756</v>
      </c>
      <c r="C122" s="90"/>
      <c r="D122" s="227">
        <v>1682.5676335000001</v>
      </c>
      <c r="E122" s="227">
        <v>55.233157540000001</v>
      </c>
      <c r="F122" s="227">
        <v>0.56538798999999995</v>
      </c>
      <c r="G122" s="227">
        <v>294.50981289999999</v>
      </c>
      <c r="H122" s="227">
        <v>889.22666560000005</v>
      </c>
      <c r="I122" s="227">
        <v>2922.1026575300002</v>
      </c>
      <c r="J122" s="227"/>
      <c r="K122" s="228">
        <v>0.14891732193090768</v>
      </c>
      <c r="L122" s="262"/>
      <c r="M122" s="228">
        <v>0.57580716035563362</v>
      </c>
      <c r="N122" s="228">
        <v>1.8901853909091468E-2</v>
      </c>
      <c r="O122" s="228">
        <v>1.9348669648653344E-4</v>
      </c>
      <c r="P122" s="228">
        <v>0.10078694947320699</v>
      </c>
      <c r="Q122" s="228">
        <v>0.30431054956558135</v>
      </c>
      <c r="R122" s="228">
        <v>1</v>
      </c>
    </row>
    <row r="123" spans="2:18">
      <c r="B123" s="322">
        <v>40787</v>
      </c>
      <c r="C123" s="90"/>
      <c r="D123" s="227">
        <v>1726.6455595500001</v>
      </c>
      <c r="E123" s="227">
        <v>56.361558670000001</v>
      </c>
      <c r="F123" s="227">
        <v>0.52652754000000002</v>
      </c>
      <c r="G123" s="227">
        <v>286.63883528000002</v>
      </c>
      <c r="H123" s="227">
        <v>899.20053029999997</v>
      </c>
      <c r="I123" s="227">
        <v>2969.3730113400002</v>
      </c>
      <c r="J123" s="227"/>
      <c r="K123" s="228">
        <v>0.14358107446443746</v>
      </c>
      <c r="L123" s="262"/>
      <c r="M123" s="228">
        <v>0.58148489696510386</v>
      </c>
      <c r="N123" s="228">
        <v>1.8980962800818853E-2</v>
      </c>
      <c r="O123" s="228">
        <v>1.7731943342557421E-4</v>
      </c>
      <c r="P123" s="228">
        <v>9.653177091100705E-2</v>
      </c>
      <c r="Q123" s="228">
        <v>0.30282504988964465</v>
      </c>
      <c r="R123" s="228">
        <v>1</v>
      </c>
    </row>
    <row r="124" spans="2:18">
      <c r="B124" s="322">
        <v>40817</v>
      </c>
      <c r="C124" s="90"/>
      <c r="D124" s="227">
        <v>1731.2065368200001</v>
      </c>
      <c r="E124" s="227">
        <v>56.195522700000005</v>
      </c>
      <c r="F124" s="227">
        <v>0.51075517999999998</v>
      </c>
      <c r="G124" s="227">
        <v>276.29499163999998</v>
      </c>
      <c r="H124" s="227">
        <v>909.74260895000009</v>
      </c>
      <c r="I124" s="227">
        <v>2973.9504152899999</v>
      </c>
      <c r="J124" s="227"/>
      <c r="K124" s="228">
        <v>0.11752456692735191</v>
      </c>
      <c r="L124" s="262"/>
      <c r="M124" s="228">
        <v>0.58212353774270453</v>
      </c>
      <c r="N124" s="228">
        <v>1.889591783746004E-2</v>
      </c>
      <c r="O124" s="228">
        <v>1.717430046493208E-4</v>
      </c>
      <c r="P124" s="228">
        <v>9.2905043143786753E-2</v>
      </c>
      <c r="Q124" s="228">
        <v>0.30590375827139943</v>
      </c>
      <c r="R124" s="228">
        <v>1</v>
      </c>
    </row>
    <row r="125" spans="2:18">
      <c r="B125" s="322">
        <v>40848</v>
      </c>
      <c r="C125" s="90"/>
      <c r="D125" s="227">
        <v>1701.57182923</v>
      </c>
      <c r="E125" s="227">
        <v>53.559858210000002</v>
      </c>
      <c r="F125" s="227">
        <v>0.50314473999999998</v>
      </c>
      <c r="G125" s="227">
        <v>258.97140575999998</v>
      </c>
      <c r="H125" s="227">
        <v>913.12467249999997</v>
      </c>
      <c r="I125" s="227">
        <v>2927.7309104399997</v>
      </c>
      <c r="J125" s="227"/>
      <c r="K125" s="228">
        <v>7.5867591393558031E-2</v>
      </c>
      <c r="L125" s="262"/>
      <c r="M125" s="228">
        <v>0.58119133256487565</v>
      </c>
      <c r="N125" s="228">
        <v>1.8293982557963516E-2</v>
      </c>
      <c r="O125" s="228">
        <v>1.7185484437993789E-4</v>
      </c>
      <c r="P125" s="228">
        <v>8.8454647534899289E-2</v>
      </c>
      <c r="Q125" s="228">
        <v>0.31188818249788169</v>
      </c>
      <c r="R125" s="228">
        <v>1.0000000000000002</v>
      </c>
    </row>
    <row r="126" spans="2:18">
      <c r="B126" s="322">
        <v>40878</v>
      </c>
      <c r="C126" s="90"/>
      <c r="D126" s="227">
        <v>1718.4263389</v>
      </c>
      <c r="E126" s="227">
        <v>51.104729720000002</v>
      </c>
      <c r="F126" s="227">
        <v>0.4953243</v>
      </c>
      <c r="G126" s="227">
        <v>245.41830846000002</v>
      </c>
      <c r="H126" s="227">
        <v>926.96197660000007</v>
      </c>
      <c r="I126" s="227">
        <v>2942.40667798</v>
      </c>
      <c r="J126" s="227"/>
      <c r="K126" s="228">
        <v>5.9541962389766612E-2</v>
      </c>
      <c r="L126" s="262"/>
      <c r="M126" s="228">
        <v>0.58402067659788004</v>
      </c>
      <c r="N126" s="228">
        <v>1.7368343438876388E-2</v>
      </c>
      <c r="O126" s="228">
        <v>1.6833985040437934E-4</v>
      </c>
      <c r="P126" s="228">
        <v>8.3407338046310731E-2</v>
      </c>
      <c r="Q126" s="228">
        <v>0.31503530206652852</v>
      </c>
      <c r="R126" s="228">
        <v>1</v>
      </c>
    </row>
    <row r="127" spans="2:18">
      <c r="B127" s="322">
        <v>40909</v>
      </c>
      <c r="C127" s="90"/>
      <c r="D127" s="227">
        <v>1710.0278213600002</v>
      </c>
      <c r="E127" s="227">
        <v>48.976545639999998</v>
      </c>
      <c r="F127" s="227">
        <v>0.48792103000000003</v>
      </c>
      <c r="G127" s="227">
        <v>236.98000609000002</v>
      </c>
      <c r="H127" s="227">
        <v>922.19533950000005</v>
      </c>
      <c r="I127" s="227">
        <v>2918.6676336200003</v>
      </c>
      <c r="J127" s="227"/>
      <c r="K127" s="228">
        <v>5.940436592018794E-2</v>
      </c>
      <c r="L127" s="262"/>
      <c r="M127" s="228">
        <v>0.58589330339030976</v>
      </c>
      <c r="N127" s="228">
        <v>1.6780446350191228E-2</v>
      </c>
      <c r="O127" s="228">
        <v>1.6717252227682925E-4</v>
      </c>
      <c r="P127" s="228">
        <v>8.1194584597519104E-2</v>
      </c>
      <c r="Q127" s="228">
        <v>0.3159644931397031</v>
      </c>
      <c r="R127" s="228">
        <v>1</v>
      </c>
    </row>
    <row r="128" spans="2:18">
      <c r="B128" s="322">
        <v>40940</v>
      </c>
      <c r="C128" s="90"/>
      <c r="D128" s="227">
        <v>1712.8378914800001</v>
      </c>
      <c r="E128" s="227">
        <v>46.898473100000004</v>
      </c>
      <c r="F128" s="227">
        <v>0.46979799999999999</v>
      </c>
      <c r="G128" s="227">
        <v>230.87127534000001</v>
      </c>
      <c r="H128" s="227">
        <v>918.63214129999994</v>
      </c>
      <c r="I128" s="227">
        <v>2909.7095792200003</v>
      </c>
      <c r="J128" s="227"/>
      <c r="K128" s="228">
        <v>4.7767626626890269E-2</v>
      </c>
      <c r="L128" s="262"/>
      <c r="M128" s="228">
        <v>0.58866283553259524</v>
      </c>
      <c r="N128" s="228">
        <v>1.6117922364118544E-2</v>
      </c>
      <c r="O128" s="228">
        <v>1.6145872541889139E-4</v>
      </c>
      <c r="P128" s="228">
        <v>7.9345126740067717E-2</v>
      </c>
      <c r="Q128" s="228">
        <v>0.31571265663779946</v>
      </c>
      <c r="R128" s="228">
        <v>0.99999999999999978</v>
      </c>
    </row>
    <row r="129" spans="2:18">
      <c r="B129" s="322">
        <v>40969</v>
      </c>
      <c r="C129" s="90"/>
      <c r="D129" s="227">
        <v>1719.35674066</v>
      </c>
      <c r="E129" s="227">
        <v>44.668208360000001</v>
      </c>
      <c r="F129" s="227">
        <v>0.43975213000000002</v>
      </c>
      <c r="G129" s="227">
        <v>233.18734431000001</v>
      </c>
      <c r="H129" s="227">
        <v>922.99722150000002</v>
      </c>
      <c r="I129" s="227">
        <v>2920.6492669600002</v>
      </c>
      <c r="J129" s="227"/>
      <c r="K129" s="228">
        <v>4.1082360827872755E-2</v>
      </c>
      <c r="L129" s="262"/>
      <c r="M129" s="228">
        <v>0.58868990539545929</v>
      </c>
      <c r="N129" s="228">
        <v>1.5293930998600715E-2</v>
      </c>
      <c r="O129" s="228">
        <v>1.5056656578888786E-4</v>
      </c>
      <c r="P129" s="228">
        <v>7.9840926792526648E-2</v>
      </c>
      <c r="Q129" s="228">
        <v>0.31602467024762443</v>
      </c>
      <c r="R129" s="228">
        <v>1</v>
      </c>
    </row>
    <row r="130" spans="2:18">
      <c r="B130" s="322">
        <v>41000</v>
      </c>
      <c r="C130" s="90"/>
      <c r="D130" s="227">
        <v>1715.75902329</v>
      </c>
      <c r="E130" s="227">
        <v>42.783511850000004</v>
      </c>
      <c r="F130" s="227">
        <v>0.42005274999999997</v>
      </c>
      <c r="G130" s="227">
        <v>237.18028146</v>
      </c>
      <c r="H130" s="227">
        <v>931.72648989999993</v>
      </c>
      <c r="I130" s="227">
        <v>2927.8693592499999</v>
      </c>
      <c r="J130" s="227"/>
      <c r="K130" s="228">
        <v>3.6093312382770026E-2</v>
      </c>
      <c r="L130" s="262"/>
      <c r="M130" s="228">
        <v>0.5860094193989267</v>
      </c>
      <c r="N130" s="228">
        <v>1.4612507117106955E-2</v>
      </c>
      <c r="O130" s="228">
        <v>1.4346703983664089E-4</v>
      </c>
      <c r="P130" s="228">
        <v>8.1007808873260617E-2</v>
      </c>
      <c r="Q130" s="228">
        <v>0.31822679757086908</v>
      </c>
      <c r="R130" s="228">
        <v>1</v>
      </c>
    </row>
    <row r="131" spans="2:18">
      <c r="B131" s="322">
        <v>41030</v>
      </c>
      <c r="C131" s="90"/>
      <c r="D131" s="227">
        <v>1715.9863150799999</v>
      </c>
      <c r="E131" s="227">
        <v>40.407205779999998</v>
      </c>
      <c r="F131" s="227">
        <v>0.39509337</v>
      </c>
      <c r="G131" s="227">
        <v>240.46903759</v>
      </c>
      <c r="H131" s="227">
        <v>927.37665960000004</v>
      </c>
      <c r="I131" s="227">
        <v>2924.6343114199999</v>
      </c>
      <c r="J131" s="227"/>
      <c r="K131" s="228">
        <v>3.0294151667746405E-2</v>
      </c>
      <c r="L131" s="262"/>
      <c r="M131" s="228">
        <v>0.5867353427331008</v>
      </c>
      <c r="N131" s="228">
        <v>1.3816156646394899E-2</v>
      </c>
      <c r="O131" s="228">
        <v>1.3509154578993161E-4</v>
      </c>
      <c r="P131" s="228">
        <v>8.2221916309682105E-2</v>
      </c>
      <c r="Q131" s="228">
        <v>0.31709149276503229</v>
      </c>
      <c r="R131" s="228">
        <v>1</v>
      </c>
    </row>
    <row r="132" spans="2:18">
      <c r="B132" s="322">
        <v>41061</v>
      </c>
      <c r="C132" s="90"/>
      <c r="D132" s="227">
        <v>1724.17977423</v>
      </c>
      <c r="E132" s="227">
        <v>38.503954340000007</v>
      </c>
      <c r="F132" s="227">
        <v>0.38268716999999997</v>
      </c>
      <c r="G132" s="227">
        <v>248.84336346000001</v>
      </c>
      <c r="H132" s="227">
        <v>932.45128710000006</v>
      </c>
      <c r="I132" s="227">
        <v>2944.3610663000004</v>
      </c>
      <c r="J132" s="227"/>
      <c r="K132" s="228">
        <v>2.7485220697943458E-2</v>
      </c>
      <c r="L132" s="262"/>
      <c r="M132" s="228">
        <v>0.58558707149210876</v>
      </c>
      <c r="N132" s="228">
        <v>1.3077184989538524E-2</v>
      </c>
      <c r="O132" s="228">
        <v>1.2997290800373872E-4</v>
      </c>
      <c r="P132" s="228">
        <v>8.4515233647178445E-2</v>
      </c>
      <c r="Q132" s="228">
        <v>0.3166905369631704</v>
      </c>
      <c r="R132" s="228">
        <v>0.99999999999999989</v>
      </c>
    </row>
    <row r="133" spans="2:18">
      <c r="B133" s="322">
        <v>41091</v>
      </c>
      <c r="C133" s="90"/>
      <c r="D133" s="227">
        <v>1731.7816636300001</v>
      </c>
      <c r="E133" s="227">
        <v>36.235987610000002</v>
      </c>
      <c r="F133" s="237">
        <v>0</v>
      </c>
      <c r="G133" s="227">
        <v>260.25902045999999</v>
      </c>
      <c r="H133" s="227">
        <v>932.37450660000002</v>
      </c>
      <c r="I133" s="227">
        <v>2960.6511783000001</v>
      </c>
      <c r="J133" s="227"/>
      <c r="K133" s="228">
        <v>2.1903938301923276E-2</v>
      </c>
      <c r="L133" s="262"/>
      <c r="M133" s="228">
        <v>0.58493269194393438</v>
      </c>
      <c r="N133" s="228">
        <v>1.2239195172869583E-2</v>
      </c>
      <c r="O133" s="228">
        <v>0</v>
      </c>
      <c r="P133" s="228">
        <v>8.7906006073109971E-2</v>
      </c>
      <c r="Q133" s="228">
        <v>0.31492210681008614</v>
      </c>
      <c r="R133" s="228">
        <v>1</v>
      </c>
    </row>
    <row r="134" spans="2:18">
      <c r="B134" s="322">
        <v>41122</v>
      </c>
      <c r="C134" s="90"/>
      <c r="D134" s="227">
        <v>1759.9914917200001</v>
      </c>
      <c r="E134" s="227">
        <v>34.497013070000001</v>
      </c>
      <c r="F134" s="227">
        <v>0</v>
      </c>
      <c r="G134" s="227">
        <v>277.43306348999999</v>
      </c>
      <c r="H134" s="227">
        <v>946.75620473000004</v>
      </c>
      <c r="I134" s="227">
        <v>3018.6777730100002</v>
      </c>
      <c r="J134" s="227"/>
      <c r="K134" s="228">
        <v>3.3049870863069986E-2</v>
      </c>
      <c r="L134" s="262"/>
      <c r="M134" s="228">
        <v>0.58303390559141</v>
      </c>
      <c r="N134" s="228">
        <v>1.1427855393655399E-2</v>
      </c>
      <c r="O134" s="228">
        <v>0</v>
      </c>
      <c r="P134" s="228">
        <v>9.1905491195691427E-2</v>
      </c>
      <c r="Q134" s="228">
        <v>0.31363274781924316</v>
      </c>
      <c r="R134" s="228">
        <v>1</v>
      </c>
    </row>
    <row r="135" spans="2:18">
      <c r="B135" s="322">
        <v>41153</v>
      </c>
      <c r="C135" s="90"/>
      <c r="D135" s="227">
        <v>1789.4781146100001</v>
      </c>
      <c r="E135" s="227">
        <v>32.617298760000004</v>
      </c>
      <c r="F135" s="227">
        <v>0</v>
      </c>
      <c r="G135" s="227">
        <v>298.25861894000002</v>
      </c>
      <c r="H135" s="227">
        <v>947.79617179000002</v>
      </c>
      <c r="I135" s="227">
        <v>3068.1502041000003</v>
      </c>
      <c r="J135" s="227"/>
      <c r="K135" s="228">
        <v>3.326533661576736E-2</v>
      </c>
      <c r="L135" s="262"/>
      <c r="M135" s="228">
        <v>0.58324332107949028</v>
      </c>
      <c r="N135" s="228">
        <v>1.0630932839081078E-2</v>
      </c>
      <c r="O135" s="228">
        <v>0</v>
      </c>
      <c r="P135" s="228">
        <v>9.7211218193109974E-2</v>
      </c>
      <c r="Q135" s="228">
        <v>0.30891452788831864</v>
      </c>
      <c r="R135" s="228">
        <v>1</v>
      </c>
    </row>
    <row r="136" spans="2:18">
      <c r="B136" s="322">
        <v>41183</v>
      </c>
      <c r="C136" s="90"/>
      <c r="D136" s="227">
        <v>1833.98092787</v>
      </c>
      <c r="E136" s="227">
        <v>30.570698019999998</v>
      </c>
      <c r="F136" s="227">
        <v>0</v>
      </c>
      <c r="G136" s="227">
        <v>328.76116084000006</v>
      </c>
      <c r="H136" s="227">
        <v>955.20857510999997</v>
      </c>
      <c r="I136" s="227">
        <v>3148.5213618399998</v>
      </c>
      <c r="J136" s="227"/>
      <c r="K136" s="228">
        <v>5.8700019224421807E-2</v>
      </c>
      <c r="L136" s="262"/>
      <c r="M136" s="228">
        <v>0.58248959340019191</v>
      </c>
      <c r="N136" s="228">
        <v>9.7095412438727886E-3</v>
      </c>
      <c r="O136" s="228">
        <v>0</v>
      </c>
      <c r="P136" s="228">
        <v>0.10441763706118597</v>
      </c>
      <c r="Q136" s="228">
        <v>0.3033832282947494</v>
      </c>
      <c r="R136" s="228">
        <v>1</v>
      </c>
    </row>
    <row r="137" spans="2:18">
      <c r="B137" s="322">
        <v>41214</v>
      </c>
      <c r="C137" s="90"/>
      <c r="D137" s="227">
        <v>1774.2764823800001</v>
      </c>
      <c r="E137" s="227">
        <v>28.925657300000001</v>
      </c>
      <c r="F137" s="227">
        <v>0</v>
      </c>
      <c r="G137" s="227">
        <v>361.85365236000001</v>
      </c>
      <c r="H137" s="227">
        <v>954.40694092999991</v>
      </c>
      <c r="I137" s="227">
        <v>3119.4627329700002</v>
      </c>
      <c r="J137" s="227"/>
      <c r="K137" s="228">
        <v>6.5488198333495617E-2</v>
      </c>
      <c r="L137" s="262"/>
      <c r="M137" s="228">
        <v>0.56877630356902331</v>
      </c>
      <c r="N137" s="228">
        <v>9.2726407641550053E-3</v>
      </c>
      <c r="O137" s="228">
        <v>0</v>
      </c>
      <c r="P137" s="228">
        <v>0.11599870982125304</v>
      </c>
      <c r="Q137" s="228">
        <v>0.30595234584556852</v>
      </c>
      <c r="R137" s="228">
        <v>0.99999999999999989</v>
      </c>
    </row>
    <row r="138" spans="2:18">
      <c r="B138" s="322">
        <v>41244</v>
      </c>
      <c r="C138" s="90"/>
      <c r="D138" s="227">
        <v>1785.9367576300001</v>
      </c>
      <c r="E138" s="227">
        <v>27.116135100000001</v>
      </c>
      <c r="F138" s="227">
        <v>0</v>
      </c>
      <c r="G138" s="227">
        <v>388.96455424999999</v>
      </c>
      <c r="H138" s="227">
        <v>976.26680920000001</v>
      </c>
      <c r="I138" s="227">
        <v>3178.2842561800003</v>
      </c>
      <c r="J138" s="227"/>
      <c r="K138" s="228">
        <v>8.0164845996724354E-2</v>
      </c>
      <c r="L138" s="262"/>
      <c r="M138" s="228">
        <v>0.56191851127140169</v>
      </c>
      <c r="N138" s="228">
        <v>8.5316897150637672E-3</v>
      </c>
      <c r="O138" s="228">
        <v>0</v>
      </c>
      <c r="P138" s="228">
        <v>0.12238192776296823</v>
      </c>
      <c r="Q138" s="228">
        <v>0.30716787125056622</v>
      </c>
      <c r="R138" s="228">
        <v>0.99999999999999989</v>
      </c>
    </row>
    <row r="139" spans="2:18">
      <c r="B139" s="322">
        <v>41275</v>
      </c>
      <c r="C139" s="90"/>
      <c r="D139" s="227">
        <v>1903.91802635</v>
      </c>
      <c r="E139" s="227">
        <v>25.274244370000002</v>
      </c>
      <c r="F139" s="227">
        <v>0</v>
      </c>
      <c r="G139" s="227">
        <v>413.13149383000007</v>
      </c>
      <c r="H139" s="227">
        <v>960.43517514999996</v>
      </c>
      <c r="I139" s="227">
        <v>3302.7589396999997</v>
      </c>
      <c r="J139" s="227"/>
      <c r="K139" s="228">
        <v>0.13159816542852254</v>
      </c>
      <c r="L139" s="262"/>
      <c r="M139" s="228">
        <v>0.57646290907411457</v>
      </c>
      <c r="N139" s="228">
        <v>7.6524641463223903E-3</v>
      </c>
      <c r="O139" s="228">
        <v>0</v>
      </c>
      <c r="P139" s="228">
        <v>0.12508678391996908</v>
      </c>
      <c r="Q139" s="228">
        <v>0.29079784285959404</v>
      </c>
      <c r="R139" s="228">
        <v>1</v>
      </c>
    </row>
    <row r="140" spans="2:18">
      <c r="B140" s="322">
        <v>41306</v>
      </c>
      <c r="C140" s="90"/>
      <c r="D140" s="227">
        <v>1896.7115945500002</v>
      </c>
      <c r="E140" s="227">
        <v>23.804522200000001</v>
      </c>
      <c r="F140" s="227">
        <v>0</v>
      </c>
      <c r="G140" s="227">
        <v>430.89936281999996</v>
      </c>
      <c r="H140" s="227">
        <v>948.31491746000006</v>
      </c>
      <c r="I140" s="227">
        <v>3299.7303970299999</v>
      </c>
      <c r="J140" s="227"/>
      <c r="K140" s="228">
        <v>0.13404114987810978</v>
      </c>
      <c r="L140" s="262"/>
      <c r="M140" s="228">
        <v>0.5748080498507333</v>
      </c>
      <c r="N140" s="228">
        <v>7.2140809508030781E-3</v>
      </c>
      <c r="O140" s="228">
        <v>0</v>
      </c>
      <c r="P140" s="228">
        <v>0.13058623310796574</v>
      </c>
      <c r="Q140" s="228">
        <v>0.28739163609049795</v>
      </c>
      <c r="R140" s="228">
        <v>1.0000000000000002</v>
      </c>
    </row>
    <row r="141" spans="2:18">
      <c r="B141" s="322">
        <v>41334</v>
      </c>
      <c r="C141" s="90"/>
      <c r="D141" s="227">
        <v>1923.5235283899999</v>
      </c>
      <c r="E141" s="227">
        <v>22.12212499</v>
      </c>
      <c r="F141" s="227">
        <v>0</v>
      </c>
      <c r="G141" s="227">
        <v>460.60773949999998</v>
      </c>
      <c r="H141" s="227">
        <v>931.6323589299999</v>
      </c>
      <c r="I141" s="227">
        <v>3337.8857518099999</v>
      </c>
      <c r="J141" s="227"/>
      <c r="K141" s="228">
        <v>0.142857442545399</v>
      </c>
      <c r="L141" s="262"/>
      <c r="M141" s="228">
        <v>0.57627003181488501</v>
      </c>
      <c r="N141" s="228">
        <v>6.6275860334656664E-3</v>
      </c>
      <c r="O141" s="228">
        <v>0</v>
      </c>
      <c r="P141" s="228">
        <v>0.13799386011046996</v>
      </c>
      <c r="Q141" s="228">
        <v>0.27910852204117936</v>
      </c>
      <c r="R141" s="228">
        <v>1</v>
      </c>
    </row>
    <row r="142" spans="2:18">
      <c r="B142" s="322">
        <v>41365</v>
      </c>
      <c r="C142" s="90"/>
      <c r="D142" s="227">
        <v>1965.1152027099999</v>
      </c>
      <c r="E142" s="227">
        <v>20.534439469999999</v>
      </c>
      <c r="F142" s="227">
        <v>0</v>
      </c>
      <c r="G142" s="227">
        <v>483.72519875</v>
      </c>
      <c r="H142" s="227">
        <v>938.35604338999997</v>
      </c>
      <c r="I142" s="227">
        <v>3407.7308843199999</v>
      </c>
      <c r="J142" s="227"/>
      <c r="K142" s="228">
        <v>0.16389444547926169</v>
      </c>
      <c r="L142" s="262"/>
      <c r="M142" s="228">
        <v>0.57666384741591215</v>
      </c>
      <c r="N142" s="228">
        <v>6.0258395299010153E-3</v>
      </c>
      <c r="O142" s="228">
        <v>0</v>
      </c>
      <c r="P142" s="228">
        <v>0.14194935432717587</v>
      </c>
      <c r="Q142" s="228">
        <v>0.27536095872701094</v>
      </c>
      <c r="R142" s="228">
        <v>1</v>
      </c>
    </row>
    <row r="143" spans="2:18">
      <c r="B143" s="322">
        <v>41395</v>
      </c>
      <c r="C143" s="90"/>
      <c r="D143" s="227">
        <v>1970.15795656</v>
      </c>
      <c r="E143" s="227">
        <v>18.903340159999999</v>
      </c>
      <c r="F143" s="227">
        <v>0</v>
      </c>
      <c r="G143" s="227">
        <v>516.32147268999995</v>
      </c>
      <c r="H143" s="227">
        <v>934.06783155999995</v>
      </c>
      <c r="I143" s="227">
        <v>3439.4506009699999</v>
      </c>
      <c r="J143" s="227"/>
      <c r="K143" s="228">
        <v>0.17602757635023458</v>
      </c>
      <c r="L143" s="262"/>
      <c r="M143" s="228">
        <v>0.57281181942382675</v>
      </c>
      <c r="N143" s="228">
        <v>5.4960347895878624E-3</v>
      </c>
      <c r="O143" s="228">
        <v>0</v>
      </c>
      <c r="P143" s="228">
        <v>0.15011742647049098</v>
      </c>
      <c r="Q143" s="228">
        <v>0.27157471931609439</v>
      </c>
      <c r="R143" s="228">
        <v>1</v>
      </c>
    </row>
    <row r="144" spans="2:18">
      <c r="B144" s="322">
        <v>41426</v>
      </c>
      <c r="C144" s="90"/>
      <c r="D144" s="227">
        <v>1979.3764830699999</v>
      </c>
      <c r="E144" s="227">
        <v>17.308261649999999</v>
      </c>
      <c r="F144" s="227">
        <v>0.26175304999999999</v>
      </c>
      <c r="G144" s="227">
        <v>546.9319450700001</v>
      </c>
      <c r="H144" s="227">
        <v>924.15475165999999</v>
      </c>
      <c r="I144" s="227">
        <v>3468.0331944999998</v>
      </c>
      <c r="J144" s="227"/>
      <c r="K144" s="228">
        <v>0.17785594782981784</v>
      </c>
      <c r="L144" s="262"/>
      <c r="M144" s="228">
        <v>0.5707490015404465</v>
      </c>
      <c r="N144" s="228">
        <v>4.9908004564227938E-3</v>
      </c>
      <c r="O144" s="228">
        <v>7.5475935586521387E-5</v>
      </c>
      <c r="P144" s="228">
        <v>0.15770666380511777</v>
      </c>
      <c r="Q144" s="228">
        <v>0.26647805826242649</v>
      </c>
      <c r="R144" s="228">
        <v>1</v>
      </c>
    </row>
    <row r="145" spans="2:18">
      <c r="B145" s="322">
        <v>41456</v>
      </c>
      <c r="C145" s="90"/>
      <c r="D145" s="227">
        <v>1977.2263603600004</v>
      </c>
      <c r="E145" s="227">
        <v>15.696882199999999</v>
      </c>
      <c r="F145" s="227">
        <v>0.25401432000000002</v>
      </c>
      <c r="G145" s="227">
        <v>567.81572251</v>
      </c>
      <c r="H145" s="227">
        <v>919.40909430999989</v>
      </c>
      <c r="I145" s="227">
        <v>3480.4020737000001</v>
      </c>
      <c r="J145" s="227"/>
      <c r="K145" s="228">
        <v>0.17555289836556831</v>
      </c>
      <c r="L145" s="262"/>
      <c r="M145" s="228">
        <v>0.56810285665012827</v>
      </c>
      <c r="N145" s="228">
        <v>4.5100772461363105E-3</v>
      </c>
      <c r="O145" s="228">
        <v>7.2984188211897745E-5</v>
      </c>
      <c r="P145" s="228">
        <v>0.16314658780396532</v>
      </c>
      <c r="Q145" s="228">
        <v>0.26416749411155827</v>
      </c>
      <c r="R145" s="228">
        <v>1</v>
      </c>
    </row>
    <row r="146" spans="2:18">
      <c r="B146" s="322">
        <v>41487</v>
      </c>
      <c r="C146" s="90"/>
      <c r="D146" s="227">
        <v>1973.2598551800002</v>
      </c>
      <c r="E146" s="227">
        <v>14.45865053</v>
      </c>
      <c r="F146" s="227">
        <v>0.24635487</v>
      </c>
      <c r="G146" s="227">
        <v>593.26187893000008</v>
      </c>
      <c r="H146" s="227">
        <v>926.02747989</v>
      </c>
      <c r="I146" s="227">
        <v>3507.2542194000002</v>
      </c>
      <c r="J146" s="227"/>
      <c r="K146" s="228">
        <v>0.16185114249634802</v>
      </c>
      <c r="L146" s="262"/>
      <c r="M146" s="228">
        <v>0.56262241963103932</v>
      </c>
      <c r="N146" s="228">
        <v>4.1224985773838478E-3</v>
      </c>
      <c r="O146" s="228">
        <v>7.0241520742156204E-5</v>
      </c>
      <c r="P146" s="228">
        <v>0.16915280211181605</v>
      </c>
      <c r="Q146" s="228">
        <v>0.26403203815901866</v>
      </c>
      <c r="R146" s="228">
        <v>1</v>
      </c>
    </row>
    <row r="147" spans="2:18">
      <c r="B147" s="322">
        <v>41518</v>
      </c>
      <c r="C147" s="90"/>
      <c r="D147" s="227">
        <v>1968.4393905499999</v>
      </c>
      <c r="E147" s="227">
        <v>13.217946189999999</v>
      </c>
      <c r="F147" s="227">
        <v>0.23892129000000001</v>
      </c>
      <c r="G147" s="227">
        <v>611.08367988999998</v>
      </c>
      <c r="H147" s="227">
        <v>930.90802736000001</v>
      </c>
      <c r="I147" s="227">
        <v>3523.8879652799997</v>
      </c>
      <c r="J147" s="227"/>
      <c r="K147" s="228">
        <v>0.1485382823080148</v>
      </c>
      <c r="L147" s="262"/>
      <c r="M147" s="228">
        <v>0.55859874375818652</v>
      </c>
      <c r="N147" s="228">
        <v>3.7509552858187231E-3</v>
      </c>
      <c r="O147" s="228">
        <v>6.7800478435759782E-5</v>
      </c>
      <c r="P147" s="228">
        <v>0.17341177866914528</v>
      </c>
      <c r="Q147" s="228">
        <v>0.26417072180841378</v>
      </c>
      <c r="R147" s="228">
        <v>1</v>
      </c>
    </row>
    <row r="148" spans="2:18">
      <c r="B148" s="322">
        <v>41548</v>
      </c>
      <c r="C148" s="90"/>
      <c r="D148" s="227">
        <v>1980.12920717</v>
      </c>
      <c r="E148" s="227">
        <v>12.090259269999999</v>
      </c>
      <c r="F148" s="227">
        <v>0.22836742999999998</v>
      </c>
      <c r="G148" s="227">
        <v>628.17244640000013</v>
      </c>
      <c r="H148" s="227">
        <v>931.44228552999994</v>
      </c>
      <c r="I148" s="227">
        <v>3552.0625657999999</v>
      </c>
      <c r="J148" s="227"/>
      <c r="K148" s="228">
        <v>0.12816848214876653</v>
      </c>
      <c r="L148" s="262"/>
      <c r="M148" s="228">
        <v>0.55745898910539959</v>
      </c>
      <c r="N148" s="228">
        <v>3.4037292547737024E-3</v>
      </c>
      <c r="O148" s="228">
        <v>6.4291499873557774E-5</v>
      </c>
      <c r="P148" s="228">
        <v>0.17684723587027312</v>
      </c>
      <c r="Q148" s="228">
        <v>0.26222575426968003</v>
      </c>
      <c r="R148" s="228">
        <v>1</v>
      </c>
    </row>
    <row r="149" spans="2:18">
      <c r="B149" s="322">
        <v>41579</v>
      </c>
      <c r="C149" s="90"/>
      <c r="D149" s="227">
        <v>2035.0077955100001</v>
      </c>
      <c r="E149" s="227">
        <v>11.176407640000001</v>
      </c>
      <c r="F149" s="227">
        <v>0.22069953</v>
      </c>
      <c r="G149" s="227">
        <v>640.66478527999993</v>
      </c>
      <c r="H149" s="227">
        <v>932.99102032000008</v>
      </c>
      <c r="I149" s="227">
        <v>3620.0607082800002</v>
      </c>
      <c r="J149" s="227"/>
      <c r="K149" s="228">
        <v>0.16047570308153269</v>
      </c>
      <c r="L149" s="262"/>
      <c r="M149" s="228">
        <v>0.56214742223947223</v>
      </c>
      <c r="N149" s="228">
        <v>3.0873536497431414E-3</v>
      </c>
      <c r="O149" s="228">
        <v>6.0965698584889477E-5</v>
      </c>
      <c r="P149" s="228">
        <v>0.17697625451822852</v>
      </c>
      <c r="Q149" s="228">
        <v>0.25772800389397121</v>
      </c>
      <c r="R149" s="228">
        <v>1</v>
      </c>
    </row>
    <row r="150" spans="2:18">
      <c r="B150" s="322">
        <v>41609</v>
      </c>
      <c r="C150" s="90"/>
      <c r="D150" s="227">
        <v>2049.4137009500005</v>
      </c>
      <c r="E150" s="227">
        <v>10.003952699999999</v>
      </c>
      <c r="F150" s="227">
        <v>0.21363658999999999</v>
      </c>
      <c r="G150" s="227">
        <v>638.10938335000003</v>
      </c>
      <c r="H150" s="227">
        <v>977.81758405999994</v>
      </c>
      <c r="I150" s="227">
        <v>3675.5582576500001</v>
      </c>
      <c r="J150" s="227"/>
      <c r="K150" s="228">
        <v>0.15645988885452189</v>
      </c>
      <c r="L150" s="262"/>
      <c r="M150" s="228">
        <v>0.55757889204572442</v>
      </c>
      <c r="N150" s="228">
        <v>2.7217505474654382E-3</v>
      </c>
      <c r="O150" s="228">
        <v>5.812357607320048E-5</v>
      </c>
      <c r="P150" s="228">
        <v>0.17360883398376081</v>
      </c>
      <c r="Q150" s="228">
        <v>0.26603239984697619</v>
      </c>
      <c r="R150" s="228">
        <v>1</v>
      </c>
    </row>
    <row r="151" spans="2:18">
      <c r="B151" s="322">
        <v>41640</v>
      </c>
      <c r="C151" s="90"/>
      <c r="D151" s="227">
        <v>2050.3915300399999</v>
      </c>
      <c r="E151" s="227">
        <v>9.0433061600000002</v>
      </c>
      <c r="F151" s="227">
        <v>0.20653114</v>
      </c>
      <c r="G151" s="227">
        <v>628.43685228999993</v>
      </c>
      <c r="H151" s="227">
        <v>971.56579491000002</v>
      </c>
      <c r="I151" s="227">
        <v>3659.6440145400002</v>
      </c>
      <c r="J151" s="227"/>
      <c r="K151" s="228">
        <v>0.10805665243991958</v>
      </c>
      <c r="L151" s="262"/>
      <c r="M151" s="228">
        <v>0.56027075909396185</v>
      </c>
      <c r="N151" s="228">
        <v>2.4710890250719372E-3</v>
      </c>
      <c r="O151" s="228">
        <v>5.6434762282735302E-5</v>
      </c>
      <c r="P151" s="228">
        <v>0.17172076021415747</v>
      </c>
      <c r="Q151" s="228">
        <v>0.26548095690452594</v>
      </c>
      <c r="R151" s="228">
        <v>1</v>
      </c>
    </row>
    <row r="152" spans="2:18">
      <c r="B152" s="322">
        <v>41671</v>
      </c>
      <c r="C152" s="90"/>
      <c r="D152" s="227">
        <v>2132.8805287800001</v>
      </c>
      <c r="E152" s="227">
        <v>8.22428721</v>
      </c>
      <c r="F152" s="227">
        <v>0.20025577999999999</v>
      </c>
      <c r="G152" s="227">
        <v>625.34954600000003</v>
      </c>
      <c r="H152" s="227">
        <v>965.90517195000007</v>
      </c>
      <c r="I152" s="227">
        <v>3732.5597897200005</v>
      </c>
      <c r="J152" s="227"/>
      <c r="K152" s="228">
        <v>0.1311711384298484</v>
      </c>
      <c r="L152" s="262"/>
      <c r="M152" s="228">
        <v>0.57142568342890465</v>
      </c>
      <c r="N152" s="228">
        <v>2.2033906148404788E-3</v>
      </c>
      <c r="O152" s="228">
        <v>5.3651057526669191E-5</v>
      </c>
      <c r="P152" s="228">
        <v>0.16753905663408297</v>
      </c>
      <c r="Q152" s="228">
        <v>0.25877821826464509</v>
      </c>
      <c r="R152" s="228">
        <v>0.99999999999999978</v>
      </c>
    </row>
    <row r="153" spans="2:18">
      <c r="B153" s="322">
        <v>41699</v>
      </c>
      <c r="C153" s="90"/>
      <c r="D153" s="227">
        <v>2124.8496053200001</v>
      </c>
      <c r="E153" s="227">
        <v>7.4332283399999994</v>
      </c>
      <c r="F153" s="227">
        <v>0.19359212000000001</v>
      </c>
      <c r="G153" s="227">
        <v>627.22041636999995</v>
      </c>
      <c r="H153" s="227">
        <v>953.62341248999996</v>
      </c>
      <c r="I153" s="227">
        <v>3713.3202546399998</v>
      </c>
      <c r="J153" s="227"/>
      <c r="K153" s="228">
        <v>0.11247673849424511</v>
      </c>
      <c r="L153" s="262"/>
      <c r="M153" s="228">
        <v>0.57222363265459875</v>
      </c>
      <c r="N153" s="228">
        <v>2.001774107878729E-3</v>
      </c>
      <c r="O153" s="228">
        <v>5.213450678219739E-5</v>
      </c>
      <c r="P153" s="228">
        <v>0.16891094044103877</v>
      </c>
      <c r="Q153" s="228">
        <v>0.25681151828970167</v>
      </c>
      <c r="R153" s="228">
        <v>1.0000000000000002</v>
      </c>
    </row>
    <row r="154" spans="2:18">
      <c r="B154" s="322">
        <v>41730</v>
      </c>
      <c r="C154" s="90"/>
      <c r="D154" s="227">
        <v>2116.0681021299997</v>
      </c>
      <c r="E154" s="227">
        <v>6.73097966</v>
      </c>
      <c r="F154" s="227">
        <v>0.17818175</v>
      </c>
      <c r="G154" s="227">
        <v>631.55533599</v>
      </c>
      <c r="H154" s="227">
        <v>944.55891362</v>
      </c>
      <c r="I154" s="227">
        <v>3699.0915131499996</v>
      </c>
      <c r="J154" s="227"/>
      <c r="K154" s="228">
        <v>8.5499893835701002E-2</v>
      </c>
      <c r="L154" s="262"/>
      <c r="M154" s="228">
        <v>0.57205075749208489</v>
      </c>
      <c r="N154" s="228">
        <v>1.819630478476096E-3</v>
      </c>
      <c r="O154" s="228">
        <v>4.8169057014831054E-5</v>
      </c>
      <c r="P154" s="228">
        <v>0.1707325525050859</v>
      </c>
      <c r="Q154" s="228">
        <v>0.25534889046733833</v>
      </c>
      <c r="R154" s="228">
        <v>1</v>
      </c>
    </row>
    <row r="155" spans="2:18">
      <c r="B155" s="322">
        <v>41760</v>
      </c>
      <c r="C155" s="90"/>
      <c r="D155" s="227">
        <v>2127.2705329799996</v>
      </c>
      <c r="E155" s="227">
        <v>6.1893059500000005</v>
      </c>
      <c r="F155" s="227">
        <v>0.17269314999999999</v>
      </c>
      <c r="G155" s="227">
        <v>630.90112313999998</v>
      </c>
      <c r="H155" s="227">
        <v>942.53200849999996</v>
      </c>
      <c r="I155" s="227">
        <v>3707.0656637199995</v>
      </c>
      <c r="J155" s="227"/>
      <c r="K155" s="228">
        <v>7.7807502940884232E-2</v>
      </c>
      <c r="L155" s="262"/>
      <c r="M155" s="228">
        <v>0.57384215062576127</v>
      </c>
      <c r="N155" s="228">
        <v>1.6695970644849869E-3</v>
      </c>
      <c r="O155" s="228">
        <v>4.6584864058411179E-5</v>
      </c>
      <c r="P155" s="228">
        <v>0.17018881788754117</v>
      </c>
      <c r="Q155" s="228">
        <v>0.25425284955815419</v>
      </c>
      <c r="R155" s="228">
        <v>1</v>
      </c>
    </row>
    <row r="156" spans="2:18">
      <c r="B156" s="322">
        <v>41791</v>
      </c>
      <c r="C156" s="90"/>
      <c r="D156" s="227">
        <v>2142.41772266</v>
      </c>
      <c r="E156" s="227">
        <v>5.6343371399999995</v>
      </c>
      <c r="F156" s="227">
        <v>0.16741557999999998</v>
      </c>
      <c r="G156" s="227">
        <v>629.89051933000007</v>
      </c>
      <c r="H156" s="227">
        <v>932.74492778999991</v>
      </c>
      <c r="I156" s="227">
        <v>3710.8549225000002</v>
      </c>
      <c r="J156" s="227"/>
      <c r="K156" s="228">
        <v>7.0017129128145283E-2</v>
      </c>
      <c r="L156" s="262"/>
      <c r="M156" s="228">
        <v>0.57733804403667033</v>
      </c>
      <c r="N156" s="228">
        <v>1.5183393739909808E-3</v>
      </c>
      <c r="O156" s="228">
        <v>4.5115097058877263E-5</v>
      </c>
      <c r="P156" s="228">
        <v>0.16974269608622783</v>
      </c>
      <c r="Q156" s="228">
        <v>0.2513558054060519</v>
      </c>
      <c r="R156" s="228">
        <v>0.99999999999999978</v>
      </c>
    </row>
    <row r="157" spans="2:18">
      <c r="B157" s="322">
        <v>41821</v>
      </c>
      <c r="C157" s="90"/>
      <c r="D157" s="227">
        <v>2181.99549596</v>
      </c>
      <c r="E157" s="227">
        <v>5.1920825700000002</v>
      </c>
      <c r="F157" s="227">
        <v>0.15189423000000002</v>
      </c>
      <c r="G157" s="227">
        <v>636.18413855999995</v>
      </c>
      <c r="H157" s="227">
        <v>934.13858278999999</v>
      </c>
      <c r="I157" s="227">
        <v>3757.6621941099997</v>
      </c>
      <c r="J157" s="227"/>
      <c r="K157" s="228">
        <v>7.9663244228344476E-2</v>
      </c>
      <c r="L157" s="262"/>
      <c r="M157" s="228">
        <v>0.58067899221494668</v>
      </c>
      <c r="N157" s="228">
        <v>1.3817321253992449E-3</v>
      </c>
      <c r="O157" s="228">
        <v>4.0422534584957837E-5</v>
      </c>
      <c r="P157" s="228">
        <v>0.16930317460606109</v>
      </c>
      <c r="Q157" s="228">
        <v>0.24859567851900807</v>
      </c>
      <c r="R157" s="228">
        <v>1</v>
      </c>
    </row>
    <row r="158" spans="2:18">
      <c r="B158" s="322">
        <v>41852</v>
      </c>
      <c r="C158" s="90"/>
      <c r="D158" s="227">
        <v>2189.0761717400001</v>
      </c>
      <c r="E158" s="227">
        <v>4.90560682</v>
      </c>
      <c r="F158" s="227">
        <v>0.14749656</v>
      </c>
      <c r="G158" s="227">
        <v>638.94455330999995</v>
      </c>
      <c r="H158" s="227">
        <v>930.86670523999999</v>
      </c>
      <c r="I158" s="227">
        <v>3763.9405336699997</v>
      </c>
      <c r="J158" s="227"/>
      <c r="K158" s="228">
        <v>7.3187256529671174E-2</v>
      </c>
      <c r="L158" s="262"/>
      <c r="M158" s="228">
        <v>0.58159159321402965</v>
      </c>
      <c r="N158" s="228">
        <v>1.3033167703148667E-3</v>
      </c>
      <c r="O158" s="228">
        <v>3.9186740247509883E-5</v>
      </c>
      <c r="P158" s="228">
        <v>0.16975415727065227</v>
      </c>
      <c r="Q158" s="228">
        <v>0.24731174600475581</v>
      </c>
      <c r="R158" s="228">
        <v>1</v>
      </c>
    </row>
    <row r="159" spans="2:18">
      <c r="B159" s="322">
        <v>41883</v>
      </c>
      <c r="C159" s="90"/>
      <c r="D159" s="227">
        <v>2215.47512035</v>
      </c>
      <c r="E159" s="227">
        <v>4.5613729900000006</v>
      </c>
      <c r="F159" s="227">
        <v>0.14044416000000001</v>
      </c>
      <c r="G159" s="227">
        <v>642.51237758000002</v>
      </c>
      <c r="H159" s="227">
        <v>935.35476750999999</v>
      </c>
      <c r="I159" s="227">
        <v>3798.0440825899996</v>
      </c>
      <c r="J159" s="227"/>
      <c r="K159" s="228">
        <v>7.7799328472185403E-2</v>
      </c>
      <c r="L159" s="262"/>
      <c r="M159" s="228">
        <v>0.58332001213614182</v>
      </c>
      <c r="N159" s="228">
        <v>1.2009794754381745E-3</v>
      </c>
      <c r="O159" s="228">
        <v>3.6978022620587109E-5</v>
      </c>
      <c r="P159" s="228">
        <v>0.16916927860980793</v>
      </c>
      <c r="Q159" s="228">
        <v>0.24627275175599164</v>
      </c>
      <c r="R159" s="228">
        <v>1.0000000000000002</v>
      </c>
    </row>
    <row r="160" spans="2:18">
      <c r="B160" s="322">
        <v>41913</v>
      </c>
      <c r="C160" s="90"/>
      <c r="D160" s="227">
        <v>2239.8652829000002</v>
      </c>
      <c r="E160" s="227">
        <v>4.3246706799999997</v>
      </c>
      <c r="F160" s="227">
        <v>0.12702564999999999</v>
      </c>
      <c r="G160" s="227">
        <v>652.18853992999993</v>
      </c>
      <c r="H160" s="227">
        <v>950.25773939999999</v>
      </c>
      <c r="I160" s="227">
        <v>3846.7632585600004</v>
      </c>
      <c r="J160" s="227"/>
      <c r="K160" s="228">
        <v>8.2966075991296018E-2</v>
      </c>
      <c r="L160" s="262"/>
      <c r="M160" s="228">
        <v>0.58227271405791492</v>
      </c>
      <c r="N160" s="228">
        <v>1.1242362446861104E-3</v>
      </c>
      <c r="O160" s="228">
        <v>3.3021436844946584E-5</v>
      </c>
      <c r="P160" s="228">
        <v>0.16954215689741733</v>
      </c>
      <c r="Q160" s="228">
        <v>0.24702787136313661</v>
      </c>
      <c r="R160" s="228">
        <v>1</v>
      </c>
    </row>
    <row r="161" spans="2:19">
      <c r="B161" s="322">
        <v>41944</v>
      </c>
      <c r="C161" s="90"/>
      <c r="D161" s="227">
        <v>2266.4994923700006</v>
      </c>
      <c r="E161" s="227">
        <v>4.1694304200000003</v>
      </c>
      <c r="F161" s="227">
        <v>0.12196330999999999</v>
      </c>
      <c r="G161" s="227">
        <v>656.60721616000012</v>
      </c>
      <c r="H161" s="227">
        <v>991.24890737999999</v>
      </c>
      <c r="I161" s="227">
        <v>3918.6470096400008</v>
      </c>
      <c r="J161" s="227"/>
      <c r="K161" s="228">
        <v>8.2481020463843979E-2</v>
      </c>
      <c r="L161" s="262"/>
      <c r="M161" s="228">
        <v>0.57838827707480089</v>
      </c>
      <c r="N161" s="228">
        <v>1.063997448543608E-3</v>
      </c>
      <c r="O161" s="228">
        <v>3.1123831694961612E-5</v>
      </c>
      <c r="P161" s="228">
        <v>0.16755967417956369</v>
      </c>
      <c r="Q161" s="228">
        <v>0.25295692746539689</v>
      </c>
      <c r="R161" s="228">
        <v>1</v>
      </c>
    </row>
    <row r="162" spans="2:19">
      <c r="B162" s="322">
        <v>41974</v>
      </c>
      <c r="C162" s="90"/>
      <c r="D162" s="227">
        <v>2263.8354123499998</v>
      </c>
      <c r="E162" s="227">
        <v>3.9015849999999999</v>
      </c>
      <c r="F162" s="227">
        <v>0.11282028</v>
      </c>
      <c r="G162" s="227">
        <v>662.39131836000001</v>
      </c>
      <c r="H162" s="227">
        <v>1043.3028879999999</v>
      </c>
      <c r="I162" s="227">
        <v>3973.5440239899999</v>
      </c>
      <c r="J162" s="227"/>
      <c r="K162" s="228">
        <v>8.1072246840271811E-2</v>
      </c>
      <c r="L162" s="262"/>
      <c r="M162" s="228">
        <v>0.56972702420867838</v>
      </c>
      <c r="N162" s="228">
        <v>9.8189046766424329E-4</v>
      </c>
      <c r="O162" s="228">
        <v>2.8392860207123738E-5</v>
      </c>
      <c r="P162" s="228">
        <v>0.16670038493618236</v>
      </c>
      <c r="Q162" s="228">
        <v>0.26256230752726789</v>
      </c>
      <c r="R162" s="228">
        <v>1</v>
      </c>
    </row>
    <row r="163" spans="2:19">
      <c r="B163" s="322">
        <v>42005</v>
      </c>
      <c r="C163" s="90"/>
      <c r="D163" s="227">
        <v>2258.5533625100002</v>
      </c>
      <c r="E163" s="227">
        <v>3.6367448499999999</v>
      </c>
      <c r="F163" s="227">
        <v>0.10150378</v>
      </c>
      <c r="G163" s="227">
        <v>666.46956810000006</v>
      </c>
      <c r="H163" s="227">
        <v>1037.2902590900001</v>
      </c>
      <c r="I163" s="227">
        <v>3966.0514383300006</v>
      </c>
      <c r="J163" s="227"/>
      <c r="K163" s="228">
        <v>8.3726018862114504E-2</v>
      </c>
      <c r="L163" s="262"/>
      <c r="M163" s="228">
        <v>0.56947152542757173</v>
      </c>
      <c r="N163" s="228">
        <v>9.1696865422686929E-4</v>
      </c>
      <c r="O163" s="228">
        <v>2.5593157723325083E-5</v>
      </c>
      <c r="P163" s="228">
        <v>0.16804360166862403</v>
      </c>
      <c r="Q163" s="228">
        <v>0.261542311091854</v>
      </c>
      <c r="R163" s="228">
        <v>1</v>
      </c>
    </row>
    <row r="164" spans="2:19">
      <c r="B164" s="322">
        <v>42036</v>
      </c>
      <c r="C164" s="90"/>
      <c r="D164" s="227">
        <v>2266.5218446999997</v>
      </c>
      <c r="E164" s="227">
        <v>3.4648639399999999</v>
      </c>
      <c r="F164" s="227">
        <v>9.7731740000000011E-2</v>
      </c>
      <c r="G164" s="227">
        <v>671.95548961999998</v>
      </c>
      <c r="H164" s="227">
        <v>1039.30714943</v>
      </c>
      <c r="I164" s="227">
        <v>3981.3470794300001</v>
      </c>
      <c r="J164" s="227"/>
      <c r="K164" s="228">
        <v>6.6653263102494753E-2</v>
      </c>
      <c r="L164" s="262"/>
      <c r="M164" s="228">
        <v>0.56928516893445325</v>
      </c>
      <c r="N164" s="228">
        <v>8.7027427422782142E-4</v>
      </c>
      <c r="O164" s="228">
        <v>2.4547405199848095E-5</v>
      </c>
      <c r="P164" s="228">
        <v>0.16877591333137482</v>
      </c>
      <c r="Q164" s="228">
        <v>0.26104409605474416</v>
      </c>
      <c r="R164" s="228">
        <v>1</v>
      </c>
    </row>
    <row r="165" spans="2:19">
      <c r="B165" s="322">
        <v>42064</v>
      </c>
      <c r="C165" s="90"/>
      <c r="D165" s="227">
        <v>2280.4551907499999</v>
      </c>
      <c r="E165" s="227">
        <v>3.29091713</v>
      </c>
      <c r="F165" s="227">
        <v>8.9136729999999997E-2</v>
      </c>
      <c r="G165" s="227">
        <v>677.49746548000007</v>
      </c>
      <c r="H165" s="227">
        <v>1026.5763392200001</v>
      </c>
      <c r="I165" s="227">
        <v>3987.9090493099998</v>
      </c>
      <c r="J165" s="227"/>
      <c r="K165" s="228">
        <v>7.3946973554701145E-2</v>
      </c>
      <c r="L165" s="262"/>
      <c r="M165" s="228">
        <v>0.57184232703215021</v>
      </c>
      <c r="N165" s="228">
        <v>8.2522371731857936E-4</v>
      </c>
      <c r="O165" s="228">
        <v>2.2351745964573268E-5</v>
      </c>
      <c r="P165" s="228">
        <v>0.16988789290398254</v>
      </c>
      <c r="Q165" s="228">
        <v>0.25742220460058424</v>
      </c>
      <c r="R165" s="228">
        <v>1</v>
      </c>
    </row>
    <row r="166" spans="2:19">
      <c r="B166" s="322">
        <v>42095</v>
      </c>
      <c r="C166" s="90"/>
      <c r="D166" s="227">
        <v>2285.0624533500004</v>
      </c>
      <c r="E166" s="227">
        <v>3.0436050299999997</v>
      </c>
      <c r="F166" s="227">
        <v>8.4241220000000006E-2</v>
      </c>
      <c r="G166" s="227">
        <v>684.14091460999998</v>
      </c>
      <c r="H166" s="227">
        <v>1026.80358344</v>
      </c>
      <c r="I166" s="227">
        <v>3999.1347976500001</v>
      </c>
      <c r="J166" s="227"/>
      <c r="K166" s="228">
        <v>8.1112695761477838E-2</v>
      </c>
      <c r="L166" s="262"/>
      <c r="M166" s="228">
        <v>0.57138920515826697</v>
      </c>
      <c r="N166" s="228">
        <v>7.610658764962122E-4</v>
      </c>
      <c r="O166" s="228">
        <v>2.1064861341883855E-5</v>
      </c>
      <c r="P166" s="228">
        <v>0.17107223167671659</v>
      </c>
      <c r="Q166" s="228">
        <v>0.25675643242717838</v>
      </c>
      <c r="R166" s="228">
        <v>1</v>
      </c>
    </row>
    <row r="167" spans="2:19">
      <c r="B167" s="322">
        <v>42125</v>
      </c>
      <c r="C167" s="90"/>
      <c r="D167" s="227">
        <v>2263.9027540499997</v>
      </c>
      <c r="E167" s="227">
        <v>2.9004071099999997</v>
      </c>
      <c r="F167" s="227">
        <v>7.7889830000000007E-2</v>
      </c>
      <c r="G167" s="227">
        <v>692.78676548999999</v>
      </c>
      <c r="H167" s="227">
        <v>1025.59051826</v>
      </c>
      <c r="I167" s="227">
        <v>3985.2583347399996</v>
      </c>
      <c r="J167" s="227"/>
      <c r="K167" s="228">
        <v>7.5043901634274546E-2</v>
      </c>
      <c r="L167" s="262"/>
      <c r="M167" s="228">
        <v>0.56806926023220972</v>
      </c>
      <c r="N167" s="228">
        <v>7.2778396439618104E-4</v>
      </c>
      <c r="O167" s="228">
        <v>1.9544487071521697E-5</v>
      </c>
      <c r="P167" s="228">
        <v>0.17383735439454209</v>
      </c>
      <c r="Q167" s="228">
        <v>0.25734605692178047</v>
      </c>
      <c r="R167" s="228">
        <v>1</v>
      </c>
    </row>
    <row r="168" spans="2:19">
      <c r="B168" s="322">
        <v>42156</v>
      </c>
      <c r="C168" s="90"/>
      <c r="D168" s="227">
        <v>2241.8073346000001</v>
      </c>
      <c r="E168" s="227">
        <v>2.7573479300000003</v>
      </c>
      <c r="F168" s="227">
        <v>5.5176570000000001E-2</v>
      </c>
      <c r="G168" s="227">
        <v>702.76033961999997</v>
      </c>
      <c r="H168" s="227">
        <v>1022.761756</v>
      </c>
      <c r="I168" s="227">
        <v>3970.1419547200003</v>
      </c>
      <c r="J168" s="227"/>
      <c r="K168" s="228">
        <v>6.9872586677497628E-2</v>
      </c>
      <c r="L168" s="262"/>
      <c r="M168" s="228">
        <v>0.56466679533581232</v>
      </c>
      <c r="N168" s="228">
        <v>6.9452124418923104E-4</v>
      </c>
      <c r="O168" s="228">
        <v>1.3897883408023229E-5</v>
      </c>
      <c r="P168" s="228">
        <v>0.17701138841761216</v>
      </c>
      <c r="Q168" s="228">
        <v>0.25761339711897824</v>
      </c>
      <c r="R168" s="228">
        <v>1</v>
      </c>
    </row>
    <row r="169" spans="2:19">
      <c r="B169" s="322">
        <v>42186</v>
      </c>
      <c r="C169" s="90"/>
      <c r="D169" s="227">
        <v>2250.0207768699997</v>
      </c>
      <c r="E169" s="227">
        <v>2.5792701499999997</v>
      </c>
      <c r="F169" s="227">
        <v>4.5976739999999995E-2</v>
      </c>
      <c r="G169" s="227">
        <v>710.38520059000007</v>
      </c>
      <c r="H169" s="227">
        <v>1023.31422623</v>
      </c>
      <c r="I169" s="227">
        <v>3986.3454505799991</v>
      </c>
      <c r="J169" s="227"/>
      <c r="K169" s="228">
        <v>6.0857853808267359E-2</v>
      </c>
      <c r="L169" s="262"/>
      <c r="M169" s="228">
        <v>0.5644319602413358</v>
      </c>
      <c r="N169" s="228">
        <v>6.4702625047829835E-4</v>
      </c>
      <c r="O169" s="228">
        <v>1.1533556378890982E-5</v>
      </c>
      <c r="P169" s="228">
        <v>0.1782046261160436</v>
      </c>
      <c r="Q169" s="228">
        <v>0.25670485383576364</v>
      </c>
      <c r="R169" s="228">
        <v>1.0000000000000002</v>
      </c>
    </row>
    <row r="170" spans="2:19">
      <c r="B170" s="322">
        <v>42217</v>
      </c>
      <c r="C170" s="90"/>
      <c r="D170" s="227">
        <v>2233.6135245199998</v>
      </c>
      <c r="E170" s="227">
        <v>2.51612065</v>
      </c>
      <c r="F170" s="227">
        <v>4.389473E-2</v>
      </c>
      <c r="G170" s="227">
        <v>711.19575161</v>
      </c>
      <c r="H170" s="227">
        <v>1029.8023805099999</v>
      </c>
      <c r="I170" s="227">
        <v>3977.1716720200002</v>
      </c>
      <c r="J170" s="227"/>
      <c r="K170" s="228">
        <v>5.6651038039140067E-2</v>
      </c>
      <c r="L170" s="262"/>
      <c r="M170" s="228">
        <v>0.56160852704292508</v>
      </c>
      <c r="N170" s="228">
        <v>6.3264069481870405E-4</v>
      </c>
      <c r="O170" s="228">
        <v>1.1036669678808691E-5</v>
      </c>
      <c r="P170" s="228">
        <v>0.17881947531039932</v>
      </c>
      <c r="Q170" s="228">
        <v>0.25892832028217799</v>
      </c>
      <c r="R170" s="228">
        <v>1</v>
      </c>
    </row>
    <row r="171" spans="2:19">
      <c r="B171" s="322">
        <v>42248</v>
      </c>
      <c r="D171" s="227">
        <v>2235.0915315099996</v>
      </c>
      <c r="E171" s="227">
        <v>2.43001464</v>
      </c>
      <c r="F171" s="227">
        <v>3.65213E-2</v>
      </c>
      <c r="G171" s="227">
        <v>712.37310477999995</v>
      </c>
      <c r="H171" s="227">
        <v>1029.76750728</v>
      </c>
      <c r="I171" s="227">
        <v>3979.6986795100001</v>
      </c>
      <c r="J171" s="227"/>
      <c r="K171" s="228">
        <v>4.7828459325339079E-2</v>
      </c>
      <c r="L171" s="262"/>
      <c r="M171" s="228">
        <v>0.56162330656279613</v>
      </c>
      <c r="N171" s="228">
        <v>6.1060267012456209E-4</v>
      </c>
      <c r="O171" s="228">
        <v>9.1769008010668479E-6</v>
      </c>
      <c r="P171" s="228">
        <v>0.17900176926653924</v>
      </c>
      <c r="Q171" s="228">
        <v>0.25875514459973892</v>
      </c>
      <c r="R171" s="228">
        <v>0.99999999999999989</v>
      </c>
    </row>
    <row r="172" spans="2:19">
      <c r="B172" s="322">
        <v>42278</v>
      </c>
      <c r="D172" s="227">
        <v>2228.7606550700002</v>
      </c>
      <c r="E172" s="227">
        <v>2.3353292000000003</v>
      </c>
      <c r="F172" s="227">
        <v>3.3144349999999996E-2</v>
      </c>
      <c r="G172" s="227">
        <v>704.85210202999997</v>
      </c>
      <c r="H172" s="227">
        <v>1029.03598306</v>
      </c>
      <c r="I172" s="227">
        <v>3965.0172137100003</v>
      </c>
      <c r="J172" s="227"/>
      <c r="K172" s="228">
        <v>3.0741157487884196E-2</v>
      </c>
      <c r="L172" s="262"/>
      <c r="M172" s="228">
        <v>0.56210617380512862</v>
      </c>
      <c r="N172" s="228">
        <v>5.8898336983885925E-4</v>
      </c>
      <c r="O172" s="228">
        <v>8.3591944784994725E-6</v>
      </c>
      <c r="P172" s="228">
        <v>0.1777677281180027</v>
      </c>
      <c r="Q172" s="228">
        <v>0.25952875551255128</v>
      </c>
      <c r="R172" s="228">
        <v>0.99999999999999989</v>
      </c>
    </row>
    <row r="173" spans="2:19">
      <c r="B173" s="322">
        <v>42309</v>
      </c>
      <c r="D173" s="227">
        <v>2254.0335304099999</v>
      </c>
      <c r="E173" s="227">
        <v>2.1807680299999999</v>
      </c>
      <c r="F173" s="227">
        <v>3.0517490000000001E-2</v>
      </c>
      <c r="G173" s="227">
        <v>692.9529173200001</v>
      </c>
      <c r="H173" s="227">
        <v>1037.1663194400001</v>
      </c>
      <c r="I173" s="227">
        <v>3986.3640526899999</v>
      </c>
      <c r="J173" s="227"/>
      <c r="K173" s="228">
        <v>1.7280720331127819E-2</v>
      </c>
      <c r="L173" s="262"/>
      <c r="M173" s="228">
        <v>0.56543594629521543</v>
      </c>
      <c r="N173" s="228">
        <v>5.4705691732505389E-4</v>
      </c>
      <c r="O173" s="228">
        <v>7.6554698960339032E-6</v>
      </c>
      <c r="P173" s="228">
        <v>0.1738308162929563</v>
      </c>
      <c r="Q173" s="228">
        <v>0.26017852502460731</v>
      </c>
      <c r="R173" s="228">
        <v>1</v>
      </c>
      <c r="S173" s="33"/>
    </row>
    <row r="174" spans="2:19">
      <c r="B174" s="322">
        <v>42339</v>
      </c>
      <c r="D174" s="227">
        <v>2251.4456639699997</v>
      </c>
      <c r="E174" s="227">
        <v>2.0541427400000001</v>
      </c>
      <c r="F174" s="227">
        <v>2.7486099999999999E-2</v>
      </c>
      <c r="G174" s="227">
        <v>685.54468814999996</v>
      </c>
      <c r="H174" s="227">
        <v>1057.1335134999999</v>
      </c>
      <c r="I174" s="227">
        <v>3996.2054944599995</v>
      </c>
      <c r="J174" s="227"/>
      <c r="K174" s="228">
        <v>5.7030878060448931E-3</v>
      </c>
      <c r="L174" s="262"/>
      <c r="M174" s="228">
        <v>0.56339586817825382</v>
      </c>
      <c r="N174" s="228">
        <v>5.1402330106589602E-4</v>
      </c>
      <c r="O174" s="228">
        <v>6.8780496994222138E-6</v>
      </c>
      <c r="P174" s="228">
        <v>0.17154890785781188</v>
      </c>
      <c r="Q174" s="228">
        <v>0.26453432261316895</v>
      </c>
      <c r="R174" s="228">
        <v>1</v>
      </c>
    </row>
    <row r="175" spans="2:19">
      <c r="B175" s="322">
        <v>42370</v>
      </c>
      <c r="D175" s="227">
        <v>2031.17681182</v>
      </c>
      <c r="E175" s="227">
        <v>1.95308628</v>
      </c>
      <c r="F175" s="227">
        <v>2.4517150000000001E-2</v>
      </c>
      <c r="G175" s="227">
        <v>874.03484911999999</v>
      </c>
      <c r="H175" s="227">
        <v>1051.5091807399999</v>
      </c>
      <c r="I175" s="227">
        <v>3958.6984451100002</v>
      </c>
      <c r="J175" s="227"/>
      <c r="K175" s="228">
        <v>-1.8539833217837698E-3</v>
      </c>
      <c r="L175" s="262"/>
      <c r="M175" s="228">
        <v>0.51309207811194113</v>
      </c>
      <c r="N175" s="228">
        <v>4.9336576328832486E-4</v>
      </c>
      <c r="O175" s="228">
        <v>6.1932350594385179E-6</v>
      </c>
      <c r="P175" s="228">
        <v>0.22078843873537662</v>
      </c>
      <c r="Q175" s="228">
        <v>0.26561992415433444</v>
      </c>
      <c r="R175" s="228">
        <v>1</v>
      </c>
    </row>
    <row r="176" spans="2:19">
      <c r="B176" s="322">
        <v>42401</v>
      </c>
      <c r="D176" s="227">
        <v>2012.3644060400002</v>
      </c>
      <c r="E176" s="227">
        <v>1.8429589499999999</v>
      </c>
      <c r="F176" s="227">
        <v>2.1873220000000002E-2</v>
      </c>
      <c r="G176" s="227">
        <v>866.24365062000004</v>
      </c>
      <c r="H176" s="227">
        <v>1050.61780813</v>
      </c>
      <c r="I176" s="227">
        <v>3931.0906969600001</v>
      </c>
      <c r="J176" s="227"/>
      <c r="K176" s="228">
        <v>-1.26229593821785E-2</v>
      </c>
      <c r="L176" s="227"/>
      <c r="M176" s="228">
        <v>0.51190994082029351</v>
      </c>
      <c r="N176" s="228">
        <v>4.6881618666931319E-4</v>
      </c>
      <c r="O176" s="228">
        <v>5.56416060736402E-6</v>
      </c>
      <c r="P176" s="228">
        <v>0.22035707578303537</v>
      </c>
      <c r="Q176" s="228">
        <v>0.26725860304939442</v>
      </c>
      <c r="R176" s="228">
        <v>1</v>
      </c>
    </row>
    <row r="177" spans="2:19">
      <c r="B177" s="322">
        <v>42430</v>
      </c>
      <c r="D177" s="227">
        <v>2002.0364704799997</v>
      </c>
      <c r="E177" s="227">
        <v>1.74725665</v>
      </c>
      <c r="F177" s="227">
        <v>1.872122E-2</v>
      </c>
      <c r="G177" s="227">
        <v>859.13080996999997</v>
      </c>
      <c r="H177" s="227">
        <v>1053.6662811799999</v>
      </c>
      <c r="I177" s="227">
        <v>3916.5995395</v>
      </c>
      <c r="J177" s="227"/>
      <c r="K177" s="228">
        <v>-1.7881428319519443E-2</v>
      </c>
      <c r="L177" s="262"/>
      <c r="M177" s="228">
        <v>0.51116700859735664</v>
      </c>
      <c r="N177" s="228">
        <v>4.4611572676206201E-4</v>
      </c>
      <c r="O177" s="228">
        <v>4.7799678806044041E-6</v>
      </c>
      <c r="P177" s="228">
        <v>0.21935630674145412</v>
      </c>
      <c r="Q177" s="228">
        <v>0.26902578896654644</v>
      </c>
      <c r="R177" s="228">
        <v>0.99999999999999978</v>
      </c>
    </row>
    <row r="178" spans="2:19">
      <c r="B178" s="322">
        <v>42461</v>
      </c>
      <c r="D178" s="227">
        <v>1968.45056709</v>
      </c>
      <c r="E178" s="227">
        <v>1.6950367099999999</v>
      </c>
      <c r="F178" s="227">
        <v>1.786884E-2</v>
      </c>
      <c r="G178" s="227">
        <v>875.66628025</v>
      </c>
      <c r="H178" s="227">
        <v>1071.04198236</v>
      </c>
      <c r="I178" s="227">
        <v>3916.8717352500003</v>
      </c>
      <c r="J178" s="227"/>
      <c r="K178" s="229">
        <v>-2.0570214949578558E-2</v>
      </c>
      <c r="L178" s="262"/>
      <c r="M178" s="228">
        <v>0.50255681067492519</v>
      </c>
      <c r="N178" s="228">
        <v>4.3275267217597862E-4</v>
      </c>
      <c r="O178" s="228">
        <v>4.5620181634207878E-6</v>
      </c>
      <c r="P178" s="228">
        <v>0.22356266414583251</v>
      </c>
      <c r="Q178" s="228">
        <v>0.27344321048890285</v>
      </c>
      <c r="R178" s="228">
        <v>1</v>
      </c>
    </row>
    <row r="179" spans="2:19">
      <c r="B179" s="322">
        <v>42491</v>
      </c>
      <c r="D179" s="227">
        <v>1961.72759926</v>
      </c>
      <c r="E179" s="227">
        <v>1.3596472800000001</v>
      </c>
      <c r="F179" s="227">
        <v>1.7414040000000002E-2</v>
      </c>
      <c r="G179" s="227">
        <v>763.49925774999997</v>
      </c>
      <c r="H179" s="227">
        <v>1077.8209541400001</v>
      </c>
      <c r="I179" s="227">
        <v>3804.4248724700001</v>
      </c>
      <c r="J179" s="227"/>
      <c r="K179" s="229">
        <v>-4.537559352016185E-2</v>
      </c>
      <c r="L179" s="262"/>
      <c r="M179" s="228">
        <v>0.51564366889084079</v>
      </c>
      <c r="N179" s="228">
        <v>3.5738576146918555E-4</v>
      </c>
      <c r="O179" s="228">
        <v>4.5773120993959965E-6</v>
      </c>
      <c r="P179" s="228">
        <v>0.20068716911061057</v>
      </c>
      <c r="Q179" s="228">
        <v>0.28330719892498002</v>
      </c>
      <c r="R179" s="228">
        <v>0.99999999999999989</v>
      </c>
    </row>
    <row r="180" spans="2:19">
      <c r="B180" s="322">
        <v>42522</v>
      </c>
      <c r="D180" s="227">
        <v>1952.7294835500002</v>
      </c>
      <c r="E180" s="227">
        <v>1.4228156599999999</v>
      </c>
      <c r="F180" s="227">
        <v>1.7058049999999998E-2</v>
      </c>
      <c r="G180" s="227">
        <v>777.77235378</v>
      </c>
      <c r="H180" s="227">
        <v>1090.54047242</v>
      </c>
      <c r="I180" s="227">
        <v>3822.4821834599998</v>
      </c>
      <c r="J180" s="227"/>
      <c r="K180" s="229">
        <v>-3.7192567153537581E-2</v>
      </c>
      <c r="L180" s="262"/>
      <c r="M180" s="229">
        <v>0.51085378291611716</v>
      </c>
      <c r="N180" s="229">
        <v>3.7222296709624127E-4</v>
      </c>
      <c r="O180" s="229">
        <v>4.4625584061086578E-6</v>
      </c>
      <c r="P180" s="229">
        <v>0.20347311418361749</v>
      </c>
      <c r="Q180" s="229">
        <v>0.28529641737476313</v>
      </c>
      <c r="R180" s="229">
        <v>1.0000000000000002</v>
      </c>
    </row>
    <row r="181" spans="2:19">
      <c r="B181" s="322">
        <v>42552</v>
      </c>
      <c r="D181" s="227">
        <v>1945.5887040600001</v>
      </c>
      <c r="E181" s="227">
        <v>1.5359842100000001</v>
      </c>
      <c r="F181" s="227">
        <v>1.6841800000000001E-2</v>
      </c>
      <c r="G181" s="227">
        <v>803.96048673999996</v>
      </c>
      <c r="H181" s="227">
        <v>1101.81709589</v>
      </c>
      <c r="I181" s="227">
        <v>3852.9191126999999</v>
      </c>
      <c r="J181" s="227"/>
      <c r="K181" s="229">
        <v>-3.3470841785823158E-2</v>
      </c>
      <c r="L181" s="262"/>
      <c r="M181" s="228">
        <v>0.50496484539396291</v>
      </c>
      <c r="N181" s="228">
        <v>3.9865467326762342E-4</v>
      </c>
      <c r="O181" s="228">
        <v>4.3711792299210294E-6</v>
      </c>
      <c r="P181" s="228">
        <v>0.20866269527693529</v>
      </c>
      <c r="Q181" s="228">
        <v>0.28596943347660431</v>
      </c>
      <c r="R181" s="228">
        <v>1</v>
      </c>
    </row>
    <row r="182" spans="2:19">
      <c r="B182" s="322">
        <v>42583</v>
      </c>
      <c r="D182" s="227">
        <v>1960.0330149500001</v>
      </c>
      <c r="E182" s="227">
        <v>1.74585743</v>
      </c>
      <c r="F182" s="227">
        <v>1.6595040000000002E-2</v>
      </c>
      <c r="G182" s="227">
        <v>830.96913687999995</v>
      </c>
      <c r="H182" s="227">
        <v>1106.6645887499999</v>
      </c>
      <c r="I182" s="227">
        <v>3899.4291930499999</v>
      </c>
      <c r="J182" s="227"/>
      <c r="K182" s="229">
        <v>-1.9547177084894396E-2</v>
      </c>
      <c r="L182" s="262"/>
      <c r="M182" s="229">
        <v>0.50264613560451121</v>
      </c>
      <c r="N182" s="229">
        <v>4.4772128010726875E-4</v>
      </c>
      <c r="O182" s="229">
        <v>4.2557613379869914E-6</v>
      </c>
      <c r="P182" s="229">
        <v>0.21310019896272162</v>
      </c>
      <c r="Q182" s="229">
        <v>0.28380168839132192</v>
      </c>
      <c r="R182" s="229">
        <v>1</v>
      </c>
    </row>
    <row r="183" spans="2:19">
      <c r="B183" s="322">
        <v>42614</v>
      </c>
      <c r="D183" s="227">
        <v>1956.2764572300002</v>
      </c>
      <c r="E183" s="227">
        <v>1.9515772600000001</v>
      </c>
      <c r="F183" s="227">
        <v>1.6445889999999998E-2</v>
      </c>
      <c r="G183" s="227">
        <v>856.19802146000006</v>
      </c>
      <c r="H183" s="227">
        <v>1118.5943085599999</v>
      </c>
      <c r="I183" s="227">
        <v>3933.0368104000008</v>
      </c>
      <c r="J183" s="227"/>
      <c r="K183" s="229">
        <v>-1.1724975398324511E-2</v>
      </c>
      <c r="L183" s="227"/>
      <c r="M183" s="229">
        <v>0.49739591860851196</v>
      </c>
      <c r="N183" s="229">
        <v>4.9620111737563909E-4</v>
      </c>
      <c r="O183" s="229">
        <v>4.1814737041139988E-6</v>
      </c>
      <c r="P183" s="229">
        <v>0.21769387441174809</v>
      </c>
      <c r="Q183" s="229">
        <v>0.28440982438866008</v>
      </c>
      <c r="R183" s="229">
        <v>1</v>
      </c>
    </row>
    <row r="184" spans="2:19">
      <c r="B184" s="322">
        <v>42644</v>
      </c>
      <c r="D184" s="227">
        <v>1949.5075278999998</v>
      </c>
      <c r="E184" s="227">
        <v>2.2963064599999998</v>
      </c>
      <c r="F184" s="227">
        <v>1.6123680000000001E-2</v>
      </c>
      <c r="G184" s="227">
        <v>887.10666846000004</v>
      </c>
      <c r="H184" s="227">
        <v>1128.88735101</v>
      </c>
      <c r="I184" s="227">
        <v>3967.8139775099999</v>
      </c>
      <c r="J184" s="227"/>
      <c r="K184" s="229">
        <v>7.0535981289787664E-4</v>
      </c>
      <c r="L184" s="262"/>
      <c r="M184" s="229">
        <v>0.49133037459669732</v>
      </c>
      <c r="N184" s="229">
        <v>5.7873339652909992E-4</v>
      </c>
      <c r="O184" s="229">
        <v>4.0636179244769962E-6</v>
      </c>
      <c r="P184" s="229">
        <v>0.22357567000071499</v>
      </c>
      <c r="Q184" s="229">
        <v>0.28451115838813412</v>
      </c>
      <c r="R184" s="229">
        <v>1</v>
      </c>
      <c r="S184" s="35"/>
    </row>
    <row r="185" spans="2:19">
      <c r="B185" s="322">
        <v>42675</v>
      </c>
      <c r="D185" s="227">
        <v>1927.4878706599998</v>
      </c>
      <c r="E185" s="227">
        <v>2.5669772200000001</v>
      </c>
      <c r="F185" s="227">
        <v>1.5884829999999999E-2</v>
      </c>
      <c r="G185" s="227">
        <v>912.81288869000002</v>
      </c>
      <c r="H185" s="227">
        <v>1137.83824213</v>
      </c>
      <c r="I185" s="227">
        <v>3980.7218635299996</v>
      </c>
      <c r="J185" s="227"/>
      <c r="K185" s="229">
        <v>-1.4153722754430831E-3</v>
      </c>
      <c r="L185" s="262"/>
      <c r="M185" s="229">
        <v>0.48420561313740068</v>
      </c>
      <c r="N185" s="229">
        <v>6.4485219214076718E-4</v>
      </c>
      <c r="O185" s="229">
        <v>3.9904395596013205E-6</v>
      </c>
      <c r="P185" s="229">
        <v>0.22930838174173301</v>
      </c>
      <c r="Q185" s="229">
        <v>0.28583716248916596</v>
      </c>
      <c r="R185" s="229">
        <v>1</v>
      </c>
    </row>
    <row r="186" spans="2:19">
      <c r="B186" s="322">
        <v>42705</v>
      </c>
      <c r="D186" s="227">
        <v>1925.5918713200001</v>
      </c>
      <c r="E186" s="227">
        <v>2.7681600499999997</v>
      </c>
      <c r="F186" s="227">
        <v>1.584379E-2</v>
      </c>
      <c r="G186" s="227">
        <v>932.38825465000002</v>
      </c>
      <c r="H186" s="227">
        <v>1186.1089393299999</v>
      </c>
      <c r="I186" s="227">
        <v>4046.8730691400001</v>
      </c>
      <c r="J186" s="227"/>
      <c r="K186" s="229">
        <v>1.2678921229211548E-2</v>
      </c>
      <c r="L186" s="262"/>
      <c r="M186" s="229">
        <v>0.47582215661861793</v>
      </c>
      <c r="N186" s="229">
        <v>6.8402443138357695E-4</v>
      </c>
      <c r="O186" s="229">
        <v>3.9150696672003506E-6</v>
      </c>
      <c r="P186" s="229">
        <v>0.23039720760210095</v>
      </c>
      <c r="Q186" s="229">
        <v>0.29309269627823031</v>
      </c>
      <c r="R186" s="229">
        <v>1</v>
      </c>
    </row>
    <row r="187" spans="2:19">
      <c r="B187" s="322">
        <v>42736</v>
      </c>
      <c r="D187" s="227">
        <v>1906.75604034</v>
      </c>
      <c r="E187" s="227">
        <v>2.99419265</v>
      </c>
      <c r="F187" s="227">
        <v>1.5488989999999999E-2</v>
      </c>
      <c r="G187" s="227">
        <v>961.45577972000001</v>
      </c>
      <c r="H187" s="227">
        <v>1175.8486780000001</v>
      </c>
      <c r="I187" s="227">
        <v>4047.0701797000002</v>
      </c>
      <c r="J187" s="227"/>
      <c r="K187" s="229">
        <v>2.2323431758021872E-2</v>
      </c>
      <c r="L187" s="262"/>
      <c r="M187" s="229">
        <v>0.47114479257222652</v>
      </c>
      <c r="N187" s="229">
        <v>7.3984203807949593E-4</v>
      </c>
      <c r="O187" s="229">
        <v>3.827210627009231E-6</v>
      </c>
      <c r="P187" s="229">
        <v>0.23756834871375285</v>
      </c>
      <c r="Q187" s="229">
        <v>0.29054318946531416</v>
      </c>
      <c r="R187" s="229">
        <v>1</v>
      </c>
    </row>
    <row r="188" spans="2:19">
      <c r="B188" s="322">
        <v>42767</v>
      </c>
      <c r="D188" s="227">
        <v>1886.2104535899998</v>
      </c>
      <c r="E188" s="227">
        <v>3.1158799799999999</v>
      </c>
      <c r="F188" s="227">
        <v>1.515532E-2</v>
      </c>
      <c r="G188" s="227">
        <v>965.47817196999995</v>
      </c>
      <c r="H188" s="227">
        <v>1167.33504062</v>
      </c>
      <c r="I188" s="227">
        <v>4022.1547014799999</v>
      </c>
      <c r="J188" s="227"/>
      <c r="K188" s="229">
        <v>2.3165073395641E-2</v>
      </c>
      <c r="L188" s="262"/>
      <c r="M188" s="229">
        <v>0.46895522265614153</v>
      </c>
      <c r="N188" s="229">
        <v>7.7467929785333088E-4</v>
      </c>
      <c r="O188" s="229">
        <v>3.7679604900386897E-6</v>
      </c>
      <c r="P188" s="229">
        <v>0.24004003913990199</v>
      </c>
      <c r="Q188" s="229">
        <v>0.29022629094561309</v>
      </c>
      <c r="R188" s="229">
        <v>1</v>
      </c>
    </row>
    <row r="189" spans="2:19">
      <c r="B189" s="322">
        <v>42795</v>
      </c>
      <c r="D189" s="227">
        <v>1880.4819958800001</v>
      </c>
      <c r="E189" s="227">
        <v>3.3273014399999998</v>
      </c>
      <c r="F189" s="227">
        <v>1.4908100000000001E-2</v>
      </c>
      <c r="G189" s="227">
        <v>982.85960541999998</v>
      </c>
      <c r="H189" s="227">
        <v>1176.1720140899999</v>
      </c>
      <c r="I189" s="227">
        <v>4042.8558249299995</v>
      </c>
      <c r="J189" s="227"/>
      <c r="K189" s="229">
        <v>3.2236199835257384E-2</v>
      </c>
      <c r="L189" s="262"/>
      <c r="M189" s="229">
        <v>0.46513704106986303</v>
      </c>
      <c r="N189" s="229">
        <v>8.2300769161304705E-4</v>
      </c>
      <c r="O189" s="229">
        <v>3.6875171031502536E-6</v>
      </c>
      <c r="P189" s="229">
        <v>0.24311022900180168</v>
      </c>
      <c r="Q189" s="229">
        <v>0.29092603471961925</v>
      </c>
      <c r="R189" s="229">
        <v>1.0000000000000002</v>
      </c>
    </row>
    <row r="190" spans="2:19">
      <c r="B190" s="322">
        <v>42826</v>
      </c>
      <c r="D190" s="227">
        <v>1882.9617781699999</v>
      </c>
      <c r="E190" s="227">
        <v>3.7789730600000002</v>
      </c>
      <c r="F190" s="227">
        <v>1.465908E-2</v>
      </c>
      <c r="G190" s="227">
        <v>1001.11280961</v>
      </c>
      <c r="H190" s="227">
        <v>1174.494379</v>
      </c>
      <c r="I190" s="227">
        <v>4062.36259892</v>
      </c>
      <c r="J190" s="227"/>
      <c r="K190" s="229">
        <v>3.7144658672544795E-2</v>
      </c>
      <c r="L190" s="227"/>
      <c r="M190" s="229">
        <v>0.46351396073570461</v>
      </c>
      <c r="N190" s="229">
        <v>9.3024021563330162E-4</v>
      </c>
      <c r="O190" s="229">
        <v>3.6085109694287733E-6</v>
      </c>
      <c r="P190" s="229">
        <v>0.24643610343304928</v>
      </c>
      <c r="Q190" s="229">
        <v>0.28911608710464332</v>
      </c>
      <c r="R190" s="229">
        <v>0.99999999999999989</v>
      </c>
    </row>
    <row r="191" spans="2:19">
      <c r="B191" s="322">
        <v>42856</v>
      </c>
      <c r="D191" s="227">
        <v>1899.2366295100003</v>
      </c>
      <c r="E191" s="227">
        <v>4.3054181199999997</v>
      </c>
      <c r="F191" s="227">
        <v>1.465908E-2</v>
      </c>
      <c r="G191" s="227">
        <v>1018.16418232</v>
      </c>
      <c r="H191" s="227">
        <v>1165.8588684200001</v>
      </c>
      <c r="I191" s="227">
        <v>4087.5797574500002</v>
      </c>
      <c r="J191" s="227"/>
      <c r="K191" s="229">
        <v>7.4427776726252892E-2</v>
      </c>
      <c r="L191" s="227"/>
      <c r="M191" s="228">
        <v>0.46463598075327145</v>
      </c>
      <c r="N191" s="228">
        <v>1.0532927491269054E-3</v>
      </c>
      <c r="O191" s="229">
        <v>3.586249289272568E-6</v>
      </c>
      <c r="P191" s="228">
        <v>0.24908729437371824</v>
      </c>
      <c r="Q191" s="228">
        <v>0.2852198458745942</v>
      </c>
      <c r="R191" s="229">
        <v>1</v>
      </c>
    </row>
    <row r="192" spans="2:19">
      <c r="B192" s="322">
        <v>42887</v>
      </c>
      <c r="D192" s="227">
        <v>1874.5406670499997</v>
      </c>
      <c r="E192" s="227">
        <v>4.8280712399999999</v>
      </c>
      <c r="F192" s="227">
        <v>1.415166E-2</v>
      </c>
      <c r="G192" s="227">
        <v>1039.6992984200001</v>
      </c>
      <c r="H192" s="227">
        <v>1169.8255690000001</v>
      </c>
      <c r="I192" s="227">
        <v>4088.9077573700001</v>
      </c>
      <c r="J192" s="227"/>
      <c r="K192" s="229">
        <v>6.9699624778588154E-2</v>
      </c>
      <c r="L192" s="227"/>
      <c r="M192" s="228">
        <v>0.45844533021593786</v>
      </c>
      <c r="N192" s="228">
        <v>1.1807728436274219E-3</v>
      </c>
      <c r="O192" s="229">
        <v>3.4609878333627162E-6</v>
      </c>
      <c r="P192" s="228">
        <v>0.25427311157753735</v>
      </c>
      <c r="Q192" s="228">
        <v>0.28609732437506391</v>
      </c>
      <c r="R192" s="229">
        <v>1</v>
      </c>
    </row>
    <row r="193" spans="2:18">
      <c r="B193" s="322">
        <v>42917</v>
      </c>
      <c r="D193" s="227">
        <v>1859.5647019800003</v>
      </c>
      <c r="E193" s="227">
        <v>5.2250381900000002</v>
      </c>
      <c r="F193" s="227">
        <v>1.3896879999999999E-2</v>
      </c>
      <c r="G193" s="227">
        <v>1063.1386387699999</v>
      </c>
      <c r="H193" s="227">
        <v>1161.267153</v>
      </c>
      <c r="I193" s="227">
        <v>4089.2094288200005</v>
      </c>
      <c r="J193" s="227"/>
      <c r="K193" s="229">
        <v>6.1327608809938372E-2</v>
      </c>
      <c r="L193" s="227"/>
      <c r="M193" s="228">
        <v>0.45474919647649453</v>
      </c>
      <c r="N193" s="228">
        <v>1.2777624332896442E-3</v>
      </c>
      <c r="O193" s="229">
        <v>3.3984270656468043E-6</v>
      </c>
      <c r="P193" s="228">
        <v>0.25998635121918512</v>
      </c>
      <c r="Q193" s="228">
        <v>0.28398329144396506</v>
      </c>
      <c r="R193" s="229">
        <v>1</v>
      </c>
    </row>
    <row r="194" spans="2:18">
      <c r="B194" s="322">
        <v>42948</v>
      </c>
      <c r="D194" s="227">
        <v>1907.8418675099999</v>
      </c>
      <c r="E194" s="227">
        <v>5.5716658899999993</v>
      </c>
      <c r="F194" s="227">
        <v>1.3693479999999999E-2</v>
      </c>
      <c r="G194" s="227">
        <v>1051.1088873599999</v>
      </c>
      <c r="H194" s="227">
        <v>1156.36261098</v>
      </c>
      <c r="I194" s="227">
        <v>4120.8987252199995</v>
      </c>
      <c r="J194" s="227"/>
      <c r="K194" s="229">
        <v>5.6795372144396783E-2</v>
      </c>
      <c r="L194" s="227"/>
      <c r="M194" s="229">
        <v>0.46296742403154967</v>
      </c>
      <c r="N194" s="229">
        <v>1.3520511571665835E-3</v>
      </c>
      <c r="O194" s="229">
        <v>3.3229353383997454E-6</v>
      </c>
      <c r="P194" s="229">
        <v>0.25506787655983587</v>
      </c>
      <c r="Q194" s="229">
        <v>0.28060932531610955</v>
      </c>
      <c r="R194" s="229">
        <v>1</v>
      </c>
    </row>
    <row r="195" spans="2:18">
      <c r="B195" s="322">
        <v>42979</v>
      </c>
      <c r="D195" s="227">
        <v>1899.1866774300001</v>
      </c>
      <c r="E195" s="227">
        <v>5.9743880999999996</v>
      </c>
      <c r="F195" s="227">
        <v>1.3538629999999999E-2</v>
      </c>
      <c r="G195" s="227">
        <v>1077.9226257400001</v>
      </c>
      <c r="H195" s="227">
        <v>1165.7040918499999</v>
      </c>
      <c r="I195" s="227">
        <v>4148.8013217500002</v>
      </c>
      <c r="J195" s="227"/>
      <c r="K195" s="229">
        <v>5.4859519946383495E-2</v>
      </c>
      <c r="L195" s="227"/>
      <c r="M195" s="228">
        <v>0.45776756468755336</v>
      </c>
      <c r="N195" s="228">
        <v>1.440027525222623E-3</v>
      </c>
      <c r="O195" s="229">
        <v>3.2632630367291941E-6</v>
      </c>
      <c r="P195" s="228">
        <v>0.25981543635001614</v>
      </c>
      <c r="Q195" s="228">
        <v>0.28097370817417111</v>
      </c>
      <c r="R195" s="229">
        <v>0.99999999999999989</v>
      </c>
    </row>
    <row r="196" spans="2:18">
      <c r="B196" s="322">
        <v>43009</v>
      </c>
      <c r="D196" s="227">
        <v>1935.8550018300002</v>
      </c>
      <c r="E196" s="227">
        <v>6.5716457300000002</v>
      </c>
      <c r="F196" s="227">
        <v>1.316291E-2</v>
      </c>
      <c r="G196" s="227">
        <v>1101.3149935599999</v>
      </c>
      <c r="H196" s="227">
        <v>1175.16390918</v>
      </c>
      <c r="I196" s="227">
        <v>4218.9187132099996</v>
      </c>
      <c r="J196" s="227"/>
      <c r="K196" s="229">
        <v>6.3285410335083503E-2</v>
      </c>
      <c r="L196" s="227"/>
      <c r="M196" s="228">
        <v>0.45885098372921451</v>
      </c>
      <c r="N196" s="228">
        <v>1.5576611394344474E-3</v>
      </c>
      <c r="O196" s="229">
        <v>3.1199724134966539E-6</v>
      </c>
      <c r="P196" s="228">
        <v>0.26104200351422635</v>
      </c>
      <c r="Q196" s="228">
        <v>0.27854623164471132</v>
      </c>
      <c r="R196" s="229">
        <v>1.0000000000000002</v>
      </c>
    </row>
    <row r="197" spans="2:18">
      <c r="B197" s="322">
        <v>43040</v>
      </c>
      <c r="D197" s="227">
        <v>1877.8731368200001</v>
      </c>
      <c r="E197" s="227">
        <v>7.0980263800000003</v>
      </c>
      <c r="F197" s="227">
        <v>1.2845770000000001E-2</v>
      </c>
      <c r="G197" s="227">
        <v>1132.1303317300001</v>
      </c>
      <c r="H197" s="227">
        <v>1184.96809745</v>
      </c>
      <c r="I197" s="227">
        <v>4202.0824381499997</v>
      </c>
      <c r="J197" s="227"/>
      <c r="K197" s="229">
        <v>5.5608149026443954E-2</v>
      </c>
      <c r="L197" s="227"/>
      <c r="M197" s="229">
        <v>0.44689107471360051</v>
      </c>
      <c r="N197" s="229">
        <v>1.6891687596507418E-3</v>
      </c>
      <c r="O197" s="229">
        <v>3.0570009487142412E-6</v>
      </c>
      <c r="P197" s="229">
        <v>0.2694212568158062</v>
      </c>
      <c r="Q197" s="229">
        <v>0.28199544270999394</v>
      </c>
      <c r="R197" s="229">
        <v>1.0000000000000002</v>
      </c>
    </row>
    <row r="198" spans="2:18">
      <c r="B198" s="322">
        <v>43070</v>
      </c>
      <c r="D198" s="227">
        <v>2011.58438189</v>
      </c>
      <c r="E198" s="227">
        <v>7.4614019900000006</v>
      </c>
      <c r="F198" s="227">
        <v>1.257723E-2</v>
      </c>
      <c r="G198" s="227">
        <v>1164.5462939900001</v>
      </c>
      <c r="H198" s="227">
        <v>1224.061033</v>
      </c>
      <c r="I198" s="227">
        <v>4407.6656880999999</v>
      </c>
      <c r="J198" s="227"/>
      <c r="K198" s="229">
        <v>8.915343100609574E-2</v>
      </c>
      <c r="L198" s="227"/>
      <c r="M198" s="229">
        <v>0.45638315703501736</v>
      </c>
      <c r="N198" s="229">
        <v>1.6928239385633546E-3</v>
      </c>
      <c r="O198" s="229">
        <v>2.8534900080912513E-6</v>
      </c>
      <c r="P198" s="229">
        <v>0.2642093063305801</v>
      </c>
      <c r="Q198" s="229">
        <v>0.27771185920583114</v>
      </c>
      <c r="R198" s="229">
        <v>1</v>
      </c>
    </row>
    <row r="199" spans="2:18">
      <c r="B199" s="322">
        <v>43101</v>
      </c>
      <c r="D199" s="227">
        <v>2036.1723645700001</v>
      </c>
      <c r="E199" s="227">
        <v>7.6788161800000001</v>
      </c>
      <c r="F199" s="227">
        <v>1.230652E-2</v>
      </c>
      <c r="G199" s="227">
        <v>1202.9839011600002</v>
      </c>
      <c r="H199" s="227">
        <v>1214.5356241700001</v>
      </c>
      <c r="I199" s="227">
        <v>4461.3830126000003</v>
      </c>
      <c r="J199" s="227"/>
      <c r="K199" s="229">
        <v>0.10237352319171111</v>
      </c>
      <c r="L199" s="227"/>
      <c r="M199" s="229">
        <v>0.45639936289248606</v>
      </c>
      <c r="N199" s="229">
        <v>1.7211739405276812E-3</v>
      </c>
      <c r="O199" s="229">
        <v>2.7584540410996945E-6</v>
      </c>
      <c r="P199" s="229">
        <v>0.26964371760113159</v>
      </c>
      <c r="Q199" s="229">
        <v>0.27223298711181365</v>
      </c>
      <c r="R199" s="229">
        <v>1</v>
      </c>
    </row>
    <row r="200" spans="2:18">
      <c r="B200" s="322">
        <v>43132</v>
      </c>
      <c r="D200" s="227">
        <v>2106.2195522699999</v>
      </c>
      <c r="E200" s="227">
        <v>7.7072203899999998</v>
      </c>
      <c r="F200" s="227">
        <v>1.203592E-2</v>
      </c>
      <c r="G200" s="227">
        <v>1211.9996324000001</v>
      </c>
      <c r="H200" s="227">
        <v>1198.24661896</v>
      </c>
      <c r="I200" s="227">
        <v>4524.1850599400004</v>
      </c>
      <c r="J200" s="262"/>
      <c r="K200" s="229">
        <v>0.1248162727990727</v>
      </c>
      <c r="L200" s="227"/>
      <c r="M200" s="229">
        <v>0.46554672816543285</v>
      </c>
      <c r="N200" s="229">
        <v>1.7035599313221313E-3</v>
      </c>
      <c r="O200" s="229">
        <v>2.6603509450958712E-6</v>
      </c>
      <c r="P200" s="229">
        <v>0.26789346950720749</v>
      </c>
      <c r="Q200" s="229">
        <v>0.26485358204509235</v>
      </c>
      <c r="R200" s="229">
        <v>1</v>
      </c>
    </row>
    <row r="201" spans="2:18">
      <c r="B201" s="322">
        <v>43160</v>
      </c>
      <c r="D201" s="227">
        <v>2124.18355638</v>
      </c>
      <c r="E201" s="227">
        <v>8.4136559299999991</v>
      </c>
      <c r="F201" s="227">
        <v>1.2033370000000002E-2</v>
      </c>
      <c r="G201" s="227">
        <v>1238.0543143999998</v>
      </c>
      <c r="H201" s="227">
        <v>1201.9729837300001</v>
      </c>
      <c r="I201" s="227">
        <v>4572.6365438100001</v>
      </c>
      <c r="J201" s="262"/>
      <c r="K201" s="229">
        <v>0.13104120993213342</v>
      </c>
      <c r="L201" s="227"/>
      <c r="M201" s="229">
        <v>0.46454240043537187</v>
      </c>
      <c r="N201" s="229">
        <v>1.8400010255329839E-3</v>
      </c>
      <c r="O201" s="229">
        <v>2.6316043019622084E-6</v>
      </c>
      <c r="P201" s="229">
        <v>0.27075283647373194</v>
      </c>
      <c r="Q201" s="229">
        <v>0.26286213046106116</v>
      </c>
      <c r="R201" s="229">
        <v>1</v>
      </c>
    </row>
    <row r="202" spans="2:18">
      <c r="B202" s="322">
        <v>43191</v>
      </c>
      <c r="D202" s="227">
        <v>2123.52257057</v>
      </c>
      <c r="E202" s="227">
        <v>8.8247186899999992</v>
      </c>
      <c r="F202" s="227">
        <v>1.168085E-2</v>
      </c>
      <c r="G202" s="227">
        <v>1263.62232103</v>
      </c>
      <c r="H202" s="227">
        <v>1203.4084578099998</v>
      </c>
      <c r="I202" s="227">
        <v>4599.3897489499996</v>
      </c>
      <c r="J202" s="262"/>
      <c r="K202" s="229">
        <v>0.13219576956837154</v>
      </c>
      <c r="L202" s="227"/>
      <c r="M202" s="229">
        <v>0.46169659160865451</v>
      </c>
      <c r="N202" s="229">
        <v>1.9186716437793959E-3</v>
      </c>
      <c r="O202" s="229">
        <v>2.5396521359527394E-6</v>
      </c>
      <c r="P202" s="229">
        <v>0.27473695207466903</v>
      </c>
      <c r="Q202" s="229">
        <v>0.2616452450207612</v>
      </c>
      <c r="R202" s="229">
        <v>1</v>
      </c>
    </row>
    <row r="203" spans="2:18">
      <c r="B203" s="322">
        <v>43221</v>
      </c>
      <c r="D203" s="227">
        <v>2142.5156082099998</v>
      </c>
      <c r="E203" s="227">
        <v>9.3370330900000003</v>
      </c>
      <c r="F203" s="227">
        <v>1.138834E-2</v>
      </c>
      <c r="G203" s="227">
        <v>1289.6783869400001</v>
      </c>
      <c r="H203" s="227">
        <v>1193.40713592</v>
      </c>
      <c r="I203" s="227">
        <v>4634.9495525000002</v>
      </c>
      <c r="J203" s="227"/>
      <c r="K203" s="229">
        <v>0.13391048677456796</v>
      </c>
      <c r="L203" s="227"/>
      <c r="M203" s="229">
        <v>0.46225219583120797</v>
      </c>
      <c r="N203" s="229">
        <v>2.0144842968061625E-3</v>
      </c>
      <c r="O203" s="229">
        <v>2.4570580264152725E-6</v>
      </c>
      <c r="P203" s="229">
        <v>0.27825079266383235</v>
      </c>
      <c r="Q203" s="229">
        <v>0.25748007015012703</v>
      </c>
      <c r="R203" s="229">
        <v>1</v>
      </c>
    </row>
    <row r="204" spans="2:18">
      <c r="B204" s="322">
        <v>43252</v>
      </c>
      <c r="D204" s="227">
        <v>2151.85268498</v>
      </c>
      <c r="E204" s="227">
        <v>9.927563150000001</v>
      </c>
      <c r="F204" s="227">
        <v>1.062857E-2</v>
      </c>
      <c r="G204" s="227">
        <v>1312.7751729300001</v>
      </c>
      <c r="H204" s="227">
        <v>1190.3115315699999</v>
      </c>
      <c r="I204" s="227">
        <v>4664.8775811999994</v>
      </c>
      <c r="J204" s="227"/>
      <c r="K204" s="229">
        <v>0.14086153515981126</v>
      </c>
      <c r="L204" s="227"/>
      <c r="M204" s="229">
        <v>0.46128813618865738</v>
      </c>
      <c r="N204" s="229">
        <v>2.1281508415160215E-3</v>
      </c>
      <c r="O204" s="229">
        <v>2.2784242062073346E-6</v>
      </c>
      <c r="P204" s="229">
        <v>0.28141685394288524</v>
      </c>
      <c r="Q204" s="229">
        <v>0.25516458060273528</v>
      </c>
      <c r="R204" s="229">
        <v>1</v>
      </c>
    </row>
    <row r="205" spans="2:18">
      <c r="B205" s="322">
        <v>43282</v>
      </c>
      <c r="D205" s="227">
        <v>2179.8584369399996</v>
      </c>
      <c r="E205" s="227">
        <v>10.54599552</v>
      </c>
      <c r="F205" s="227">
        <v>1.0342120000000002E-2</v>
      </c>
      <c r="G205" s="227">
        <v>1326.1112996699999</v>
      </c>
      <c r="H205" s="227">
        <v>1187.91851776</v>
      </c>
      <c r="I205" s="227">
        <v>4704.4445920099997</v>
      </c>
      <c r="J205" s="227"/>
      <c r="K205" s="229">
        <v>0.15045332695702363</v>
      </c>
      <c r="L205" s="227"/>
      <c r="M205" s="229">
        <v>0.46336148599608507</v>
      </c>
      <c r="N205" s="229">
        <v>2.2417089443270847E-3</v>
      </c>
      <c r="O205" s="229">
        <v>2.1983721558895594E-6</v>
      </c>
      <c r="P205" s="229">
        <v>0.28188477379928317</v>
      </c>
      <c r="Q205" s="229">
        <v>0.25250983288814871</v>
      </c>
      <c r="R205" s="229">
        <v>1</v>
      </c>
    </row>
    <row r="206" spans="2:18">
      <c r="B206" s="322">
        <v>43313</v>
      </c>
      <c r="D206" s="227">
        <v>2203.8085260499997</v>
      </c>
      <c r="E206" s="227">
        <v>11.01393976</v>
      </c>
      <c r="F206" s="227">
        <v>1.0051319999999999E-2</v>
      </c>
      <c r="G206" s="227">
        <v>1341.40079909</v>
      </c>
      <c r="H206" s="227">
        <v>1186.858653</v>
      </c>
      <c r="I206" s="227">
        <v>4743.0919692199996</v>
      </c>
      <c r="J206" s="227"/>
      <c r="K206" s="229">
        <v>0.15098484226078224</v>
      </c>
      <c r="L206" s="227"/>
      <c r="M206" s="229">
        <v>0.46463541933225799</v>
      </c>
      <c r="N206" s="229">
        <v>2.322101243550468E-3</v>
      </c>
      <c r="O206" s="229">
        <v>2.119149294432285E-6</v>
      </c>
      <c r="P206" s="229">
        <v>0.28281146724434969</v>
      </c>
      <c r="Q206" s="229">
        <v>0.25022889303054746</v>
      </c>
      <c r="R206" s="229">
        <v>1</v>
      </c>
    </row>
    <row r="207" spans="2:18">
      <c r="B207" s="322">
        <v>43344</v>
      </c>
      <c r="D207" s="227">
        <v>2243.4433045800001</v>
      </c>
      <c r="E207" s="227">
        <v>11.80439597</v>
      </c>
      <c r="F207" s="227">
        <v>9.7588299999999996E-3</v>
      </c>
      <c r="G207" s="227">
        <v>1355.4112221600001</v>
      </c>
      <c r="H207" s="227">
        <v>1194.0147440000001</v>
      </c>
      <c r="I207" s="227">
        <v>4804.6834255399999</v>
      </c>
      <c r="J207" s="227"/>
      <c r="K207" s="229">
        <v>0.15808954271961695</v>
      </c>
      <c r="L207" s="227"/>
      <c r="M207" s="229">
        <v>0.46692843333957196</v>
      </c>
      <c r="N207" s="229">
        <v>2.4568519763970295E-3</v>
      </c>
      <c r="O207" s="229">
        <v>2.0311078037161629E-6</v>
      </c>
      <c r="P207" s="229">
        <v>0.28210208709175566</v>
      </c>
      <c r="Q207" s="229">
        <v>0.24851059648447169</v>
      </c>
      <c r="R207" s="229">
        <v>1</v>
      </c>
    </row>
    <row r="208" spans="2:18">
      <c r="B208" s="322">
        <v>43374</v>
      </c>
      <c r="D208" s="227">
        <v>2258.6444860000001</v>
      </c>
      <c r="E208" s="227">
        <v>12.218208349999999</v>
      </c>
      <c r="F208" s="227">
        <v>9.4603700000000009E-3</v>
      </c>
      <c r="G208" s="227">
        <v>1366.5159449800001</v>
      </c>
      <c r="H208" s="227">
        <v>1195.0761861600001</v>
      </c>
      <c r="I208" s="227">
        <v>4832.4642858600009</v>
      </c>
      <c r="J208" s="227"/>
      <c r="K208" s="229">
        <v>0.14542720880800752</v>
      </c>
      <c r="L208" s="227"/>
      <c r="M208" s="229">
        <v>0.46738979377641576</v>
      </c>
      <c r="N208" s="229">
        <v>2.5283597823476944E-3</v>
      </c>
      <c r="O208" s="229">
        <v>1.9576699258143413E-6</v>
      </c>
      <c r="P208" s="229">
        <v>0.28277828125465609</v>
      </c>
      <c r="Q208" s="229">
        <v>0.24730160751665453</v>
      </c>
      <c r="R208" s="229">
        <v>0.99999999999999989</v>
      </c>
    </row>
    <row r="209" spans="2:18">
      <c r="B209" s="322">
        <v>43405</v>
      </c>
      <c r="D209" s="227">
        <v>2284.84978391</v>
      </c>
      <c r="E209" s="227">
        <v>12.72164639</v>
      </c>
      <c r="F209" s="227">
        <v>9.16317E-3</v>
      </c>
      <c r="G209" s="227">
        <v>1387.74979446</v>
      </c>
      <c r="H209" s="227">
        <v>1192.61545806</v>
      </c>
      <c r="I209" s="227">
        <v>4877.9458459899997</v>
      </c>
      <c r="J209" s="227"/>
      <c r="K209" s="229">
        <v>0.16084011148947241</v>
      </c>
      <c r="L209" s="227"/>
      <c r="M209" s="229">
        <v>0.46840408976419873</v>
      </c>
      <c r="N209" s="229">
        <v>2.6079925426925458E-3</v>
      </c>
      <c r="O209" s="229">
        <v>1.8784894890812991E-6</v>
      </c>
      <c r="P209" s="229">
        <v>0.28449471114994518</v>
      </c>
      <c r="Q209" s="229">
        <v>0.24449132805367454</v>
      </c>
      <c r="R209" s="229">
        <v>1</v>
      </c>
    </row>
    <row r="210" spans="2:18">
      <c r="B210" s="322">
        <v>43435</v>
      </c>
      <c r="D210" s="227">
        <v>2261.3007904299998</v>
      </c>
      <c r="E210" s="227">
        <v>13.0396109</v>
      </c>
      <c r="F210" s="227">
        <v>8.8617800000000014E-3</v>
      </c>
      <c r="G210" s="227">
        <v>1404.4481616800001</v>
      </c>
      <c r="H210" s="227">
        <v>1251.7520588099999</v>
      </c>
      <c r="I210" s="227">
        <v>4930.5494835999998</v>
      </c>
      <c r="J210" s="227"/>
      <c r="K210" s="229">
        <v>0.11863054789107608</v>
      </c>
      <c r="L210" s="227"/>
      <c r="M210" s="229">
        <v>0.45863058426886122</v>
      </c>
      <c r="N210" s="229">
        <v>2.6446567351919642E-3</v>
      </c>
      <c r="O210" s="229">
        <v>1.7973209739555532E-6</v>
      </c>
      <c r="P210" s="229">
        <v>0.28484617512743304</v>
      </c>
      <c r="Q210" s="229">
        <v>0.25387678654753981</v>
      </c>
      <c r="R210" s="229">
        <v>1</v>
      </c>
    </row>
    <row r="211" spans="2:18">
      <c r="B211" s="322">
        <v>43466</v>
      </c>
      <c r="D211" s="227">
        <v>2283.012506</v>
      </c>
      <c r="E211" s="227">
        <v>12.70116335</v>
      </c>
      <c r="F211" s="227">
        <v>8.5576899999999997E-3</v>
      </c>
      <c r="G211" s="227">
        <v>1427.37353502</v>
      </c>
      <c r="H211" s="227">
        <v>1247.517611</v>
      </c>
      <c r="I211" s="227">
        <v>4970.6133730600004</v>
      </c>
      <c r="J211" s="227"/>
      <c r="K211" s="229">
        <v>0.11414181634300702</v>
      </c>
      <c r="L211" s="227"/>
      <c r="M211" s="229">
        <v>0.45930196831916054</v>
      </c>
      <c r="N211" s="229">
        <v>2.5552507098698229E-3</v>
      </c>
      <c r="O211" s="229">
        <v>1.7216567368489031E-6</v>
      </c>
      <c r="P211" s="229">
        <v>0.28716245418647052</v>
      </c>
      <c r="Q211" s="229">
        <v>0.25097860512776221</v>
      </c>
      <c r="R211" s="229">
        <v>1</v>
      </c>
    </row>
    <row r="212" spans="2:18">
      <c r="B212" s="322">
        <v>43497</v>
      </c>
      <c r="D212" s="227">
        <v>2311.2621170299999</v>
      </c>
      <c r="E212" s="227">
        <v>12.62155068</v>
      </c>
      <c r="F212" s="227">
        <v>8.2795300000000002E-3</v>
      </c>
      <c r="G212" s="227">
        <v>1447.4080693200001</v>
      </c>
      <c r="H212" s="227">
        <v>1234.1715896300002</v>
      </c>
      <c r="I212" s="227">
        <v>5005.4716061899999</v>
      </c>
      <c r="J212" s="227"/>
      <c r="K212" s="229">
        <v>0.10638082657396475</v>
      </c>
      <c r="L212" s="227"/>
      <c r="M212" s="229">
        <v>0.46174712372192567</v>
      </c>
      <c r="N212" s="229">
        <v>2.521550749462169E-3</v>
      </c>
      <c r="O212" s="229">
        <v>1.6540958877403574E-6</v>
      </c>
      <c r="P212" s="229">
        <v>0.28916517427250366</v>
      </c>
      <c r="Q212" s="229">
        <v>0.24656449716022083</v>
      </c>
      <c r="R212" s="229">
        <v>1</v>
      </c>
    </row>
    <row r="213" spans="2:18">
      <c r="B213" s="322">
        <v>43525</v>
      </c>
      <c r="D213" s="227">
        <v>2316.0807716899999</v>
      </c>
      <c r="E213" s="227">
        <v>12.536578720000001</v>
      </c>
      <c r="F213" s="227">
        <v>7.9412700000000003E-3</v>
      </c>
      <c r="G213" s="227">
        <v>1455.3849516400001</v>
      </c>
      <c r="H213" s="227">
        <v>1239.30215591</v>
      </c>
      <c r="I213" s="227">
        <v>5023.3123992299998</v>
      </c>
      <c r="J213" s="227"/>
      <c r="K213" s="229">
        <v>9.8559299673638412E-2</v>
      </c>
      <c r="L213" s="227"/>
      <c r="M213" s="229">
        <v>0.46106644134755009</v>
      </c>
      <c r="N213" s="229">
        <v>2.4956796877537769E-3</v>
      </c>
      <c r="O213" s="229">
        <v>1.5808831641084637E-6</v>
      </c>
      <c r="P213" s="229">
        <v>0.28972614800208113</v>
      </c>
      <c r="Q213" s="229">
        <v>0.24671015007945094</v>
      </c>
      <c r="R213" s="229">
        <v>1</v>
      </c>
    </row>
    <row r="214" spans="2:18">
      <c r="B214" s="322">
        <v>43556</v>
      </c>
      <c r="D214" s="227">
        <v>2332.9180669999996</v>
      </c>
      <c r="E214" s="227">
        <v>12.473578539999998</v>
      </c>
      <c r="F214" s="227">
        <v>7.9412700000000003E-3</v>
      </c>
      <c r="G214" s="227">
        <v>1456.37953165</v>
      </c>
      <c r="H214" s="227">
        <v>1240.2993998499999</v>
      </c>
      <c r="I214" s="227">
        <v>5042.0785183099997</v>
      </c>
      <c r="J214" s="227"/>
      <c r="K214" s="229">
        <v>9.6249457759273849E-2</v>
      </c>
      <c r="L214" s="227"/>
      <c r="M214" s="229">
        <v>0.46268975354670705</v>
      </c>
      <c r="N214" s="229">
        <v>2.4738961312686745E-3</v>
      </c>
      <c r="O214" s="229">
        <v>1.5749992728518139E-6</v>
      </c>
      <c r="P214" s="229">
        <v>0.28884507180148955</v>
      </c>
      <c r="Q214" s="229">
        <v>0.24598970352126182</v>
      </c>
      <c r="R214" s="229">
        <v>0.99999999999999989</v>
      </c>
    </row>
    <row r="215" spans="2:18">
      <c r="B215" s="322">
        <v>43586</v>
      </c>
      <c r="D215" s="227">
        <v>2347.2517842699999</v>
      </c>
      <c r="E215" s="227">
        <v>12.431023779999999</v>
      </c>
      <c r="F215" s="227">
        <v>7.4304899999999997E-3</v>
      </c>
      <c r="G215" s="227">
        <v>1463.68604811</v>
      </c>
      <c r="H215" s="227">
        <v>1229.213313</v>
      </c>
      <c r="I215" s="227">
        <v>5052.5895996500003</v>
      </c>
      <c r="J215" s="227"/>
      <c r="K215" s="229">
        <v>9.0106708264976243E-2</v>
      </c>
      <c r="L215" s="227"/>
      <c r="M215" s="229">
        <v>0.4645641087557551</v>
      </c>
      <c r="N215" s="229">
        <v>2.460327231180841E-3</v>
      </c>
      <c r="O215" s="229">
        <v>1.4706300310863799E-6</v>
      </c>
      <c r="P215" s="229">
        <v>0.28969027055183572</v>
      </c>
      <c r="Q215" s="229">
        <v>0.24328382283119715</v>
      </c>
      <c r="R215" s="229">
        <v>0.99999999999999978</v>
      </c>
    </row>
    <row r="216" spans="2:18">
      <c r="B216" s="322">
        <v>43617</v>
      </c>
      <c r="D216" s="227">
        <v>2354.2755795099997</v>
      </c>
      <c r="E216" s="227">
        <v>12.59591024</v>
      </c>
      <c r="F216" s="227">
        <v>7.3258999999999998E-3</v>
      </c>
      <c r="G216" s="227">
        <v>1474.0723090199999</v>
      </c>
      <c r="H216" s="227">
        <v>1223.6009340000001</v>
      </c>
      <c r="I216" s="227">
        <v>5064.5520586700004</v>
      </c>
      <c r="J216" s="227"/>
      <c r="K216" s="229">
        <v>8.5677377490190887E-2</v>
      </c>
      <c r="L216" s="227"/>
      <c r="M216" s="229">
        <v>0.46485366370747799</v>
      </c>
      <c r="N216" s="229">
        <v>2.487072912684761E-3</v>
      </c>
      <c r="O216" s="229">
        <v>1.4465050245576607E-6</v>
      </c>
      <c r="P216" s="229">
        <v>0.29105679869486922</v>
      </c>
      <c r="Q216" s="229">
        <v>0.24160101817994331</v>
      </c>
      <c r="R216" s="229">
        <v>0.99999999999999978</v>
      </c>
    </row>
    <row r="217" spans="2:18">
      <c r="B217" s="322">
        <v>43647</v>
      </c>
      <c r="D217" s="227">
        <v>2352.9789771300002</v>
      </c>
      <c r="E217" s="227">
        <v>12.932870400000001</v>
      </c>
      <c r="F217" s="227">
        <v>7.01449E-3</v>
      </c>
      <c r="G217" s="227">
        <v>1497.13272029</v>
      </c>
      <c r="H217" s="227">
        <v>1221.7655689400001</v>
      </c>
      <c r="I217" s="227">
        <v>5084.8171512500003</v>
      </c>
      <c r="J217" s="244"/>
      <c r="K217" s="229">
        <v>8.0853871652782017E-2</v>
      </c>
      <c r="L217" s="227"/>
      <c r="M217" s="229">
        <v>0.46274603533217856</v>
      </c>
      <c r="N217" s="229">
        <v>2.5434288029060619E-3</v>
      </c>
      <c r="O217" s="229">
        <v>1.3794969988794245E-6</v>
      </c>
      <c r="P217" s="229">
        <v>0.29443196790703868</v>
      </c>
      <c r="Q217" s="229">
        <v>0.24027718846087781</v>
      </c>
      <c r="R217" s="229">
        <v>1</v>
      </c>
    </row>
    <row r="218" spans="2:18">
      <c r="B218" s="322">
        <v>43678</v>
      </c>
      <c r="D218" s="227">
        <v>2382.11019248</v>
      </c>
      <c r="E218" s="227">
        <v>13.42432206</v>
      </c>
      <c r="F218" s="227">
        <v>6.6748400000000005E-3</v>
      </c>
      <c r="G218" s="227">
        <v>1515.6801498499999</v>
      </c>
      <c r="H218" s="227">
        <v>1215.7512282999999</v>
      </c>
      <c r="I218" s="227">
        <v>5126.9725675299997</v>
      </c>
      <c r="J218" s="262"/>
      <c r="K218" s="229">
        <v>8.093467316281644E-2</v>
      </c>
      <c r="L218" s="227"/>
      <c r="M218" s="229">
        <v>0.46462315939943077</v>
      </c>
      <c r="N218" s="229">
        <v>2.6183721256904206E-3</v>
      </c>
      <c r="O218" s="229">
        <v>1.3019067124081981E-6</v>
      </c>
      <c r="P218" s="229">
        <v>0.29562868337721626</v>
      </c>
      <c r="Q218" s="229">
        <v>0.23712848319095012</v>
      </c>
      <c r="R218" s="229">
        <v>1</v>
      </c>
    </row>
    <row r="219" spans="2:18">
      <c r="B219" s="322">
        <v>43709</v>
      </c>
      <c r="D219" s="227">
        <v>2386.6138366599998</v>
      </c>
      <c r="E219" s="227">
        <v>13.81321305</v>
      </c>
      <c r="F219" s="227">
        <v>6.3510900000000002E-3</v>
      </c>
      <c r="G219" s="227">
        <v>1531.0721556399999</v>
      </c>
      <c r="H219" s="227">
        <v>1208.9831672999999</v>
      </c>
      <c r="I219" s="227">
        <v>5140.4887237399998</v>
      </c>
      <c r="J219" s="262"/>
      <c r="K219" s="229">
        <v>6.9891243284620597E-2</v>
      </c>
      <c r="L219" s="227"/>
      <c r="M219" s="229">
        <v>0.46427761345687801</v>
      </c>
      <c r="N219" s="229">
        <v>2.6871400351891244E-3</v>
      </c>
      <c r="O219" s="229">
        <v>1.2355031479145467E-6</v>
      </c>
      <c r="P219" s="229">
        <v>0.29784564035110989</v>
      </c>
      <c r="Q219" s="229">
        <v>0.23518837065367501</v>
      </c>
      <c r="R219" s="229">
        <v>1</v>
      </c>
    </row>
    <row r="220" spans="2:18">
      <c r="B220" s="322">
        <v>43739</v>
      </c>
      <c r="D220" s="227">
        <v>2414.7100654000001</v>
      </c>
      <c r="E220" s="227">
        <v>14.067422929999999</v>
      </c>
      <c r="F220" s="227">
        <v>6.0244299999999999E-3</v>
      </c>
      <c r="G220" s="227">
        <v>1543.21330076</v>
      </c>
      <c r="H220" s="227">
        <v>1208.503899</v>
      </c>
      <c r="I220" s="227">
        <v>5180.50071252</v>
      </c>
      <c r="J220" s="227"/>
      <c r="K220" s="229">
        <v>7.2020486044432674E-2</v>
      </c>
      <c r="L220" s="227"/>
      <c r="M220" s="229">
        <v>0.46611518835703236</v>
      </c>
      <c r="N220" s="229">
        <v>2.7154562291638118E-3</v>
      </c>
      <c r="O220" s="229">
        <v>1.1629049650433268E-6</v>
      </c>
      <c r="P220" s="229">
        <v>0.29788883090594542</v>
      </c>
      <c r="Q220" s="229">
        <v>0.23327936160289342</v>
      </c>
      <c r="R220" s="229">
        <v>1</v>
      </c>
    </row>
    <row r="221" spans="2:18">
      <c r="B221" s="322">
        <v>43770</v>
      </c>
      <c r="C221" s="126"/>
      <c r="D221" s="237">
        <v>2419.5496905499999</v>
      </c>
      <c r="E221" s="237">
        <v>14.238253689999999</v>
      </c>
      <c r="F221" s="237">
        <v>5.6948299999999997E-3</v>
      </c>
      <c r="G221" s="237">
        <v>1559.21504405</v>
      </c>
      <c r="H221" s="237">
        <v>1212.93067939</v>
      </c>
      <c r="I221" s="237">
        <v>5205.9393625100001</v>
      </c>
      <c r="J221" s="237"/>
      <c r="K221" s="240">
        <v>6.724008975819884E-2</v>
      </c>
      <c r="L221" s="237"/>
      <c r="M221" s="240">
        <v>0.46476716728091783</v>
      </c>
      <c r="N221" s="240">
        <v>2.7350018312804827E-3</v>
      </c>
      <c r="O221" s="240">
        <v>1.0939101674926703E-6</v>
      </c>
      <c r="P221" s="240">
        <v>0.29950695455243209</v>
      </c>
      <c r="Q221" s="240">
        <v>0.23298978242520205</v>
      </c>
      <c r="R221" s="240">
        <v>1</v>
      </c>
    </row>
    <row r="222" spans="2:18">
      <c r="B222" s="322">
        <v>43800</v>
      </c>
      <c r="D222" s="227">
        <v>2412.1356925299997</v>
      </c>
      <c r="E222" s="227">
        <v>14.356019640000001</v>
      </c>
      <c r="F222" s="227">
        <v>5.3622700000000006E-3</v>
      </c>
      <c r="G222" s="227">
        <v>1581.1989549699999</v>
      </c>
      <c r="H222" s="227">
        <v>1351.6170103900001</v>
      </c>
      <c r="I222" s="227">
        <v>5359.3130398000003</v>
      </c>
      <c r="J222" s="227"/>
      <c r="K222" s="229">
        <v>8.6960602996918324E-2</v>
      </c>
      <c r="L222" s="227"/>
      <c r="M222" s="229">
        <v>0.45008300030557952</v>
      </c>
      <c r="N222" s="229">
        <v>2.6787051872856713E-3</v>
      </c>
      <c r="O222" s="229">
        <v>1.000551742392736E-6</v>
      </c>
      <c r="P222" s="229">
        <v>0.29503761829687919</v>
      </c>
      <c r="Q222" s="229">
        <v>0.25219967565851314</v>
      </c>
      <c r="R222" s="229">
        <v>1</v>
      </c>
    </row>
    <row r="223" spans="2:18">
      <c r="B223" s="322">
        <v>43831</v>
      </c>
      <c r="D223" s="227">
        <v>2374.9647896000001</v>
      </c>
      <c r="E223" s="227">
        <v>14.08776868</v>
      </c>
      <c r="F223" s="227">
        <v>5.0267299999999992E-3</v>
      </c>
      <c r="G223" s="227">
        <v>1602.7354381000002</v>
      </c>
      <c r="H223" s="227">
        <v>1338.88510417</v>
      </c>
      <c r="I223" s="227">
        <v>5330.6781272799999</v>
      </c>
      <c r="J223" s="227"/>
      <c r="K223" s="229">
        <v>7.2438696634805178E-2</v>
      </c>
      <c r="L223" s="227"/>
      <c r="M223" s="229">
        <v>0.44552770452337093</v>
      </c>
      <c r="N223" s="229">
        <v>2.6427723347063801E-3</v>
      </c>
      <c r="O223" s="229">
        <v>9.4298133933006913E-7</v>
      </c>
      <c r="P223" s="229">
        <v>0.30066257985038058</v>
      </c>
      <c r="Q223" s="229">
        <v>0.25116600031020286</v>
      </c>
      <c r="R223" s="229">
        <v>1</v>
      </c>
    </row>
    <row r="224" spans="2:18">
      <c r="B224" s="322">
        <v>43862</v>
      </c>
      <c r="D224" s="227">
        <v>2382.7715166500002</v>
      </c>
      <c r="E224" s="227">
        <v>13.72423676</v>
      </c>
      <c r="F224" s="227">
        <v>4.6881700000000002E-3</v>
      </c>
      <c r="G224" s="227">
        <v>1607.53874565</v>
      </c>
      <c r="H224" s="227">
        <v>1353.78894851</v>
      </c>
      <c r="I224" s="227">
        <v>5357.828135740001</v>
      </c>
      <c r="J224" s="227"/>
      <c r="K224" s="229">
        <v>7.0394271963157395E-2</v>
      </c>
      <c r="L224" s="227"/>
      <c r="M224" s="229">
        <v>0.44472712753801341</v>
      </c>
      <c r="N224" s="229">
        <v>2.561529861036587E-3</v>
      </c>
      <c r="O224" s="229">
        <v>8.7501313614877455E-7</v>
      </c>
      <c r="P224" s="229">
        <v>0.30003551904301118</v>
      </c>
      <c r="Q224" s="229">
        <v>0.25267494854480249</v>
      </c>
      <c r="R224" s="229">
        <v>0.99999999999999978</v>
      </c>
    </row>
    <row r="225" spans="2:20">
      <c r="B225" s="322">
        <v>43891</v>
      </c>
      <c r="D225" s="227">
        <v>2383.4803910000001</v>
      </c>
      <c r="E225" s="227">
        <v>13.318504000000001</v>
      </c>
      <c r="F225" s="227">
        <v>4.3470000000000002E-3</v>
      </c>
      <c r="G225" s="227">
        <v>1604.468893</v>
      </c>
      <c r="H225" s="227">
        <v>1346.146939</v>
      </c>
      <c r="I225" s="227">
        <v>5347.4190740000004</v>
      </c>
      <c r="J225" s="227"/>
      <c r="K225" s="229">
        <v>6.4520509379365265E-2</v>
      </c>
      <c r="L225" s="227"/>
      <c r="M225" s="229">
        <v>0.44572537854548555</v>
      </c>
      <c r="N225" s="229">
        <v>2.490641525508386E-3</v>
      </c>
      <c r="O225" s="229">
        <v>8.1291552800411762E-7</v>
      </c>
      <c r="P225" s="229">
        <v>0.30004547442357421</v>
      </c>
      <c r="Q225" s="229">
        <v>0.25173769258990375</v>
      </c>
      <c r="R225" s="229">
        <v>0.99999999999999989</v>
      </c>
    </row>
    <row r="226" spans="2:20">
      <c r="B226" s="322">
        <v>43922</v>
      </c>
      <c r="D226" s="227">
        <v>2408.618305</v>
      </c>
      <c r="E226" s="227">
        <v>12.848348</v>
      </c>
      <c r="F226" s="227">
        <v>4.3470000000000002E-3</v>
      </c>
      <c r="G226" s="227">
        <v>1596.937586</v>
      </c>
      <c r="H226" s="227">
        <v>1341.213303</v>
      </c>
      <c r="I226" s="227">
        <v>5359.621889</v>
      </c>
      <c r="J226" s="227"/>
      <c r="K226" s="229">
        <v>6.2978664361703407E-2</v>
      </c>
      <c r="L226" s="227"/>
      <c r="M226" s="229">
        <v>0.44940078887717966</v>
      </c>
      <c r="N226" s="229">
        <v>2.3972489601122309E-3</v>
      </c>
      <c r="O226" s="229">
        <v>8.1106467770081159E-7</v>
      </c>
      <c r="P226" s="229">
        <v>0.2979571356101684</v>
      </c>
      <c r="Q226" s="229">
        <v>0.25024401548786196</v>
      </c>
      <c r="R226" s="229">
        <v>1</v>
      </c>
    </row>
    <row r="227" spans="2:20">
      <c r="B227" s="322">
        <v>43952</v>
      </c>
      <c r="D227" s="227">
        <v>2427.2388150000002</v>
      </c>
      <c r="E227" s="227">
        <v>12.836715999999999</v>
      </c>
      <c r="F227" s="227">
        <v>3.6440000000000001E-3</v>
      </c>
      <c r="G227" s="227">
        <v>1596.2958819999999</v>
      </c>
      <c r="H227" s="227">
        <v>1337.403049</v>
      </c>
      <c r="I227" s="227">
        <v>5373.7781059999998</v>
      </c>
      <c r="J227" s="227"/>
      <c r="K227" s="229">
        <v>6.3569086706002809E-2</v>
      </c>
      <c r="L227" s="227"/>
      <c r="M227" s="229">
        <v>0.45168199488734162</v>
      </c>
      <c r="N227" s="229">
        <v>2.3887692693651389E-3</v>
      </c>
      <c r="O227" s="229">
        <v>6.7810764198308719E-7</v>
      </c>
      <c r="P227" s="229">
        <v>0.29705280912467957</v>
      </c>
      <c r="Q227" s="229">
        <v>0.24887574861097178</v>
      </c>
      <c r="R227" s="229">
        <v>1.0000000000000002</v>
      </c>
    </row>
    <row r="228" spans="2:20">
      <c r="B228" s="322">
        <v>43983</v>
      </c>
      <c r="D228" s="227">
        <v>2437.950429</v>
      </c>
      <c r="E228" s="227">
        <v>12.694991999999999</v>
      </c>
      <c r="F228" s="227">
        <v>3.3029999999999999E-3</v>
      </c>
      <c r="G228" s="227">
        <v>1591.458995</v>
      </c>
      <c r="H228" s="227">
        <v>1356.974316</v>
      </c>
      <c r="I228" s="227">
        <v>5399.0820350000004</v>
      </c>
      <c r="J228" s="227"/>
      <c r="K228" s="229">
        <v>6.605322098670463E-2</v>
      </c>
      <c r="L228" s="227"/>
      <c r="M228" s="229">
        <v>0.45154906208051343</v>
      </c>
      <c r="N228" s="229">
        <v>2.351324154310613E-3</v>
      </c>
      <c r="O228" s="229">
        <v>6.1177066371431781E-7</v>
      </c>
      <c r="P228" s="229">
        <v>0.29476473679844722</v>
      </c>
      <c r="Q228" s="229">
        <v>0.25133426519606494</v>
      </c>
      <c r="R228" s="229">
        <v>0.99999999999999989</v>
      </c>
    </row>
    <row r="229" spans="2:20">
      <c r="B229" s="322">
        <v>44013</v>
      </c>
      <c r="D229" s="227">
        <v>2435.3865609999998</v>
      </c>
      <c r="E229" s="227">
        <v>12.526614</v>
      </c>
      <c r="F229" s="227">
        <v>2.9489999999999998E-3</v>
      </c>
      <c r="G229" s="227">
        <v>1576.999049</v>
      </c>
      <c r="H229" s="227">
        <v>1349.0954139999999</v>
      </c>
      <c r="I229" s="227">
        <v>5374.0105869999998</v>
      </c>
      <c r="J229" s="227"/>
      <c r="K229" s="229">
        <v>5.687391053558466E-2</v>
      </c>
      <c r="L229" s="227"/>
      <c r="M229" s="229">
        <v>0.45317859382177655</v>
      </c>
      <c r="N229" s="229">
        <v>2.3309619133059594E-3</v>
      </c>
      <c r="O229" s="229">
        <v>5.4875217535554884E-7</v>
      </c>
      <c r="P229" s="229">
        <v>0.29344918910558893</v>
      </c>
      <c r="Q229" s="229">
        <v>0.2510407064071532</v>
      </c>
      <c r="R229" s="229">
        <v>1</v>
      </c>
    </row>
    <row r="230" spans="2:20">
      <c r="B230" s="322">
        <v>44044</v>
      </c>
      <c r="D230" s="227">
        <v>2427.448281</v>
      </c>
      <c r="E230" s="227">
        <v>12.08886</v>
      </c>
      <c r="F230" s="227">
        <v>2.5920000000000001E-3</v>
      </c>
      <c r="G230" s="227">
        <v>1555.6305179999999</v>
      </c>
      <c r="H230" s="227">
        <v>1337.545601</v>
      </c>
      <c r="I230" s="227">
        <v>5332.7158519999994</v>
      </c>
      <c r="J230" s="227"/>
      <c r="K230" s="229">
        <v>4.0129585590725991E-2</v>
      </c>
      <c r="L230" s="227"/>
      <c r="M230" s="229">
        <v>0.45519925463300315</v>
      </c>
      <c r="N230" s="229">
        <v>2.2669237093264879E-3</v>
      </c>
      <c r="O230" s="229">
        <v>4.8605627450183524E-7</v>
      </c>
      <c r="P230" s="229">
        <v>0.29171449617300932</v>
      </c>
      <c r="Q230" s="229">
        <v>0.25081883942838668</v>
      </c>
      <c r="R230" s="229">
        <v>1</v>
      </c>
    </row>
    <row r="231" spans="2:20">
      <c r="B231" s="322">
        <v>44075</v>
      </c>
      <c r="D231" s="227">
        <v>2422.4722419999998</v>
      </c>
      <c r="E231" s="227">
        <v>11.517348</v>
      </c>
      <c r="F231" s="227">
        <v>2.232E-3</v>
      </c>
      <c r="G231" s="227">
        <v>1528.0544379999999</v>
      </c>
      <c r="H231" s="227">
        <v>1338.509984</v>
      </c>
      <c r="I231" s="227">
        <v>5300.5562439999994</v>
      </c>
      <c r="J231" s="227"/>
      <c r="K231" s="229">
        <v>3.1138580174443264E-2</v>
      </c>
      <c r="L231" s="227"/>
      <c r="M231" s="229">
        <v>0.45702226907640753</v>
      </c>
      <c r="N231" s="229">
        <v>2.1728564833242061E-3</v>
      </c>
      <c r="O231" s="229">
        <v>4.2108788158347109E-7</v>
      </c>
      <c r="P231" s="229">
        <v>0.28828190243801138</v>
      </c>
      <c r="Q231" s="229">
        <v>0.25252255091437537</v>
      </c>
      <c r="R231" s="229">
        <v>1</v>
      </c>
    </row>
    <row r="232" spans="2:20">
      <c r="B232" s="322">
        <v>44105</v>
      </c>
      <c r="D232" s="227">
        <v>2422.1320700000001</v>
      </c>
      <c r="E232" s="227">
        <v>10.845381</v>
      </c>
      <c r="F232" s="227">
        <v>1.8680000000000001E-3</v>
      </c>
      <c r="G232" s="227">
        <v>1501.262377</v>
      </c>
      <c r="H232" s="227">
        <v>1326.2931430000001</v>
      </c>
      <c r="I232" s="227">
        <v>5260.5348389999999</v>
      </c>
      <c r="J232" s="227"/>
      <c r="K232" s="229">
        <v>1.5449110215654871E-2</v>
      </c>
      <c r="L232" s="227"/>
      <c r="M232" s="229">
        <v>0.46043456495013629</v>
      </c>
      <c r="N232" s="229">
        <v>2.0616498762817148E-3</v>
      </c>
      <c r="O232" s="229">
        <v>3.5509697343912981E-7</v>
      </c>
      <c r="P232" s="229">
        <v>0.28538208051966485</v>
      </c>
      <c r="Q232" s="229">
        <v>0.25212134955694382</v>
      </c>
      <c r="R232" s="229">
        <v>1.0000000000000002</v>
      </c>
    </row>
    <row r="233" spans="2:20">
      <c r="B233" s="322">
        <v>44136</v>
      </c>
      <c r="D233" s="227">
        <v>2404.4413410000002</v>
      </c>
      <c r="E233" s="227">
        <v>10.380938</v>
      </c>
      <c r="F233" s="227">
        <v>1.5009999999999999E-3</v>
      </c>
      <c r="G233" s="227">
        <v>1481.5183850000001</v>
      </c>
      <c r="H233" s="227">
        <v>1326.751483</v>
      </c>
      <c r="I233" s="227">
        <v>5223.093648</v>
      </c>
      <c r="J233" s="227"/>
      <c r="K233" s="229">
        <v>3.2951373989360544E-3</v>
      </c>
      <c r="L233" s="227"/>
      <c r="M233" s="229">
        <v>0.46034811991561675</v>
      </c>
      <c r="N233" s="229">
        <v>1.9875075385590714E-3</v>
      </c>
      <c r="O233" s="229">
        <v>2.8737757757316011E-7</v>
      </c>
      <c r="P233" s="229">
        <v>0.2836476779556299</v>
      </c>
      <c r="Q233" s="229">
        <v>0.25401640721261676</v>
      </c>
      <c r="R233" s="229">
        <v>1</v>
      </c>
    </row>
    <row r="234" spans="2:20">
      <c r="B234" s="322">
        <v>44166</v>
      </c>
      <c r="D234" s="227">
        <v>2378.4881780000001</v>
      </c>
      <c r="E234" s="227">
        <v>9.8114910000000002</v>
      </c>
      <c r="F234" s="227">
        <v>1.1310000000000001E-3</v>
      </c>
      <c r="G234" s="227">
        <v>1474.480595</v>
      </c>
      <c r="H234" s="227">
        <v>1390.5224459999999</v>
      </c>
      <c r="I234" s="227">
        <v>5253.3038409999999</v>
      </c>
      <c r="J234" s="227"/>
      <c r="K234" s="229">
        <v>-1.9780370732730423E-2</v>
      </c>
      <c r="L234" s="227"/>
      <c r="M234" s="229">
        <v>0.45276044371102653</v>
      </c>
      <c r="N234" s="229">
        <v>1.867680091797683E-3</v>
      </c>
      <c r="O234" s="229">
        <v>2.1529308683289619E-7</v>
      </c>
      <c r="P234" s="229">
        <v>0.28067681589103044</v>
      </c>
      <c r="Q234" s="229">
        <v>0.26469484501305851</v>
      </c>
      <c r="R234" s="229">
        <v>1</v>
      </c>
    </row>
    <row r="235" spans="2:20">
      <c r="B235" s="322">
        <v>44197</v>
      </c>
      <c r="D235" s="227">
        <v>2361.8559530000002</v>
      </c>
      <c r="E235" s="227">
        <v>9.3585440000000002</v>
      </c>
      <c r="F235" s="227">
        <v>7.5699999999999997E-4</v>
      </c>
      <c r="G235" s="227">
        <v>1474.6047639999999</v>
      </c>
      <c r="H235" s="227">
        <v>1388.7555970000001</v>
      </c>
      <c r="I235" s="227">
        <v>5234.5756150000007</v>
      </c>
      <c r="J235" s="227"/>
      <c r="K235" s="229">
        <v>-1.8028196410544872E-2</v>
      </c>
      <c r="L235" s="227"/>
      <c r="M235" s="229">
        <v>0.45120294876091877</v>
      </c>
      <c r="N235" s="229">
        <v>1.7878324220176537E-3</v>
      </c>
      <c r="O235" s="229">
        <v>1.4461535292961851E-7</v>
      </c>
      <c r="P235" s="229">
        <v>0.28170474026097331</v>
      </c>
      <c r="Q235" s="229">
        <v>0.26530433394073721</v>
      </c>
      <c r="R235" s="229">
        <v>0.99999999999999978</v>
      </c>
      <c r="T235" s="33"/>
    </row>
    <row r="236" spans="2:20" s="126" customFormat="1">
      <c r="B236" s="322">
        <v>44228</v>
      </c>
      <c r="C236"/>
      <c r="D236" s="227">
        <v>2385.7830479999998</v>
      </c>
      <c r="E236" s="227">
        <v>9.0924849999999999</v>
      </c>
      <c r="F236" s="227">
        <v>0</v>
      </c>
      <c r="G236" s="227">
        <v>1468.0917420000001</v>
      </c>
      <c r="H236" s="227">
        <v>1397.2180000000001</v>
      </c>
      <c r="I236" s="227">
        <v>5260.1852749999998</v>
      </c>
      <c r="J236" s="227"/>
      <c r="K236" s="229">
        <v>-1.8224336105270633E-2</v>
      </c>
      <c r="L236" s="227"/>
      <c r="M236" s="229">
        <v>0.4535549459329643</v>
      </c>
      <c r="N236" s="229">
        <v>1.7285484302641792E-3</v>
      </c>
      <c r="O236" s="229">
        <v>0</v>
      </c>
      <c r="P236" s="229">
        <v>0.27909506324375621</v>
      </c>
      <c r="Q236" s="229">
        <v>0.26562144239301533</v>
      </c>
      <c r="R236" s="229">
        <v>1</v>
      </c>
      <c r="T236" s="128"/>
    </row>
    <row r="237" spans="2:20">
      <c r="B237" s="322">
        <v>44256</v>
      </c>
      <c r="D237" s="227">
        <v>2383.2458179999999</v>
      </c>
      <c r="E237" s="227">
        <v>8.7282150000000005</v>
      </c>
      <c r="F237" s="227">
        <v>0</v>
      </c>
      <c r="G237" s="227">
        <v>1458.143497</v>
      </c>
      <c r="H237" s="227">
        <v>1426.185387</v>
      </c>
      <c r="I237" s="227">
        <v>5276.302917</v>
      </c>
      <c r="J237" s="227"/>
      <c r="K237" s="229">
        <v>-1.3299155352491154E-2</v>
      </c>
      <c r="L237" s="227"/>
      <c r="M237" s="229">
        <v>0.45168858867471273</v>
      </c>
      <c r="N237" s="229">
        <v>1.6542293225580553E-3</v>
      </c>
      <c r="O237" s="229">
        <v>0</v>
      </c>
      <c r="P237" s="229">
        <v>0.27635704771648539</v>
      </c>
      <c r="Q237" s="229">
        <v>0.27030013428624383</v>
      </c>
      <c r="R237" s="229">
        <v>1</v>
      </c>
      <c r="T237" s="33"/>
    </row>
    <row r="238" spans="2:20">
      <c r="B238" s="322">
        <v>44287</v>
      </c>
      <c r="D238" s="227">
        <v>2436.4125880000001</v>
      </c>
      <c r="E238" s="227">
        <v>8.6249950000000002</v>
      </c>
      <c r="F238" s="227">
        <v>0</v>
      </c>
      <c r="G238" s="227">
        <v>1449.9303910000001</v>
      </c>
      <c r="H238" s="227">
        <v>1428.917524</v>
      </c>
      <c r="I238" s="227">
        <v>5323.8854979999996</v>
      </c>
      <c r="J238" s="227"/>
      <c r="K238" s="229">
        <v>-6.667707487601926E-3</v>
      </c>
      <c r="L238" s="227"/>
      <c r="M238" s="229">
        <v>0.45763805192941814</v>
      </c>
      <c r="N238" s="229">
        <v>1.6200564424685906E-3</v>
      </c>
      <c r="O238" s="229">
        <v>0</v>
      </c>
      <c r="P238" s="229">
        <v>0.27234439800493249</v>
      </c>
      <c r="Q238" s="229">
        <v>0.26839749362318088</v>
      </c>
      <c r="R238" s="229">
        <v>1</v>
      </c>
      <c r="T238" s="33"/>
    </row>
    <row r="239" spans="2:20">
      <c r="B239" s="322">
        <v>44317</v>
      </c>
      <c r="D239" s="227">
        <v>2423.8303700000001</v>
      </c>
      <c r="E239" s="227">
        <v>8.4856800000000003</v>
      </c>
      <c r="F239" s="227">
        <v>0</v>
      </c>
      <c r="G239" s="227">
        <v>1435.8360909999999</v>
      </c>
      <c r="H239" s="227">
        <v>1432.933076</v>
      </c>
      <c r="I239" s="227">
        <v>5301.0852169999998</v>
      </c>
      <c r="J239" s="227"/>
      <c r="K239" s="229">
        <v>-1.3527333575391931E-2</v>
      </c>
      <c r="L239" s="227"/>
      <c r="M239" s="229">
        <v>0.45723286285363635</v>
      </c>
      <c r="N239" s="229">
        <v>1.6007439331077633E-3</v>
      </c>
      <c r="O239" s="229">
        <v>0</v>
      </c>
      <c r="P239" s="229">
        <v>0.27085700988081285</v>
      </c>
      <c r="Q239" s="229">
        <v>0.27030938333244303</v>
      </c>
      <c r="R239" s="229">
        <v>1</v>
      </c>
      <c r="T239" s="33"/>
    </row>
    <row r="240" spans="2:20">
      <c r="B240" s="322">
        <v>44348</v>
      </c>
      <c r="D240" s="227">
        <v>2433.2216109999999</v>
      </c>
      <c r="E240" s="227">
        <v>8.1166029999999996</v>
      </c>
      <c r="F240" s="227">
        <v>0</v>
      </c>
      <c r="G240" s="227">
        <v>1397.0273810000001</v>
      </c>
      <c r="H240" s="227">
        <v>1428.341619</v>
      </c>
      <c r="I240" s="227">
        <v>5266.707214</v>
      </c>
      <c r="J240" s="227"/>
      <c r="K240" s="229">
        <v>-2.4518023645847431E-2</v>
      </c>
      <c r="L240" s="227"/>
      <c r="M240" s="229">
        <v>0.46200054647655225</v>
      </c>
      <c r="N240" s="229">
        <v>1.5411152870667246E-3</v>
      </c>
      <c r="O240" s="229">
        <v>0</v>
      </c>
      <c r="P240" s="229">
        <v>0.26525632130952936</v>
      </c>
      <c r="Q240" s="229">
        <v>0.2712020169268517</v>
      </c>
      <c r="R240" s="229">
        <v>1</v>
      </c>
      <c r="T240" s="33"/>
    </row>
    <row r="241" spans="2:24">
      <c r="B241" s="322">
        <v>44378</v>
      </c>
      <c r="D241" s="227">
        <v>2388.2850520000002</v>
      </c>
      <c r="E241" s="227">
        <v>7.9170410000000002</v>
      </c>
      <c r="F241" s="227">
        <v>0</v>
      </c>
      <c r="G241" s="227">
        <v>1379.7020709999999</v>
      </c>
      <c r="H241" s="227">
        <v>1426.4401640000001</v>
      </c>
      <c r="I241" s="227">
        <v>5202.344328000001</v>
      </c>
      <c r="J241" s="227"/>
      <c r="K241" s="229">
        <v>-3.194378876276649E-2</v>
      </c>
      <c r="L241" s="227"/>
      <c r="M241" s="229">
        <v>0.45907861944965817</v>
      </c>
      <c r="N241" s="229">
        <v>1.5218217981822135E-3</v>
      </c>
      <c r="O241" s="229">
        <v>0</v>
      </c>
      <c r="P241" s="229">
        <v>0.26520775712099304</v>
      </c>
      <c r="Q241" s="229">
        <v>0.27419180163116641</v>
      </c>
      <c r="R241" s="229">
        <v>0.99999999999999978</v>
      </c>
      <c r="T241" s="33"/>
    </row>
    <row r="242" spans="2:24">
      <c r="B242" s="322">
        <v>44409</v>
      </c>
      <c r="D242" s="227">
        <v>2393.3855549999998</v>
      </c>
      <c r="E242" s="227">
        <v>7.7384149999999998</v>
      </c>
      <c r="F242" s="227">
        <v>0</v>
      </c>
      <c r="G242" s="227">
        <v>1362.5376429999999</v>
      </c>
      <c r="H242" s="227">
        <v>1422.6083100000001</v>
      </c>
      <c r="I242" s="227">
        <v>5186.2699229999998</v>
      </c>
      <c r="J242" s="227"/>
      <c r="K242" s="229">
        <v>-2.7461791151890402E-2</v>
      </c>
      <c r="L242" s="227"/>
      <c r="M242" s="229">
        <v>0.46148495750015744</v>
      </c>
      <c r="N242" s="229">
        <v>1.4920964614050999E-3</v>
      </c>
      <c r="O242" s="229">
        <v>0</v>
      </c>
      <c r="P242" s="229">
        <v>0.26272015595590897</v>
      </c>
      <c r="Q242" s="229">
        <v>0.2743027900825285</v>
      </c>
      <c r="R242" s="229">
        <v>1</v>
      </c>
      <c r="T242" s="33"/>
    </row>
    <row r="243" spans="2:24">
      <c r="B243" s="322">
        <v>44440</v>
      </c>
      <c r="D243" s="227">
        <v>2374.7664009999999</v>
      </c>
      <c r="E243" s="227">
        <v>7.5103229999999996</v>
      </c>
      <c r="F243" s="227">
        <v>0</v>
      </c>
      <c r="G243" s="227">
        <v>1349.2187839999999</v>
      </c>
      <c r="H243" s="227">
        <v>1435.1998369999999</v>
      </c>
      <c r="I243" s="227">
        <v>5166.6953450000001</v>
      </c>
      <c r="J243" s="227"/>
      <c r="K243" s="229">
        <v>-2.5254122933140111E-2</v>
      </c>
      <c r="L243" s="227"/>
      <c r="M243" s="229">
        <v>0.4596296554040385</v>
      </c>
      <c r="N243" s="229">
        <v>1.4536028347922651E-3</v>
      </c>
      <c r="O243" s="229">
        <v>0</v>
      </c>
      <c r="P243" s="229">
        <v>0.26113767000132654</v>
      </c>
      <c r="Q243" s="229">
        <v>0.27777907175984262</v>
      </c>
      <c r="R243" s="229">
        <v>0.99999999999999989</v>
      </c>
      <c r="T243" s="33"/>
    </row>
    <row r="244" spans="2:24">
      <c r="B244" s="322">
        <v>44470</v>
      </c>
      <c r="D244" s="227">
        <v>2354.4164930000002</v>
      </c>
      <c r="E244" s="227">
        <v>7.3664829999999997</v>
      </c>
      <c r="F244" s="227">
        <v>0</v>
      </c>
      <c r="G244" s="227">
        <v>1332.0023470000001</v>
      </c>
      <c r="H244" s="227">
        <v>1440.5592240000001</v>
      </c>
      <c r="I244" s="227">
        <v>5134.3445470000006</v>
      </c>
      <c r="J244" s="227"/>
      <c r="K244" s="229">
        <v>-2.3988110688757946E-2</v>
      </c>
      <c r="L244" s="227"/>
      <c r="M244" s="229">
        <v>0.45856223154632009</v>
      </c>
      <c r="N244" s="229">
        <v>1.4347465255919061E-3</v>
      </c>
      <c r="O244" s="229">
        <v>0</v>
      </c>
      <c r="P244" s="229">
        <v>0.25942987168211951</v>
      </c>
      <c r="Q244" s="229">
        <v>0.28057315024596846</v>
      </c>
      <c r="R244" s="229">
        <v>1</v>
      </c>
      <c r="T244" s="33"/>
    </row>
    <row r="245" spans="2:24">
      <c r="B245" s="322">
        <v>44501</v>
      </c>
      <c r="D245" s="227">
        <v>2358.7466979999999</v>
      </c>
      <c r="E245" s="227">
        <v>7.1984560000000002</v>
      </c>
      <c r="F245" s="227">
        <v>0</v>
      </c>
      <c r="G245" s="227">
        <v>1313.2932699999999</v>
      </c>
      <c r="H245" s="227">
        <v>1454.3338369999999</v>
      </c>
      <c r="I245" s="227">
        <v>5133.5722610000003</v>
      </c>
      <c r="J245" s="227"/>
      <c r="K245" s="229">
        <v>-1.7139533202564561E-2</v>
      </c>
      <c r="L245" s="227"/>
      <c r="M245" s="229">
        <v>0.45947472404732936</v>
      </c>
      <c r="N245" s="229">
        <v>1.4022313574286317E-3</v>
      </c>
      <c r="O245" s="229">
        <v>0</v>
      </c>
      <c r="P245" s="229">
        <v>0.25582444411606964</v>
      </c>
      <c r="Q245" s="229">
        <v>0.28329860047917221</v>
      </c>
      <c r="R245" s="229">
        <v>0.99999999999999978</v>
      </c>
      <c r="T245" s="33"/>
    </row>
    <row r="246" spans="2:24">
      <c r="B246" s="322">
        <v>44531</v>
      </c>
      <c r="D246" s="227">
        <v>2273.2400117999996</v>
      </c>
      <c r="E246" s="227">
        <v>7.0342593200000003</v>
      </c>
      <c r="F246" s="227">
        <v>0</v>
      </c>
      <c r="G246" s="227">
        <v>1298.44938553</v>
      </c>
      <c r="H246" s="227">
        <v>1486.6689157400001</v>
      </c>
      <c r="I246" s="227">
        <v>5065.3925723899993</v>
      </c>
      <c r="J246" s="227"/>
      <c r="K246" s="229">
        <v>-3.5770112351664496E-2</v>
      </c>
      <c r="L246" s="227"/>
      <c r="M246" s="229">
        <v>0.44877864436229054</v>
      </c>
      <c r="N246" s="229">
        <v>1.388689863514573E-3</v>
      </c>
      <c r="O246" s="229">
        <v>0</v>
      </c>
      <c r="P246" s="229">
        <v>0.2563373651644445</v>
      </c>
      <c r="Q246" s="229">
        <v>0.29349530060975049</v>
      </c>
      <c r="R246" s="229">
        <v>1</v>
      </c>
      <c r="T246" s="33"/>
    </row>
    <row r="247" spans="2:24">
      <c r="B247" s="322">
        <v>44562</v>
      </c>
      <c r="D247" s="227">
        <v>2248.565709</v>
      </c>
      <c r="E247" s="227">
        <v>6.8001870000000002</v>
      </c>
      <c r="F247" s="227">
        <v>0</v>
      </c>
      <c r="G247" s="227">
        <v>1281.1275949999999</v>
      </c>
      <c r="H247" s="227">
        <v>1482.842707</v>
      </c>
      <c r="I247" s="227">
        <v>5019.336198</v>
      </c>
      <c r="J247" s="227"/>
      <c r="K247" s="229">
        <v>-4.1118790295667673E-2</v>
      </c>
      <c r="L247" s="227"/>
      <c r="M247" s="229">
        <v>0.44798069312351729</v>
      </c>
      <c r="N247" s="229">
        <v>1.3547980712488629E-3</v>
      </c>
      <c r="O247" s="229">
        <v>0</v>
      </c>
      <c r="P247" s="229">
        <v>0.25523845075579454</v>
      </c>
      <c r="Q247" s="229">
        <v>0.29542605804943933</v>
      </c>
      <c r="R247" s="229">
        <v>1</v>
      </c>
      <c r="T247" s="33"/>
    </row>
    <row r="248" spans="2:24">
      <c r="B248" s="322">
        <v>44593</v>
      </c>
      <c r="D248" s="227">
        <v>2239.4110190000001</v>
      </c>
      <c r="E248" s="227">
        <v>6.584714</v>
      </c>
      <c r="F248" s="227">
        <v>0</v>
      </c>
      <c r="G248" s="227">
        <v>1277.7304779999999</v>
      </c>
      <c r="H248" s="227">
        <v>1491.3317830000001</v>
      </c>
      <c r="I248" s="227">
        <v>5015.0579940000007</v>
      </c>
      <c r="J248" s="227"/>
      <c r="K248" s="229">
        <v>-4.6600503249383918E-2</v>
      </c>
      <c r="L248" s="227"/>
      <c r="M248" s="229">
        <v>0.44653741226506738</v>
      </c>
      <c r="N248" s="229">
        <v>1.3129886050924895E-3</v>
      </c>
      <c r="O248" s="229">
        <v>0</v>
      </c>
      <c r="P248" s="229">
        <v>0.25477880405942915</v>
      </c>
      <c r="Q248" s="229">
        <v>0.29737079507041086</v>
      </c>
      <c r="R248" s="229">
        <v>0.99999999999999989</v>
      </c>
    </row>
    <row r="249" spans="2:24">
      <c r="B249" s="322">
        <v>44621</v>
      </c>
      <c r="D249" s="227">
        <v>2213.1235156699995</v>
      </c>
      <c r="E249" s="227">
        <v>6.3336922900000001</v>
      </c>
      <c r="F249" s="227">
        <v>0</v>
      </c>
      <c r="G249" s="227">
        <v>1270.9847541099998</v>
      </c>
      <c r="H249" s="227">
        <v>1501.49724737</v>
      </c>
      <c r="I249" s="227">
        <v>4991.9392094399991</v>
      </c>
      <c r="J249" s="227"/>
      <c r="K249" s="229">
        <v>-5.3894499999951551E-2</v>
      </c>
      <c r="L249" s="227"/>
      <c r="M249" s="229">
        <v>0.44333943640276618</v>
      </c>
      <c r="N249" s="229">
        <v>1.2687839383185358E-3</v>
      </c>
      <c r="O249" s="229">
        <v>0</v>
      </c>
      <c r="P249" s="229">
        <v>0.25460741823668565</v>
      </c>
      <c r="Q249" s="229">
        <v>0.30078436142222964</v>
      </c>
      <c r="R249" s="229">
        <v>1</v>
      </c>
    </row>
    <row r="250" spans="2:24">
      <c r="B250" s="322">
        <v>44652</v>
      </c>
      <c r="D250" s="227">
        <v>2211.0975599200001</v>
      </c>
      <c r="E250" s="227">
        <v>6.1798195099999997</v>
      </c>
      <c r="F250" s="227">
        <v>0</v>
      </c>
      <c r="G250" s="227">
        <v>1257.02898998</v>
      </c>
      <c r="H250" s="227">
        <v>1507.16506394</v>
      </c>
      <c r="I250" s="227">
        <v>4981.4714333499996</v>
      </c>
      <c r="J250" s="227"/>
      <c r="K250" s="229">
        <v>-6.4316571943298428E-2</v>
      </c>
      <c r="L250" s="227"/>
      <c r="M250" s="229">
        <v>0.44386434600771257</v>
      </c>
      <c r="N250" s="229">
        <v>1.240561065677761E-3</v>
      </c>
      <c r="O250" s="229">
        <v>0</v>
      </c>
      <c r="P250" s="229">
        <v>0.25234090103667584</v>
      </c>
      <c r="Q250" s="229">
        <v>0.30255419188993393</v>
      </c>
      <c r="R250" s="229">
        <v>1</v>
      </c>
    </row>
    <row r="251" spans="2:24">
      <c r="B251" s="322">
        <v>44682</v>
      </c>
      <c r="D251" s="227">
        <v>2188.64738085</v>
      </c>
      <c r="E251" s="227">
        <v>6.0027068799999999</v>
      </c>
      <c r="F251" s="227">
        <v>0</v>
      </c>
      <c r="G251" s="227">
        <v>1243.46850055</v>
      </c>
      <c r="H251" s="227">
        <v>1519.9194551800001</v>
      </c>
      <c r="I251" s="227">
        <v>4958.0380434600002</v>
      </c>
      <c r="J251" s="227"/>
      <c r="K251" s="229">
        <v>-6.4712631375908658E-2</v>
      </c>
      <c r="L251" s="227"/>
      <c r="M251" s="229">
        <v>0.44143416441448635</v>
      </c>
      <c r="N251" s="229">
        <v>1.2107020614571507E-3</v>
      </c>
      <c r="O251" s="229">
        <v>0</v>
      </c>
      <c r="P251" s="229">
        <v>0.25079849925520886</v>
      </c>
      <c r="Q251" s="229">
        <v>0.30655663426884761</v>
      </c>
      <c r="R251" s="229">
        <v>0.99999999999999989</v>
      </c>
    </row>
    <row r="252" spans="2:24">
      <c r="B252" s="322">
        <v>44713</v>
      </c>
      <c r="D252" s="227">
        <v>2178.3415788499997</v>
      </c>
      <c r="E252" s="227">
        <v>5.8689197399999999</v>
      </c>
      <c r="F252" s="227">
        <v>0</v>
      </c>
      <c r="G252" s="227">
        <v>1234.71629684</v>
      </c>
      <c r="H252" s="227">
        <v>1532.8154828800002</v>
      </c>
      <c r="I252" s="227">
        <v>4951.7422783099992</v>
      </c>
      <c r="J252" s="227"/>
      <c r="K252" s="229">
        <v>-5.9803008386864365E-2</v>
      </c>
      <c r="L252" s="227"/>
      <c r="M252" s="229">
        <v>0.43991416685632817</v>
      </c>
      <c r="N252" s="229">
        <v>1.1852231820923904E-3</v>
      </c>
      <c r="O252" s="229">
        <v>0</v>
      </c>
      <c r="P252" s="229">
        <v>0.24934987070074283</v>
      </c>
      <c r="Q252" s="229">
        <v>0.30955073926083676</v>
      </c>
      <c r="R252" s="229">
        <v>1.0000000000000002</v>
      </c>
    </row>
    <row r="253" spans="2:24">
      <c r="B253" s="322">
        <v>44743</v>
      </c>
      <c r="D253" s="227">
        <v>2180.5601984700002</v>
      </c>
      <c r="E253" s="227">
        <v>5.8166992000000004</v>
      </c>
      <c r="F253" s="227">
        <v>0</v>
      </c>
      <c r="G253" s="227">
        <v>1229.0177796400001</v>
      </c>
      <c r="H253" s="227">
        <v>1542.7896292099999</v>
      </c>
      <c r="I253" s="227">
        <v>4958.184306520001</v>
      </c>
      <c r="J253" s="227"/>
      <c r="K253" s="229">
        <v>-4.6932691510995328E-2</v>
      </c>
      <c r="L253" s="227"/>
      <c r="M253" s="229">
        <v>0.43979006500475759</v>
      </c>
      <c r="N253" s="229">
        <v>1.1731510650685281E-3</v>
      </c>
      <c r="O253" s="229">
        <v>0</v>
      </c>
      <c r="P253" s="229">
        <v>0.24787658216412903</v>
      </c>
      <c r="Q253" s="229">
        <v>0.3111602017660447</v>
      </c>
      <c r="R253" s="229">
        <v>0.99999999999999978</v>
      </c>
    </row>
    <row r="254" spans="2:24">
      <c r="B254" s="322">
        <v>44774</v>
      </c>
      <c r="D254" s="227">
        <v>2277.46578985</v>
      </c>
      <c r="E254" s="227">
        <v>4.47566109</v>
      </c>
      <c r="F254" s="227">
        <v>0</v>
      </c>
      <c r="G254" s="227">
        <v>1191.2937791499999</v>
      </c>
      <c r="H254" s="227">
        <v>1552.3069987899999</v>
      </c>
      <c r="I254" s="227">
        <v>5025.54222888</v>
      </c>
      <c r="J254" s="227"/>
      <c r="K254" s="229">
        <v>-3.0991000566169324E-2</v>
      </c>
      <c r="L254" s="227"/>
      <c r="M254" s="229">
        <v>0.45317812210635017</v>
      </c>
      <c r="N254" s="229">
        <v>8.9058272444313981E-4</v>
      </c>
      <c r="O254" s="229">
        <v>0</v>
      </c>
      <c r="P254" s="229">
        <v>0.23704780994656838</v>
      </c>
      <c r="Q254" s="229">
        <v>0.3088834852226382</v>
      </c>
      <c r="R254" s="229">
        <v>0.99999999999999989</v>
      </c>
      <c r="S254" s="60"/>
      <c r="T254" s="60"/>
      <c r="U254" s="60"/>
      <c r="V254" s="60"/>
      <c r="W254" s="60"/>
      <c r="X254" s="60"/>
    </row>
    <row r="255" spans="2:24">
      <c r="B255" s="322">
        <v>44805</v>
      </c>
      <c r="D255" s="227">
        <v>2275.2815230400001</v>
      </c>
      <c r="E255" s="227">
        <v>4.4333612999999996</v>
      </c>
      <c r="F255" s="227">
        <v>0</v>
      </c>
      <c r="G255" s="227">
        <v>1184.54540651</v>
      </c>
      <c r="H255" s="227">
        <v>1570.7040357400001</v>
      </c>
      <c r="I255" s="227">
        <v>5034.9643265900004</v>
      </c>
      <c r="J255" s="227"/>
      <c r="K255" s="229">
        <v>-2.5496184623597151E-2</v>
      </c>
      <c r="L255" s="227"/>
      <c r="M255" s="229">
        <v>0.45189625495936059</v>
      </c>
      <c r="N255" s="229">
        <v>8.8051493763066147E-4</v>
      </c>
      <c r="O255" s="229">
        <v>0</v>
      </c>
      <c r="P255" s="229">
        <v>0.23526391244806494</v>
      </c>
      <c r="Q255" s="229">
        <v>0.31195931765494378</v>
      </c>
      <c r="R255" s="229">
        <v>1</v>
      </c>
    </row>
    <row r="256" spans="2:24">
      <c r="B256" s="322">
        <v>44835</v>
      </c>
      <c r="D256" s="227">
        <v>2321.8890137899998</v>
      </c>
      <c r="E256" s="227">
        <v>4.3408123099999996</v>
      </c>
      <c r="F256" s="227">
        <v>0</v>
      </c>
      <c r="G256" s="227">
        <v>1179.9285302000001</v>
      </c>
      <c r="H256" s="227">
        <v>1577.7542347399999</v>
      </c>
      <c r="I256" s="227">
        <v>5083.9125910399998</v>
      </c>
      <c r="J256" s="227"/>
      <c r="K256" s="229">
        <v>-9.8224720796090681E-3</v>
      </c>
      <c r="L256" s="227"/>
      <c r="M256" s="229">
        <v>0.45671300837904816</v>
      </c>
      <c r="N256" s="229">
        <v>8.5383299422778106E-4</v>
      </c>
      <c r="O256" s="229">
        <v>0</v>
      </c>
      <c r="P256" s="229">
        <v>0.23209064063759322</v>
      </c>
      <c r="Q256" s="229">
        <v>0.31034251798913082</v>
      </c>
      <c r="R256" s="229">
        <v>1</v>
      </c>
    </row>
    <row r="257" spans="2:18">
      <c r="B257" s="322">
        <v>44866</v>
      </c>
      <c r="D257" s="227">
        <v>2249.4277822499994</v>
      </c>
      <c r="E257" s="227">
        <v>4.2570715699999999</v>
      </c>
      <c r="F257" s="227">
        <v>0</v>
      </c>
      <c r="G257" s="227">
        <v>1180.4780673099999</v>
      </c>
      <c r="H257" s="227">
        <v>1585.5052157299999</v>
      </c>
      <c r="I257" s="227">
        <v>5019.6681368599993</v>
      </c>
      <c r="J257" s="227"/>
      <c r="K257" s="229">
        <v>-2.2188082362322281E-2</v>
      </c>
      <c r="L257" s="227"/>
      <c r="M257" s="229">
        <v>0.44812280830523299</v>
      </c>
      <c r="N257" s="229">
        <v>8.4807829002475979E-4</v>
      </c>
      <c r="O257" s="229">
        <v>0</v>
      </c>
      <c r="P257" s="229">
        <v>0.23517054018802835</v>
      </c>
      <c r="Q257" s="229">
        <v>0.3158585732167139</v>
      </c>
      <c r="R257" s="229">
        <v>1</v>
      </c>
    </row>
    <row r="258" spans="2:18">
      <c r="B258" s="322">
        <v>44896</v>
      </c>
      <c r="D258" s="227">
        <v>2240.3157670999999</v>
      </c>
      <c r="E258" s="227">
        <v>4.1428062199999998</v>
      </c>
      <c r="F258" s="227">
        <v>0</v>
      </c>
      <c r="G258" s="227">
        <v>1192.2401525400001</v>
      </c>
      <c r="H258" s="227">
        <v>1614.23588976</v>
      </c>
      <c r="I258" s="227">
        <v>5050.9346156199999</v>
      </c>
      <c r="J258" s="227"/>
      <c r="K258" s="229">
        <v>-4.6118723019121788E-3</v>
      </c>
      <c r="L258" s="227"/>
      <c r="M258" s="229">
        <v>0.44354479667422941</v>
      </c>
      <c r="N258" s="229">
        <v>8.2020586985790398E-4</v>
      </c>
      <c r="O258" s="229">
        <v>0</v>
      </c>
      <c r="P258" s="229">
        <v>0.23604347378661386</v>
      </c>
      <c r="Q258" s="229">
        <v>0.31959152366929883</v>
      </c>
      <c r="R258" s="229">
        <v>1</v>
      </c>
    </row>
    <row r="259" spans="2:18">
      <c r="B259" s="322">
        <v>44927</v>
      </c>
      <c r="D259" s="227">
        <v>2223.4106722800002</v>
      </c>
      <c r="E259" s="227">
        <v>4.0182278299999998</v>
      </c>
      <c r="F259" s="227">
        <v>0</v>
      </c>
      <c r="G259" s="227">
        <v>1195.70424794</v>
      </c>
      <c r="H259" s="227">
        <v>1646.51160175</v>
      </c>
      <c r="I259" s="227">
        <v>5069.6447497999998</v>
      </c>
      <c r="J259" s="227"/>
      <c r="K259" s="229">
        <v>1.0022949213891241E-2</v>
      </c>
      <c r="L259" s="227"/>
      <c r="M259" s="229">
        <v>0.43857326933365792</v>
      </c>
      <c r="N259" s="229">
        <v>7.9260540497606293E-4</v>
      </c>
      <c r="O259" s="229">
        <v>0</v>
      </c>
      <c r="P259" s="229">
        <v>0.23585562834302565</v>
      </c>
      <c r="Q259" s="229">
        <v>0.32477849691834043</v>
      </c>
      <c r="R259" s="229">
        <v>1</v>
      </c>
    </row>
    <row r="260" spans="2:18">
      <c r="B260" s="322">
        <v>44958</v>
      </c>
      <c r="D260" s="227">
        <v>2218.9463316799997</v>
      </c>
      <c r="E260" s="227">
        <v>3.8910913100000002</v>
      </c>
      <c r="F260" s="227">
        <v>0</v>
      </c>
      <c r="G260" s="227">
        <v>1195.4764811899997</v>
      </c>
      <c r="H260" s="227">
        <v>1665.4000038699999</v>
      </c>
      <c r="I260" s="227">
        <v>5083.7139080499992</v>
      </c>
      <c r="J260" s="227"/>
      <c r="K260" s="229">
        <v>1.368995452835331E-2</v>
      </c>
      <c r="L260" s="227"/>
      <c r="M260" s="229">
        <v>0.43648135434339158</v>
      </c>
      <c r="N260" s="229">
        <v>7.6540328200579979E-4</v>
      </c>
      <c r="O260" s="229">
        <v>0</v>
      </c>
      <c r="P260" s="229">
        <v>0.23515809559955317</v>
      </c>
      <c r="Q260" s="229">
        <v>0.32759514677504947</v>
      </c>
      <c r="R260" s="229">
        <v>1</v>
      </c>
    </row>
    <row r="261" spans="2:18">
      <c r="B261" s="322">
        <v>44986</v>
      </c>
      <c r="D261" s="227">
        <v>2211.7952321999996</v>
      </c>
      <c r="E261" s="227">
        <v>3.76223252</v>
      </c>
      <c r="F261" s="227">
        <v>0</v>
      </c>
      <c r="G261" s="227">
        <v>1186.2913846699998</v>
      </c>
      <c r="H261" s="227">
        <v>1680.72392973</v>
      </c>
      <c r="I261" s="227">
        <v>5082.5727791199997</v>
      </c>
      <c r="J261" s="227"/>
      <c r="K261" s="229">
        <v>1.8155984253295454E-2</v>
      </c>
      <c r="L261" s="227"/>
      <c r="M261" s="229">
        <v>0.43517236807437343</v>
      </c>
      <c r="N261" s="229">
        <v>7.4022206537913962E-4</v>
      </c>
      <c r="O261" s="229">
        <v>0</v>
      </c>
      <c r="P261" s="229">
        <v>0.23340371820025274</v>
      </c>
      <c r="Q261" s="229">
        <v>0.33068369165999462</v>
      </c>
      <c r="R261" s="229">
        <v>1</v>
      </c>
    </row>
    <row r="262" spans="2:18">
      <c r="B262" s="322">
        <v>45017</v>
      </c>
      <c r="D262" s="227">
        <v>2207.1935243799994</v>
      </c>
      <c r="E262" s="227">
        <v>3.63823433</v>
      </c>
      <c r="F262" s="227">
        <v>0</v>
      </c>
      <c r="G262" s="227">
        <v>1192.8152006399998</v>
      </c>
      <c r="H262" s="227">
        <v>1682.258466</v>
      </c>
      <c r="I262" s="227">
        <v>5085.9054253499999</v>
      </c>
      <c r="J262" s="227"/>
      <c r="K262" s="229">
        <v>2.0964486778110247E-2</v>
      </c>
      <c r="L262" s="227"/>
      <c r="M262" s="229">
        <v>0.4339824160666742</v>
      </c>
      <c r="N262" s="229">
        <v>7.1535626908548447E-4</v>
      </c>
      <c r="O262" s="229">
        <v>0</v>
      </c>
      <c r="P262" s="229">
        <v>0.23453350011083093</v>
      </c>
      <c r="Q262" s="229">
        <v>0.33076872755340925</v>
      </c>
      <c r="R262" s="229">
        <v>0.99999999999999989</v>
      </c>
    </row>
    <row r="263" spans="2:18">
      <c r="B263" s="322">
        <v>45047</v>
      </c>
      <c r="D263" s="227">
        <v>2193.6867127599999</v>
      </c>
      <c r="E263" s="227">
        <v>3.5285933300000001</v>
      </c>
      <c r="F263" s="227">
        <v>0</v>
      </c>
      <c r="G263" s="227">
        <v>1188.9067219200001</v>
      </c>
      <c r="H263" s="227">
        <v>1687.90704744</v>
      </c>
      <c r="I263" s="227">
        <v>5074.0290754500002</v>
      </c>
      <c r="J263" s="227"/>
      <c r="K263" s="229">
        <v>2.339454255358131E-2</v>
      </c>
      <c r="L263" s="227"/>
      <c r="M263" s="229">
        <v>0.43233625194894032</v>
      </c>
      <c r="N263" s="229">
        <v>6.9542237096602766E-4</v>
      </c>
      <c r="O263" s="229">
        <v>0</v>
      </c>
      <c r="P263" s="229">
        <v>0.23431216184242296</v>
      </c>
      <c r="Q263" s="229">
        <v>0.33265616383767072</v>
      </c>
      <c r="R263" s="229">
        <v>1</v>
      </c>
    </row>
    <row r="264" spans="2:18">
      <c r="B264" s="322">
        <v>45078</v>
      </c>
      <c r="D264" s="227">
        <v>2177.0740239899997</v>
      </c>
      <c r="E264" s="227">
        <v>3.5086400200000001</v>
      </c>
      <c r="F264" s="227">
        <v>0</v>
      </c>
      <c r="G264" s="227">
        <v>1190.59093818</v>
      </c>
      <c r="H264" s="227">
        <v>1687.9760897200001</v>
      </c>
      <c r="I264" s="227">
        <v>5059.14969191</v>
      </c>
      <c r="J264" s="227"/>
      <c r="K264" s="229">
        <v>2.1690832754054146E-2</v>
      </c>
      <c r="L264" s="227"/>
      <c r="M264" s="229">
        <v>0.43032409724332166</v>
      </c>
      <c r="N264" s="229">
        <v>6.9352366181427811E-4</v>
      </c>
      <c r="O264" s="229">
        <v>0</v>
      </c>
      <c r="P264" s="229">
        <v>0.23533419856776597</v>
      </c>
      <c r="Q264" s="229">
        <v>0.33364818052709805</v>
      </c>
      <c r="R264" s="229">
        <v>1</v>
      </c>
    </row>
    <row r="265" spans="2:18">
      <c r="B265" s="322">
        <v>45108</v>
      </c>
      <c r="D265" s="227">
        <v>2169.6754366300001</v>
      </c>
      <c r="E265" s="227">
        <v>3.5218799199999999</v>
      </c>
      <c r="F265" s="227">
        <v>0</v>
      </c>
      <c r="G265" s="227">
        <v>1190.4120999100001</v>
      </c>
      <c r="H265" s="227">
        <v>1702.5602124899999</v>
      </c>
      <c r="I265" s="227">
        <v>5066.1696289500005</v>
      </c>
      <c r="J265" s="227"/>
      <c r="K265" s="229">
        <v>2.1779207014954949E-2</v>
      </c>
      <c r="L265" s="227"/>
      <c r="M265" s="229">
        <v>0.42826742796602346</v>
      </c>
      <c r="N265" s="229">
        <v>6.9517607540707917E-4</v>
      </c>
      <c r="O265" s="229">
        <v>0</v>
      </c>
      <c r="P265" s="229">
        <v>0.23497280728768677</v>
      </c>
      <c r="Q265" s="229">
        <v>0.33606458867088262</v>
      </c>
      <c r="R265" s="229">
        <v>1</v>
      </c>
    </row>
    <row r="266" spans="2:18">
      <c r="B266" s="322">
        <v>45139</v>
      </c>
      <c r="D266" s="227">
        <v>2138.4124325099997</v>
      </c>
      <c r="E266" s="227">
        <v>3.5873075499999998</v>
      </c>
      <c r="F266" s="227">
        <v>0</v>
      </c>
      <c r="G266" s="227">
        <v>1181.8275825900002</v>
      </c>
      <c r="H266" s="227">
        <v>1708.48257188</v>
      </c>
      <c r="I266" s="227">
        <v>5032.3098945299998</v>
      </c>
      <c r="J266" s="227"/>
      <c r="K266" s="229">
        <v>1.3466538219712998E-3</v>
      </c>
      <c r="L266" s="227"/>
      <c r="M266" s="229">
        <v>0.4249365554443304</v>
      </c>
      <c r="N266" s="229">
        <v>7.1285505566724282E-4</v>
      </c>
      <c r="O266" s="229">
        <v>0</v>
      </c>
      <c r="P266" s="229">
        <v>0.23484793412158866</v>
      </c>
      <c r="Q266" s="229">
        <v>0.33950265537841373</v>
      </c>
      <c r="R266" s="229">
        <v>1</v>
      </c>
    </row>
    <row r="267" spans="2:18">
      <c r="B267" s="322">
        <v>45170</v>
      </c>
      <c r="D267" s="227">
        <v>2162.6960703200002</v>
      </c>
      <c r="E267" s="227">
        <v>3.6426405000000002</v>
      </c>
      <c r="F267" s="227">
        <v>0</v>
      </c>
      <c r="G267" s="227">
        <v>1187.39689879</v>
      </c>
      <c r="H267" s="227">
        <v>1709.2070603</v>
      </c>
      <c r="I267" s="227">
        <v>5062.9426699100004</v>
      </c>
      <c r="J267" s="227"/>
      <c r="K267" s="229">
        <v>5.5568106356274072E-3</v>
      </c>
      <c r="L267" s="227"/>
      <c r="M267" s="229">
        <v>0.42716187231850378</v>
      </c>
      <c r="N267" s="229">
        <v>7.1947101468260405E-4</v>
      </c>
      <c r="O267" s="229">
        <v>0</v>
      </c>
      <c r="P267" s="229">
        <v>0.2345270282926406</v>
      </c>
      <c r="Q267" s="229">
        <v>0.33759162837417295</v>
      </c>
      <c r="R267" s="229">
        <v>1</v>
      </c>
    </row>
    <row r="268" spans="2:18">
      <c r="B268" s="322">
        <v>45200</v>
      </c>
      <c r="D268" s="227">
        <v>2111.7404100299996</v>
      </c>
      <c r="E268" s="227">
        <v>3.6617296100000001</v>
      </c>
      <c r="F268" s="227">
        <v>0</v>
      </c>
      <c r="G268" s="227">
        <v>1177.1318929399997</v>
      </c>
      <c r="H268" s="227">
        <v>1704.0677088900002</v>
      </c>
      <c r="I268" s="227">
        <v>4996.6017414699991</v>
      </c>
      <c r="J268" s="227"/>
      <c r="K268" s="229">
        <v>-1.7173947821974567E-2</v>
      </c>
      <c r="L268" s="227"/>
      <c r="M268" s="229">
        <v>0.42263532682689375</v>
      </c>
      <c r="N268" s="229">
        <v>7.3284400067529095E-4</v>
      </c>
      <c r="O268" s="229">
        <v>0</v>
      </c>
      <c r="P268" s="229">
        <v>0.23558649535147619</v>
      </c>
      <c r="Q268" s="229">
        <v>0.34104533382095487</v>
      </c>
      <c r="R268" s="229">
        <v>1.0000000000000002</v>
      </c>
    </row>
    <row r="269" spans="2:18">
      <c r="B269" s="322">
        <v>45231</v>
      </c>
      <c r="D269" s="227">
        <v>2111.7047884200001</v>
      </c>
      <c r="E269" s="227">
        <v>3.9574424700000002</v>
      </c>
      <c r="F269" s="227">
        <v>0</v>
      </c>
      <c r="G269" s="227">
        <v>1170.4842307599999</v>
      </c>
      <c r="H269" s="227">
        <v>1702.2584725199999</v>
      </c>
      <c r="I269" s="227">
        <v>4988.4049341699993</v>
      </c>
      <c r="J269" s="227"/>
      <c r="K269" s="229">
        <v>-6.2281413507061512E-3</v>
      </c>
      <c r="L269" s="229"/>
      <c r="M269" s="229">
        <v>0.42332264847928958</v>
      </c>
      <c r="N269" s="229">
        <v>7.9332823261639711E-4</v>
      </c>
      <c r="O269" s="229">
        <v>0</v>
      </c>
      <c r="P269" s="229">
        <v>0.23464098167779399</v>
      </c>
      <c r="Q269" s="229">
        <v>0.34124304161030022</v>
      </c>
      <c r="R269" s="229">
        <v>1.0000000000000002</v>
      </c>
    </row>
    <row r="270" spans="2:18">
      <c r="B270" s="322">
        <v>45261</v>
      </c>
      <c r="D270" s="227">
        <v>2096.3261452999996</v>
      </c>
      <c r="E270" s="227">
        <v>4.3906275900000002</v>
      </c>
      <c r="F270" s="227">
        <v>0</v>
      </c>
      <c r="G270" s="227">
        <v>1162.48417993</v>
      </c>
      <c r="H270" s="227">
        <v>1695.1779861</v>
      </c>
      <c r="I270" s="227">
        <v>4958.3789389199992</v>
      </c>
      <c r="J270" s="22"/>
      <c r="K270" s="229">
        <v>-1.8324465419483515E-2</v>
      </c>
      <c r="L270" s="229"/>
      <c r="M270" s="229">
        <v>0.42278457760564125</v>
      </c>
      <c r="N270" s="229">
        <v>8.8549657944383281E-4</v>
      </c>
      <c r="O270" s="229">
        <v>0</v>
      </c>
      <c r="P270" s="229">
        <v>0.23444843450855826</v>
      </c>
      <c r="Q270" s="229">
        <v>0.3418814913063567</v>
      </c>
      <c r="R270" s="229">
        <v>1</v>
      </c>
    </row>
    <row r="271" spans="2:18">
      <c r="B271" s="322">
        <v>45292</v>
      </c>
      <c r="D271" s="227">
        <v>2083.82957059</v>
      </c>
      <c r="E271" s="227">
        <v>4.7874990799999999</v>
      </c>
      <c r="F271" s="227">
        <v>0</v>
      </c>
      <c r="G271" s="227">
        <v>1152.21930821</v>
      </c>
      <c r="H271" s="227">
        <v>1704.5510156500002</v>
      </c>
      <c r="I271" s="227">
        <v>4945.3873935300007</v>
      </c>
      <c r="J271" s="22"/>
      <c r="K271" s="229">
        <v>-2.4510071691887458E-2</v>
      </c>
      <c r="L271" s="229"/>
      <c r="M271" s="229">
        <v>0.42136831854997908</v>
      </c>
      <c r="N271" s="229">
        <v>9.6807362073665561E-4</v>
      </c>
      <c r="O271" s="229">
        <v>0</v>
      </c>
      <c r="P271" s="229">
        <v>0.23298868552086266</v>
      </c>
      <c r="Q271" s="229">
        <v>0.34467492230842151</v>
      </c>
      <c r="R271" s="229">
        <v>1</v>
      </c>
    </row>
    <row r="272" spans="2:18">
      <c r="B272" s="322">
        <v>45323</v>
      </c>
      <c r="D272" s="227">
        <v>2123.0399384400002</v>
      </c>
      <c r="E272" s="227">
        <v>5.0419649400000006</v>
      </c>
      <c r="F272" s="227">
        <v>0</v>
      </c>
      <c r="G272" s="227">
        <v>1143.7170666700001</v>
      </c>
      <c r="H272" s="227">
        <v>1600.7381794600001</v>
      </c>
      <c r="I272" s="227">
        <v>4872.5371495100007</v>
      </c>
      <c r="J272" s="22"/>
      <c r="K272" s="229">
        <v>-4.1539858921959105E-2</v>
      </c>
      <c r="L272" s="229"/>
      <c r="M272" s="229">
        <v>0.43571549549981381</v>
      </c>
      <c r="N272" s="229">
        <v>1.0347719853725564E-3</v>
      </c>
      <c r="O272" s="229">
        <v>0</v>
      </c>
      <c r="P272" s="229">
        <v>0.23472721327225105</v>
      </c>
      <c r="Q272" s="229">
        <v>0.32852251924256254</v>
      </c>
      <c r="R272" s="229">
        <v>1</v>
      </c>
    </row>
    <row r="273" spans="2:28">
      <c r="B273" s="322">
        <v>45352</v>
      </c>
      <c r="D273" s="227">
        <v>2265.2916186800003</v>
      </c>
      <c r="E273" s="227">
        <v>5.4739384100000006</v>
      </c>
      <c r="F273" s="227">
        <v>0</v>
      </c>
      <c r="G273" s="227">
        <v>1137.6228483700002</v>
      </c>
      <c r="H273" s="227">
        <v>1603.9796582000001</v>
      </c>
      <c r="I273" s="227">
        <v>5012.3680636600002</v>
      </c>
      <c r="J273" s="22"/>
      <c r="K273" s="229">
        <v>-1.3812830334355763E-2</v>
      </c>
      <c r="L273" s="229"/>
      <c r="M273" s="229">
        <v>0.45194039821287552</v>
      </c>
      <c r="N273" s="229">
        <v>1.0920862834647791E-3</v>
      </c>
      <c r="O273" s="229">
        <v>0</v>
      </c>
      <c r="P273" s="229">
        <v>0.22696315073464796</v>
      </c>
      <c r="Q273" s="229">
        <v>0.32000436476901184</v>
      </c>
      <c r="R273" s="229">
        <v>1</v>
      </c>
    </row>
    <row r="274" spans="2:28">
      <c r="B274" s="322">
        <v>45383</v>
      </c>
      <c r="D274" s="227">
        <v>2236.4057239500003</v>
      </c>
      <c r="E274" s="227">
        <v>5.9086895699999999</v>
      </c>
      <c r="F274" s="227">
        <v>0</v>
      </c>
      <c r="G274" s="227">
        <v>1128.6210852199999</v>
      </c>
      <c r="H274" s="227">
        <v>1598.6688812499999</v>
      </c>
      <c r="I274" s="227">
        <v>4969.6043799899999</v>
      </c>
      <c r="J274" s="22"/>
      <c r="K274" s="229">
        <v>-2.2867323639231163E-2</v>
      </c>
      <c r="L274" s="229"/>
      <c r="M274" s="229">
        <v>0.45001685304263606</v>
      </c>
      <c r="N274" s="229">
        <v>1.1889657844377322E-3</v>
      </c>
      <c r="O274" s="229">
        <v>0</v>
      </c>
      <c r="P274" s="229">
        <v>0.22710481537813498</v>
      </c>
      <c r="Q274" s="229">
        <v>0.32168936579479124</v>
      </c>
      <c r="R274" s="229">
        <v>1</v>
      </c>
    </row>
    <row r="275" spans="2:28">
      <c r="B275" s="322">
        <v>45413</v>
      </c>
      <c r="D275" s="227">
        <v>2227.4284811499997</v>
      </c>
      <c r="E275" s="227">
        <v>6.4761989</v>
      </c>
      <c r="F275" s="227">
        <v>0</v>
      </c>
      <c r="G275" s="227">
        <v>1117.2809396500002</v>
      </c>
      <c r="H275" s="227">
        <v>1602.2917550999998</v>
      </c>
      <c r="I275" s="227">
        <v>4953.4773747999998</v>
      </c>
      <c r="J275" s="22"/>
      <c r="K275" s="229">
        <v>-2.3758575060847331E-2</v>
      </c>
      <c r="L275" s="229"/>
      <c r="M275" s="229">
        <v>0.4496696588303149</v>
      </c>
      <c r="N275" s="229">
        <v>1.3074045584515223E-3</v>
      </c>
      <c r="O275" s="229">
        <v>0</v>
      </c>
      <c r="P275" s="229">
        <v>0.22555486885515677</v>
      </c>
      <c r="Q275" s="229">
        <v>0.32346806775607684</v>
      </c>
      <c r="R275" s="229">
        <v>1</v>
      </c>
      <c r="AB275" t="s">
        <v>236</v>
      </c>
    </row>
    <row r="276" spans="2:28">
      <c r="B276" s="322">
        <v>45444</v>
      </c>
      <c r="D276" s="227">
        <v>2232.7768566899995</v>
      </c>
      <c r="E276" s="227">
        <v>6.9437476199999999</v>
      </c>
      <c r="F276" s="227">
        <v>0</v>
      </c>
      <c r="G276" s="227">
        <v>1102.2414162999999</v>
      </c>
      <c r="H276" s="227">
        <v>1610.5338685899999</v>
      </c>
      <c r="I276" s="227">
        <v>4952.4958891999995</v>
      </c>
      <c r="J276" s="22"/>
      <c r="K276" s="229">
        <v>-2.108136924284898E-2</v>
      </c>
      <c r="L276" s="229"/>
      <c r="M276" s="229">
        <v>0.45083870974210355</v>
      </c>
      <c r="N276" s="229">
        <v>1.4020703450036899E-3</v>
      </c>
      <c r="O276" s="229">
        <v>0</v>
      </c>
      <c r="P276" s="229">
        <v>0.22256281296541372</v>
      </c>
      <c r="Q276" s="229">
        <v>0.32519640694747898</v>
      </c>
      <c r="R276" s="229">
        <v>0.99999999999999989</v>
      </c>
    </row>
    <row r="277" spans="2:28">
      <c r="B277" s="322">
        <v>45474</v>
      </c>
      <c r="D277" s="227">
        <v>2223.4568670999997</v>
      </c>
      <c r="E277" s="227">
        <v>7.5309745100000001</v>
      </c>
      <c r="F277" s="227">
        <v>0</v>
      </c>
      <c r="G277" s="227">
        <v>1099.1202133200002</v>
      </c>
      <c r="H277" s="227">
        <v>1604.4949267100001</v>
      </c>
      <c r="I277" s="227">
        <v>4934.6029816399996</v>
      </c>
      <c r="J277" s="22"/>
      <c r="K277" s="229">
        <v>-2.5969649053632082E-2</v>
      </c>
      <c r="L277" s="229"/>
      <c r="M277" s="229">
        <v>0.45058475329681758</v>
      </c>
      <c r="N277" s="229">
        <v>1.5261561138799264E-3</v>
      </c>
      <c r="O277" s="229">
        <v>0</v>
      </c>
      <c r="P277" s="229">
        <v>0.22273731390538556</v>
      </c>
      <c r="Q277" s="229">
        <v>0.32515177668391698</v>
      </c>
      <c r="R277" s="229">
        <v>1</v>
      </c>
    </row>
    <row r="278" spans="2:28">
      <c r="B278" s="322">
        <v>45505</v>
      </c>
      <c r="D278" s="227">
        <v>2273.6963405500001</v>
      </c>
      <c r="E278" s="227">
        <v>7.9661180999999992</v>
      </c>
      <c r="F278" s="227">
        <v>0</v>
      </c>
      <c r="G278" s="227">
        <v>1092.7680852000001</v>
      </c>
      <c r="H278" s="227">
        <v>1608.7402612200001</v>
      </c>
      <c r="I278" s="227">
        <v>4983.1708050700008</v>
      </c>
      <c r="J278" s="22"/>
      <c r="K278" s="229">
        <v>-9.7647184871130221E-3</v>
      </c>
      <c r="L278" s="229"/>
      <c r="M278" s="229">
        <v>0.45627501634836304</v>
      </c>
      <c r="N278" s="229">
        <v>1.5986042645568309E-3</v>
      </c>
      <c r="O278" s="229">
        <v>0</v>
      </c>
      <c r="P278" s="229">
        <v>0.21929171765258196</v>
      </c>
      <c r="Q278" s="229">
        <v>0.32283466173449804</v>
      </c>
      <c r="R278" s="229">
        <v>0.99999999999999989</v>
      </c>
      <c r="Z278" s="353"/>
    </row>
    <row r="279" spans="2:28">
      <c r="B279" s="322">
        <v>45536</v>
      </c>
      <c r="D279" s="227">
        <v>2278.3620535300001</v>
      </c>
      <c r="E279" s="227">
        <v>8.3891963100000009</v>
      </c>
      <c r="F279" s="227">
        <v>0</v>
      </c>
      <c r="G279" s="227">
        <v>1093.2463034100001</v>
      </c>
      <c r="H279" s="227">
        <v>1609.37229667</v>
      </c>
      <c r="I279" s="227">
        <v>4989.36984992</v>
      </c>
      <c r="J279" s="22"/>
      <c r="K279" s="229">
        <v>-1.4531632054073484E-2</v>
      </c>
      <c r="L279" s="229"/>
      <c r="M279" s="229">
        <v>0.45664324795776196</v>
      </c>
      <c r="N279" s="229">
        <v>1.6814139986304111E-3</v>
      </c>
      <c r="O279" s="229">
        <v>0</v>
      </c>
      <c r="P279" s="229">
        <v>0.21911510597426032</v>
      </c>
      <c r="Q279" s="229">
        <v>0.32256023206934736</v>
      </c>
      <c r="R279" s="229">
        <v>1</v>
      </c>
    </row>
    <row r="280" spans="2:28">
      <c r="B280" s="322">
        <v>45566</v>
      </c>
      <c r="D280" s="227">
        <v>2310.5736115</v>
      </c>
      <c r="E280" s="227">
        <v>8.8235130900000005</v>
      </c>
      <c r="F280" s="227">
        <v>0</v>
      </c>
      <c r="G280" s="227">
        <v>1088.8583049200001</v>
      </c>
      <c r="H280" s="227">
        <v>1617.4538204200001</v>
      </c>
      <c r="I280" s="22">
        <v>5025.7092499299997</v>
      </c>
      <c r="J280" s="22"/>
      <c r="K280" s="6">
        <v>5.8254609764909482E-3</v>
      </c>
      <c r="L280" s="22"/>
      <c r="M280" s="6">
        <v>0.45975075289764977</v>
      </c>
      <c r="N280" s="6">
        <v>1.7556751995000304E-3</v>
      </c>
      <c r="O280" s="6">
        <v>0</v>
      </c>
      <c r="P280" s="6">
        <v>0.21665763990130671</v>
      </c>
      <c r="Q280" s="6">
        <v>0.32183593200154359</v>
      </c>
      <c r="R280" s="6">
        <v>1</v>
      </c>
    </row>
    <row r="281" spans="2:28">
      <c r="B281" s="322">
        <v>45597</v>
      </c>
      <c r="D281" s="227">
        <v>2298.2005080499998</v>
      </c>
      <c r="E281" s="227">
        <v>9.1978211400000003</v>
      </c>
      <c r="F281" s="227">
        <v>0</v>
      </c>
      <c r="G281" s="227">
        <v>1088.2650064199997</v>
      </c>
      <c r="H281" s="227">
        <v>1613.4180872300001</v>
      </c>
      <c r="I281" s="22">
        <v>5009.0814228399995</v>
      </c>
      <c r="J281" s="22"/>
      <c r="K281" s="6">
        <v>4.1449098344781277E-3</v>
      </c>
      <c r="L281" s="22"/>
      <c r="M281" s="6">
        <v>0.45880677793953462</v>
      </c>
      <c r="N281" s="6">
        <v>1.8362291133980232E-3</v>
      </c>
      <c r="O281" s="6">
        <v>0</v>
      </c>
      <c r="P281" s="6">
        <v>0.21725839820806625</v>
      </c>
      <c r="Q281" s="6">
        <v>0.3220985947390011</v>
      </c>
      <c r="R281" s="6">
        <v>1</v>
      </c>
    </row>
    <row r="282" spans="2:28">
      <c r="B282" s="322">
        <v>45627</v>
      </c>
      <c r="D282" s="227">
        <v>2299.0324452499999</v>
      </c>
      <c r="E282" s="227">
        <v>9.4982015999999998</v>
      </c>
      <c r="F282" s="227">
        <v>0</v>
      </c>
      <c r="G282" s="227">
        <v>1090.8492136799998</v>
      </c>
      <c r="H282" s="227">
        <v>1627.87270197</v>
      </c>
      <c r="I282" s="22">
        <v>5027.2525624999998</v>
      </c>
      <c r="J282" s="22"/>
      <c r="K282" s="6">
        <v>1.3890350945021224E-2</v>
      </c>
      <c r="L282" s="22"/>
      <c r="M282" s="6">
        <v>0.45731389395457689</v>
      </c>
      <c r="N282" s="6">
        <v>1.8893424354388601E-3</v>
      </c>
      <c r="O282" s="6">
        <v>0</v>
      </c>
      <c r="P282" s="6">
        <v>0.21698715155411488</v>
      </c>
      <c r="Q282" s="6">
        <v>0.32380961205586933</v>
      </c>
      <c r="R282" s="6">
        <v>1</v>
      </c>
    </row>
    <row r="283" spans="2:28">
      <c r="B283" s="322">
        <v>45658</v>
      </c>
      <c r="D283" s="227">
        <v>2306.0788038500004</v>
      </c>
      <c r="E283" s="227">
        <v>9.7766306699999994</v>
      </c>
      <c r="F283" s="227">
        <v>0</v>
      </c>
      <c r="G283" s="227">
        <v>1084.97047357</v>
      </c>
      <c r="H283" s="227">
        <v>1641.2952180499999</v>
      </c>
      <c r="I283" s="22">
        <v>5042.1211261400003</v>
      </c>
      <c r="J283" s="22"/>
      <c r="K283" s="6">
        <v>1.9560395356803761E-2</v>
      </c>
      <c r="L283" s="22"/>
      <c r="M283" s="6">
        <v>0.45736283325177091</v>
      </c>
      <c r="N283" s="6">
        <v>1.9389916317786888E-3</v>
      </c>
      <c r="O283" s="6">
        <v>0</v>
      </c>
      <c r="P283" s="6">
        <v>0.21518135848525319</v>
      </c>
      <c r="Q283" s="6">
        <v>0.32551681663119719</v>
      </c>
      <c r="R283" s="6">
        <v>1</v>
      </c>
    </row>
    <row r="284" spans="2:28">
      <c r="B284" s="322">
        <v>45689</v>
      </c>
      <c r="D284" s="227">
        <v>2243.4337238000003</v>
      </c>
      <c r="E284" s="227">
        <v>10.332182470000001</v>
      </c>
      <c r="F284" s="227">
        <v>0</v>
      </c>
      <c r="G284" s="227">
        <v>1082.79699334</v>
      </c>
      <c r="H284" s="227">
        <v>1643.0587226700002</v>
      </c>
      <c r="I284" s="22">
        <v>4979.6216222800003</v>
      </c>
      <c r="J284" s="22"/>
      <c r="K284" s="6">
        <v>2.1977148554068737E-2</v>
      </c>
      <c r="L284" s="22"/>
      <c r="M284" s="6">
        <v>0.45052293004800792</v>
      </c>
      <c r="N284" s="6">
        <v>2.0748930850029612E-3</v>
      </c>
      <c r="O284" s="6">
        <v>0</v>
      </c>
      <c r="P284" s="6">
        <v>0.21744563653095872</v>
      </c>
      <c r="Q284" s="6">
        <v>0.32995654033603045</v>
      </c>
      <c r="R284" s="6">
        <v>1</v>
      </c>
    </row>
    <row r="285" spans="2:28">
      <c r="D285" s="227"/>
      <c r="E285" s="227"/>
      <c r="F285" s="227"/>
      <c r="G285" s="227"/>
      <c r="H285" s="227"/>
      <c r="I285" s="22"/>
      <c r="J285" s="22"/>
      <c r="K285" s="6"/>
      <c r="L285" s="22"/>
      <c r="M285" s="6"/>
      <c r="N285" s="6"/>
      <c r="O285" s="6"/>
      <c r="P285" s="6"/>
      <c r="Q285" s="6"/>
      <c r="R285" s="6"/>
    </row>
    <row r="286" spans="2:28">
      <c r="B286" s="9" t="s">
        <v>255</v>
      </c>
      <c r="I286" s="22"/>
      <c r="J286" s="22"/>
      <c r="K286" s="34"/>
      <c r="L286" s="22"/>
      <c r="M286" s="22"/>
      <c r="N286" s="22"/>
      <c r="O286" s="22"/>
      <c r="P286" s="25"/>
    </row>
    <row r="287" spans="2:28">
      <c r="B287" s="9" t="s">
        <v>256</v>
      </c>
      <c r="P287" s="25"/>
    </row>
    <row r="288" spans="2:28">
      <c r="K288" s="25"/>
    </row>
    <row r="289" spans="2:20">
      <c r="E289" s="135"/>
      <c r="T289" s="33"/>
    </row>
    <row r="290" spans="2:20">
      <c r="B290" s="136"/>
      <c r="Q290" s="25"/>
    </row>
    <row r="292" spans="2:20">
      <c r="B292" s="409"/>
      <c r="C292" s="409"/>
      <c r="D292" s="409"/>
    </row>
    <row r="307" spans="2:2">
      <c r="B307" s="137"/>
    </row>
  </sheetData>
  <mergeCells count="6">
    <mergeCell ref="B11:B12"/>
    <mergeCell ref="D11:I11"/>
    <mergeCell ref="M11:R11"/>
    <mergeCell ref="B292:D292"/>
    <mergeCell ref="A8:S8"/>
    <mergeCell ref="K11:K1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R302"/>
  <sheetViews>
    <sheetView showGridLines="0" zoomScale="90" zoomScaleNormal="90" workbookViewId="0">
      <pane xSplit="2" ySplit="12" topLeftCell="W265" activePane="bottomRight" state="frozen"/>
      <selection activeCell="N266" sqref="N266"/>
      <selection pane="topRight" activeCell="N266" sqref="N266"/>
      <selection pane="bottomLeft" activeCell="N266" sqref="N266"/>
      <selection pane="bottomRight" activeCell="AS284" sqref="AS284"/>
    </sheetView>
  </sheetViews>
  <sheetFormatPr baseColWidth="10" defaultColWidth="11.42578125" defaultRowHeight="15"/>
  <cols>
    <col min="1" max="1" width="5.42578125" customWidth="1"/>
    <col min="3" max="3" width="3.5703125" customWidth="1"/>
    <col min="4" max="5" width="10.5703125" customWidth="1"/>
    <col min="6" max="6" width="6.28515625" customWidth="1"/>
    <col min="7" max="7" width="14.42578125" bestFit="1" customWidth="1"/>
    <col min="8" max="9" width="10.5703125" customWidth="1"/>
    <col min="10" max="10" width="4.5703125" customWidth="1"/>
    <col min="11" max="12" width="10.5703125" customWidth="1"/>
    <col min="13" max="13" width="7.140625" customWidth="1"/>
    <col min="14" max="14" width="14.42578125" bestFit="1" customWidth="1"/>
    <col min="15" max="16" width="10.5703125" customWidth="1"/>
    <col min="17" max="17" width="2.5703125" customWidth="1"/>
    <col min="18" max="19" width="10.5703125" customWidth="1"/>
    <col min="20" max="20" width="5.5703125" bestFit="1" customWidth="1"/>
    <col min="21" max="21" width="14.42578125" bestFit="1" customWidth="1"/>
    <col min="22" max="23" width="10.5703125" customWidth="1"/>
    <col min="24" max="24" width="2.5703125" customWidth="1"/>
    <col min="25" max="26" width="10.5703125" customWidth="1"/>
    <col min="27" max="27" width="7.5703125" bestFit="1" customWidth="1"/>
    <col min="28" max="28" width="14.5703125" customWidth="1"/>
    <col min="29" max="30" width="10.5703125" customWidth="1"/>
    <col min="31" max="31" width="2.5703125" customWidth="1"/>
    <col min="32" max="33" width="10.5703125" customWidth="1"/>
    <col min="34" max="34" width="5.5703125" bestFit="1" customWidth="1"/>
    <col min="35" max="35" width="14.42578125" bestFit="1" customWidth="1"/>
    <col min="36" max="37" width="10.5703125" customWidth="1"/>
    <col min="38" max="38" width="6.42578125" customWidth="1"/>
  </cols>
  <sheetData>
    <row r="1" spans="1:37">
      <c r="A1" s="16"/>
    </row>
    <row r="2" spans="1:37">
      <c r="B2" s="8"/>
    </row>
    <row r="3" spans="1:37">
      <c r="B3" s="9"/>
    </row>
    <row r="4" spans="1:37">
      <c r="B4" s="9"/>
    </row>
    <row r="5" spans="1:37">
      <c r="B5" s="9"/>
    </row>
    <row r="6" spans="1:37">
      <c r="B6" s="9"/>
    </row>
    <row r="8" spans="1:37">
      <c r="A8" s="364"/>
      <c r="B8" s="364"/>
      <c r="C8" s="364"/>
      <c r="D8" s="364"/>
      <c r="E8" s="364"/>
      <c r="F8" s="364"/>
      <c r="G8" s="364"/>
      <c r="H8" s="364"/>
      <c r="I8" s="364"/>
      <c r="J8" s="364"/>
      <c r="K8" s="364"/>
      <c r="L8" s="364"/>
      <c r="M8" s="364"/>
      <c r="N8" s="364"/>
      <c r="O8" s="364"/>
      <c r="P8" s="364"/>
      <c r="Q8" s="364"/>
      <c r="R8" s="364"/>
      <c r="S8" s="364"/>
      <c r="T8" s="364"/>
      <c r="U8" s="364"/>
    </row>
    <row r="9" spans="1:37">
      <c r="D9" s="86"/>
      <c r="F9" s="87"/>
      <c r="G9" s="87"/>
      <c r="H9" s="87"/>
    </row>
    <row r="10" spans="1:37" s="138" customFormat="1" ht="15.75" thickBot="1">
      <c r="D10" s="138" t="s">
        <v>60</v>
      </c>
      <c r="F10" s="139"/>
      <c r="G10" s="139"/>
      <c r="K10" s="138" t="s">
        <v>30</v>
      </c>
      <c r="R10" s="138" t="s">
        <v>32</v>
      </c>
      <c r="Y10" s="138" t="s">
        <v>31</v>
      </c>
      <c r="AF10" s="138" t="s">
        <v>135</v>
      </c>
    </row>
    <row r="11" spans="1:37" s="1" customFormat="1" ht="15.75" thickTop="1">
      <c r="A11" s="256"/>
      <c r="B11" s="398" t="s">
        <v>7</v>
      </c>
      <c r="C11" s="256"/>
      <c r="D11" s="404" t="s">
        <v>176</v>
      </c>
      <c r="E11" s="404"/>
      <c r="F11" s="404"/>
      <c r="G11" s="404"/>
      <c r="H11" s="404"/>
      <c r="I11" s="404"/>
      <c r="J11" s="256"/>
      <c r="K11" s="404" t="s">
        <v>177</v>
      </c>
      <c r="L11" s="404"/>
      <c r="M11" s="404"/>
      <c r="N11" s="404"/>
      <c r="O11" s="404"/>
      <c r="P11" s="404"/>
      <c r="Q11" s="256"/>
      <c r="R11" s="404" t="s">
        <v>178</v>
      </c>
      <c r="S11" s="404"/>
      <c r="T11" s="404"/>
      <c r="U11" s="404"/>
      <c r="V11" s="404"/>
      <c r="W11" s="404"/>
      <c r="X11" s="256"/>
      <c r="Y11" s="404" t="s">
        <v>179</v>
      </c>
      <c r="Z11" s="404"/>
      <c r="AA11" s="404"/>
      <c r="AB11" s="404"/>
      <c r="AC11" s="404"/>
      <c r="AD11" s="404"/>
      <c r="AE11" s="256"/>
      <c r="AF11" s="404" t="s">
        <v>180</v>
      </c>
      <c r="AG11" s="404"/>
      <c r="AH11" s="404"/>
      <c r="AI11" s="404"/>
      <c r="AJ11" s="404"/>
      <c r="AK11" s="404"/>
    </row>
    <row r="12" spans="1:37" s="2" customFormat="1" ht="15.75" thickBot="1">
      <c r="A12" s="222"/>
      <c r="B12" s="399"/>
      <c r="C12" s="263"/>
      <c r="D12" s="342" t="s">
        <v>83</v>
      </c>
      <c r="E12" s="342" t="s">
        <v>219</v>
      </c>
      <c r="F12" s="342" t="s">
        <v>84</v>
      </c>
      <c r="G12" s="342" t="s">
        <v>223</v>
      </c>
      <c r="H12" s="342" t="s">
        <v>85</v>
      </c>
      <c r="I12" s="342" t="s">
        <v>0</v>
      </c>
      <c r="J12" s="222"/>
      <c r="K12" s="342" t="s">
        <v>83</v>
      </c>
      <c r="L12" s="342" t="s">
        <v>219</v>
      </c>
      <c r="M12" s="342" t="s">
        <v>84</v>
      </c>
      <c r="N12" s="342" t="s">
        <v>223</v>
      </c>
      <c r="O12" s="342" t="s">
        <v>85</v>
      </c>
      <c r="P12" s="342" t="s">
        <v>0</v>
      </c>
      <c r="Q12" s="222"/>
      <c r="R12" s="342" t="s">
        <v>83</v>
      </c>
      <c r="S12" s="342" t="s">
        <v>219</v>
      </c>
      <c r="T12" s="342" t="s">
        <v>84</v>
      </c>
      <c r="U12" s="342" t="s">
        <v>223</v>
      </c>
      <c r="V12" s="342" t="s">
        <v>85</v>
      </c>
      <c r="W12" s="342" t="s">
        <v>0</v>
      </c>
      <c r="X12" s="222"/>
      <c r="Y12" s="342" t="s">
        <v>83</v>
      </c>
      <c r="Z12" s="342" t="s">
        <v>219</v>
      </c>
      <c r="AA12" s="342" t="s">
        <v>84</v>
      </c>
      <c r="AB12" s="342" t="s">
        <v>223</v>
      </c>
      <c r="AC12" s="342" t="s">
        <v>85</v>
      </c>
      <c r="AD12" s="342" t="s">
        <v>0</v>
      </c>
      <c r="AE12" s="222"/>
      <c r="AF12" s="342" t="s">
        <v>83</v>
      </c>
      <c r="AG12" s="342" t="s">
        <v>219</v>
      </c>
      <c r="AH12" s="342" t="s">
        <v>84</v>
      </c>
      <c r="AI12" s="342" t="s">
        <v>223</v>
      </c>
      <c r="AJ12" s="342" t="s">
        <v>85</v>
      </c>
      <c r="AK12" s="342" t="s">
        <v>0</v>
      </c>
    </row>
    <row r="13" spans="1:37" ht="15.75" thickTop="1">
      <c r="B13" s="322">
        <v>37438</v>
      </c>
      <c r="C13" s="90"/>
      <c r="D13" s="6">
        <v>0.76165554093611332</v>
      </c>
      <c r="E13" s="6">
        <v>0</v>
      </c>
      <c r="F13" s="6">
        <v>0.23834445906388665</v>
      </c>
      <c r="G13" s="6"/>
      <c r="H13" s="6"/>
      <c r="I13" s="6">
        <f>SUM(D13:H13)</f>
        <v>1</v>
      </c>
      <c r="K13" s="6">
        <v>0</v>
      </c>
      <c r="L13" s="6">
        <v>0</v>
      </c>
      <c r="M13" s="6">
        <v>1</v>
      </c>
      <c r="N13" s="6"/>
      <c r="O13" s="6">
        <v>0</v>
      </c>
      <c r="P13" s="6">
        <f>SUM(K13:O13)</f>
        <v>1</v>
      </c>
      <c r="R13" s="6">
        <v>0</v>
      </c>
      <c r="S13" s="6">
        <v>0</v>
      </c>
      <c r="T13" s="6">
        <v>0</v>
      </c>
      <c r="U13" s="6"/>
      <c r="V13" s="6">
        <v>0</v>
      </c>
      <c r="W13" s="6">
        <f>SUM(R13:V13)</f>
        <v>0</v>
      </c>
      <c r="Y13" s="6">
        <v>0</v>
      </c>
      <c r="Z13" s="6">
        <v>0</v>
      </c>
      <c r="AA13" s="6">
        <v>1</v>
      </c>
      <c r="AB13" s="6"/>
      <c r="AC13" s="6">
        <v>0</v>
      </c>
      <c r="AD13" s="6">
        <v>1</v>
      </c>
      <c r="AF13" s="6">
        <v>0</v>
      </c>
      <c r="AG13" s="6">
        <v>1</v>
      </c>
      <c r="AH13" s="6">
        <v>0</v>
      </c>
      <c r="AI13" s="6"/>
      <c r="AJ13" s="6">
        <v>0</v>
      </c>
      <c r="AK13" s="6">
        <f>SUM(AF13:AJ13)</f>
        <v>1</v>
      </c>
    </row>
    <row r="14" spans="1:37">
      <c r="B14" s="322">
        <v>37469</v>
      </c>
      <c r="C14" s="90"/>
      <c r="D14" s="6">
        <v>0.75665591284245848</v>
      </c>
      <c r="E14" s="6">
        <v>0</v>
      </c>
      <c r="F14" s="6">
        <v>0.24334408715754163</v>
      </c>
      <c r="G14" s="6"/>
      <c r="H14" s="6"/>
      <c r="I14" s="6">
        <f t="shared" ref="I14:I77" si="0">SUM(D14:H14)</f>
        <v>1</v>
      </c>
      <c r="K14" s="6">
        <v>0</v>
      </c>
      <c r="L14" s="6">
        <v>0</v>
      </c>
      <c r="M14" s="6">
        <v>1</v>
      </c>
      <c r="N14" s="6"/>
      <c r="O14" s="6">
        <v>0</v>
      </c>
      <c r="P14" s="6">
        <f t="shared" ref="P14:P77" si="1">SUM(K14:O14)</f>
        <v>1</v>
      </c>
      <c r="R14" s="6">
        <v>0</v>
      </c>
      <c r="S14" s="6">
        <v>0</v>
      </c>
      <c r="T14" s="6">
        <v>0</v>
      </c>
      <c r="U14" s="6"/>
      <c r="V14" s="6">
        <v>0</v>
      </c>
      <c r="W14" s="6">
        <f t="shared" ref="W14:W77" si="2">SUM(R14:V14)</f>
        <v>0</v>
      </c>
      <c r="Y14" s="6">
        <v>0</v>
      </c>
      <c r="Z14" s="6">
        <v>0</v>
      </c>
      <c r="AA14" s="6">
        <v>1</v>
      </c>
      <c r="AB14" s="6"/>
      <c r="AC14" s="6">
        <v>0</v>
      </c>
      <c r="AD14" s="6">
        <v>1</v>
      </c>
      <c r="AF14" s="6">
        <v>0</v>
      </c>
      <c r="AG14" s="6">
        <v>1</v>
      </c>
      <c r="AH14" s="6">
        <v>0</v>
      </c>
      <c r="AI14" s="6"/>
      <c r="AJ14" s="6">
        <v>0</v>
      </c>
      <c r="AK14" s="6">
        <f t="shared" ref="AK14:AK77" si="3">SUM(AF14:AJ14)</f>
        <v>1</v>
      </c>
    </row>
    <row r="15" spans="1:37">
      <c r="B15" s="322">
        <v>37500</v>
      </c>
      <c r="C15" s="90"/>
      <c r="D15" s="6">
        <v>0.75230772108044486</v>
      </c>
      <c r="E15" s="6">
        <v>0</v>
      </c>
      <c r="F15" s="6">
        <v>0.2476922789195552</v>
      </c>
      <c r="G15" s="6"/>
      <c r="H15" s="6"/>
      <c r="I15" s="6">
        <f t="shared" si="0"/>
        <v>1</v>
      </c>
      <c r="K15" s="6">
        <v>0</v>
      </c>
      <c r="L15" s="6">
        <v>0</v>
      </c>
      <c r="M15" s="6">
        <v>1</v>
      </c>
      <c r="N15" s="6"/>
      <c r="O15" s="6">
        <v>0</v>
      </c>
      <c r="P15" s="6">
        <f t="shared" si="1"/>
        <v>1</v>
      </c>
      <c r="R15" s="6">
        <v>0</v>
      </c>
      <c r="S15" s="6">
        <v>0</v>
      </c>
      <c r="T15" s="6">
        <v>0</v>
      </c>
      <c r="U15" s="6"/>
      <c r="V15" s="6">
        <v>0</v>
      </c>
      <c r="W15" s="6">
        <f t="shared" si="2"/>
        <v>0</v>
      </c>
      <c r="Y15" s="6">
        <v>0</v>
      </c>
      <c r="Z15" s="6">
        <v>0</v>
      </c>
      <c r="AA15" s="6">
        <v>1</v>
      </c>
      <c r="AB15" s="6"/>
      <c r="AC15" s="6">
        <v>0</v>
      </c>
      <c r="AD15" s="6">
        <v>1</v>
      </c>
      <c r="AF15" s="6">
        <v>0</v>
      </c>
      <c r="AG15" s="6">
        <v>1</v>
      </c>
      <c r="AH15" s="6">
        <v>0</v>
      </c>
      <c r="AI15" s="6"/>
      <c r="AJ15" s="6">
        <v>0</v>
      </c>
      <c r="AK15" s="6">
        <f t="shared" si="3"/>
        <v>1</v>
      </c>
    </row>
    <row r="16" spans="1:37">
      <c r="B16" s="322">
        <v>37530</v>
      </c>
      <c r="C16" s="90"/>
      <c r="D16" s="6">
        <v>0.74038368797804022</v>
      </c>
      <c r="E16" s="6">
        <v>0</v>
      </c>
      <c r="F16" s="6">
        <v>0.25961631202195984</v>
      </c>
      <c r="G16" s="6"/>
      <c r="H16" s="6"/>
      <c r="I16" s="6">
        <f t="shared" si="0"/>
        <v>1</v>
      </c>
      <c r="K16" s="6">
        <v>0</v>
      </c>
      <c r="L16" s="6">
        <v>0</v>
      </c>
      <c r="M16" s="6">
        <v>1</v>
      </c>
      <c r="N16" s="6"/>
      <c r="O16" s="6">
        <v>0</v>
      </c>
      <c r="P16" s="6">
        <f t="shared" si="1"/>
        <v>1</v>
      </c>
      <c r="R16" s="6">
        <v>0</v>
      </c>
      <c r="S16" s="6">
        <v>0</v>
      </c>
      <c r="T16" s="6">
        <v>0</v>
      </c>
      <c r="U16" s="6"/>
      <c r="V16" s="6">
        <v>0</v>
      </c>
      <c r="W16" s="6">
        <f t="shared" si="2"/>
        <v>0</v>
      </c>
      <c r="Y16" s="6">
        <v>0</v>
      </c>
      <c r="Z16" s="6">
        <v>0</v>
      </c>
      <c r="AA16" s="6">
        <v>1</v>
      </c>
      <c r="AB16" s="6"/>
      <c r="AC16" s="6">
        <v>0</v>
      </c>
      <c r="AD16" s="6">
        <v>1</v>
      </c>
      <c r="AF16" s="6">
        <v>0</v>
      </c>
      <c r="AG16" s="6">
        <v>1</v>
      </c>
      <c r="AH16" s="6">
        <v>0</v>
      </c>
      <c r="AI16" s="6"/>
      <c r="AJ16" s="6">
        <v>0</v>
      </c>
      <c r="AK16" s="6">
        <f t="shared" si="3"/>
        <v>1</v>
      </c>
    </row>
    <row r="17" spans="2:37">
      <c r="B17" s="322">
        <v>37561</v>
      </c>
      <c r="C17" s="90"/>
      <c r="D17" s="6">
        <v>0.74011442359847068</v>
      </c>
      <c r="E17" s="6">
        <v>0</v>
      </c>
      <c r="F17" s="6">
        <v>0.25988557640152937</v>
      </c>
      <c r="G17" s="6"/>
      <c r="H17" s="6"/>
      <c r="I17" s="6">
        <f t="shared" si="0"/>
        <v>1</v>
      </c>
      <c r="K17" s="6">
        <v>0</v>
      </c>
      <c r="L17" s="6">
        <v>0</v>
      </c>
      <c r="M17" s="6">
        <v>1</v>
      </c>
      <c r="N17" s="6"/>
      <c r="O17" s="6">
        <v>0</v>
      </c>
      <c r="P17" s="6">
        <f t="shared" si="1"/>
        <v>1</v>
      </c>
      <c r="R17" s="6">
        <v>0</v>
      </c>
      <c r="S17" s="6">
        <v>0</v>
      </c>
      <c r="T17" s="6">
        <v>0</v>
      </c>
      <c r="U17" s="6"/>
      <c r="V17" s="6">
        <v>0</v>
      </c>
      <c r="W17" s="6">
        <f t="shared" si="2"/>
        <v>0</v>
      </c>
      <c r="Y17" s="6">
        <v>0</v>
      </c>
      <c r="Z17" s="6">
        <v>0</v>
      </c>
      <c r="AA17" s="6">
        <v>1</v>
      </c>
      <c r="AB17" s="6"/>
      <c r="AC17" s="6">
        <v>0</v>
      </c>
      <c r="AD17" s="6">
        <v>1</v>
      </c>
      <c r="AF17" s="6">
        <v>0</v>
      </c>
      <c r="AG17" s="6">
        <v>1</v>
      </c>
      <c r="AH17" s="6">
        <v>0</v>
      </c>
      <c r="AI17" s="6"/>
      <c r="AJ17" s="6">
        <v>0</v>
      </c>
      <c r="AK17" s="6">
        <f t="shared" si="3"/>
        <v>1</v>
      </c>
    </row>
    <row r="18" spans="2:37">
      <c r="B18" s="322">
        <v>37591</v>
      </c>
      <c r="C18" s="90"/>
      <c r="D18" s="6">
        <v>0.64793097671517785</v>
      </c>
      <c r="E18" s="6">
        <v>0</v>
      </c>
      <c r="F18" s="6">
        <v>0.35206902328482215</v>
      </c>
      <c r="G18" s="6"/>
      <c r="H18" s="6"/>
      <c r="I18" s="6">
        <f t="shared" si="0"/>
        <v>1</v>
      </c>
      <c r="K18" s="6">
        <v>0</v>
      </c>
      <c r="L18" s="6">
        <v>0</v>
      </c>
      <c r="M18" s="6">
        <v>1</v>
      </c>
      <c r="N18" s="6"/>
      <c r="O18" s="6">
        <v>0</v>
      </c>
      <c r="P18" s="6">
        <f t="shared" si="1"/>
        <v>1</v>
      </c>
      <c r="R18" s="6">
        <v>0</v>
      </c>
      <c r="S18" s="6">
        <v>0</v>
      </c>
      <c r="T18" s="6">
        <v>0</v>
      </c>
      <c r="U18" s="6"/>
      <c r="V18" s="6">
        <v>0</v>
      </c>
      <c r="W18" s="6">
        <f t="shared" si="2"/>
        <v>0</v>
      </c>
      <c r="Y18" s="6">
        <v>0</v>
      </c>
      <c r="Z18" s="6">
        <v>0</v>
      </c>
      <c r="AA18" s="6">
        <v>1</v>
      </c>
      <c r="AB18" s="6"/>
      <c r="AC18" s="6">
        <v>0</v>
      </c>
      <c r="AD18" s="6">
        <v>1</v>
      </c>
      <c r="AF18" s="6">
        <v>0</v>
      </c>
      <c r="AG18" s="6">
        <v>1</v>
      </c>
      <c r="AH18" s="6">
        <v>0</v>
      </c>
      <c r="AI18" s="6"/>
      <c r="AJ18" s="6">
        <v>0</v>
      </c>
      <c r="AK18" s="6">
        <f t="shared" si="3"/>
        <v>1</v>
      </c>
    </row>
    <row r="19" spans="2:37">
      <c r="B19" s="322">
        <v>37622</v>
      </c>
      <c r="C19" s="90"/>
      <c r="D19" s="6">
        <v>0.64794486359335501</v>
      </c>
      <c r="E19" s="6">
        <v>0</v>
      </c>
      <c r="F19" s="6">
        <v>0.35205513640664499</v>
      </c>
      <c r="G19" s="6"/>
      <c r="H19" s="6"/>
      <c r="I19" s="6">
        <f t="shared" si="0"/>
        <v>1</v>
      </c>
      <c r="K19" s="6">
        <v>0</v>
      </c>
      <c r="L19" s="6">
        <v>0</v>
      </c>
      <c r="M19" s="6">
        <v>1</v>
      </c>
      <c r="N19" s="6"/>
      <c r="O19" s="6">
        <v>0</v>
      </c>
      <c r="P19" s="6">
        <f t="shared" si="1"/>
        <v>1</v>
      </c>
      <c r="R19" s="6">
        <v>0</v>
      </c>
      <c r="S19" s="6">
        <v>0</v>
      </c>
      <c r="T19" s="6">
        <v>0</v>
      </c>
      <c r="U19" s="6"/>
      <c r="V19" s="6">
        <v>0</v>
      </c>
      <c r="W19" s="6">
        <f t="shared" si="2"/>
        <v>0</v>
      </c>
      <c r="Y19" s="6">
        <v>0</v>
      </c>
      <c r="Z19" s="6">
        <v>0</v>
      </c>
      <c r="AA19" s="6">
        <v>1</v>
      </c>
      <c r="AB19" s="6"/>
      <c r="AC19" s="6">
        <v>0</v>
      </c>
      <c r="AD19" s="6">
        <v>1</v>
      </c>
      <c r="AF19" s="6">
        <v>0</v>
      </c>
      <c r="AG19" s="6">
        <v>1</v>
      </c>
      <c r="AH19" s="6">
        <v>0</v>
      </c>
      <c r="AI19" s="6"/>
      <c r="AJ19" s="6">
        <v>0</v>
      </c>
      <c r="AK19" s="6">
        <f t="shared" si="3"/>
        <v>1</v>
      </c>
    </row>
    <row r="20" spans="2:37">
      <c r="B20" s="322">
        <v>37653</v>
      </c>
      <c r="C20" s="90"/>
      <c r="D20" s="6">
        <v>0.65046803904986827</v>
      </c>
      <c r="E20" s="6">
        <v>0</v>
      </c>
      <c r="F20" s="6">
        <v>0.34953196095013178</v>
      </c>
      <c r="G20" s="6"/>
      <c r="H20" s="6"/>
      <c r="I20" s="6">
        <f t="shared" si="0"/>
        <v>1</v>
      </c>
      <c r="K20" s="6">
        <v>0</v>
      </c>
      <c r="L20" s="6">
        <v>0</v>
      </c>
      <c r="M20" s="6">
        <v>1</v>
      </c>
      <c r="N20" s="6"/>
      <c r="O20" s="6">
        <v>0</v>
      </c>
      <c r="P20" s="6">
        <f t="shared" si="1"/>
        <v>1</v>
      </c>
      <c r="R20" s="6">
        <v>0</v>
      </c>
      <c r="S20" s="6">
        <v>0</v>
      </c>
      <c r="T20" s="6">
        <v>0</v>
      </c>
      <c r="U20" s="6"/>
      <c r="V20" s="6">
        <v>0</v>
      </c>
      <c r="W20" s="6">
        <f t="shared" si="2"/>
        <v>0</v>
      </c>
      <c r="Y20" s="6">
        <v>0</v>
      </c>
      <c r="Z20" s="6">
        <v>0</v>
      </c>
      <c r="AA20" s="6">
        <v>1</v>
      </c>
      <c r="AB20" s="6"/>
      <c r="AC20" s="6">
        <v>0</v>
      </c>
      <c r="AD20" s="6">
        <v>1</v>
      </c>
      <c r="AF20" s="6">
        <v>0</v>
      </c>
      <c r="AG20" s="6">
        <v>1</v>
      </c>
      <c r="AH20" s="6">
        <v>0</v>
      </c>
      <c r="AI20" s="6"/>
      <c r="AJ20" s="6">
        <v>0</v>
      </c>
      <c r="AK20" s="6">
        <f t="shared" si="3"/>
        <v>1</v>
      </c>
    </row>
    <row r="21" spans="2:37">
      <c r="B21" s="322">
        <v>37681</v>
      </c>
      <c r="C21" s="90"/>
      <c r="D21" s="6">
        <v>0.66036512927783941</v>
      </c>
      <c r="E21" s="6">
        <v>0</v>
      </c>
      <c r="F21" s="6">
        <v>0.33963487072216075</v>
      </c>
      <c r="G21" s="6"/>
      <c r="H21" s="6"/>
      <c r="I21" s="6">
        <f t="shared" si="0"/>
        <v>1.0000000000000002</v>
      </c>
      <c r="K21" s="6">
        <v>0</v>
      </c>
      <c r="L21" s="6">
        <v>0</v>
      </c>
      <c r="M21" s="6">
        <v>1</v>
      </c>
      <c r="N21" s="6"/>
      <c r="O21" s="6">
        <v>0</v>
      </c>
      <c r="P21" s="6">
        <f t="shared" si="1"/>
        <v>1</v>
      </c>
      <c r="R21" s="6">
        <v>0</v>
      </c>
      <c r="S21" s="6">
        <v>0</v>
      </c>
      <c r="T21" s="6">
        <v>0</v>
      </c>
      <c r="U21" s="6"/>
      <c r="V21" s="6">
        <v>0</v>
      </c>
      <c r="W21" s="6">
        <f t="shared" si="2"/>
        <v>0</v>
      </c>
      <c r="Y21" s="6">
        <v>0</v>
      </c>
      <c r="Z21" s="6">
        <v>0</v>
      </c>
      <c r="AA21" s="6">
        <v>1</v>
      </c>
      <c r="AB21" s="6"/>
      <c r="AC21" s="6">
        <v>0</v>
      </c>
      <c r="AD21" s="6">
        <v>1</v>
      </c>
      <c r="AF21" s="6">
        <v>0</v>
      </c>
      <c r="AG21" s="6">
        <v>1</v>
      </c>
      <c r="AH21" s="6">
        <v>0</v>
      </c>
      <c r="AI21" s="6"/>
      <c r="AJ21" s="6">
        <v>0</v>
      </c>
      <c r="AK21" s="6">
        <f t="shared" si="3"/>
        <v>1</v>
      </c>
    </row>
    <row r="22" spans="2:37">
      <c r="B22" s="322">
        <v>37712</v>
      </c>
      <c r="C22" s="90"/>
      <c r="D22" s="6">
        <v>0.65643678043143139</v>
      </c>
      <c r="E22" s="6">
        <v>0</v>
      </c>
      <c r="F22" s="6">
        <v>0.34356321956856861</v>
      </c>
      <c r="G22" s="6"/>
      <c r="H22" s="6"/>
      <c r="I22" s="6">
        <f t="shared" si="0"/>
        <v>1</v>
      </c>
      <c r="K22" s="6">
        <v>0</v>
      </c>
      <c r="L22" s="6">
        <v>0</v>
      </c>
      <c r="M22" s="6">
        <v>1</v>
      </c>
      <c r="N22" s="6"/>
      <c r="O22" s="6">
        <v>0</v>
      </c>
      <c r="P22" s="6">
        <f t="shared" si="1"/>
        <v>1</v>
      </c>
      <c r="R22" s="6">
        <v>0</v>
      </c>
      <c r="S22" s="6">
        <v>0</v>
      </c>
      <c r="T22" s="6">
        <v>0</v>
      </c>
      <c r="U22" s="6"/>
      <c r="V22" s="6">
        <v>0</v>
      </c>
      <c r="W22" s="6">
        <f t="shared" si="2"/>
        <v>0</v>
      </c>
      <c r="Y22" s="6">
        <v>0</v>
      </c>
      <c r="Z22" s="6">
        <v>0</v>
      </c>
      <c r="AA22" s="6">
        <v>1</v>
      </c>
      <c r="AB22" s="6"/>
      <c r="AC22" s="6">
        <v>0</v>
      </c>
      <c r="AD22" s="6">
        <v>1</v>
      </c>
      <c r="AF22" s="6">
        <v>0</v>
      </c>
      <c r="AG22" s="6">
        <v>1</v>
      </c>
      <c r="AH22" s="6">
        <v>0</v>
      </c>
      <c r="AI22" s="6"/>
      <c r="AJ22" s="6">
        <v>0</v>
      </c>
      <c r="AK22" s="6">
        <f t="shared" si="3"/>
        <v>1</v>
      </c>
    </row>
    <row r="23" spans="2:37">
      <c r="B23" s="322">
        <v>37742</v>
      </c>
      <c r="C23" s="90"/>
      <c r="D23" s="6">
        <v>0.64721812951779045</v>
      </c>
      <c r="E23" s="6">
        <v>0</v>
      </c>
      <c r="F23" s="6">
        <v>0.35278187048220966</v>
      </c>
      <c r="G23" s="6"/>
      <c r="H23" s="6"/>
      <c r="I23" s="6">
        <f t="shared" si="0"/>
        <v>1</v>
      </c>
      <c r="K23" s="6">
        <v>0</v>
      </c>
      <c r="L23" s="6">
        <v>0</v>
      </c>
      <c r="M23" s="6">
        <v>1</v>
      </c>
      <c r="N23" s="6"/>
      <c r="O23" s="6">
        <v>0</v>
      </c>
      <c r="P23" s="6">
        <f t="shared" si="1"/>
        <v>1</v>
      </c>
      <c r="R23" s="6">
        <v>0</v>
      </c>
      <c r="S23" s="6">
        <v>0</v>
      </c>
      <c r="T23" s="6">
        <v>0</v>
      </c>
      <c r="U23" s="6"/>
      <c r="V23" s="6">
        <v>0</v>
      </c>
      <c r="W23" s="6">
        <f t="shared" si="2"/>
        <v>0</v>
      </c>
      <c r="Y23" s="6">
        <v>0</v>
      </c>
      <c r="Z23" s="6">
        <v>0</v>
      </c>
      <c r="AA23" s="6">
        <v>1</v>
      </c>
      <c r="AB23" s="6"/>
      <c r="AC23" s="6">
        <v>0</v>
      </c>
      <c r="AD23" s="6">
        <v>1</v>
      </c>
      <c r="AF23" s="6">
        <v>0</v>
      </c>
      <c r="AG23" s="6">
        <v>1</v>
      </c>
      <c r="AH23" s="6">
        <v>0</v>
      </c>
      <c r="AI23" s="6"/>
      <c r="AJ23" s="6">
        <v>0</v>
      </c>
      <c r="AK23" s="6">
        <f t="shared" si="3"/>
        <v>1</v>
      </c>
    </row>
    <row r="24" spans="2:37">
      <c r="B24" s="322">
        <v>37773</v>
      </c>
      <c r="C24" s="90"/>
      <c r="D24" s="6">
        <v>0.64523803091078968</v>
      </c>
      <c r="E24" s="6">
        <v>0</v>
      </c>
      <c r="F24" s="6">
        <v>0.35476196908921021</v>
      </c>
      <c r="G24" s="6"/>
      <c r="H24" s="6"/>
      <c r="I24" s="6">
        <f t="shared" si="0"/>
        <v>0.99999999999999989</v>
      </c>
      <c r="K24" s="6">
        <v>0</v>
      </c>
      <c r="L24" s="6">
        <v>0</v>
      </c>
      <c r="M24" s="6">
        <v>1</v>
      </c>
      <c r="N24" s="6"/>
      <c r="O24" s="6">
        <v>0</v>
      </c>
      <c r="P24" s="6">
        <f t="shared" si="1"/>
        <v>1</v>
      </c>
      <c r="R24" s="6">
        <v>0</v>
      </c>
      <c r="S24" s="6">
        <v>0</v>
      </c>
      <c r="T24" s="6">
        <v>0</v>
      </c>
      <c r="U24" s="6"/>
      <c r="V24" s="6">
        <v>0</v>
      </c>
      <c r="W24" s="6">
        <f t="shared" si="2"/>
        <v>0</v>
      </c>
      <c r="Y24" s="6">
        <v>0</v>
      </c>
      <c r="Z24" s="6">
        <v>0</v>
      </c>
      <c r="AA24" s="6">
        <v>0</v>
      </c>
      <c r="AB24" s="6"/>
      <c r="AC24" s="6">
        <v>0</v>
      </c>
      <c r="AD24" s="6">
        <v>0</v>
      </c>
      <c r="AF24" s="6">
        <v>0</v>
      </c>
      <c r="AG24" s="6">
        <v>1</v>
      </c>
      <c r="AH24" s="6">
        <v>0</v>
      </c>
      <c r="AI24" s="6"/>
      <c r="AJ24" s="6">
        <v>0</v>
      </c>
      <c r="AK24" s="6">
        <f t="shared" si="3"/>
        <v>1</v>
      </c>
    </row>
    <row r="25" spans="2:37">
      <c r="B25" s="322">
        <v>37803</v>
      </c>
      <c r="C25" s="90"/>
      <c r="D25" s="6">
        <v>0.63385935122655357</v>
      </c>
      <c r="E25" s="6">
        <v>0</v>
      </c>
      <c r="F25" s="6">
        <v>0.36614064877344643</v>
      </c>
      <c r="G25" s="6"/>
      <c r="H25" s="6"/>
      <c r="I25" s="6">
        <f t="shared" si="0"/>
        <v>1</v>
      </c>
      <c r="K25" s="6">
        <v>0</v>
      </c>
      <c r="L25" s="6">
        <v>0</v>
      </c>
      <c r="M25" s="6">
        <v>1</v>
      </c>
      <c r="N25" s="6"/>
      <c r="O25" s="6">
        <v>0</v>
      </c>
      <c r="P25" s="6">
        <f t="shared" si="1"/>
        <v>1</v>
      </c>
      <c r="R25" s="6">
        <v>0</v>
      </c>
      <c r="S25" s="6">
        <v>0</v>
      </c>
      <c r="T25" s="6">
        <v>0</v>
      </c>
      <c r="U25" s="6"/>
      <c r="V25" s="6">
        <v>0</v>
      </c>
      <c r="W25" s="6">
        <f t="shared" si="2"/>
        <v>0</v>
      </c>
      <c r="Y25" s="6">
        <v>0</v>
      </c>
      <c r="Z25" s="6">
        <v>0</v>
      </c>
      <c r="AA25" s="6">
        <v>0</v>
      </c>
      <c r="AB25" s="6"/>
      <c r="AC25" s="6">
        <v>0</v>
      </c>
      <c r="AD25" s="6">
        <v>0</v>
      </c>
      <c r="AF25" s="6">
        <v>0</v>
      </c>
      <c r="AG25" s="6">
        <v>1</v>
      </c>
      <c r="AH25" s="6">
        <v>0</v>
      </c>
      <c r="AI25" s="6"/>
      <c r="AJ25" s="6">
        <v>0</v>
      </c>
      <c r="AK25" s="6">
        <f t="shared" si="3"/>
        <v>1</v>
      </c>
    </row>
    <row r="26" spans="2:37">
      <c r="B26" s="322">
        <v>37834</v>
      </c>
      <c r="C26" s="90"/>
      <c r="D26" s="6">
        <v>0.63183217136936598</v>
      </c>
      <c r="E26" s="6">
        <v>0</v>
      </c>
      <c r="F26" s="6">
        <v>0.36816782863063385</v>
      </c>
      <c r="G26" s="6"/>
      <c r="H26" s="6"/>
      <c r="I26" s="6">
        <f t="shared" si="0"/>
        <v>0.99999999999999978</v>
      </c>
      <c r="K26" s="6">
        <v>0</v>
      </c>
      <c r="L26" s="6">
        <v>0</v>
      </c>
      <c r="M26" s="6">
        <v>1</v>
      </c>
      <c r="N26" s="6"/>
      <c r="O26" s="6">
        <v>0</v>
      </c>
      <c r="P26" s="6">
        <f t="shared" si="1"/>
        <v>1</v>
      </c>
      <c r="R26" s="6">
        <v>0</v>
      </c>
      <c r="S26" s="6">
        <v>0</v>
      </c>
      <c r="T26" s="6">
        <v>0</v>
      </c>
      <c r="U26" s="6"/>
      <c r="V26" s="6">
        <v>0</v>
      </c>
      <c r="W26" s="6">
        <f t="shared" si="2"/>
        <v>0</v>
      </c>
      <c r="Y26" s="6">
        <v>0</v>
      </c>
      <c r="Z26" s="6">
        <v>0</v>
      </c>
      <c r="AA26" s="6">
        <v>0</v>
      </c>
      <c r="AB26" s="6"/>
      <c r="AC26" s="6">
        <v>0</v>
      </c>
      <c r="AD26" s="6">
        <v>0</v>
      </c>
      <c r="AF26" s="6">
        <v>0</v>
      </c>
      <c r="AG26" s="6">
        <v>1</v>
      </c>
      <c r="AH26" s="6">
        <v>0</v>
      </c>
      <c r="AI26" s="6"/>
      <c r="AJ26" s="6">
        <v>0</v>
      </c>
      <c r="AK26" s="6">
        <f t="shared" si="3"/>
        <v>1</v>
      </c>
    </row>
    <row r="27" spans="2:37">
      <c r="B27" s="322">
        <v>37865</v>
      </c>
      <c r="C27" s="90"/>
      <c r="D27" s="6">
        <v>0.63507657092605607</v>
      </c>
      <c r="E27" s="6">
        <v>0</v>
      </c>
      <c r="F27" s="6">
        <v>0.36492342907394387</v>
      </c>
      <c r="G27" s="6"/>
      <c r="H27" s="6"/>
      <c r="I27" s="6">
        <f t="shared" si="0"/>
        <v>1</v>
      </c>
      <c r="K27" s="6">
        <v>0</v>
      </c>
      <c r="L27" s="6">
        <v>0</v>
      </c>
      <c r="M27" s="6">
        <v>1</v>
      </c>
      <c r="N27" s="6"/>
      <c r="O27" s="6">
        <v>0</v>
      </c>
      <c r="P27" s="6">
        <f t="shared" si="1"/>
        <v>1</v>
      </c>
      <c r="R27" s="6">
        <v>0</v>
      </c>
      <c r="S27" s="6">
        <v>0</v>
      </c>
      <c r="T27" s="6">
        <v>0</v>
      </c>
      <c r="U27" s="6"/>
      <c r="V27" s="6">
        <v>0</v>
      </c>
      <c r="W27" s="6">
        <f t="shared" si="2"/>
        <v>0</v>
      </c>
      <c r="Y27" s="6">
        <v>0</v>
      </c>
      <c r="Z27" s="6">
        <v>0</v>
      </c>
      <c r="AA27" s="6">
        <v>0</v>
      </c>
      <c r="AB27" s="6"/>
      <c r="AC27" s="6">
        <v>0</v>
      </c>
      <c r="AD27" s="6">
        <v>0</v>
      </c>
      <c r="AF27" s="6">
        <v>0</v>
      </c>
      <c r="AG27" s="6">
        <v>1</v>
      </c>
      <c r="AH27" s="6">
        <v>0</v>
      </c>
      <c r="AI27" s="6"/>
      <c r="AJ27" s="6">
        <v>0</v>
      </c>
      <c r="AK27" s="6">
        <f t="shared" si="3"/>
        <v>1</v>
      </c>
    </row>
    <row r="28" spans="2:37">
      <c r="B28" s="322">
        <v>37895</v>
      </c>
      <c r="C28" s="90"/>
      <c r="D28" s="6">
        <v>0.63402779555167987</v>
      </c>
      <c r="E28" s="6">
        <v>0</v>
      </c>
      <c r="F28" s="6">
        <v>0.36597220444832024</v>
      </c>
      <c r="G28" s="6"/>
      <c r="H28" s="6"/>
      <c r="I28" s="6">
        <f t="shared" si="0"/>
        <v>1</v>
      </c>
      <c r="K28" s="6">
        <v>0</v>
      </c>
      <c r="L28" s="6">
        <v>0</v>
      </c>
      <c r="M28" s="6">
        <v>1</v>
      </c>
      <c r="N28" s="6"/>
      <c r="O28" s="6">
        <v>0</v>
      </c>
      <c r="P28" s="6">
        <f t="shared" si="1"/>
        <v>1</v>
      </c>
      <c r="R28" s="6">
        <v>0</v>
      </c>
      <c r="S28" s="6">
        <v>0</v>
      </c>
      <c r="T28" s="6">
        <v>0</v>
      </c>
      <c r="U28" s="6"/>
      <c r="V28" s="6">
        <v>0</v>
      </c>
      <c r="W28" s="6">
        <f t="shared" si="2"/>
        <v>0</v>
      </c>
      <c r="Y28" s="6">
        <v>0</v>
      </c>
      <c r="Z28" s="6">
        <v>0</v>
      </c>
      <c r="AA28" s="6">
        <v>0</v>
      </c>
      <c r="AB28" s="6"/>
      <c r="AC28" s="6">
        <v>0</v>
      </c>
      <c r="AD28" s="6">
        <v>0</v>
      </c>
      <c r="AF28" s="6">
        <v>0</v>
      </c>
      <c r="AG28" s="6">
        <v>1</v>
      </c>
      <c r="AH28" s="6">
        <v>0</v>
      </c>
      <c r="AI28" s="6"/>
      <c r="AJ28" s="6">
        <v>0</v>
      </c>
      <c r="AK28" s="6">
        <f t="shared" si="3"/>
        <v>1</v>
      </c>
    </row>
    <row r="29" spans="2:37">
      <c r="B29" s="322">
        <v>37926</v>
      </c>
      <c r="C29" s="90"/>
      <c r="D29" s="6">
        <v>0.54244160821024046</v>
      </c>
      <c r="E29" s="6">
        <v>0</v>
      </c>
      <c r="F29" s="6">
        <v>0.45755839178975932</v>
      </c>
      <c r="G29" s="6"/>
      <c r="H29" s="6"/>
      <c r="I29" s="6">
        <f t="shared" si="0"/>
        <v>0.99999999999999978</v>
      </c>
      <c r="K29" s="6">
        <v>0</v>
      </c>
      <c r="L29" s="6">
        <v>0</v>
      </c>
      <c r="M29" s="6">
        <v>1</v>
      </c>
      <c r="N29" s="6"/>
      <c r="O29" s="6">
        <v>0</v>
      </c>
      <c r="P29" s="6">
        <f t="shared" si="1"/>
        <v>1</v>
      </c>
      <c r="R29" s="6">
        <v>0</v>
      </c>
      <c r="S29" s="6">
        <v>0</v>
      </c>
      <c r="T29" s="6">
        <v>0</v>
      </c>
      <c r="U29" s="6"/>
      <c r="V29" s="6">
        <v>0</v>
      </c>
      <c r="W29" s="6">
        <f t="shared" si="2"/>
        <v>0</v>
      </c>
      <c r="Y29" s="6">
        <v>0</v>
      </c>
      <c r="Z29" s="6">
        <v>0</v>
      </c>
      <c r="AA29" s="6">
        <v>0</v>
      </c>
      <c r="AB29" s="6"/>
      <c r="AC29" s="6">
        <v>0</v>
      </c>
      <c r="AD29" s="6">
        <v>0</v>
      </c>
      <c r="AF29" s="6">
        <v>0</v>
      </c>
      <c r="AG29" s="6">
        <v>1</v>
      </c>
      <c r="AH29" s="6">
        <v>0</v>
      </c>
      <c r="AI29" s="6"/>
      <c r="AJ29" s="6">
        <v>0</v>
      </c>
      <c r="AK29" s="6">
        <f t="shared" si="3"/>
        <v>1</v>
      </c>
    </row>
    <row r="30" spans="2:37">
      <c r="B30" s="322">
        <v>37956</v>
      </c>
      <c r="C30" s="90"/>
      <c r="D30" s="6">
        <v>0.52791683665076838</v>
      </c>
      <c r="E30" s="6">
        <v>0</v>
      </c>
      <c r="F30" s="6">
        <v>0.47208316334923173</v>
      </c>
      <c r="G30" s="6"/>
      <c r="H30" s="6"/>
      <c r="I30" s="6">
        <f t="shared" si="0"/>
        <v>1</v>
      </c>
      <c r="K30" s="6">
        <v>0</v>
      </c>
      <c r="L30" s="6">
        <v>0</v>
      </c>
      <c r="M30" s="6">
        <v>1</v>
      </c>
      <c r="N30" s="6"/>
      <c r="O30" s="6">
        <v>0</v>
      </c>
      <c r="P30" s="6">
        <f t="shared" si="1"/>
        <v>1</v>
      </c>
      <c r="R30" s="6">
        <v>0</v>
      </c>
      <c r="S30" s="6">
        <v>0</v>
      </c>
      <c r="T30" s="6">
        <v>0</v>
      </c>
      <c r="U30" s="6"/>
      <c r="V30" s="6">
        <v>0</v>
      </c>
      <c r="W30" s="6">
        <f t="shared" si="2"/>
        <v>0</v>
      </c>
      <c r="Y30" s="6">
        <v>0</v>
      </c>
      <c r="Z30" s="6">
        <v>0</v>
      </c>
      <c r="AA30" s="6">
        <v>0</v>
      </c>
      <c r="AB30" s="6"/>
      <c r="AC30" s="6">
        <v>0</v>
      </c>
      <c r="AD30" s="6">
        <v>0</v>
      </c>
      <c r="AF30" s="6">
        <v>0</v>
      </c>
      <c r="AG30" s="6">
        <v>1</v>
      </c>
      <c r="AH30" s="6">
        <v>0</v>
      </c>
      <c r="AI30" s="6"/>
      <c r="AJ30" s="6">
        <v>0</v>
      </c>
      <c r="AK30" s="6">
        <f t="shared" si="3"/>
        <v>1</v>
      </c>
    </row>
    <row r="31" spans="2:37">
      <c r="B31" s="322">
        <v>37987</v>
      </c>
      <c r="C31" s="90"/>
      <c r="D31" s="6">
        <v>0.52065518777741848</v>
      </c>
      <c r="E31" s="6">
        <v>0</v>
      </c>
      <c r="F31" s="6">
        <v>0.47934481222258152</v>
      </c>
      <c r="G31" s="6"/>
      <c r="H31" s="6"/>
      <c r="I31" s="6">
        <f t="shared" si="0"/>
        <v>1</v>
      </c>
      <c r="K31" s="6">
        <v>0</v>
      </c>
      <c r="L31" s="6">
        <v>0</v>
      </c>
      <c r="M31" s="6">
        <v>1</v>
      </c>
      <c r="N31" s="6"/>
      <c r="O31" s="6">
        <v>0</v>
      </c>
      <c r="P31" s="6">
        <f t="shared" si="1"/>
        <v>1</v>
      </c>
      <c r="R31" s="6">
        <v>0</v>
      </c>
      <c r="S31" s="6">
        <v>0</v>
      </c>
      <c r="T31" s="6">
        <v>0</v>
      </c>
      <c r="U31" s="6"/>
      <c r="V31" s="6">
        <v>0</v>
      </c>
      <c r="W31" s="6">
        <f t="shared" si="2"/>
        <v>0</v>
      </c>
      <c r="Y31" s="6">
        <v>0</v>
      </c>
      <c r="Z31" s="6">
        <v>0</v>
      </c>
      <c r="AA31" s="6">
        <v>0</v>
      </c>
      <c r="AB31" s="6"/>
      <c r="AC31" s="6">
        <v>0</v>
      </c>
      <c r="AD31" s="6">
        <v>0</v>
      </c>
      <c r="AF31" s="6">
        <v>0</v>
      </c>
      <c r="AG31" s="6">
        <v>1</v>
      </c>
      <c r="AH31" s="6">
        <v>0</v>
      </c>
      <c r="AI31" s="6"/>
      <c r="AJ31" s="6">
        <v>0</v>
      </c>
      <c r="AK31" s="6">
        <f t="shared" si="3"/>
        <v>1</v>
      </c>
    </row>
    <row r="32" spans="2:37">
      <c r="B32" s="322">
        <v>38018</v>
      </c>
      <c r="C32" s="90"/>
      <c r="D32" s="6">
        <v>0.52515345155861959</v>
      </c>
      <c r="E32" s="6">
        <v>0</v>
      </c>
      <c r="F32" s="6">
        <v>0.47484654844138047</v>
      </c>
      <c r="G32" s="6"/>
      <c r="H32" s="6"/>
      <c r="I32" s="6">
        <f t="shared" si="0"/>
        <v>1</v>
      </c>
      <c r="K32" s="6">
        <v>0</v>
      </c>
      <c r="L32" s="6">
        <v>0</v>
      </c>
      <c r="M32" s="6">
        <v>1</v>
      </c>
      <c r="N32" s="6"/>
      <c r="O32" s="6">
        <v>0</v>
      </c>
      <c r="P32" s="6">
        <f t="shared" si="1"/>
        <v>1</v>
      </c>
      <c r="R32" s="6">
        <v>0</v>
      </c>
      <c r="S32" s="6">
        <v>0</v>
      </c>
      <c r="T32" s="6">
        <v>0</v>
      </c>
      <c r="U32" s="6"/>
      <c r="V32" s="6">
        <v>0</v>
      </c>
      <c r="W32" s="6">
        <f t="shared" si="2"/>
        <v>0</v>
      </c>
      <c r="Y32" s="6">
        <v>0</v>
      </c>
      <c r="Z32" s="6">
        <v>0</v>
      </c>
      <c r="AA32" s="6">
        <v>0</v>
      </c>
      <c r="AB32" s="6"/>
      <c r="AC32" s="6">
        <v>0</v>
      </c>
      <c r="AD32" s="6">
        <v>0</v>
      </c>
      <c r="AF32" s="6">
        <v>0</v>
      </c>
      <c r="AG32" s="6">
        <v>1</v>
      </c>
      <c r="AH32" s="6">
        <v>0</v>
      </c>
      <c r="AI32" s="6"/>
      <c r="AJ32" s="6">
        <v>0</v>
      </c>
      <c r="AK32" s="6">
        <f t="shared" si="3"/>
        <v>1</v>
      </c>
    </row>
    <row r="33" spans="2:37">
      <c r="B33" s="322">
        <v>38047</v>
      </c>
      <c r="C33" s="90"/>
      <c r="D33" s="6">
        <v>0.51600494257215168</v>
      </c>
      <c r="E33" s="6">
        <v>0</v>
      </c>
      <c r="F33" s="6">
        <v>0.48399505742784849</v>
      </c>
      <c r="G33" s="6"/>
      <c r="H33" s="6"/>
      <c r="I33" s="6">
        <f t="shared" si="0"/>
        <v>1.0000000000000002</v>
      </c>
      <c r="K33" s="6">
        <v>0</v>
      </c>
      <c r="L33" s="6">
        <v>0</v>
      </c>
      <c r="M33" s="6">
        <v>1</v>
      </c>
      <c r="N33" s="6"/>
      <c r="O33" s="6">
        <v>0</v>
      </c>
      <c r="P33" s="6">
        <f t="shared" si="1"/>
        <v>1</v>
      </c>
      <c r="R33" s="6">
        <v>0</v>
      </c>
      <c r="S33" s="6">
        <v>0</v>
      </c>
      <c r="T33" s="6">
        <v>0</v>
      </c>
      <c r="U33" s="6"/>
      <c r="V33" s="6">
        <v>0</v>
      </c>
      <c r="W33" s="6">
        <f t="shared" si="2"/>
        <v>0</v>
      </c>
      <c r="Y33" s="6">
        <v>0</v>
      </c>
      <c r="Z33" s="6">
        <v>0</v>
      </c>
      <c r="AA33" s="6">
        <v>0</v>
      </c>
      <c r="AB33" s="6"/>
      <c r="AC33" s="6">
        <v>0</v>
      </c>
      <c r="AD33" s="6">
        <v>0</v>
      </c>
      <c r="AF33" s="6">
        <v>0</v>
      </c>
      <c r="AG33" s="6">
        <v>1</v>
      </c>
      <c r="AH33" s="6">
        <v>0</v>
      </c>
      <c r="AI33" s="6"/>
      <c r="AJ33" s="6">
        <v>0</v>
      </c>
      <c r="AK33" s="6">
        <f t="shared" si="3"/>
        <v>1</v>
      </c>
    </row>
    <row r="34" spans="2:37">
      <c r="B34" s="322">
        <v>38078</v>
      </c>
      <c r="C34" s="90"/>
      <c r="D34" s="6">
        <v>0.51298341219165211</v>
      </c>
      <c r="E34" s="6">
        <v>0</v>
      </c>
      <c r="F34" s="6">
        <v>0.48701658780834783</v>
      </c>
      <c r="G34" s="6"/>
      <c r="H34" s="6"/>
      <c r="I34" s="6">
        <f t="shared" si="0"/>
        <v>1</v>
      </c>
      <c r="K34" s="6">
        <v>0</v>
      </c>
      <c r="L34" s="6">
        <v>0</v>
      </c>
      <c r="M34" s="6">
        <v>1</v>
      </c>
      <c r="N34" s="6"/>
      <c r="O34" s="6">
        <v>0</v>
      </c>
      <c r="P34" s="6">
        <f t="shared" si="1"/>
        <v>1</v>
      </c>
      <c r="R34" s="6">
        <v>0</v>
      </c>
      <c r="S34" s="6">
        <v>0</v>
      </c>
      <c r="T34" s="6">
        <v>0</v>
      </c>
      <c r="U34" s="6"/>
      <c r="V34" s="6">
        <v>0</v>
      </c>
      <c r="W34" s="6">
        <f t="shared" si="2"/>
        <v>0</v>
      </c>
      <c r="Y34" s="6">
        <v>0</v>
      </c>
      <c r="Z34" s="6">
        <v>0</v>
      </c>
      <c r="AA34" s="6">
        <v>0</v>
      </c>
      <c r="AB34" s="6"/>
      <c r="AC34" s="6">
        <v>0</v>
      </c>
      <c r="AD34" s="6">
        <v>0</v>
      </c>
      <c r="AF34" s="6">
        <v>0</v>
      </c>
      <c r="AG34" s="6">
        <v>1</v>
      </c>
      <c r="AH34" s="6">
        <v>0</v>
      </c>
      <c r="AI34" s="6"/>
      <c r="AJ34" s="6">
        <v>0</v>
      </c>
      <c r="AK34" s="6">
        <f t="shared" si="3"/>
        <v>1</v>
      </c>
    </row>
    <row r="35" spans="2:37">
      <c r="B35" s="322">
        <v>38108</v>
      </c>
      <c r="C35" s="90"/>
      <c r="D35" s="6">
        <v>0.51274557010895327</v>
      </c>
      <c r="E35" s="6">
        <v>0</v>
      </c>
      <c r="F35" s="6">
        <v>0.48725442989104661</v>
      </c>
      <c r="G35" s="6"/>
      <c r="H35" s="6"/>
      <c r="I35" s="6">
        <f t="shared" si="0"/>
        <v>0.99999999999999989</v>
      </c>
      <c r="K35" s="6">
        <v>0</v>
      </c>
      <c r="L35" s="6">
        <v>0</v>
      </c>
      <c r="M35" s="6">
        <v>1</v>
      </c>
      <c r="N35" s="6"/>
      <c r="O35" s="6">
        <v>0</v>
      </c>
      <c r="P35" s="6">
        <f t="shared" si="1"/>
        <v>1</v>
      </c>
      <c r="R35" s="6">
        <v>0</v>
      </c>
      <c r="S35" s="6">
        <v>0</v>
      </c>
      <c r="T35" s="6">
        <v>0</v>
      </c>
      <c r="U35" s="6"/>
      <c r="V35" s="6">
        <v>0</v>
      </c>
      <c r="W35" s="6">
        <f t="shared" si="2"/>
        <v>0</v>
      </c>
      <c r="Y35" s="6">
        <v>0</v>
      </c>
      <c r="Z35" s="6">
        <v>0</v>
      </c>
      <c r="AA35" s="6">
        <v>0</v>
      </c>
      <c r="AB35" s="6"/>
      <c r="AC35" s="6">
        <v>0</v>
      </c>
      <c r="AD35" s="6">
        <v>0</v>
      </c>
      <c r="AF35" s="6">
        <v>0</v>
      </c>
      <c r="AG35" s="6">
        <v>1</v>
      </c>
      <c r="AH35" s="6">
        <v>0</v>
      </c>
      <c r="AI35" s="6"/>
      <c r="AJ35" s="6">
        <v>0</v>
      </c>
      <c r="AK35" s="6">
        <f t="shared" si="3"/>
        <v>1</v>
      </c>
    </row>
    <row r="36" spans="2:37">
      <c r="B36" s="322">
        <v>38139</v>
      </c>
      <c r="C36" s="90"/>
      <c r="D36" s="6">
        <v>0.48101430912001775</v>
      </c>
      <c r="E36" s="6">
        <v>0</v>
      </c>
      <c r="F36" s="6">
        <v>0.51898569087998225</v>
      </c>
      <c r="G36" s="6"/>
      <c r="H36" s="6"/>
      <c r="I36" s="6">
        <f t="shared" si="0"/>
        <v>1</v>
      </c>
      <c r="K36" s="6">
        <v>0</v>
      </c>
      <c r="L36" s="6">
        <v>0</v>
      </c>
      <c r="M36" s="6">
        <v>1</v>
      </c>
      <c r="N36" s="6"/>
      <c r="O36" s="6">
        <v>0</v>
      </c>
      <c r="P36" s="6">
        <f t="shared" si="1"/>
        <v>1</v>
      </c>
      <c r="R36" s="6">
        <v>0</v>
      </c>
      <c r="S36" s="6">
        <v>0</v>
      </c>
      <c r="T36" s="6">
        <v>0</v>
      </c>
      <c r="U36" s="6"/>
      <c r="V36" s="6">
        <v>0</v>
      </c>
      <c r="W36" s="6">
        <f t="shared" si="2"/>
        <v>0</v>
      </c>
      <c r="Y36" s="6">
        <v>0</v>
      </c>
      <c r="Z36" s="6">
        <v>0</v>
      </c>
      <c r="AA36" s="6">
        <v>0</v>
      </c>
      <c r="AB36" s="6"/>
      <c r="AC36" s="6">
        <v>0</v>
      </c>
      <c r="AD36" s="6">
        <v>0</v>
      </c>
      <c r="AF36" s="6">
        <v>0</v>
      </c>
      <c r="AG36" s="6">
        <v>1</v>
      </c>
      <c r="AH36" s="6">
        <v>0</v>
      </c>
      <c r="AI36" s="6"/>
      <c r="AJ36" s="6">
        <v>0</v>
      </c>
      <c r="AK36" s="6">
        <f t="shared" si="3"/>
        <v>1</v>
      </c>
    </row>
    <row r="37" spans="2:37">
      <c r="B37" s="322">
        <v>38169</v>
      </c>
      <c r="C37" s="90"/>
      <c r="D37" s="6">
        <v>0.46792013468146787</v>
      </c>
      <c r="E37" s="6">
        <v>0</v>
      </c>
      <c r="F37" s="6">
        <v>0.53207986531853224</v>
      </c>
      <c r="G37" s="6"/>
      <c r="H37" s="6"/>
      <c r="I37" s="6">
        <f t="shared" si="0"/>
        <v>1</v>
      </c>
      <c r="K37" s="6">
        <v>0</v>
      </c>
      <c r="L37" s="6">
        <v>0</v>
      </c>
      <c r="M37" s="6">
        <v>1</v>
      </c>
      <c r="N37" s="6"/>
      <c r="O37" s="6">
        <v>0</v>
      </c>
      <c r="P37" s="6">
        <f t="shared" si="1"/>
        <v>1</v>
      </c>
      <c r="R37" s="6">
        <v>0</v>
      </c>
      <c r="S37" s="6">
        <v>0</v>
      </c>
      <c r="T37" s="6">
        <v>0</v>
      </c>
      <c r="U37" s="6"/>
      <c r="V37" s="6">
        <v>0</v>
      </c>
      <c r="W37" s="6">
        <f t="shared" si="2"/>
        <v>0</v>
      </c>
      <c r="Y37" s="6">
        <v>0</v>
      </c>
      <c r="Z37" s="6">
        <v>0</v>
      </c>
      <c r="AA37" s="6">
        <v>0</v>
      </c>
      <c r="AB37" s="6"/>
      <c r="AC37" s="6">
        <v>0</v>
      </c>
      <c r="AD37" s="6">
        <v>0</v>
      </c>
      <c r="AF37" s="6">
        <v>0</v>
      </c>
      <c r="AG37" s="6">
        <v>1</v>
      </c>
      <c r="AH37" s="6">
        <v>0</v>
      </c>
      <c r="AI37" s="6"/>
      <c r="AJ37" s="6">
        <v>0</v>
      </c>
      <c r="AK37" s="6">
        <f t="shared" si="3"/>
        <v>1</v>
      </c>
    </row>
    <row r="38" spans="2:37">
      <c r="B38" s="322">
        <v>38200</v>
      </c>
      <c r="C38" s="90"/>
      <c r="D38" s="6">
        <v>0.4702990777003716</v>
      </c>
      <c r="E38" s="6">
        <v>0</v>
      </c>
      <c r="F38" s="6">
        <v>0.5297009222996284</v>
      </c>
      <c r="G38" s="6"/>
      <c r="H38" s="6"/>
      <c r="I38" s="6">
        <f t="shared" si="0"/>
        <v>1</v>
      </c>
      <c r="K38" s="6">
        <v>0</v>
      </c>
      <c r="L38" s="6">
        <v>0</v>
      </c>
      <c r="M38" s="6">
        <v>1</v>
      </c>
      <c r="N38" s="6"/>
      <c r="O38" s="6">
        <v>0</v>
      </c>
      <c r="P38" s="6">
        <f t="shared" si="1"/>
        <v>1</v>
      </c>
      <c r="R38" s="6">
        <v>0</v>
      </c>
      <c r="S38" s="6">
        <v>0</v>
      </c>
      <c r="T38" s="6">
        <v>0</v>
      </c>
      <c r="U38" s="6"/>
      <c r="V38" s="6">
        <v>0</v>
      </c>
      <c r="W38" s="6">
        <f t="shared" si="2"/>
        <v>0</v>
      </c>
      <c r="Y38" s="6">
        <v>0</v>
      </c>
      <c r="Z38" s="6">
        <v>0</v>
      </c>
      <c r="AA38" s="6">
        <v>0</v>
      </c>
      <c r="AB38" s="6"/>
      <c r="AC38" s="6">
        <v>0</v>
      </c>
      <c r="AD38" s="6">
        <v>0</v>
      </c>
      <c r="AF38" s="6">
        <v>0</v>
      </c>
      <c r="AG38" s="6">
        <v>1</v>
      </c>
      <c r="AH38" s="6">
        <v>0</v>
      </c>
      <c r="AI38" s="6"/>
      <c r="AJ38" s="6">
        <v>0</v>
      </c>
      <c r="AK38" s="6">
        <f t="shared" si="3"/>
        <v>1</v>
      </c>
    </row>
    <row r="39" spans="2:37">
      <c r="B39" s="322">
        <v>38231</v>
      </c>
      <c r="C39" s="90"/>
      <c r="D39" s="6">
        <v>0.46517601717615459</v>
      </c>
      <c r="E39" s="6">
        <v>0</v>
      </c>
      <c r="F39" s="6">
        <v>0.53482398282384558</v>
      </c>
      <c r="G39" s="6"/>
      <c r="H39" s="6"/>
      <c r="I39" s="6">
        <f t="shared" si="0"/>
        <v>1.0000000000000002</v>
      </c>
      <c r="K39" s="6">
        <v>0</v>
      </c>
      <c r="L39" s="6">
        <v>0</v>
      </c>
      <c r="M39" s="6">
        <v>1</v>
      </c>
      <c r="N39" s="6"/>
      <c r="O39" s="6">
        <v>0</v>
      </c>
      <c r="P39" s="6">
        <f t="shared" si="1"/>
        <v>1</v>
      </c>
      <c r="R39" s="6">
        <v>0</v>
      </c>
      <c r="S39" s="6">
        <v>0</v>
      </c>
      <c r="T39" s="6">
        <v>0</v>
      </c>
      <c r="U39" s="6"/>
      <c r="V39" s="6">
        <v>0</v>
      </c>
      <c r="W39" s="6">
        <f t="shared" si="2"/>
        <v>0</v>
      </c>
      <c r="Y39" s="6">
        <v>0</v>
      </c>
      <c r="Z39" s="6">
        <v>0</v>
      </c>
      <c r="AA39" s="6">
        <v>0</v>
      </c>
      <c r="AB39" s="6"/>
      <c r="AC39" s="6">
        <v>0</v>
      </c>
      <c r="AD39" s="6">
        <v>0</v>
      </c>
      <c r="AF39" s="6">
        <v>0</v>
      </c>
      <c r="AG39" s="6">
        <v>1</v>
      </c>
      <c r="AH39" s="6">
        <v>0</v>
      </c>
      <c r="AI39" s="6"/>
      <c r="AJ39" s="6">
        <v>0</v>
      </c>
      <c r="AK39" s="6">
        <f t="shared" si="3"/>
        <v>1</v>
      </c>
    </row>
    <row r="40" spans="2:37">
      <c r="B40" s="322">
        <v>38261</v>
      </c>
      <c r="C40" s="90"/>
      <c r="D40" s="6">
        <v>0.46129775429589187</v>
      </c>
      <c r="E40" s="6">
        <v>0</v>
      </c>
      <c r="F40" s="6">
        <v>0.53870224570410807</v>
      </c>
      <c r="G40" s="6"/>
      <c r="H40" s="6"/>
      <c r="I40" s="6">
        <f t="shared" si="0"/>
        <v>1</v>
      </c>
      <c r="K40" s="6">
        <v>0</v>
      </c>
      <c r="L40" s="6">
        <v>0</v>
      </c>
      <c r="M40" s="6">
        <v>1</v>
      </c>
      <c r="N40" s="6"/>
      <c r="O40" s="6">
        <v>0</v>
      </c>
      <c r="P40" s="6">
        <f t="shared" si="1"/>
        <v>1</v>
      </c>
      <c r="R40" s="6">
        <v>0</v>
      </c>
      <c r="S40" s="6">
        <v>0</v>
      </c>
      <c r="T40" s="6">
        <v>0</v>
      </c>
      <c r="U40" s="6"/>
      <c r="V40" s="6">
        <v>0</v>
      </c>
      <c r="W40" s="6">
        <f t="shared" si="2"/>
        <v>0</v>
      </c>
      <c r="Y40" s="6">
        <v>0</v>
      </c>
      <c r="Z40" s="6">
        <v>0</v>
      </c>
      <c r="AA40" s="6">
        <v>0</v>
      </c>
      <c r="AB40" s="6"/>
      <c r="AC40" s="6">
        <v>0</v>
      </c>
      <c r="AD40" s="6">
        <v>0</v>
      </c>
      <c r="AF40" s="6">
        <v>0</v>
      </c>
      <c r="AG40" s="6">
        <v>1</v>
      </c>
      <c r="AH40" s="6">
        <v>0</v>
      </c>
      <c r="AI40" s="6"/>
      <c r="AJ40" s="6">
        <v>0</v>
      </c>
      <c r="AK40" s="6">
        <f t="shared" si="3"/>
        <v>1</v>
      </c>
    </row>
    <row r="41" spans="2:37">
      <c r="B41" s="322">
        <v>38292</v>
      </c>
      <c r="C41" s="90"/>
      <c r="D41" s="6">
        <v>0.44966654440653742</v>
      </c>
      <c r="E41" s="6">
        <v>0</v>
      </c>
      <c r="F41" s="6">
        <v>0.55033345559346247</v>
      </c>
      <c r="G41" s="6"/>
      <c r="H41" s="6"/>
      <c r="I41" s="6">
        <f t="shared" si="0"/>
        <v>0.99999999999999989</v>
      </c>
      <c r="K41" s="6">
        <v>0</v>
      </c>
      <c r="L41" s="6">
        <v>0</v>
      </c>
      <c r="M41" s="6">
        <v>1</v>
      </c>
      <c r="N41" s="6"/>
      <c r="O41" s="6">
        <v>0</v>
      </c>
      <c r="P41" s="6">
        <f t="shared" si="1"/>
        <v>1</v>
      </c>
      <c r="R41" s="6">
        <v>0</v>
      </c>
      <c r="S41" s="6">
        <v>0</v>
      </c>
      <c r="T41" s="6">
        <v>0</v>
      </c>
      <c r="U41" s="6"/>
      <c r="V41" s="6">
        <v>0</v>
      </c>
      <c r="W41" s="6">
        <f t="shared" si="2"/>
        <v>0</v>
      </c>
      <c r="Y41" s="6">
        <v>0</v>
      </c>
      <c r="Z41" s="6">
        <v>0</v>
      </c>
      <c r="AA41" s="6">
        <v>0</v>
      </c>
      <c r="AB41" s="6"/>
      <c r="AC41" s="6">
        <v>0</v>
      </c>
      <c r="AD41" s="6">
        <v>0</v>
      </c>
      <c r="AF41" s="6">
        <v>0</v>
      </c>
      <c r="AG41" s="6">
        <v>1</v>
      </c>
      <c r="AH41" s="6">
        <v>0</v>
      </c>
      <c r="AI41" s="6"/>
      <c r="AJ41" s="6">
        <v>0</v>
      </c>
      <c r="AK41" s="6">
        <f t="shared" si="3"/>
        <v>1</v>
      </c>
    </row>
    <row r="42" spans="2:37">
      <c r="B42" s="322">
        <v>38322</v>
      </c>
      <c r="C42" s="90"/>
      <c r="D42" s="6">
        <v>0.47521157999001729</v>
      </c>
      <c r="E42" s="6">
        <v>0</v>
      </c>
      <c r="F42" s="6">
        <v>0.52478842000998283</v>
      </c>
      <c r="G42" s="6"/>
      <c r="H42" s="6"/>
      <c r="I42" s="6">
        <f t="shared" si="0"/>
        <v>1</v>
      </c>
      <c r="K42" s="6">
        <v>0</v>
      </c>
      <c r="L42" s="6">
        <v>0</v>
      </c>
      <c r="M42" s="6">
        <v>1</v>
      </c>
      <c r="N42" s="6"/>
      <c r="O42" s="6">
        <v>0</v>
      </c>
      <c r="P42" s="6">
        <f t="shared" si="1"/>
        <v>1</v>
      </c>
      <c r="R42" s="6">
        <v>0</v>
      </c>
      <c r="S42" s="6">
        <v>0</v>
      </c>
      <c r="T42" s="6">
        <v>0</v>
      </c>
      <c r="U42" s="6"/>
      <c r="V42" s="6">
        <v>0</v>
      </c>
      <c r="W42" s="6">
        <f t="shared" si="2"/>
        <v>0</v>
      </c>
      <c r="Y42" s="6">
        <v>0</v>
      </c>
      <c r="Z42" s="6">
        <v>0</v>
      </c>
      <c r="AA42" s="6">
        <v>0</v>
      </c>
      <c r="AB42" s="6"/>
      <c r="AC42" s="6">
        <v>0</v>
      </c>
      <c r="AD42" s="6">
        <v>0</v>
      </c>
      <c r="AF42" s="6">
        <v>0</v>
      </c>
      <c r="AG42" s="6">
        <v>1</v>
      </c>
      <c r="AH42" s="6">
        <v>0</v>
      </c>
      <c r="AI42" s="6"/>
      <c r="AJ42" s="6">
        <v>0</v>
      </c>
      <c r="AK42" s="6">
        <f t="shared" si="3"/>
        <v>1</v>
      </c>
    </row>
    <row r="43" spans="2:37">
      <c r="B43" s="322">
        <v>38353</v>
      </c>
      <c r="C43" s="90"/>
      <c r="D43" s="6">
        <v>0.48207804539730281</v>
      </c>
      <c r="E43" s="6">
        <v>0</v>
      </c>
      <c r="F43" s="6">
        <v>0.5179219546026973</v>
      </c>
      <c r="G43" s="6"/>
      <c r="H43" s="6"/>
      <c r="I43" s="6">
        <f t="shared" si="0"/>
        <v>1</v>
      </c>
      <c r="K43" s="6">
        <v>0</v>
      </c>
      <c r="L43" s="6">
        <v>0</v>
      </c>
      <c r="M43" s="6">
        <v>1</v>
      </c>
      <c r="N43" s="6"/>
      <c r="O43" s="6">
        <v>0</v>
      </c>
      <c r="P43" s="6">
        <f t="shared" si="1"/>
        <v>1</v>
      </c>
      <c r="R43" s="6">
        <v>0</v>
      </c>
      <c r="S43" s="6">
        <v>0</v>
      </c>
      <c r="T43" s="6">
        <v>0</v>
      </c>
      <c r="U43" s="6"/>
      <c r="V43" s="6">
        <v>0</v>
      </c>
      <c r="W43" s="6">
        <f t="shared" si="2"/>
        <v>0</v>
      </c>
      <c r="Y43" s="6">
        <v>0</v>
      </c>
      <c r="Z43" s="6">
        <v>0</v>
      </c>
      <c r="AA43" s="6">
        <v>0</v>
      </c>
      <c r="AB43" s="6"/>
      <c r="AC43" s="6">
        <v>0</v>
      </c>
      <c r="AD43" s="6">
        <v>0</v>
      </c>
      <c r="AF43" s="6">
        <v>0</v>
      </c>
      <c r="AG43" s="6">
        <v>1</v>
      </c>
      <c r="AH43" s="6">
        <v>0</v>
      </c>
      <c r="AI43" s="6"/>
      <c r="AJ43" s="6">
        <v>0</v>
      </c>
      <c r="AK43" s="6">
        <f t="shared" si="3"/>
        <v>1</v>
      </c>
    </row>
    <row r="44" spans="2:37">
      <c r="B44" s="322">
        <v>38384</v>
      </c>
      <c r="C44" s="90"/>
      <c r="D44" s="6">
        <v>0.4814443592740012</v>
      </c>
      <c r="E44" s="6">
        <v>0</v>
      </c>
      <c r="F44" s="6">
        <v>0.51855564072599891</v>
      </c>
      <c r="G44" s="6"/>
      <c r="H44" s="6"/>
      <c r="I44" s="6">
        <f t="shared" si="0"/>
        <v>1</v>
      </c>
      <c r="K44" s="6">
        <v>0</v>
      </c>
      <c r="L44" s="6">
        <v>0</v>
      </c>
      <c r="M44" s="6">
        <v>1</v>
      </c>
      <c r="N44" s="6"/>
      <c r="O44" s="6">
        <v>0</v>
      </c>
      <c r="P44" s="6">
        <f t="shared" si="1"/>
        <v>1</v>
      </c>
      <c r="R44" s="6">
        <v>0</v>
      </c>
      <c r="S44" s="6">
        <v>0</v>
      </c>
      <c r="T44" s="6">
        <v>0</v>
      </c>
      <c r="U44" s="6"/>
      <c r="V44" s="6">
        <v>0</v>
      </c>
      <c r="W44" s="6">
        <f t="shared" si="2"/>
        <v>0</v>
      </c>
      <c r="Y44" s="6">
        <v>0</v>
      </c>
      <c r="Z44" s="6">
        <v>0</v>
      </c>
      <c r="AA44" s="6">
        <v>0</v>
      </c>
      <c r="AB44" s="6"/>
      <c r="AC44" s="6">
        <v>0</v>
      </c>
      <c r="AD44" s="6">
        <v>0</v>
      </c>
      <c r="AF44" s="6">
        <v>0</v>
      </c>
      <c r="AG44" s="6">
        <v>1</v>
      </c>
      <c r="AH44" s="6">
        <v>0</v>
      </c>
      <c r="AI44" s="6"/>
      <c r="AJ44" s="6">
        <v>0</v>
      </c>
      <c r="AK44" s="6">
        <f t="shared" si="3"/>
        <v>1</v>
      </c>
    </row>
    <row r="45" spans="2:37">
      <c r="B45" s="322">
        <v>38412</v>
      </c>
      <c r="C45" s="90"/>
      <c r="D45" s="6">
        <v>0.47008508372153252</v>
      </c>
      <c r="E45" s="6">
        <v>0</v>
      </c>
      <c r="F45" s="6">
        <v>0.52991491627846754</v>
      </c>
      <c r="G45" s="6"/>
      <c r="H45" s="6"/>
      <c r="I45" s="6">
        <f t="shared" si="0"/>
        <v>1</v>
      </c>
      <c r="K45" s="6">
        <v>0</v>
      </c>
      <c r="L45" s="6">
        <v>0</v>
      </c>
      <c r="M45" s="6">
        <v>1</v>
      </c>
      <c r="N45" s="6"/>
      <c r="O45" s="6">
        <v>0</v>
      </c>
      <c r="P45" s="6">
        <f t="shared" si="1"/>
        <v>1</v>
      </c>
      <c r="R45" s="6">
        <v>0</v>
      </c>
      <c r="S45" s="6">
        <v>0</v>
      </c>
      <c r="T45" s="6">
        <v>0</v>
      </c>
      <c r="U45" s="6"/>
      <c r="V45" s="6">
        <v>0</v>
      </c>
      <c r="W45" s="6">
        <f t="shared" si="2"/>
        <v>0</v>
      </c>
      <c r="Y45" s="6">
        <v>0</v>
      </c>
      <c r="Z45" s="6">
        <v>0</v>
      </c>
      <c r="AA45" s="6">
        <v>0</v>
      </c>
      <c r="AB45" s="6"/>
      <c r="AC45" s="6">
        <v>0</v>
      </c>
      <c r="AD45" s="6">
        <v>0</v>
      </c>
      <c r="AF45" s="6">
        <v>0</v>
      </c>
      <c r="AG45" s="6">
        <v>1</v>
      </c>
      <c r="AH45" s="6">
        <v>0</v>
      </c>
      <c r="AI45" s="6"/>
      <c r="AJ45" s="6">
        <v>0</v>
      </c>
      <c r="AK45" s="6">
        <f t="shared" si="3"/>
        <v>1</v>
      </c>
    </row>
    <row r="46" spans="2:37">
      <c r="B46" s="322">
        <v>38443</v>
      </c>
      <c r="C46" s="90"/>
      <c r="D46" s="6">
        <v>0.46023475687394527</v>
      </c>
      <c r="E46" s="6">
        <v>0</v>
      </c>
      <c r="F46" s="6">
        <v>0.53976524312605467</v>
      </c>
      <c r="G46" s="6"/>
      <c r="H46" s="6"/>
      <c r="I46" s="6">
        <f t="shared" si="0"/>
        <v>1</v>
      </c>
      <c r="K46" s="6">
        <v>0</v>
      </c>
      <c r="L46" s="6">
        <v>0</v>
      </c>
      <c r="M46" s="6">
        <v>1</v>
      </c>
      <c r="N46" s="6"/>
      <c r="O46" s="6">
        <v>0</v>
      </c>
      <c r="P46" s="6">
        <f t="shared" si="1"/>
        <v>1</v>
      </c>
      <c r="R46" s="6">
        <v>0</v>
      </c>
      <c r="S46" s="6">
        <v>0</v>
      </c>
      <c r="T46" s="6">
        <v>0</v>
      </c>
      <c r="U46" s="6"/>
      <c r="V46" s="6">
        <v>0</v>
      </c>
      <c r="W46" s="6">
        <f t="shared" si="2"/>
        <v>0</v>
      </c>
      <c r="Y46" s="6">
        <v>0</v>
      </c>
      <c r="Z46" s="6">
        <v>0</v>
      </c>
      <c r="AA46" s="6">
        <v>0</v>
      </c>
      <c r="AB46" s="6"/>
      <c r="AC46" s="6">
        <v>0</v>
      </c>
      <c r="AD46" s="6">
        <v>0</v>
      </c>
      <c r="AF46" s="6">
        <v>0</v>
      </c>
      <c r="AG46" s="6">
        <v>1</v>
      </c>
      <c r="AH46" s="6">
        <v>0</v>
      </c>
      <c r="AI46" s="6"/>
      <c r="AJ46" s="6">
        <v>0</v>
      </c>
      <c r="AK46" s="6">
        <f t="shared" si="3"/>
        <v>1</v>
      </c>
    </row>
    <row r="47" spans="2:37">
      <c r="B47" s="322">
        <v>38473</v>
      </c>
      <c r="C47" s="90"/>
      <c r="D47" s="6">
        <v>0.43598049898800934</v>
      </c>
      <c r="E47" s="6">
        <v>0</v>
      </c>
      <c r="F47" s="6">
        <v>0.56401950101199083</v>
      </c>
      <c r="G47" s="6"/>
      <c r="H47" s="6"/>
      <c r="I47" s="6">
        <f t="shared" si="0"/>
        <v>1.0000000000000002</v>
      </c>
      <c r="K47" s="6">
        <v>0</v>
      </c>
      <c r="L47" s="6">
        <v>0</v>
      </c>
      <c r="M47" s="6">
        <v>1</v>
      </c>
      <c r="N47" s="6"/>
      <c r="O47" s="6">
        <v>0</v>
      </c>
      <c r="P47" s="6">
        <f t="shared" si="1"/>
        <v>1</v>
      </c>
      <c r="R47" s="6">
        <v>0</v>
      </c>
      <c r="S47" s="6">
        <v>0</v>
      </c>
      <c r="T47" s="6">
        <v>0</v>
      </c>
      <c r="U47" s="6"/>
      <c r="V47" s="6">
        <v>0</v>
      </c>
      <c r="W47" s="6">
        <f t="shared" si="2"/>
        <v>0</v>
      </c>
      <c r="Y47" s="6">
        <v>0</v>
      </c>
      <c r="Z47" s="6">
        <v>0</v>
      </c>
      <c r="AA47" s="6">
        <v>0</v>
      </c>
      <c r="AB47" s="6"/>
      <c r="AC47" s="6">
        <v>0</v>
      </c>
      <c r="AD47" s="6">
        <v>0</v>
      </c>
      <c r="AF47" s="6">
        <v>0</v>
      </c>
      <c r="AG47" s="6">
        <v>1</v>
      </c>
      <c r="AH47" s="6">
        <v>0</v>
      </c>
      <c r="AI47" s="6"/>
      <c r="AJ47" s="6">
        <v>0</v>
      </c>
      <c r="AK47" s="6">
        <f t="shared" si="3"/>
        <v>1</v>
      </c>
    </row>
    <row r="48" spans="2:37">
      <c r="B48" s="322">
        <v>38504</v>
      </c>
      <c r="C48" s="90"/>
      <c r="D48" s="6">
        <v>0.43681386076858553</v>
      </c>
      <c r="E48" s="6">
        <v>0</v>
      </c>
      <c r="F48" s="6">
        <v>0.56318613923141447</v>
      </c>
      <c r="G48" s="6"/>
      <c r="H48" s="6"/>
      <c r="I48" s="6">
        <f t="shared" si="0"/>
        <v>1</v>
      </c>
      <c r="K48" s="6">
        <v>0</v>
      </c>
      <c r="L48" s="6">
        <v>0</v>
      </c>
      <c r="M48" s="6">
        <v>1</v>
      </c>
      <c r="N48" s="6"/>
      <c r="O48" s="6">
        <v>0</v>
      </c>
      <c r="P48" s="6">
        <f t="shared" si="1"/>
        <v>1</v>
      </c>
      <c r="R48" s="6">
        <v>0</v>
      </c>
      <c r="S48" s="6">
        <v>0</v>
      </c>
      <c r="T48" s="6">
        <v>0</v>
      </c>
      <c r="U48" s="6"/>
      <c r="V48" s="6">
        <v>0</v>
      </c>
      <c r="W48" s="6">
        <f t="shared" si="2"/>
        <v>0</v>
      </c>
      <c r="Y48" s="6">
        <v>0</v>
      </c>
      <c r="Z48" s="6">
        <v>0</v>
      </c>
      <c r="AA48" s="6">
        <v>0</v>
      </c>
      <c r="AB48" s="6"/>
      <c r="AC48" s="6">
        <v>0</v>
      </c>
      <c r="AD48" s="6">
        <v>0</v>
      </c>
      <c r="AF48" s="6">
        <v>0</v>
      </c>
      <c r="AG48" s="6">
        <v>1</v>
      </c>
      <c r="AH48" s="6">
        <v>0</v>
      </c>
      <c r="AI48" s="6"/>
      <c r="AJ48" s="6">
        <v>0</v>
      </c>
      <c r="AK48" s="6">
        <f t="shared" si="3"/>
        <v>1</v>
      </c>
    </row>
    <row r="49" spans="2:37">
      <c r="B49" s="322">
        <v>38534</v>
      </c>
      <c r="C49" s="90"/>
      <c r="D49" s="6">
        <v>0.4422089775366958</v>
      </c>
      <c r="E49" s="6">
        <v>0</v>
      </c>
      <c r="F49" s="6">
        <v>0.55779102246330414</v>
      </c>
      <c r="G49" s="6"/>
      <c r="H49" s="6"/>
      <c r="I49" s="6">
        <f t="shared" si="0"/>
        <v>1</v>
      </c>
      <c r="K49" s="6">
        <v>0</v>
      </c>
      <c r="L49" s="6">
        <v>0</v>
      </c>
      <c r="M49" s="6">
        <v>1</v>
      </c>
      <c r="N49" s="6"/>
      <c r="O49" s="6">
        <v>0</v>
      </c>
      <c r="P49" s="6">
        <f t="shared" si="1"/>
        <v>1</v>
      </c>
      <c r="R49" s="6">
        <v>0</v>
      </c>
      <c r="S49" s="6">
        <v>0</v>
      </c>
      <c r="T49" s="6">
        <v>0</v>
      </c>
      <c r="U49" s="6"/>
      <c r="V49" s="6">
        <v>0</v>
      </c>
      <c r="W49" s="6">
        <f t="shared" si="2"/>
        <v>0</v>
      </c>
      <c r="Y49" s="6">
        <v>0</v>
      </c>
      <c r="Z49" s="6">
        <v>0</v>
      </c>
      <c r="AA49" s="6">
        <v>0</v>
      </c>
      <c r="AB49" s="6"/>
      <c r="AC49" s="6">
        <v>0</v>
      </c>
      <c r="AD49" s="6">
        <v>0</v>
      </c>
      <c r="AF49" s="6">
        <v>0</v>
      </c>
      <c r="AG49" s="6">
        <v>1</v>
      </c>
      <c r="AH49" s="6">
        <v>0</v>
      </c>
      <c r="AI49" s="6"/>
      <c r="AJ49" s="6">
        <v>0</v>
      </c>
      <c r="AK49" s="6">
        <f t="shared" si="3"/>
        <v>1</v>
      </c>
    </row>
    <row r="50" spans="2:37">
      <c r="B50" s="322">
        <v>38565</v>
      </c>
      <c r="C50" s="90"/>
      <c r="D50" s="6">
        <v>0.43689929150723333</v>
      </c>
      <c r="E50" s="6">
        <v>0</v>
      </c>
      <c r="F50" s="6">
        <v>0.56310070849276661</v>
      </c>
      <c r="G50" s="6"/>
      <c r="H50" s="6"/>
      <c r="I50" s="6">
        <f t="shared" si="0"/>
        <v>1</v>
      </c>
      <c r="K50" s="6">
        <v>0</v>
      </c>
      <c r="L50" s="6">
        <v>0</v>
      </c>
      <c r="M50" s="6">
        <v>1</v>
      </c>
      <c r="N50" s="6"/>
      <c r="O50" s="6">
        <v>0</v>
      </c>
      <c r="P50" s="6">
        <f t="shared" si="1"/>
        <v>1</v>
      </c>
      <c r="R50" s="6">
        <v>0</v>
      </c>
      <c r="S50" s="6">
        <v>0</v>
      </c>
      <c r="T50" s="6">
        <v>0</v>
      </c>
      <c r="U50" s="6"/>
      <c r="V50" s="6">
        <v>0</v>
      </c>
      <c r="W50" s="6">
        <f t="shared" si="2"/>
        <v>0</v>
      </c>
      <c r="Y50" s="6">
        <v>0</v>
      </c>
      <c r="Z50" s="6">
        <v>0</v>
      </c>
      <c r="AA50" s="6">
        <v>0</v>
      </c>
      <c r="AB50" s="6"/>
      <c r="AC50" s="6">
        <v>0</v>
      </c>
      <c r="AD50" s="6">
        <v>0</v>
      </c>
      <c r="AF50" s="6">
        <v>0</v>
      </c>
      <c r="AG50" s="6">
        <v>1</v>
      </c>
      <c r="AH50" s="6">
        <v>0</v>
      </c>
      <c r="AI50" s="6"/>
      <c r="AJ50" s="6">
        <v>0</v>
      </c>
      <c r="AK50" s="6">
        <f t="shared" si="3"/>
        <v>1</v>
      </c>
    </row>
    <row r="51" spans="2:37">
      <c r="B51" s="322">
        <v>38596</v>
      </c>
      <c r="C51" s="90"/>
      <c r="D51" s="6">
        <v>0.44861209226166721</v>
      </c>
      <c r="E51" s="6">
        <v>0</v>
      </c>
      <c r="F51" s="6">
        <v>0.55138790773833279</v>
      </c>
      <c r="G51" s="6"/>
      <c r="H51" s="6"/>
      <c r="I51" s="6">
        <f t="shared" si="0"/>
        <v>1</v>
      </c>
      <c r="K51" s="6">
        <v>0</v>
      </c>
      <c r="L51" s="6">
        <v>0</v>
      </c>
      <c r="M51" s="6">
        <v>1</v>
      </c>
      <c r="N51" s="6"/>
      <c r="O51" s="6">
        <v>0</v>
      </c>
      <c r="P51" s="6">
        <f t="shared" si="1"/>
        <v>1</v>
      </c>
      <c r="R51" s="6">
        <v>0</v>
      </c>
      <c r="S51" s="6">
        <v>0</v>
      </c>
      <c r="T51" s="6">
        <v>0</v>
      </c>
      <c r="U51" s="6"/>
      <c r="V51" s="6">
        <v>0</v>
      </c>
      <c r="W51" s="6">
        <f t="shared" si="2"/>
        <v>0</v>
      </c>
      <c r="Y51" s="6">
        <v>0</v>
      </c>
      <c r="Z51" s="6">
        <v>0</v>
      </c>
      <c r="AA51" s="6">
        <v>0</v>
      </c>
      <c r="AB51" s="6"/>
      <c r="AC51" s="6">
        <v>0</v>
      </c>
      <c r="AD51" s="6">
        <v>0</v>
      </c>
      <c r="AF51" s="6">
        <v>0</v>
      </c>
      <c r="AG51" s="6">
        <v>1</v>
      </c>
      <c r="AH51" s="6">
        <v>0</v>
      </c>
      <c r="AI51" s="6"/>
      <c r="AJ51" s="6">
        <v>0</v>
      </c>
      <c r="AK51" s="6">
        <f t="shared" si="3"/>
        <v>1</v>
      </c>
    </row>
    <row r="52" spans="2:37">
      <c r="B52" s="322">
        <v>38626</v>
      </c>
      <c r="C52" s="90"/>
      <c r="D52" s="6">
        <v>0.45112430783665086</v>
      </c>
      <c r="E52" s="6">
        <v>0</v>
      </c>
      <c r="F52" s="6">
        <v>0.54887569216334897</v>
      </c>
      <c r="G52" s="6"/>
      <c r="H52" s="6"/>
      <c r="I52" s="6">
        <f t="shared" si="0"/>
        <v>0.99999999999999978</v>
      </c>
      <c r="K52" s="6">
        <v>0</v>
      </c>
      <c r="L52" s="6">
        <v>0</v>
      </c>
      <c r="M52" s="6">
        <v>1</v>
      </c>
      <c r="N52" s="6"/>
      <c r="O52" s="6">
        <v>0</v>
      </c>
      <c r="P52" s="6">
        <f t="shared" si="1"/>
        <v>1</v>
      </c>
      <c r="R52" s="6">
        <v>0</v>
      </c>
      <c r="S52" s="6">
        <v>0</v>
      </c>
      <c r="T52" s="6">
        <v>0</v>
      </c>
      <c r="U52" s="6"/>
      <c r="V52" s="6">
        <v>0</v>
      </c>
      <c r="W52" s="6">
        <f t="shared" si="2"/>
        <v>0</v>
      </c>
      <c r="Y52" s="6">
        <v>0</v>
      </c>
      <c r="Z52" s="6">
        <v>0</v>
      </c>
      <c r="AA52" s="6">
        <v>0</v>
      </c>
      <c r="AB52" s="6"/>
      <c r="AC52" s="6">
        <v>0</v>
      </c>
      <c r="AD52" s="6">
        <v>0</v>
      </c>
      <c r="AF52" s="6">
        <v>0</v>
      </c>
      <c r="AG52" s="6">
        <v>1</v>
      </c>
      <c r="AH52" s="6">
        <v>0</v>
      </c>
      <c r="AI52" s="6"/>
      <c r="AJ52" s="6">
        <v>0</v>
      </c>
      <c r="AK52" s="6">
        <f t="shared" si="3"/>
        <v>1</v>
      </c>
    </row>
    <row r="53" spans="2:37">
      <c r="B53" s="322">
        <v>38657</v>
      </c>
      <c r="C53" s="90"/>
      <c r="D53" s="6">
        <v>0.45148955601478602</v>
      </c>
      <c r="E53" s="6">
        <v>0</v>
      </c>
      <c r="F53" s="6">
        <v>0.54851044398521409</v>
      </c>
      <c r="G53" s="6"/>
      <c r="H53" s="6"/>
      <c r="I53" s="6">
        <f t="shared" si="0"/>
        <v>1</v>
      </c>
      <c r="K53" s="6">
        <v>0</v>
      </c>
      <c r="L53" s="6">
        <v>0</v>
      </c>
      <c r="M53" s="6">
        <v>1</v>
      </c>
      <c r="N53" s="6"/>
      <c r="O53" s="6">
        <v>0</v>
      </c>
      <c r="P53" s="6">
        <f t="shared" si="1"/>
        <v>1</v>
      </c>
      <c r="R53" s="6">
        <v>0</v>
      </c>
      <c r="S53" s="6">
        <v>0</v>
      </c>
      <c r="T53" s="6">
        <v>0</v>
      </c>
      <c r="U53" s="6"/>
      <c r="V53" s="6">
        <v>0</v>
      </c>
      <c r="W53" s="6">
        <f t="shared" si="2"/>
        <v>0</v>
      </c>
      <c r="Y53" s="6">
        <v>0</v>
      </c>
      <c r="Z53" s="6">
        <v>0</v>
      </c>
      <c r="AA53" s="6">
        <v>0</v>
      </c>
      <c r="AB53" s="6"/>
      <c r="AC53" s="6">
        <v>0</v>
      </c>
      <c r="AD53" s="6">
        <v>0</v>
      </c>
      <c r="AF53" s="6">
        <v>0</v>
      </c>
      <c r="AG53" s="6">
        <v>1</v>
      </c>
      <c r="AH53" s="6">
        <v>0</v>
      </c>
      <c r="AI53" s="6"/>
      <c r="AJ53" s="6">
        <v>0</v>
      </c>
      <c r="AK53" s="6">
        <f t="shared" si="3"/>
        <v>1</v>
      </c>
    </row>
    <row r="54" spans="2:37">
      <c r="B54" s="322">
        <v>38687</v>
      </c>
      <c r="C54" s="90"/>
      <c r="D54" s="6">
        <v>0.45447166179020071</v>
      </c>
      <c r="E54" s="6">
        <v>0</v>
      </c>
      <c r="F54" s="6">
        <v>0.5455283382097994</v>
      </c>
      <c r="G54" s="6"/>
      <c r="H54" s="6"/>
      <c r="I54" s="6">
        <f t="shared" si="0"/>
        <v>1</v>
      </c>
      <c r="K54" s="6">
        <v>0</v>
      </c>
      <c r="L54" s="6">
        <v>0</v>
      </c>
      <c r="M54" s="6">
        <v>1</v>
      </c>
      <c r="N54" s="6"/>
      <c r="O54" s="6">
        <v>0</v>
      </c>
      <c r="P54" s="6">
        <f t="shared" si="1"/>
        <v>1</v>
      </c>
      <c r="R54" s="6">
        <v>0</v>
      </c>
      <c r="S54" s="6">
        <v>0</v>
      </c>
      <c r="T54" s="6">
        <v>0</v>
      </c>
      <c r="U54" s="6"/>
      <c r="V54" s="6">
        <v>0</v>
      </c>
      <c r="W54" s="6">
        <f t="shared" si="2"/>
        <v>0</v>
      </c>
      <c r="Y54" s="6">
        <v>0</v>
      </c>
      <c r="Z54" s="6">
        <v>0</v>
      </c>
      <c r="AA54" s="6">
        <v>0</v>
      </c>
      <c r="AB54" s="6"/>
      <c r="AC54" s="6">
        <v>0</v>
      </c>
      <c r="AD54" s="6">
        <v>0</v>
      </c>
      <c r="AF54" s="6">
        <v>0</v>
      </c>
      <c r="AG54" s="6">
        <v>1</v>
      </c>
      <c r="AH54" s="6">
        <v>0</v>
      </c>
      <c r="AI54" s="6"/>
      <c r="AJ54" s="6">
        <v>0</v>
      </c>
      <c r="AK54" s="6">
        <f t="shared" si="3"/>
        <v>1</v>
      </c>
    </row>
    <row r="55" spans="2:37">
      <c r="B55" s="322">
        <v>38718</v>
      </c>
      <c r="C55" s="90"/>
      <c r="D55" s="6">
        <v>0.45700702977222279</v>
      </c>
      <c r="E55" s="6">
        <v>0</v>
      </c>
      <c r="F55" s="6">
        <v>0.54299297022777726</v>
      </c>
      <c r="G55" s="6"/>
      <c r="H55" s="6"/>
      <c r="I55" s="6">
        <f t="shared" si="0"/>
        <v>1</v>
      </c>
      <c r="K55" s="6">
        <v>0</v>
      </c>
      <c r="L55" s="6">
        <v>0</v>
      </c>
      <c r="M55" s="6">
        <v>1</v>
      </c>
      <c r="N55" s="6"/>
      <c r="O55" s="6">
        <v>0</v>
      </c>
      <c r="P55" s="6">
        <f t="shared" si="1"/>
        <v>1</v>
      </c>
      <c r="R55" s="6">
        <v>0</v>
      </c>
      <c r="S55" s="6">
        <v>0</v>
      </c>
      <c r="T55" s="6">
        <v>0</v>
      </c>
      <c r="U55" s="6"/>
      <c r="V55" s="6">
        <v>0</v>
      </c>
      <c r="W55" s="6">
        <f t="shared" si="2"/>
        <v>0</v>
      </c>
      <c r="Y55" s="6">
        <v>0</v>
      </c>
      <c r="Z55" s="6">
        <v>0</v>
      </c>
      <c r="AA55" s="6">
        <v>0</v>
      </c>
      <c r="AB55" s="6"/>
      <c r="AC55" s="6">
        <v>0</v>
      </c>
      <c r="AD55" s="6">
        <v>0</v>
      </c>
      <c r="AF55" s="6">
        <v>0</v>
      </c>
      <c r="AG55" s="6">
        <v>1</v>
      </c>
      <c r="AH55" s="6">
        <v>0</v>
      </c>
      <c r="AI55" s="6"/>
      <c r="AJ55" s="6">
        <v>0</v>
      </c>
      <c r="AK55" s="6">
        <f t="shared" si="3"/>
        <v>1</v>
      </c>
    </row>
    <row r="56" spans="2:37">
      <c r="B56" s="322">
        <v>38749</v>
      </c>
      <c r="C56" s="90"/>
      <c r="D56" s="6">
        <v>0.46431115755199376</v>
      </c>
      <c r="E56" s="6">
        <v>0</v>
      </c>
      <c r="F56" s="6">
        <v>0.53568884244800619</v>
      </c>
      <c r="G56" s="6"/>
      <c r="H56" s="6"/>
      <c r="I56" s="6">
        <f t="shared" si="0"/>
        <v>1</v>
      </c>
      <c r="K56" s="6">
        <v>0</v>
      </c>
      <c r="L56" s="6">
        <v>0</v>
      </c>
      <c r="M56" s="6">
        <v>1</v>
      </c>
      <c r="N56" s="6"/>
      <c r="O56" s="6">
        <v>0</v>
      </c>
      <c r="P56" s="6">
        <f t="shared" si="1"/>
        <v>1</v>
      </c>
      <c r="R56" s="6">
        <v>0</v>
      </c>
      <c r="S56" s="6">
        <v>0</v>
      </c>
      <c r="T56" s="6">
        <v>0</v>
      </c>
      <c r="U56" s="6"/>
      <c r="V56" s="6">
        <v>0</v>
      </c>
      <c r="W56" s="6">
        <f t="shared" si="2"/>
        <v>0</v>
      </c>
      <c r="Y56" s="6">
        <v>0</v>
      </c>
      <c r="Z56" s="6">
        <v>0</v>
      </c>
      <c r="AA56" s="6">
        <v>0</v>
      </c>
      <c r="AB56" s="6"/>
      <c r="AC56" s="6">
        <v>0</v>
      </c>
      <c r="AD56" s="6">
        <v>0</v>
      </c>
      <c r="AF56" s="6">
        <v>0</v>
      </c>
      <c r="AG56" s="6">
        <v>1</v>
      </c>
      <c r="AH56" s="6">
        <v>0</v>
      </c>
      <c r="AI56" s="6"/>
      <c r="AJ56" s="6">
        <v>0</v>
      </c>
      <c r="AK56" s="6">
        <f t="shared" si="3"/>
        <v>1</v>
      </c>
    </row>
    <row r="57" spans="2:37">
      <c r="B57" s="322">
        <v>38777</v>
      </c>
      <c r="C57" s="90"/>
      <c r="D57" s="6">
        <v>0.47319776458187823</v>
      </c>
      <c r="E57" s="6">
        <v>0</v>
      </c>
      <c r="F57" s="6">
        <v>0.52680223541812166</v>
      </c>
      <c r="G57" s="6"/>
      <c r="H57" s="6"/>
      <c r="I57" s="6">
        <f t="shared" si="0"/>
        <v>0.99999999999999989</v>
      </c>
      <c r="K57" s="6">
        <v>0</v>
      </c>
      <c r="L57" s="6">
        <v>0</v>
      </c>
      <c r="M57" s="6">
        <v>1</v>
      </c>
      <c r="N57" s="6"/>
      <c r="O57" s="6">
        <v>0</v>
      </c>
      <c r="P57" s="6">
        <f t="shared" si="1"/>
        <v>1</v>
      </c>
      <c r="R57" s="6">
        <v>0</v>
      </c>
      <c r="S57" s="6">
        <v>0</v>
      </c>
      <c r="T57" s="6">
        <v>0</v>
      </c>
      <c r="U57" s="6"/>
      <c r="V57" s="6">
        <v>0</v>
      </c>
      <c r="W57" s="6">
        <f t="shared" si="2"/>
        <v>0</v>
      </c>
      <c r="Y57" s="6">
        <v>0</v>
      </c>
      <c r="Z57" s="6">
        <v>0</v>
      </c>
      <c r="AA57" s="6">
        <v>0</v>
      </c>
      <c r="AB57" s="6"/>
      <c r="AC57" s="6">
        <v>0</v>
      </c>
      <c r="AD57" s="6">
        <v>0</v>
      </c>
      <c r="AF57" s="6">
        <v>0</v>
      </c>
      <c r="AG57" s="6">
        <v>1</v>
      </c>
      <c r="AH57" s="6">
        <v>0</v>
      </c>
      <c r="AI57" s="6"/>
      <c r="AJ57" s="6">
        <v>0</v>
      </c>
      <c r="AK57" s="6">
        <f t="shared" si="3"/>
        <v>1</v>
      </c>
    </row>
    <row r="58" spans="2:37">
      <c r="B58" s="322">
        <v>38808</v>
      </c>
      <c r="C58" s="90"/>
      <c r="D58" s="6">
        <v>0.46984999911370928</v>
      </c>
      <c r="E58" s="6">
        <v>0</v>
      </c>
      <c r="F58" s="6">
        <v>0.53015000088629072</v>
      </c>
      <c r="G58" s="6"/>
      <c r="H58" s="6"/>
      <c r="I58" s="6">
        <f t="shared" si="0"/>
        <v>1</v>
      </c>
      <c r="K58" s="6">
        <v>0</v>
      </c>
      <c r="L58" s="6">
        <v>0</v>
      </c>
      <c r="M58" s="6">
        <v>1</v>
      </c>
      <c r="N58" s="6"/>
      <c r="O58" s="6">
        <v>0</v>
      </c>
      <c r="P58" s="6">
        <f t="shared" si="1"/>
        <v>1</v>
      </c>
      <c r="R58" s="6">
        <v>0</v>
      </c>
      <c r="S58" s="6">
        <v>0</v>
      </c>
      <c r="T58" s="6">
        <v>0</v>
      </c>
      <c r="U58" s="6"/>
      <c r="V58" s="6">
        <v>0</v>
      </c>
      <c r="W58" s="6">
        <f t="shared" si="2"/>
        <v>0</v>
      </c>
      <c r="Y58" s="6">
        <v>0</v>
      </c>
      <c r="Z58" s="6">
        <v>0</v>
      </c>
      <c r="AA58" s="6">
        <v>0</v>
      </c>
      <c r="AB58" s="6"/>
      <c r="AC58" s="6">
        <v>0</v>
      </c>
      <c r="AD58" s="6">
        <v>0</v>
      </c>
      <c r="AF58" s="6">
        <v>0</v>
      </c>
      <c r="AG58" s="6">
        <v>1</v>
      </c>
      <c r="AH58" s="6">
        <v>0</v>
      </c>
      <c r="AI58" s="6"/>
      <c r="AJ58" s="6">
        <v>0</v>
      </c>
      <c r="AK58" s="6">
        <f t="shared" si="3"/>
        <v>1</v>
      </c>
    </row>
    <row r="59" spans="2:37">
      <c r="B59" s="322">
        <v>38838</v>
      </c>
      <c r="C59" s="90"/>
      <c r="D59" s="6">
        <v>0.47024288736907421</v>
      </c>
      <c r="E59" s="6">
        <v>0</v>
      </c>
      <c r="F59" s="6">
        <v>0.52975711263092573</v>
      </c>
      <c r="G59" s="6"/>
      <c r="H59" s="6"/>
      <c r="I59" s="6">
        <f t="shared" si="0"/>
        <v>1</v>
      </c>
      <c r="K59" s="6">
        <v>0</v>
      </c>
      <c r="L59" s="6">
        <v>0</v>
      </c>
      <c r="M59" s="6">
        <v>1</v>
      </c>
      <c r="N59" s="6"/>
      <c r="O59" s="6">
        <v>0</v>
      </c>
      <c r="P59" s="6">
        <f t="shared" si="1"/>
        <v>1</v>
      </c>
      <c r="R59" s="6">
        <v>0</v>
      </c>
      <c r="S59" s="6">
        <v>0</v>
      </c>
      <c r="T59" s="6">
        <v>0</v>
      </c>
      <c r="U59" s="6"/>
      <c r="V59" s="6">
        <v>0</v>
      </c>
      <c r="W59" s="6">
        <f t="shared" si="2"/>
        <v>0</v>
      </c>
      <c r="Y59" s="6">
        <v>0</v>
      </c>
      <c r="Z59" s="6">
        <v>0</v>
      </c>
      <c r="AA59" s="6">
        <v>0</v>
      </c>
      <c r="AB59" s="6"/>
      <c r="AC59" s="6">
        <v>0</v>
      </c>
      <c r="AD59" s="6">
        <v>0</v>
      </c>
      <c r="AF59" s="6">
        <v>0</v>
      </c>
      <c r="AG59" s="6">
        <v>1</v>
      </c>
      <c r="AH59" s="6">
        <v>0</v>
      </c>
      <c r="AI59" s="6"/>
      <c r="AJ59" s="6">
        <v>0</v>
      </c>
      <c r="AK59" s="6">
        <f t="shared" si="3"/>
        <v>1</v>
      </c>
    </row>
    <row r="60" spans="2:37">
      <c r="B60" s="322">
        <v>38869</v>
      </c>
      <c r="C60" s="90"/>
      <c r="D60" s="6">
        <v>0.46917828452342147</v>
      </c>
      <c r="E60" s="6">
        <v>0</v>
      </c>
      <c r="F60" s="6">
        <v>0.53082171547657864</v>
      </c>
      <c r="G60" s="6"/>
      <c r="H60" s="6"/>
      <c r="I60" s="6">
        <f t="shared" si="0"/>
        <v>1</v>
      </c>
      <c r="K60" s="6">
        <v>0</v>
      </c>
      <c r="L60" s="6">
        <v>0</v>
      </c>
      <c r="M60" s="6">
        <v>1</v>
      </c>
      <c r="N60" s="6"/>
      <c r="O60" s="6">
        <v>0</v>
      </c>
      <c r="P60" s="6">
        <f t="shared" si="1"/>
        <v>1</v>
      </c>
      <c r="R60" s="6">
        <v>0</v>
      </c>
      <c r="S60" s="6">
        <v>0</v>
      </c>
      <c r="T60" s="6">
        <v>0</v>
      </c>
      <c r="U60" s="6"/>
      <c r="V60" s="6">
        <v>0</v>
      </c>
      <c r="W60" s="6">
        <f t="shared" si="2"/>
        <v>0</v>
      </c>
      <c r="Y60" s="6">
        <v>0</v>
      </c>
      <c r="Z60" s="6">
        <v>0</v>
      </c>
      <c r="AA60" s="6">
        <v>0</v>
      </c>
      <c r="AB60" s="6"/>
      <c r="AC60" s="6">
        <v>0</v>
      </c>
      <c r="AD60" s="6">
        <v>0</v>
      </c>
      <c r="AF60" s="6">
        <v>0</v>
      </c>
      <c r="AG60" s="6">
        <v>1</v>
      </c>
      <c r="AH60" s="6">
        <v>0</v>
      </c>
      <c r="AI60" s="6"/>
      <c r="AJ60" s="6">
        <v>0</v>
      </c>
      <c r="AK60" s="6">
        <f t="shared" si="3"/>
        <v>1</v>
      </c>
    </row>
    <row r="61" spans="2:37">
      <c r="B61" s="322">
        <v>38899</v>
      </c>
      <c r="C61" s="90"/>
      <c r="D61" s="6">
        <v>0.4688332145350349</v>
      </c>
      <c r="E61" s="6">
        <v>0</v>
      </c>
      <c r="F61" s="6">
        <v>0.5311667854649651</v>
      </c>
      <c r="G61" s="6"/>
      <c r="H61" s="6"/>
      <c r="I61" s="6">
        <f t="shared" si="0"/>
        <v>1</v>
      </c>
      <c r="K61" s="6">
        <v>0</v>
      </c>
      <c r="L61" s="6">
        <v>0</v>
      </c>
      <c r="M61" s="6">
        <v>1</v>
      </c>
      <c r="N61" s="6"/>
      <c r="O61" s="6">
        <v>0</v>
      </c>
      <c r="P61" s="6">
        <f t="shared" si="1"/>
        <v>1</v>
      </c>
      <c r="R61" s="6">
        <v>0</v>
      </c>
      <c r="S61" s="6">
        <v>0</v>
      </c>
      <c r="T61" s="6">
        <v>0</v>
      </c>
      <c r="U61" s="6"/>
      <c r="V61" s="6">
        <v>0</v>
      </c>
      <c r="W61" s="6">
        <f t="shared" si="2"/>
        <v>0</v>
      </c>
      <c r="Y61" s="6">
        <v>0</v>
      </c>
      <c r="Z61" s="6">
        <v>0</v>
      </c>
      <c r="AA61" s="6">
        <v>0</v>
      </c>
      <c r="AB61" s="6"/>
      <c r="AC61" s="6">
        <v>0</v>
      </c>
      <c r="AD61" s="6">
        <v>0</v>
      </c>
      <c r="AF61" s="6">
        <v>0</v>
      </c>
      <c r="AG61" s="6">
        <v>1</v>
      </c>
      <c r="AH61" s="6">
        <v>0</v>
      </c>
      <c r="AI61" s="6"/>
      <c r="AJ61" s="6">
        <v>0</v>
      </c>
      <c r="AK61" s="6">
        <f t="shared" si="3"/>
        <v>1</v>
      </c>
    </row>
    <row r="62" spans="2:37">
      <c r="B62" s="322">
        <v>38930</v>
      </c>
      <c r="C62" s="90"/>
      <c r="D62" s="6">
        <v>0.47430773134957599</v>
      </c>
      <c r="E62" s="6">
        <v>0</v>
      </c>
      <c r="F62" s="6">
        <v>0.52569226865042384</v>
      </c>
      <c r="G62" s="6"/>
      <c r="H62" s="6"/>
      <c r="I62" s="6">
        <f t="shared" si="0"/>
        <v>0.99999999999999978</v>
      </c>
      <c r="K62" s="6">
        <v>0</v>
      </c>
      <c r="L62" s="6">
        <v>0</v>
      </c>
      <c r="M62" s="6">
        <v>1</v>
      </c>
      <c r="N62" s="6"/>
      <c r="O62" s="6">
        <v>0</v>
      </c>
      <c r="P62" s="6">
        <f t="shared" si="1"/>
        <v>1</v>
      </c>
      <c r="R62" s="6">
        <v>0</v>
      </c>
      <c r="S62" s="6">
        <v>0</v>
      </c>
      <c r="T62" s="6">
        <v>0</v>
      </c>
      <c r="U62" s="6"/>
      <c r="V62" s="6">
        <v>0</v>
      </c>
      <c r="W62" s="6">
        <f t="shared" si="2"/>
        <v>0</v>
      </c>
      <c r="Y62" s="6">
        <v>0</v>
      </c>
      <c r="Z62" s="6">
        <v>0</v>
      </c>
      <c r="AA62" s="6">
        <v>0</v>
      </c>
      <c r="AB62" s="6"/>
      <c r="AC62" s="6">
        <v>0</v>
      </c>
      <c r="AD62" s="6">
        <v>0</v>
      </c>
      <c r="AF62" s="6">
        <v>0</v>
      </c>
      <c r="AG62" s="6">
        <v>1</v>
      </c>
      <c r="AH62" s="6">
        <v>0</v>
      </c>
      <c r="AI62" s="6"/>
      <c r="AJ62" s="6">
        <v>0</v>
      </c>
      <c r="AK62" s="6">
        <f t="shared" si="3"/>
        <v>1</v>
      </c>
    </row>
    <row r="63" spans="2:37">
      <c r="B63" s="322">
        <v>38961</v>
      </c>
      <c r="C63" s="90"/>
      <c r="D63" s="6">
        <v>0.44564880276233165</v>
      </c>
      <c r="E63" s="6">
        <v>0</v>
      </c>
      <c r="F63" s="6">
        <v>0.55435119723766846</v>
      </c>
      <c r="G63" s="6"/>
      <c r="H63" s="6"/>
      <c r="I63" s="6">
        <f t="shared" si="0"/>
        <v>1</v>
      </c>
      <c r="K63" s="6">
        <v>0</v>
      </c>
      <c r="L63" s="6">
        <v>0</v>
      </c>
      <c r="M63" s="6">
        <v>1</v>
      </c>
      <c r="N63" s="6"/>
      <c r="O63" s="6">
        <v>0</v>
      </c>
      <c r="P63" s="6">
        <f t="shared" si="1"/>
        <v>1</v>
      </c>
      <c r="R63" s="6">
        <v>0</v>
      </c>
      <c r="S63" s="6">
        <v>0</v>
      </c>
      <c r="T63" s="6">
        <v>0</v>
      </c>
      <c r="U63" s="6"/>
      <c r="V63" s="6">
        <v>0</v>
      </c>
      <c r="W63" s="6">
        <f t="shared" si="2"/>
        <v>0</v>
      </c>
      <c r="Y63" s="6">
        <v>0</v>
      </c>
      <c r="Z63" s="6">
        <v>0</v>
      </c>
      <c r="AA63" s="6">
        <v>0</v>
      </c>
      <c r="AB63" s="6"/>
      <c r="AC63" s="6">
        <v>0</v>
      </c>
      <c r="AD63" s="6">
        <v>0</v>
      </c>
      <c r="AF63" s="6">
        <v>0</v>
      </c>
      <c r="AG63" s="6">
        <v>1</v>
      </c>
      <c r="AH63" s="6">
        <v>0</v>
      </c>
      <c r="AI63" s="6"/>
      <c r="AJ63" s="6">
        <v>0</v>
      </c>
      <c r="AK63" s="6">
        <f t="shared" si="3"/>
        <v>1</v>
      </c>
    </row>
    <row r="64" spans="2:37">
      <c r="B64" s="322">
        <v>38991</v>
      </c>
      <c r="C64" s="90"/>
      <c r="D64" s="6">
        <v>0.44867219530947555</v>
      </c>
      <c r="E64" s="6">
        <v>0</v>
      </c>
      <c r="F64" s="6">
        <v>0.55132780469052423</v>
      </c>
      <c r="G64" s="6"/>
      <c r="H64" s="6"/>
      <c r="I64" s="6">
        <f t="shared" si="0"/>
        <v>0.99999999999999978</v>
      </c>
      <c r="K64" s="6">
        <v>0</v>
      </c>
      <c r="L64" s="6">
        <v>0</v>
      </c>
      <c r="M64" s="6">
        <v>1</v>
      </c>
      <c r="N64" s="6"/>
      <c r="O64" s="6">
        <v>0</v>
      </c>
      <c r="P64" s="6">
        <f t="shared" si="1"/>
        <v>1</v>
      </c>
      <c r="R64" s="6">
        <v>0</v>
      </c>
      <c r="S64" s="6">
        <v>0</v>
      </c>
      <c r="T64" s="6">
        <v>0</v>
      </c>
      <c r="U64" s="6"/>
      <c r="V64" s="6">
        <v>0</v>
      </c>
      <c r="W64" s="6">
        <f t="shared" si="2"/>
        <v>0</v>
      </c>
      <c r="Y64" s="6">
        <v>0</v>
      </c>
      <c r="Z64" s="6">
        <v>0</v>
      </c>
      <c r="AA64" s="6">
        <v>1</v>
      </c>
      <c r="AB64" s="6"/>
      <c r="AC64" s="6">
        <v>0</v>
      </c>
      <c r="AD64" s="6">
        <v>1</v>
      </c>
      <c r="AF64" s="6">
        <v>0</v>
      </c>
      <c r="AG64" s="6">
        <v>1</v>
      </c>
      <c r="AH64" s="6">
        <v>0</v>
      </c>
      <c r="AI64" s="6"/>
      <c r="AJ64" s="6">
        <v>0</v>
      </c>
      <c r="AK64" s="6">
        <f t="shared" si="3"/>
        <v>1</v>
      </c>
    </row>
    <row r="65" spans="2:37">
      <c r="B65" s="322">
        <v>39022</v>
      </c>
      <c r="C65" s="90"/>
      <c r="D65" s="6">
        <v>0.45573910661720579</v>
      </c>
      <c r="E65" s="6">
        <v>0</v>
      </c>
      <c r="F65" s="6">
        <v>0.54426089338279426</v>
      </c>
      <c r="G65" s="6"/>
      <c r="H65" s="6"/>
      <c r="I65" s="6">
        <f t="shared" si="0"/>
        <v>1</v>
      </c>
      <c r="K65" s="6">
        <v>0</v>
      </c>
      <c r="L65" s="6">
        <v>0</v>
      </c>
      <c r="M65" s="6">
        <v>1</v>
      </c>
      <c r="N65" s="6"/>
      <c r="O65" s="6">
        <v>0</v>
      </c>
      <c r="P65" s="6">
        <f t="shared" si="1"/>
        <v>1</v>
      </c>
      <c r="R65" s="6">
        <v>0</v>
      </c>
      <c r="S65" s="6">
        <v>0</v>
      </c>
      <c r="T65" s="6">
        <v>0</v>
      </c>
      <c r="U65" s="6"/>
      <c r="V65" s="6">
        <v>0</v>
      </c>
      <c r="W65" s="6">
        <f t="shared" si="2"/>
        <v>0</v>
      </c>
      <c r="Y65" s="6">
        <v>0</v>
      </c>
      <c r="Z65" s="6">
        <v>0</v>
      </c>
      <c r="AA65" s="6">
        <v>1</v>
      </c>
      <c r="AB65" s="6"/>
      <c r="AC65" s="6">
        <v>0</v>
      </c>
      <c r="AD65" s="6">
        <v>1</v>
      </c>
      <c r="AF65" s="6">
        <v>0</v>
      </c>
      <c r="AG65" s="6">
        <v>1</v>
      </c>
      <c r="AH65" s="6">
        <v>0</v>
      </c>
      <c r="AI65" s="6"/>
      <c r="AJ65" s="6">
        <v>0</v>
      </c>
      <c r="AK65" s="6">
        <f t="shared" si="3"/>
        <v>1</v>
      </c>
    </row>
    <row r="66" spans="2:37">
      <c r="B66" s="322">
        <v>39052</v>
      </c>
      <c r="C66" s="90"/>
      <c r="D66" s="6">
        <v>0.46965644701531456</v>
      </c>
      <c r="E66" s="6">
        <v>0</v>
      </c>
      <c r="F66" s="6">
        <v>0.53034355298468538</v>
      </c>
      <c r="G66" s="6"/>
      <c r="H66" s="6"/>
      <c r="I66" s="6">
        <f t="shared" si="0"/>
        <v>1</v>
      </c>
      <c r="K66" s="6">
        <v>0</v>
      </c>
      <c r="L66" s="6">
        <v>0</v>
      </c>
      <c r="M66" s="6">
        <v>1</v>
      </c>
      <c r="N66" s="6"/>
      <c r="O66" s="6">
        <v>0</v>
      </c>
      <c r="P66" s="6">
        <f t="shared" si="1"/>
        <v>1</v>
      </c>
      <c r="R66" s="6">
        <v>0</v>
      </c>
      <c r="S66" s="6">
        <v>0</v>
      </c>
      <c r="T66" s="6">
        <v>0</v>
      </c>
      <c r="U66" s="6"/>
      <c r="V66" s="6">
        <v>0</v>
      </c>
      <c r="W66" s="6">
        <f t="shared" si="2"/>
        <v>0</v>
      </c>
      <c r="Y66" s="6">
        <v>0</v>
      </c>
      <c r="Z66" s="6">
        <v>0</v>
      </c>
      <c r="AA66" s="6">
        <v>1</v>
      </c>
      <c r="AB66" s="6"/>
      <c r="AC66" s="6">
        <v>0</v>
      </c>
      <c r="AD66" s="6">
        <v>1</v>
      </c>
      <c r="AF66" s="6">
        <v>0</v>
      </c>
      <c r="AG66" s="6">
        <v>1</v>
      </c>
      <c r="AH66" s="6">
        <v>0</v>
      </c>
      <c r="AI66" s="6"/>
      <c r="AJ66" s="6">
        <v>0</v>
      </c>
      <c r="AK66" s="6">
        <f t="shared" si="3"/>
        <v>1</v>
      </c>
    </row>
    <row r="67" spans="2:37">
      <c r="B67" s="322">
        <v>39083</v>
      </c>
      <c r="C67" s="90"/>
      <c r="D67" s="6">
        <v>0.4736014733834098</v>
      </c>
      <c r="E67" s="6">
        <v>0</v>
      </c>
      <c r="F67" s="6">
        <v>0.52639852661659037</v>
      </c>
      <c r="G67" s="6"/>
      <c r="H67" s="6"/>
      <c r="I67" s="6">
        <f t="shared" si="0"/>
        <v>1.0000000000000002</v>
      </c>
      <c r="K67" s="6">
        <v>0</v>
      </c>
      <c r="L67" s="6">
        <v>0</v>
      </c>
      <c r="M67" s="6">
        <v>1</v>
      </c>
      <c r="N67" s="6"/>
      <c r="O67" s="6">
        <v>0</v>
      </c>
      <c r="P67" s="6">
        <f t="shared" si="1"/>
        <v>1</v>
      </c>
      <c r="R67" s="6">
        <v>0</v>
      </c>
      <c r="S67" s="6">
        <v>0</v>
      </c>
      <c r="T67" s="6">
        <v>0</v>
      </c>
      <c r="U67" s="6"/>
      <c r="V67" s="6">
        <v>0</v>
      </c>
      <c r="W67" s="6">
        <f t="shared" si="2"/>
        <v>0</v>
      </c>
      <c r="Y67" s="6">
        <v>0</v>
      </c>
      <c r="Z67" s="6">
        <v>0</v>
      </c>
      <c r="AA67" s="6">
        <v>1</v>
      </c>
      <c r="AB67" s="6"/>
      <c r="AC67" s="6">
        <v>0</v>
      </c>
      <c r="AD67" s="6">
        <v>1</v>
      </c>
      <c r="AF67" s="6">
        <v>0</v>
      </c>
      <c r="AG67" s="6">
        <v>1</v>
      </c>
      <c r="AH67" s="6">
        <v>0</v>
      </c>
      <c r="AI67" s="6"/>
      <c r="AJ67" s="6">
        <v>0</v>
      </c>
      <c r="AK67" s="6">
        <f t="shared" si="3"/>
        <v>1</v>
      </c>
    </row>
    <row r="68" spans="2:37">
      <c r="B68" s="322">
        <v>39114</v>
      </c>
      <c r="C68" s="90"/>
      <c r="D68" s="6">
        <v>0.47425037406058113</v>
      </c>
      <c r="E68" s="6">
        <v>0</v>
      </c>
      <c r="F68" s="6">
        <v>0.52574962593941887</v>
      </c>
      <c r="G68" s="6"/>
      <c r="H68" s="6"/>
      <c r="I68" s="6">
        <f t="shared" si="0"/>
        <v>1</v>
      </c>
      <c r="K68" s="6">
        <v>0</v>
      </c>
      <c r="L68" s="6">
        <v>0</v>
      </c>
      <c r="M68" s="6">
        <v>1</v>
      </c>
      <c r="N68" s="6"/>
      <c r="O68" s="6">
        <v>0</v>
      </c>
      <c r="P68" s="6">
        <f t="shared" si="1"/>
        <v>1</v>
      </c>
      <c r="R68" s="6">
        <v>0</v>
      </c>
      <c r="S68" s="6">
        <v>0</v>
      </c>
      <c r="T68" s="6">
        <v>0</v>
      </c>
      <c r="U68" s="6"/>
      <c r="V68" s="6">
        <v>0</v>
      </c>
      <c r="W68" s="6">
        <f t="shared" si="2"/>
        <v>0</v>
      </c>
      <c r="Y68" s="6">
        <v>0</v>
      </c>
      <c r="Z68" s="6">
        <v>0</v>
      </c>
      <c r="AA68" s="6">
        <v>1</v>
      </c>
      <c r="AB68" s="6"/>
      <c r="AC68" s="6">
        <v>0</v>
      </c>
      <c r="AD68" s="6">
        <v>1</v>
      </c>
      <c r="AF68" s="6">
        <v>0</v>
      </c>
      <c r="AG68" s="6">
        <v>1</v>
      </c>
      <c r="AH68" s="6">
        <v>0</v>
      </c>
      <c r="AI68" s="6"/>
      <c r="AJ68" s="6">
        <v>0</v>
      </c>
      <c r="AK68" s="6">
        <f t="shared" si="3"/>
        <v>1</v>
      </c>
    </row>
    <row r="69" spans="2:37">
      <c r="B69" s="322">
        <v>39142</v>
      </c>
      <c r="C69" s="90"/>
      <c r="D69" s="6">
        <v>0.47729879921147211</v>
      </c>
      <c r="E69" s="6">
        <v>0</v>
      </c>
      <c r="F69" s="6">
        <v>0.52270120078852778</v>
      </c>
      <c r="G69" s="6"/>
      <c r="H69" s="6"/>
      <c r="I69" s="6">
        <f t="shared" si="0"/>
        <v>0.99999999999999989</v>
      </c>
      <c r="K69" s="6">
        <v>0</v>
      </c>
      <c r="L69" s="6">
        <v>0</v>
      </c>
      <c r="M69" s="6">
        <v>1</v>
      </c>
      <c r="N69" s="6"/>
      <c r="O69" s="6">
        <v>0</v>
      </c>
      <c r="P69" s="6">
        <f t="shared" si="1"/>
        <v>1</v>
      </c>
      <c r="R69" s="6">
        <v>0</v>
      </c>
      <c r="S69" s="6">
        <v>0</v>
      </c>
      <c r="T69" s="6">
        <v>0</v>
      </c>
      <c r="U69" s="6"/>
      <c r="V69" s="6">
        <v>0</v>
      </c>
      <c r="W69" s="6">
        <f t="shared" si="2"/>
        <v>0</v>
      </c>
      <c r="Y69" s="6">
        <v>0</v>
      </c>
      <c r="Z69" s="6">
        <v>0</v>
      </c>
      <c r="AA69" s="6">
        <v>1</v>
      </c>
      <c r="AB69" s="6"/>
      <c r="AC69" s="6">
        <v>0</v>
      </c>
      <c r="AD69" s="6">
        <v>1</v>
      </c>
      <c r="AF69" s="6">
        <v>0</v>
      </c>
      <c r="AG69" s="6">
        <v>1</v>
      </c>
      <c r="AH69" s="6">
        <v>0</v>
      </c>
      <c r="AI69" s="6"/>
      <c r="AJ69" s="6">
        <v>0</v>
      </c>
      <c r="AK69" s="6">
        <f t="shared" si="3"/>
        <v>1</v>
      </c>
    </row>
    <row r="70" spans="2:37">
      <c r="B70" s="322">
        <v>39173</v>
      </c>
      <c r="C70" s="90"/>
      <c r="D70" s="6">
        <v>0.4796982318745423</v>
      </c>
      <c r="E70" s="6">
        <v>0</v>
      </c>
      <c r="F70" s="6">
        <v>0.5203017681254577</v>
      </c>
      <c r="G70" s="6"/>
      <c r="H70" s="6"/>
      <c r="I70" s="6">
        <f t="shared" si="0"/>
        <v>1</v>
      </c>
      <c r="K70" s="6">
        <v>0</v>
      </c>
      <c r="L70" s="6">
        <v>0</v>
      </c>
      <c r="M70" s="6">
        <v>1</v>
      </c>
      <c r="N70" s="6"/>
      <c r="O70" s="6">
        <v>0</v>
      </c>
      <c r="P70" s="6">
        <f t="shared" si="1"/>
        <v>1</v>
      </c>
      <c r="R70" s="6">
        <v>0</v>
      </c>
      <c r="S70" s="6">
        <v>0</v>
      </c>
      <c r="T70" s="6">
        <v>0</v>
      </c>
      <c r="U70" s="6"/>
      <c r="V70" s="6">
        <v>0</v>
      </c>
      <c r="W70" s="6">
        <f t="shared" si="2"/>
        <v>0</v>
      </c>
      <c r="Y70" s="6">
        <v>0</v>
      </c>
      <c r="Z70" s="6">
        <v>0</v>
      </c>
      <c r="AA70" s="6">
        <v>1</v>
      </c>
      <c r="AB70" s="6"/>
      <c r="AC70" s="6">
        <v>0</v>
      </c>
      <c r="AD70" s="6">
        <v>1</v>
      </c>
      <c r="AF70" s="6">
        <v>0</v>
      </c>
      <c r="AG70" s="6">
        <v>1</v>
      </c>
      <c r="AH70" s="6">
        <v>0</v>
      </c>
      <c r="AI70" s="6"/>
      <c r="AJ70" s="6">
        <v>0</v>
      </c>
      <c r="AK70" s="6">
        <f t="shared" si="3"/>
        <v>1</v>
      </c>
    </row>
    <row r="71" spans="2:37">
      <c r="B71" s="322">
        <v>39203</v>
      </c>
      <c r="C71" s="90"/>
      <c r="D71" s="6">
        <v>0.46724551322493124</v>
      </c>
      <c r="E71" s="6">
        <v>0</v>
      </c>
      <c r="F71" s="6">
        <v>0.53275448677506887</v>
      </c>
      <c r="G71" s="6"/>
      <c r="H71" s="6"/>
      <c r="I71" s="6">
        <f t="shared" si="0"/>
        <v>1</v>
      </c>
      <c r="K71" s="6">
        <v>0</v>
      </c>
      <c r="L71" s="6">
        <v>0</v>
      </c>
      <c r="M71" s="6">
        <v>1</v>
      </c>
      <c r="N71" s="6"/>
      <c r="O71" s="6">
        <v>0</v>
      </c>
      <c r="P71" s="6">
        <f t="shared" si="1"/>
        <v>1</v>
      </c>
      <c r="R71" s="6">
        <v>0</v>
      </c>
      <c r="S71" s="6">
        <v>0</v>
      </c>
      <c r="T71" s="6">
        <v>0</v>
      </c>
      <c r="U71" s="6"/>
      <c r="V71" s="6">
        <v>0</v>
      </c>
      <c r="W71" s="6">
        <f t="shared" si="2"/>
        <v>0</v>
      </c>
      <c r="Y71" s="6">
        <v>0</v>
      </c>
      <c r="Z71" s="6">
        <v>0</v>
      </c>
      <c r="AA71" s="6">
        <v>1</v>
      </c>
      <c r="AB71" s="6"/>
      <c r="AC71" s="6">
        <v>0</v>
      </c>
      <c r="AD71" s="6">
        <v>1</v>
      </c>
      <c r="AF71" s="6">
        <v>0</v>
      </c>
      <c r="AG71" s="6">
        <v>1</v>
      </c>
      <c r="AH71" s="6">
        <v>0</v>
      </c>
      <c r="AI71" s="6"/>
      <c r="AJ71" s="6">
        <v>0</v>
      </c>
      <c r="AK71" s="6">
        <f t="shared" si="3"/>
        <v>1</v>
      </c>
    </row>
    <row r="72" spans="2:37">
      <c r="B72" s="322">
        <v>39234</v>
      </c>
      <c r="C72" s="90"/>
      <c r="D72" s="6">
        <v>0.45609441056131911</v>
      </c>
      <c r="E72" s="6">
        <v>0</v>
      </c>
      <c r="F72" s="6">
        <v>0.54390558943868095</v>
      </c>
      <c r="G72" s="6"/>
      <c r="H72" s="6"/>
      <c r="I72" s="6">
        <f t="shared" si="0"/>
        <v>1</v>
      </c>
      <c r="K72" s="6">
        <v>0</v>
      </c>
      <c r="L72" s="6">
        <v>0</v>
      </c>
      <c r="M72" s="6">
        <v>1</v>
      </c>
      <c r="N72" s="6"/>
      <c r="O72" s="6">
        <v>0</v>
      </c>
      <c r="P72" s="6">
        <f t="shared" si="1"/>
        <v>1</v>
      </c>
      <c r="R72" s="6">
        <v>0</v>
      </c>
      <c r="S72" s="6">
        <v>0</v>
      </c>
      <c r="T72" s="6">
        <v>0</v>
      </c>
      <c r="U72" s="6"/>
      <c r="V72" s="6">
        <v>0</v>
      </c>
      <c r="W72" s="6">
        <f t="shared" si="2"/>
        <v>0</v>
      </c>
      <c r="Y72" s="6">
        <v>0</v>
      </c>
      <c r="Z72" s="6">
        <v>0</v>
      </c>
      <c r="AA72" s="6">
        <v>1</v>
      </c>
      <c r="AB72" s="6"/>
      <c r="AC72" s="6">
        <v>0</v>
      </c>
      <c r="AD72" s="6">
        <v>1</v>
      </c>
      <c r="AF72" s="6">
        <v>0</v>
      </c>
      <c r="AG72" s="6">
        <v>1</v>
      </c>
      <c r="AH72" s="6">
        <v>0</v>
      </c>
      <c r="AI72" s="6"/>
      <c r="AJ72" s="6">
        <v>0</v>
      </c>
      <c r="AK72" s="6">
        <f t="shared" si="3"/>
        <v>1</v>
      </c>
    </row>
    <row r="73" spans="2:37">
      <c r="B73" s="322">
        <v>39264</v>
      </c>
      <c r="C73" s="90"/>
      <c r="D73" s="6">
        <v>0.44314065099069355</v>
      </c>
      <c r="E73" s="6">
        <v>0</v>
      </c>
      <c r="F73" s="6">
        <v>0.55685934900930645</v>
      </c>
      <c r="G73" s="6"/>
      <c r="H73" s="6"/>
      <c r="I73" s="6">
        <f t="shared" si="0"/>
        <v>1</v>
      </c>
      <c r="K73" s="6">
        <v>0</v>
      </c>
      <c r="L73" s="6">
        <v>0</v>
      </c>
      <c r="M73" s="6">
        <v>1</v>
      </c>
      <c r="N73" s="6"/>
      <c r="O73" s="6">
        <v>0</v>
      </c>
      <c r="P73" s="6">
        <f t="shared" si="1"/>
        <v>1</v>
      </c>
      <c r="R73" s="6">
        <v>0</v>
      </c>
      <c r="S73" s="6">
        <v>0</v>
      </c>
      <c r="T73" s="6">
        <v>0</v>
      </c>
      <c r="U73" s="6"/>
      <c r="V73" s="6">
        <v>0</v>
      </c>
      <c r="W73" s="6">
        <f t="shared" si="2"/>
        <v>0</v>
      </c>
      <c r="Y73" s="6">
        <v>0</v>
      </c>
      <c r="Z73" s="6">
        <v>0</v>
      </c>
      <c r="AA73" s="6">
        <v>1</v>
      </c>
      <c r="AB73" s="6"/>
      <c r="AC73" s="6">
        <v>0</v>
      </c>
      <c r="AD73" s="6">
        <v>1</v>
      </c>
      <c r="AF73" s="6">
        <v>0</v>
      </c>
      <c r="AG73" s="6">
        <v>1</v>
      </c>
      <c r="AH73" s="6">
        <v>0</v>
      </c>
      <c r="AI73" s="6"/>
      <c r="AJ73" s="6">
        <v>0</v>
      </c>
      <c r="AK73" s="6">
        <f t="shared" si="3"/>
        <v>1</v>
      </c>
    </row>
    <row r="74" spans="2:37">
      <c r="B74" s="322">
        <v>39295</v>
      </c>
      <c r="C74" s="90"/>
      <c r="D74" s="6">
        <v>0.4272991394803678</v>
      </c>
      <c r="E74" s="6">
        <v>0</v>
      </c>
      <c r="F74" s="6">
        <v>0.5727008605196322</v>
      </c>
      <c r="G74" s="6"/>
      <c r="H74" s="6"/>
      <c r="I74" s="6">
        <f t="shared" si="0"/>
        <v>1</v>
      </c>
      <c r="K74" s="6">
        <v>0</v>
      </c>
      <c r="L74" s="6">
        <v>0</v>
      </c>
      <c r="M74" s="6">
        <v>1</v>
      </c>
      <c r="N74" s="6"/>
      <c r="O74" s="6">
        <v>0</v>
      </c>
      <c r="P74" s="6">
        <f t="shared" si="1"/>
        <v>1</v>
      </c>
      <c r="R74" s="6">
        <v>0</v>
      </c>
      <c r="S74" s="6">
        <v>0</v>
      </c>
      <c r="T74" s="6">
        <v>0</v>
      </c>
      <c r="U74" s="6"/>
      <c r="V74" s="6">
        <v>0</v>
      </c>
      <c r="W74" s="6">
        <f t="shared" si="2"/>
        <v>0</v>
      </c>
      <c r="Y74" s="6">
        <v>0</v>
      </c>
      <c r="Z74" s="6">
        <v>0</v>
      </c>
      <c r="AA74" s="6">
        <v>1</v>
      </c>
      <c r="AB74" s="6"/>
      <c r="AC74" s="6">
        <v>0</v>
      </c>
      <c r="AD74" s="6">
        <v>1</v>
      </c>
      <c r="AF74" s="6">
        <v>0</v>
      </c>
      <c r="AG74" s="6">
        <v>1</v>
      </c>
      <c r="AH74" s="6">
        <v>0</v>
      </c>
      <c r="AI74" s="6"/>
      <c r="AJ74" s="6">
        <v>0</v>
      </c>
      <c r="AK74" s="6">
        <f t="shared" si="3"/>
        <v>1</v>
      </c>
    </row>
    <row r="75" spans="2:37">
      <c r="B75" s="322">
        <v>39326</v>
      </c>
      <c r="C75" s="90"/>
      <c r="D75" s="6">
        <v>0.4159039833592037</v>
      </c>
      <c r="E75" s="6">
        <v>0</v>
      </c>
      <c r="F75" s="6">
        <v>0.58409601664079613</v>
      </c>
      <c r="G75" s="6"/>
      <c r="H75" s="6"/>
      <c r="I75" s="6">
        <f t="shared" si="0"/>
        <v>0.99999999999999978</v>
      </c>
      <c r="K75" s="6">
        <v>0</v>
      </c>
      <c r="L75" s="6">
        <v>0</v>
      </c>
      <c r="M75" s="6">
        <v>1</v>
      </c>
      <c r="N75" s="6"/>
      <c r="O75" s="6">
        <v>0</v>
      </c>
      <c r="P75" s="6">
        <f t="shared" si="1"/>
        <v>1</v>
      </c>
      <c r="R75" s="6">
        <v>0</v>
      </c>
      <c r="S75" s="6">
        <v>0</v>
      </c>
      <c r="T75" s="6">
        <v>0</v>
      </c>
      <c r="U75" s="6"/>
      <c r="V75" s="6">
        <v>0</v>
      </c>
      <c r="W75" s="6">
        <f t="shared" si="2"/>
        <v>0</v>
      </c>
      <c r="Y75" s="6">
        <v>4.8390396431135605E-3</v>
      </c>
      <c r="Z75" s="6">
        <v>0</v>
      </c>
      <c r="AA75" s="6">
        <v>0.99516096035688639</v>
      </c>
      <c r="AB75" s="6"/>
      <c r="AC75" s="6">
        <v>0</v>
      </c>
      <c r="AD75" s="6">
        <v>1</v>
      </c>
      <c r="AF75" s="6">
        <v>0</v>
      </c>
      <c r="AG75" s="6">
        <v>1</v>
      </c>
      <c r="AH75" s="6">
        <v>0</v>
      </c>
      <c r="AI75" s="6"/>
      <c r="AJ75" s="6">
        <v>0</v>
      </c>
      <c r="AK75" s="6">
        <f t="shared" si="3"/>
        <v>1</v>
      </c>
    </row>
    <row r="76" spans="2:37">
      <c r="B76" s="322">
        <v>39356</v>
      </c>
      <c r="C76" s="90"/>
      <c r="D76" s="6">
        <v>0.40699877493492947</v>
      </c>
      <c r="E76" s="6">
        <v>0</v>
      </c>
      <c r="F76" s="6">
        <v>0.59300122506507058</v>
      </c>
      <c r="G76" s="6"/>
      <c r="H76" s="6"/>
      <c r="I76" s="6">
        <f t="shared" si="0"/>
        <v>1</v>
      </c>
      <c r="K76" s="6">
        <v>0</v>
      </c>
      <c r="L76" s="6">
        <v>0</v>
      </c>
      <c r="M76" s="6">
        <v>1</v>
      </c>
      <c r="N76" s="6"/>
      <c r="O76" s="6">
        <v>0</v>
      </c>
      <c r="P76" s="6">
        <f t="shared" si="1"/>
        <v>1</v>
      </c>
      <c r="R76" s="6">
        <v>0</v>
      </c>
      <c r="S76" s="6">
        <v>0</v>
      </c>
      <c r="T76" s="6">
        <v>0</v>
      </c>
      <c r="U76" s="6"/>
      <c r="V76" s="6">
        <v>0</v>
      </c>
      <c r="W76" s="6">
        <f t="shared" si="2"/>
        <v>0</v>
      </c>
      <c r="Y76" s="6">
        <v>1.3050345778553697E-2</v>
      </c>
      <c r="Z76" s="6">
        <v>0</v>
      </c>
      <c r="AA76" s="6">
        <v>0.98694965422144643</v>
      </c>
      <c r="AB76" s="6"/>
      <c r="AC76" s="6">
        <v>0</v>
      </c>
      <c r="AD76" s="6">
        <v>1</v>
      </c>
      <c r="AF76" s="6">
        <v>0</v>
      </c>
      <c r="AG76" s="6">
        <v>1</v>
      </c>
      <c r="AH76" s="6">
        <v>0</v>
      </c>
      <c r="AI76" s="6"/>
      <c r="AJ76" s="6">
        <v>0</v>
      </c>
      <c r="AK76" s="6">
        <f t="shared" si="3"/>
        <v>1</v>
      </c>
    </row>
    <row r="77" spans="2:37">
      <c r="B77" s="322">
        <v>39387</v>
      </c>
      <c r="C77" s="90"/>
      <c r="D77" s="6">
        <v>0.40576191685729662</v>
      </c>
      <c r="E77" s="6">
        <v>0</v>
      </c>
      <c r="F77" s="6">
        <v>0.59423808314270343</v>
      </c>
      <c r="G77" s="6"/>
      <c r="H77" s="6"/>
      <c r="I77" s="6">
        <f t="shared" si="0"/>
        <v>1</v>
      </c>
      <c r="K77" s="6">
        <v>0</v>
      </c>
      <c r="L77" s="6">
        <v>0</v>
      </c>
      <c r="M77" s="6">
        <v>1</v>
      </c>
      <c r="N77" s="6"/>
      <c r="O77" s="6">
        <v>0</v>
      </c>
      <c r="P77" s="6">
        <f t="shared" si="1"/>
        <v>1</v>
      </c>
      <c r="R77" s="6">
        <v>0</v>
      </c>
      <c r="S77" s="6">
        <v>0</v>
      </c>
      <c r="T77" s="6">
        <v>0</v>
      </c>
      <c r="U77" s="6"/>
      <c r="V77" s="6">
        <v>0</v>
      </c>
      <c r="W77" s="6">
        <f t="shared" si="2"/>
        <v>0</v>
      </c>
      <c r="Y77" s="6">
        <v>1.6977918874528913E-2</v>
      </c>
      <c r="Z77" s="6">
        <v>0</v>
      </c>
      <c r="AA77" s="6">
        <v>0.98302208112547107</v>
      </c>
      <c r="AB77" s="6"/>
      <c r="AC77" s="6">
        <v>0</v>
      </c>
      <c r="AD77" s="6">
        <v>1</v>
      </c>
      <c r="AF77" s="6">
        <v>0</v>
      </c>
      <c r="AG77" s="6">
        <v>1</v>
      </c>
      <c r="AH77" s="6">
        <v>0</v>
      </c>
      <c r="AI77" s="6"/>
      <c r="AJ77" s="6">
        <v>0</v>
      </c>
      <c r="AK77" s="6">
        <f t="shared" si="3"/>
        <v>1</v>
      </c>
    </row>
    <row r="78" spans="2:37">
      <c r="B78" s="322">
        <v>39417</v>
      </c>
      <c r="C78" s="90"/>
      <c r="D78" s="6">
        <v>0.40769461087953718</v>
      </c>
      <c r="E78" s="6">
        <v>0</v>
      </c>
      <c r="F78" s="6">
        <v>0.59230538912046282</v>
      </c>
      <c r="G78" s="6"/>
      <c r="H78" s="6"/>
      <c r="I78" s="6">
        <f t="shared" ref="I78:I141" si="4">SUM(D78:H78)</f>
        <v>1</v>
      </c>
      <c r="K78" s="6">
        <v>0</v>
      </c>
      <c r="L78" s="6">
        <v>0</v>
      </c>
      <c r="M78" s="6">
        <v>1</v>
      </c>
      <c r="N78" s="6"/>
      <c r="O78" s="6">
        <v>0</v>
      </c>
      <c r="P78" s="6">
        <f t="shared" ref="P78:P141" si="5">SUM(K78:O78)</f>
        <v>1</v>
      </c>
      <c r="R78" s="6">
        <v>0</v>
      </c>
      <c r="S78" s="6">
        <v>0</v>
      </c>
      <c r="T78" s="6">
        <v>0</v>
      </c>
      <c r="U78" s="6"/>
      <c r="V78" s="6">
        <v>0</v>
      </c>
      <c r="W78" s="6">
        <f t="shared" ref="W78:W141" si="6">SUM(R78:V78)</f>
        <v>0</v>
      </c>
      <c r="Y78" s="6">
        <v>2.5174686521247294E-2</v>
      </c>
      <c r="Z78" s="6">
        <v>0</v>
      </c>
      <c r="AA78" s="6">
        <v>0.97482531347875279</v>
      </c>
      <c r="AB78" s="6"/>
      <c r="AC78" s="6">
        <v>0</v>
      </c>
      <c r="AD78" s="6">
        <v>1</v>
      </c>
      <c r="AF78" s="6">
        <v>0</v>
      </c>
      <c r="AG78" s="6">
        <v>1</v>
      </c>
      <c r="AH78" s="6">
        <v>0</v>
      </c>
      <c r="AI78" s="6"/>
      <c r="AJ78" s="6">
        <v>0</v>
      </c>
      <c r="AK78" s="6">
        <f t="shared" ref="AK78:AK141" si="7">SUM(AF78:AJ78)</f>
        <v>1</v>
      </c>
    </row>
    <row r="79" spans="2:37">
      <c r="B79" s="322">
        <v>39448</v>
      </c>
      <c r="C79" s="90"/>
      <c r="D79" s="6">
        <v>0.40749655369182647</v>
      </c>
      <c r="E79" s="6">
        <v>0</v>
      </c>
      <c r="F79" s="6">
        <v>0.59250344630817353</v>
      </c>
      <c r="G79" s="6"/>
      <c r="H79" s="6"/>
      <c r="I79" s="6">
        <f t="shared" si="4"/>
        <v>1</v>
      </c>
      <c r="K79" s="6">
        <v>0</v>
      </c>
      <c r="L79" s="6">
        <v>0</v>
      </c>
      <c r="M79" s="6">
        <v>1</v>
      </c>
      <c r="N79" s="6"/>
      <c r="O79" s="6">
        <v>0</v>
      </c>
      <c r="P79" s="6">
        <f t="shared" si="5"/>
        <v>1</v>
      </c>
      <c r="R79" s="6">
        <v>0</v>
      </c>
      <c r="S79" s="6">
        <v>0</v>
      </c>
      <c r="T79" s="6">
        <v>0</v>
      </c>
      <c r="U79" s="6"/>
      <c r="V79" s="6">
        <v>0</v>
      </c>
      <c r="W79" s="6">
        <f t="shared" si="6"/>
        <v>0</v>
      </c>
      <c r="Y79" s="6">
        <v>2.2100423753805994E-2</v>
      </c>
      <c r="Z79" s="6">
        <v>0</v>
      </c>
      <c r="AA79" s="6">
        <v>0.97789957624619395</v>
      </c>
      <c r="AB79" s="6"/>
      <c r="AC79" s="6">
        <v>0</v>
      </c>
      <c r="AD79" s="6">
        <v>1</v>
      </c>
      <c r="AF79" s="6">
        <v>0</v>
      </c>
      <c r="AG79" s="6">
        <v>1</v>
      </c>
      <c r="AH79" s="6">
        <v>0</v>
      </c>
      <c r="AI79" s="6"/>
      <c r="AJ79" s="6">
        <v>0</v>
      </c>
      <c r="AK79" s="6">
        <f t="shared" si="7"/>
        <v>1</v>
      </c>
    </row>
    <row r="80" spans="2:37">
      <c r="B80" s="322">
        <v>39479</v>
      </c>
      <c r="C80" s="90"/>
      <c r="D80" s="6">
        <v>0.40035294010513006</v>
      </c>
      <c r="E80" s="6">
        <v>0</v>
      </c>
      <c r="F80" s="6">
        <v>0.59964705989486977</v>
      </c>
      <c r="G80" s="6"/>
      <c r="H80" s="6"/>
      <c r="I80" s="6">
        <f t="shared" si="4"/>
        <v>0.99999999999999978</v>
      </c>
      <c r="K80" s="6">
        <v>0</v>
      </c>
      <c r="L80" s="6">
        <v>0</v>
      </c>
      <c r="M80" s="6">
        <v>1</v>
      </c>
      <c r="N80" s="6"/>
      <c r="O80" s="6">
        <v>0</v>
      </c>
      <c r="P80" s="6">
        <f t="shared" si="5"/>
        <v>1</v>
      </c>
      <c r="R80" s="6">
        <v>0</v>
      </c>
      <c r="S80" s="6">
        <v>0</v>
      </c>
      <c r="T80" s="6">
        <v>0</v>
      </c>
      <c r="U80" s="6"/>
      <c r="V80" s="6">
        <v>0</v>
      </c>
      <c r="W80" s="6">
        <f t="shared" si="6"/>
        <v>0</v>
      </c>
      <c r="Y80" s="6">
        <v>2.0244678368608996E-2</v>
      </c>
      <c r="Z80" s="6">
        <v>0</v>
      </c>
      <c r="AA80" s="6">
        <v>0.9797553216313909</v>
      </c>
      <c r="AB80" s="6"/>
      <c r="AC80" s="6">
        <v>0</v>
      </c>
      <c r="AD80" s="6">
        <v>1</v>
      </c>
      <c r="AF80" s="6">
        <v>0</v>
      </c>
      <c r="AG80" s="6">
        <v>1</v>
      </c>
      <c r="AH80" s="6">
        <v>0</v>
      </c>
      <c r="AI80" s="6"/>
      <c r="AJ80" s="6">
        <v>0</v>
      </c>
      <c r="AK80" s="6">
        <f t="shared" si="7"/>
        <v>1</v>
      </c>
    </row>
    <row r="81" spans="2:37">
      <c r="B81" s="322">
        <v>39508</v>
      </c>
      <c r="C81" s="90"/>
      <c r="D81" s="6">
        <v>0.39819071813683382</v>
      </c>
      <c r="E81" s="6">
        <v>0</v>
      </c>
      <c r="F81" s="6">
        <v>0.60180928186316629</v>
      </c>
      <c r="G81" s="6"/>
      <c r="H81" s="6"/>
      <c r="I81" s="6">
        <f t="shared" si="4"/>
        <v>1</v>
      </c>
      <c r="K81" s="6">
        <v>0</v>
      </c>
      <c r="L81" s="6">
        <v>0</v>
      </c>
      <c r="M81" s="6">
        <v>1</v>
      </c>
      <c r="N81" s="6"/>
      <c r="O81" s="6">
        <v>0</v>
      </c>
      <c r="P81" s="6">
        <f t="shared" si="5"/>
        <v>1</v>
      </c>
      <c r="R81" s="6">
        <v>0</v>
      </c>
      <c r="S81" s="6">
        <v>0</v>
      </c>
      <c r="T81" s="6">
        <v>0</v>
      </c>
      <c r="U81" s="6"/>
      <c r="V81" s="6">
        <v>0</v>
      </c>
      <c r="W81" s="6">
        <f t="shared" si="6"/>
        <v>0</v>
      </c>
      <c r="Y81" s="6">
        <v>3.1702348669223501E-2</v>
      </c>
      <c r="Z81" s="6">
        <v>0</v>
      </c>
      <c r="AA81" s="6">
        <v>0.96829765133077661</v>
      </c>
      <c r="AB81" s="6"/>
      <c r="AC81" s="6">
        <v>0</v>
      </c>
      <c r="AD81" s="6">
        <v>1</v>
      </c>
      <c r="AF81" s="6">
        <v>0</v>
      </c>
      <c r="AG81" s="6">
        <v>1</v>
      </c>
      <c r="AH81" s="6">
        <v>0</v>
      </c>
      <c r="AI81" s="6"/>
      <c r="AJ81" s="6">
        <v>0</v>
      </c>
      <c r="AK81" s="6">
        <f t="shared" si="7"/>
        <v>1</v>
      </c>
    </row>
    <row r="82" spans="2:37">
      <c r="B82" s="322">
        <v>39539</v>
      </c>
      <c r="C82" s="90"/>
      <c r="D82" s="6">
        <v>0.39396441630215656</v>
      </c>
      <c r="E82" s="6">
        <v>0</v>
      </c>
      <c r="F82" s="6">
        <v>0.60603558369784327</v>
      </c>
      <c r="G82" s="6"/>
      <c r="H82" s="6"/>
      <c r="I82" s="6">
        <f t="shared" si="4"/>
        <v>0.99999999999999978</v>
      </c>
      <c r="K82" s="6">
        <v>0</v>
      </c>
      <c r="L82" s="6">
        <v>0</v>
      </c>
      <c r="M82" s="6">
        <v>1</v>
      </c>
      <c r="N82" s="6"/>
      <c r="O82" s="6">
        <v>0</v>
      </c>
      <c r="P82" s="6">
        <f t="shared" si="5"/>
        <v>1</v>
      </c>
      <c r="R82" s="6">
        <v>0</v>
      </c>
      <c r="S82" s="6">
        <v>0</v>
      </c>
      <c r="T82" s="6">
        <v>0</v>
      </c>
      <c r="U82" s="6"/>
      <c r="V82" s="6">
        <v>0</v>
      </c>
      <c r="W82" s="6">
        <f t="shared" si="6"/>
        <v>0</v>
      </c>
      <c r="Y82" s="6">
        <v>3.8654282506060678E-2</v>
      </c>
      <c r="Z82" s="6">
        <v>0</v>
      </c>
      <c r="AA82" s="6">
        <v>0.96134571749393938</v>
      </c>
      <c r="AB82" s="6"/>
      <c r="AC82" s="6">
        <v>0</v>
      </c>
      <c r="AD82" s="6">
        <v>1</v>
      </c>
      <c r="AF82" s="6">
        <v>0</v>
      </c>
      <c r="AG82" s="6">
        <v>1</v>
      </c>
      <c r="AH82" s="6">
        <v>0</v>
      </c>
      <c r="AI82" s="6"/>
      <c r="AJ82" s="6">
        <v>0</v>
      </c>
      <c r="AK82" s="6">
        <f t="shared" si="7"/>
        <v>1</v>
      </c>
    </row>
    <row r="83" spans="2:37">
      <c r="B83" s="322">
        <v>39569</v>
      </c>
      <c r="C83" s="90"/>
      <c r="D83" s="6">
        <v>0.39519384424858178</v>
      </c>
      <c r="E83" s="6">
        <v>0</v>
      </c>
      <c r="F83" s="6">
        <v>0.60480615575141827</v>
      </c>
      <c r="G83" s="6"/>
      <c r="H83" s="6"/>
      <c r="I83" s="6">
        <f t="shared" si="4"/>
        <v>1</v>
      </c>
      <c r="K83" s="6">
        <v>0</v>
      </c>
      <c r="L83" s="6">
        <v>0</v>
      </c>
      <c r="M83" s="6">
        <v>1</v>
      </c>
      <c r="N83" s="6"/>
      <c r="O83" s="6">
        <v>0</v>
      </c>
      <c r="P83" s="6">
        <f t="shared" si="5"/>
        <v>1</v>
      </c>
      <c r="R83" s="6">
        <v>0</v>
      </c>
      <c r="S83" s="6">
        <v>0</v>
      </c>
      <c r="T83" s="6">
        <v>0</v>
      </c>
      <c r="U83" s="6"/>
      <c r="V83" s="6">
        <v>0</v>
      </c>
      <c r="W83" s="6">
        <f t="shared" si="6"/>
        <v>0</v>
      </c>
      <c r="Y83" s="6">
        <v>4.9168243596863677E-2</v>
      </c>
      <c r="Z83" s="6">
        <v>0</v>
      </c>
      <c r="AA83" s="6">
        <v>0.95083175640313644</v>
      </c>
      <c r="AB83" s="6"/>
      <c r="AC83" s="6">
        <v>0</v>
      </c>
      <c r="AD83" s="6">
        <v>1</v>
      </c>
      <c r="AF83" s="6">
        <v>0</v>
      </c>
      <c r="AG83" s="6">
        <v>1</v>
      </c>
      <c r="AH83" s="6">
        <v>0</v>
      </c>
      <c r="AI83" s="6"/>
      <c r="AJ83" s="6">
        <v>0</v>
      </c>
      <c r="AK83" s="6">
        <f t="shared" si="7"/>
        <v>1</v>
      </c>
    </row>
    <row r="84" spans="2:37">
      <c r="B84" s="322">
        <v>39600</v>
      </c>
      <c r="C84" s="90"/>
      <c r="D84" s="6">
        <v>0.39877577811147008</v>
      </c>
      <c r="E84" s="6">
        <v>0</v>
      </c>
      <c r="F84" s="6">
        <v>0.60122422188852975</v>
      </c>
      <c r="G84" s="6"/>
      <c r="H84" s="6"/>
      <c r="I84" s="6">
        <f t="shared" si="4"/>
        <v>0.99999999999999978</v>
      </c>
      <c r="K84" s="6">
        <v>0</v>
      </c>
      <c r="L84" s="6">
        <v>0</v>
      </c>
      <c r="M84" s="6">
        <v>1</v>
      </c>
      <c r="N84" s="6"/>
      <c r="O84" s="6">
        <v>0</v>
      </c>
      <c r="P84" s="6">
        <f t="shared" si="5"/>
        <v>1</v>
      </c>
      <c r="R84" s="6">
        <v>0</v>
      </c>
      <c r="S84" s="6">
        <v>0</v>
      </c>
      <c r="T84" s="6">
        <v>0</v>
      </c>
      <c r="U84" s="6"/>
      <c r="V84" s="6">
        <v>0</v>
      </c>
      <c r="W84" s="6">
        <f t="shared" si="6"/>
        <v>0</v>
      </c>
      <c r="Y84" s="6">
        <v>5.9717729937262834E-2</v>
      </c>
      <c r="Z84" s="6">
        <v>0</v>
      </c>
      <c r="AA84" s="6">
        <v>0.94028227006273712</v>
      </c>
      <c r="AB84" s="6"/>
      <c r="AC84" s="6">
        <v>0</v>
      </c>
      <c r="AD84" s="6">
        <v>1</v>
      </c>
      <c r="AF84" s="6">
        <v>0</v>
      </c>
      <c r="AG84" s="6">
        <v>1</v>
      </c>
      <c r="AH84" s="6">
        <v>0</v>
      </c>
      <c r="AI84" s="6"/>
      <c r="AJ84" s="6">
        <v>0</v>
      </c>
      <c r="AK84" s="6">
        <f t="shared" si="7"/>
        <v>1</v>
      </c>
    </row>
    <row r="85" spans="2:37">
      <c r="B85" s="322">
        <v>39630</v>
      </c>
      <c r="C85" s="90"/>
      <c r="D85" s="6">
        <v>0.41283905671937743</v>
      </c>
      <c r="E85" s="6">
        <v>0</v>
      </c>
      <c r="F85" s="6">
        <v>0.58716094328062263</v>
      </c>
      <c r="G85" s="6"/>
      <c r="H85" s="6"/>
      <c r="I85" s="6">
        <f t="shared" si="4"/>
        <v>1</v>
      </c>
      <c r="K85" s="6">
        <v>0</v>
      </c>
      <c r="L85" s="6">
        <v>0</v>
      </c>
      <c r="M85" s="6">
        <v>1</v>
      </c>
      <c r="N85" s="6"/>
      <c r="O85" s="6">
        <v>0</v>
      </c>
      <c r="P85" s="6">
        <f t="shared" si="5"/>
        <v>1</v>
      </c>
      <c r="R85" s="6">
        <v>0</v>
      </c>
      <c r="S85" s="6">
        <v>0</v>
      </c>
      <c r="T85" s="6">
        <v>0</v>
      </c>
      <c r="U85" s="6"/>
      <c r="V85" s="6">
        <v>0</v>
      </c>
      <c r="W85" s="6">
        <f t="shared" si="6"/>
        <v>0</v>
      </c>
      <c r="Y85" s="6">
        <v>6.1868238901631047E-2</v>
      </c>
      <c r="Z85" s="6">
        <v>0</v>
      </c>
      <c r="AA85" s="6">
        <v>0.93813176109836893</v>
      </c>
      <c r="AB85" s="6"/>
      <c r="AC85" s="6">
        <v>0</v>
      </c>
      <c r="AD85" s="6">
        <v>1</v>
      </c>
      <c r="AF85" s="6">
        <v>0</v>
      </c>
      <c r="AG85" s="6">
        <v>1</v>
      </c>
      <c r="AH85" s="6">
        <v>0</v>
      </c>
      <c r="AI85" s="6"/>
      <c r="AJ85" s="6">
        <v>0</v>
      </c>
      <c r="AK85" s="6">
        <f t="shared" si="7"/>
        <v>1</v>
      </c>
    </row>
    <row r="86" spans="2:37">
      <c r="B86" s="322">
        <v>39661</v>
      </c>
      <c r="C86" s="90"/>
      <c r="D86" s="6">
        <v>0.41867438825139991</v>
      </c>
      <c r="E86" s="6">
        <v>0</v>
      </c>
      <c r="F86" s="6">
        <v>0.58132561174859998</v>
      </c>
      <c r="G86" s="6"/>
      <c r="H86" s="6"/>
      <c r="I86" s="6">
        <f t="shared" si="4"/>
        <v>0.99999999999999989</v>
      </c>
      <c r="K86" s="6">
        <v>0</v>
      </c>
      <c r="L86" s="6">
        <v>0</v>
      </c>
      <c r="M86" s="6">
        <v>1</v>
      </c>
      <c r="N86" s="6"/>
      <c r="O86" s="6">
        <v>0</v>
      </c>
      <c r="P86" s="6">
        <f t="shared" si="5"/>
        <v>1</v>
      </c>
      <c r="R86" s="6">
        <v>0</v>
      </c>
      <c r="S86" s="6">
        <v>0</v>
      </c>
      <c r="T86" s="6">
        <v>0</v>
      </c>
      <c r="U86" s="6"/>
      <c r="V86" s="6">
        <v>0</v>
      </c>
      <c r="W86" s="6">
        <f t="shared" si="6"/>
        <v>0</v>
      </c>
      <c r="Y86" s="6">
        <v>9.1254189353619106E-2</v>
      </c>
      <c r="Z86" s="6">
        <v>0</v>
      </c>
      <c r="AA86" s="6">
        <v>0.90874581064638094</v>
      </c>
      <c r="AB86" s="6"/>
      <c r="AC86" s="6">
        <v>0</v>
      </c>
      <c r="AD86" s="6">
        <v>1</v>
      </c>
      <c r="AF86" s="6">
        <v>0</v>
      </c>
      <c r="AG86" s="6">
        <v>1</v>
      </c>
      <c r="AH86" s="6">
        <v>0</v>
      </c>
      <c r="AI86" s="6"/>
      <c r="AJ86" s="6">
        <v>0</v>
      </c>
      <c r="AK86" s="6">
        <f t="shared" si="7"/>
        <v>1</v>
      </c>
    </row>
    <row r="87" spans="2:37">
      <c r="B87" s="322">
        <v>39692</v>
      </c>
      <c r="C87" s="90"/>
      <c r="D87" s="6">
        <v>0.42704804804154639</v>
      </c>
      <c r="E87" s="6">
        <v>0</v>
      </c>
      <c r="F87" s="6">
        <v>0.5729519519584535</v>
      </c>
      <c r="G87" s="6"/>
      <c r="H87" s="6"/>
      <c r="I87" s="6">
        <f t="shared" si="4"/>
        <v>0.99999999999999989</v>
      </c>
      <c r="K87" s="6">
        <v>0</v>
      </c>
      <c r="L87" s="6">
        <v>0</v>
      </c>
      <c r="M87" s="6">
        <v>1</v>
      </c>
      <c r="N87" s="6"/>
      <c r="O87" s="6">
        <v>0</v>
      </c>
      <c r="P87" s="6">
        <f t="shared" si="5"/>
        <v>1</v>
      </c>
      <c r="R87" s="6">
        <v>0</v>
      </c>
      <c r="S87" s="6">
        <v>0</v>
      </c>
      <c r="T87" s="6">
        <v>0</v>
      </c>
      <c r="U87" s="6"/>
      <c r="V87" s="6">
        <v>0</v>
      </c>
      <c r="W87" s="6">
        <f t="shared" si="6"/>
        <v>0</v>
      </c>
      <c r="Y87" s="6">
        <v>0.13416836900006729</v>
      </c>
      <c r="Z87" s="6">
        <v>0</v>
      </c>
      <c r="AA87" s="6">
        <v>0.86583163099993266</v>
      </c>
      <c r="AB87" s="6"/>
      <c r="AC87" s="6">
        <v>0</v>
      </c>
      <c r="AD87" s="6">
        <v>1</v>
      </c>
      <c r="AF87" s="6">
        <v>0</v>
      </c>
      <c r="AG87" s="6">
        <v>1</v>
      </c>
      <c r="AH87" s="6">
        <v>0</v>
      </c>
      <c r="AI87" s="6"/>
      <c r="AJ87" s="6">
        <v>0</v>
      </c>
      <c r="AK87" s="6">
        <f t="shared" si="7"/>
        <v>1</v>
      </c>
    </row>
    <row r="88" spans="2:37">
      <c r="B88" s="322">
        <v>39722</v>
      </c>
      <c r="C88" s="90"/>
      <c r="D88" s="6">
        <v>0.43046264300242215</v>
      </c>
      <c r="E88" s="6">
        <v>0</v>
      </c>
      <c r="F88" s="6">
        <v>0.56953735699757768</v>
      </c>
      <c r="G88" s="6"/>
      <c r="H88" s="6"/>
      <c r="I88" s="6">
        <f t="shared" si="4"/>
        <v>0.99999999999999978</v>
      </c>
      <c r="K88" s="6">
        <v>0</v>
      </c>
      <c r="L88" s="6">
        <v>0</v>
      </c>
      <c r="M88" s="6">
        <v>1</v>
      </c>
      <c r="N88" s="6"/>
      <c r="O88" s="6">
        <v>0</v>
      </c>
      <c r="P88" s="6">
        <f t="shared" si="5"/>
        <v>1</v>
      </c>
      <c r="R88" s="6">
        <v>0</v>
      </c>
      <c r="S88" s="6">
        <v>0</v>
      </c>
      <c r="T88" s="6">
        <v>0</v>
      </c>
      <c r="U88" s="6"/>
      <c r="V88" s="6">
        <v>0</v>
      </c>
      <c r="W88" s="6">
        <f t="shared" si="6"/>
        <v>0</v>
      </c>
      <c r="Y88" s="6">
        <v>0.1360167079818129</v>
      </c>
      <c r="Z88" s="6">
        <v>0</v>
      </c>
      <c r="AA88" s="6">
        <v>0.86398329201818713</v>
      </c>
      <c r="AB88" s="6"/>
      <c r="AC88" s="6">
        <v>0</v>
      </c>
      <c r="AD88" s="6">
        <v>1</v>
      </c>
      <c r="AF88" s="6">
        <v>0</v>
      </c>
      <c r="AG88" s="6">
        <v>1</v>
      </c>
      <c r="AH88" s="6">
        <v>0</v>
      </c>
      <c r="AI88" s="6"/>
      <c r="AJ88" s="6">
        <v>0</v>
      </c>
      <c r="AK88" s="6">
        <f t="shared" si="7"/>
        <v>1</v>
      </c>
    </row>
    <row r="89" spans="2:37">
      <c r="B89" s="322">
        <v>39753</v>
      </c>
      <c r="C89" s="90"/>
      <c r="D89" s="6">
        <v>0.44090568817641551</v>
      </c>
      <c r="E89" s="6">
        <v>0</v>
      </c>
      <c r="F89" s="6">
        <v>0.55909431182358449</v>
      </c>
      <c r="G89" s="6"/>
      <c r="H89" s="6"/>
      <c r="I89" s="6">
        <f t="shared" si="4"/>
        <v>1</v>
      </c>
      <c r="K89" s="6">
        <v>0</v>
      </c>
      <c r="L89" s="6">
        <v>0</v>
      </c>
      <c r="M89" s="6">
        <v>1</v>
      </c>
      <c r="N89" s="6"/>
      <c r="O89" s="6">
        <v>0</v>
      </c>
      <c r="P89" s="6">
        <f t="shared" si="5"/>
        <v>1</v>
      </c>
      <c r="R89" s="6">
        <v>0</v>
      </c>
      <c r="S89" s="6">
        <v>0</v>
      </c>
      <c r="T89" s="6">
        <v>0</v>
      </c>
      <c r="U89" s="6"/>
      <c r="V89" s="6">
        <v>0</v>
      </c>
      <c r="W89" s="6">
        <f t="shared" si="6"/>
        <v>0</v>
      </c>
      <c r="Y89" s="6">
        <v>0.14933720337765993</v>
      </c>
      <c r="Z89" s="6">
        <v>0</v>
      </c>
      <c r="AA89" s="6">
        <v>0.85066279662234001</v>
      </c>
      <c r="AB89" s="6"/>
      <c r="AC89" s="6">
        <v>0</v>
      </c>
      <c r="AD89" s="6">
        <v>1</v>
      </c>
      <c r="AF89" s="6">
        <v>0</v>
      </c>
      <c r="AG89" s="6">
        <v>1</v>
      </c>
      <c r="AH89" s="6">
        <v>0</v>
      </c>
      <c r="AI89" s="6"/>
      <c r="AJ89" s="6">
        <v>0</v>
      </c>
      <c r="AK89" s="6">
        <f t="shared" si="7"/>
        <v>1</v>
      </c>
    </row>
    <row r="90" spans="2:37">
      <c r="B90" s="322">
        <v>39783</v>
      </c>
      <c r="C90" s="90"/>
      <c r="D90" s="6">
        <v>0.44452098500038106</v>
      </c>
      <c r="E90" s="6">
        <v>0</v>
      </c>
      <c r="F90" s="6">
        <v>0.55547901499961894</v>
      </c>
      <c r="G90" s="6"/>
      <c r="H90" s="6"/>
      <c r="I90" s="6">
        <f t="shared" si="4"/>
        <v>1</v>
      </c>
      <c r="K90" s="6">
        <v>0</v>
      </c>
      <c r="L90" s="6">
        <v>0</v>
      </c>
      <c r="M90" s="6">
        <v>1</v>
      </c>
      <c r="N90" s="6"/>
      <c r="O90" s="6">
        <v>0</v>
      </c>
      <c r="P90" s="6">
        <f t="shared" si="5"/>
        <v>1</v>
      </c>
      <c r="R90" s="6">
        <v>0</v>
      </c>
      <c r="S90" s="6">
        <v>0</v>
      </c>
      <c r="T90" s="6">
        <v>0</v>
      </c>
      <c r="U90" s="6"/>
      <c r="V90" s="6">
        <v>0</v>
      </c>
      <c r="W90" s="6">
        <f t="shared" si="6"/>
        <v>0</v>
      </c>
      <c r="Y90" s="6">
        <v>0.16147454461221425</v>
      </c>
      <c r="Z90" s="6">
        <v>0</v>
      </c>
      <c r="AA90" s="6">
        <v>0.83852545538778578</v>
      </c>
      <c r="AB90" s="6"/>
      <c r="AC90" s="6">
        <v>0</v>
      </c>
      <c r="AD90" s="6">
        <v>1</v>
      </c>
      <c r="AF90" s="6">
        <v>0</v>
      </c>
      <c r="AG90" s="6">
        <v>1</v>
      </c>
      <c r="AH90" s="6">
        <v>0</v>
      </c>
      <c r="AI90" s="6"/>
      <c r="AJ90" s="6">
        <v>0</v>
      </c>
      <c r="AK90" s="6">
        <f t="shared" si="7"/>
        <v>1</v>
      </c>
    </row>
    <row r="91" spans="2:37">
      <c r="B91" s="322">
        <v>39814</v>
      </c>
      <c r="C91" s="90"/>
      <c r="D91" s="6">
        <v>0.45625634321787861</v>
      </c>
      <c r="E91" s="6">
        <v>0</v>
      </c>
      <c r="F91" s="6">
        <v>0.54374365678212133</v>
      </c>
      <c r="G91" s="6"/>
      <c r="H91" s="6"/>
      <c r="I91" s="6">
        <f t="shared" si="4"/>
        <v>1</v>
      </c>
      <c r="K91" s="6">
        <v>0</v>
      </c>
      <c r="L91" s="6">
        <v>0</v>
      </c>
      <c r="M91" s="6">
        <v>1</v>
      </c>
      <c r="N91" s="6"/>
      <c r="O91" s="6">
        <v>0</v>
      </c>
      <c r="P91" s="6">
        <f t="shared" si="5"/>
        <v>1</v>
      </c>
      <c r="R91" s="6">
        <v>0</v>
      </c>
      <c r="S91" s="6">
        <v>0</v>
      </c>
      <c r="T91" s="6">
        <v>0</v>
      </c>
      <c r="U91" s="6"/>
      <c r="V91" s="6">
        <v>0</v>
      </c>
      <c r="W91" s="6">
        <f t="shared" si="6"/>
        <v>0</v>
      </c>
      <c r="Y91" s="6">
        <v>0.16215697812990368</v>
      </c>
      <c r="Z91" s="6">
        <v>0</v>
      </c>
      <c r="AA91" s="6">
        <v>0.83784302187009629</v>
      </c>
      <c r="AB91" s="6"/>
      <c r="AC91" s="6">
        <v>0</v>
      </c>
      <c r="AD91" s="6">
        <v>1</v>
      </c>
      <c r="AF91" s="6">
        <v>0</v>
      </c>
      <c r="AG91" s="6">
        <v>1</v>
      </c>
      <c r="AH91" s="6">
        <v>0</v>
      </c>
      <c r="AI91" s="6"/>
      <c r="AJ91" s="6">
        <v>0</v>
      </c>
      <c r="AK91" s="6">
        <f t="shared" si="7"/>
        <v>1</v>
      </c>
    </row>
    <row r="92" spans="2:37">
      <c r="B92" s="322">
        <v>39845</v>
      </c>
      <c r="C92" s="90"/>
      <c r="D92" s="6">
        <v>0.48222245080744119</v>
      </c>
      <c r="E92" s="6">
        <v>0</v>
      </c>
      <c r="F92" s="6">
        <v>0.51777754919255869</v>
      </c>
      <c r="G92" s="6"/>
      <c r="H92" s="6"/>
      <c r="I92" s="6">
        <f t="shared" si="4"/>
        <v>0.99999999999999989</v>
      </c>
      <c r="K92" s="6">
        <v>0</v>
      </c>
      <c r="L92" s="6">
        <v>0</v>
      </c>
      <c r="M92" s="6">
        <v>1</v>
      </c>
      <c r="N92" s="6"/>
      <c r="O92" s="6">
        <v>0</v>
      </c>
      <c r="P92" s="6">
        <f t="shared" si="5"/>
        <v>1</v>
      </c>
      <c r="R92" s="6">
        <v>0</v>
      </c>
      <c r="S92" s="6">
        <v>0</v>
      </c>
      <c r="T92" s="6">
        <v>0</v>
      </c>
      <c r="U92" s="6"/>
      <c r="V92" s="6">
        <v>0</v>
      </c>
      <c r="W92" s="6">
        <f t="shared" si="6"/>
        <v>0</v>
      </c>
      <c r="Y92" s="6">
        <v>0.18558423021872708</v>
      </c>
      <c r="Z92" s="6">
        <v>0</v>
      </c>
      <c r="AA92" s="6">
        <v>0.81441576978127295</v>
      </c>
      <c r="AB92" s="6"/>
      <c r="AC92" s="6">
        <v>0</v>
      </c>
      <c r="AD92" s="6">
        <v>1</v>
      </c>
      <c r="AF92" s="6">
        <v>0</v>
      </c>
      <c r="AG92" s="6">
        <v>1</v>
      </c>
      <c r="AH92" s="6">
        <v>0</v>
      </c>
      <c r="AI92" s="6"/>
      <c r="AJ92" s="6">
        <v>0</v>
      </c>
      <c r="AK92" s="6">
        <f t="shared" si="7"/>
        <v>1</v>
      </c>
    </row>
    <row r="93" spans="2:37">
      <c r="B93" s="322">
        <v>39873</v>
      </c>
      <c r="C93" s="90"/>
      <c r="D93" s="6">
        <v>0.49771355526891248</v>
      </c>
      <c r="E93" s="6">
        <v>0</v>
      </c>
      <c r="F93" s="6">
        <v>0.50228644473108763</v>
      </c>
      <c r="G93" s="6"/>
      <c r="H93" s="6"/>
      <c r="I93" s="6">
        <f t="shared" si="4"/>
        <v>1</v>
      </c>
      <c r="K93" s="6">
        <v>0</v>
      </c>
      <c r="L93" s="6">
        <v>0</v>
      </c>
      <c r="M93" s="6">
        <v>1</v>
      </c>
      <c r="N93" s="6"/>
      <c r="O93" s="6">
        <v>0</v>
      </c>
      <c r="P93" s="6">
        <f t="shared" si="5"/>
        <v>1</v>
      </c>
      <c r="R93" s="6">
        <v>1</v>
      </c>
      <c r="S93" s="6">
        <v>0</v>
      </c>
      <c r="T93" s="6">
        <v>0</v>
      </c>
      <c r="U93" s="6"/>
      <c r="V93" s="6">
        <v>0</v>
      </c>
      <c r="W93" s="6">
        <f t="shared" si="6"/>
        <v>1</v>
      </c>
      <c r="Y93" s="6">
        <v>0.21706453930347072</v>
      </c>
      <c r="Z93" s="6">
        <v>0</v>
      </c>
      <c r="AA93" s="6">
        <v>0.78293546069652931</v>
      </c>
      <c r="AB93" s="6"/>
      <c r="AC93" s="6">
        <v>0</v>
      </c>
      <c r="AD93" s="6">
        <v>1</v>
      </c>
      <c r="AF93" s="6">
        <v>0</v>
      </c>
      <c r="AG93" s="6">
        <v>1</v>
      </c>
      <c r="AH93" s="6">
        <v>0</v>
      </c>
      <c r="AI93" s="6"/>
      <c r="AJ93" s="6">
        <v>0</v>
      </c>
      <c r="AK93" s="6">
        <f t="shared" si="7"/>
        <v>1</v>
      </c>
    </row>
    <row r="94" spans="2:37">
      <c r="B94" s="322">
        <v>39904</v>
      </c>
      <c r="C94" s="90"/>
      <c r="D94" s="6">
        <v>0.49997509308155719</v>
      </c>
      <c r="E94" s="6">
        <v>0</v>
      </c>
      <c r="F94" s="6">
        <v>0.50002490691844281</v>
      </c>
      <c r="G94" s="6"/>
      <c r="H94" s="6"/>
      <c r="I94" s="6">
        <f t="shared" si="4"/>
        <v>1</v>
      </c>
      <c r="K94" s="6">
        <v>0</v>
      </c>
      <c r="L94" s="6">
        <v>0</v>
      </c>
      <c r="M94" s="6">
        <v>1</v>
      </c>
      <c r="N94" s="6"/>
      <c r="O94" s="6">
        <v>0</v>
      </c>
      <c r="P94" s="6">
        <f t="shared" si="5"/>
        <v>1</v>
      </c>
      <c r="R94" s="6">
        <v>1</v>
      </c>
      <c r="S94" s="6">
        <v>0</v>
      </c>
      <c r="T94" s="6">
        <v>0</v>
      </c>
      <c r="U94" s="6"/>
      <c r="V94" s="6">
        <v>0</v>
      </c>
      <c r="W94" s="6">
        <f t="shared" si="6"/>
        <v>1</v>
      </c>
      <c r="Y94" s="6">
        <v>0.21584151956890521</v>
      </c>
      <c r="Z94" s="6">
        <v>0</v>
      </c>
      <c r="AA94" s="6">
        <v>0.78415848043109482</v>
      </c>
      <c r="AB94" s="6"/>
      <c r="AC94" s="6">
        <v>0</v>
      </c>
      <c r="AD94" s="6">
        <v>1</v>
      </c>
      <c r="AF94" s="6">
        <v>0</v>
      </c>
      <c r="AG94" s="6">
        <v>1</v>
      </c>
      <c r="AH94" s="6">
        <v>0</v>
      </c>
      <c r="AI94" s="6"/>
      <c r="AJ94" s="6">
        <v>0</v>
      </c>
      <c r="AK94" s="6">
        <f t="shared" si="7"/>
        <v>1</v>
      </c>
    </row>
    <row r="95" spans="2:37">
      <c r="B95" s="322">
        <v>39934</v>
      </c>
      <c r="C95" s="90"/>
      <c r="D95" s="6">
        <v>0.50765787973410836</v>
      </c>
      <c r="E95" s="6">
        <v>0</v>
      </c>
      <c r="F95" s="6">
        <v>0.49234212026589153</v>
      </c>
      <c r="G95" s="6"/>
      <c r="H95" s="6"/>
      <c r="I95" s="6">
        <f t="shared" si="4"/>
        <v>0.99999999999999989</v>
      </c>
      <c r="K95" s="6">
        <v>0</v>
      </c>
      <c r="L95" s="6">
        <v>0</v>
      </c>
      <c r="M95" s="6">
        <v>1</v>
      </c>
      <c r="N95" s="6"/>
      <c r="O95" s="6">
        <v>0</v>
      </c>
      <c r="P95" s="6">
        <f t="shared" si="5"/>
        <v>1</v>
      </c>
      <c r="R95" s="6">
        <v>1</v>
      </c>
      <c r="S95" s="6">
        <v>0</v>
      </c>
      <c r="T95" s="6">
        <v>0</v>
      </c>
      <c r="U95" s="6"/>
      <c r="V95" s="6">
        <v>0</v>
      </c>
      <c r="W95" s="6">
        <f t="shared" si="6"/>
        <v>1</v>
      </c>
      <c r="Y95" s="6">
        <v>0.22951913847599653</v>
      </c>
      <c r="Z95" s="6">
        <v>0</v>
      </c>
      <c r="AA95" s="6">
        <v>0.77048086152400341</v>
      </c>
      <c r="AB95" s="6"/>
      <c r="AC95" s="6">
        <v>0</v>
      </c>
      <c r="AD95" s="6">
        <v>1</v>
      </c>
      <c r="AF95" s="6">
        <v>0</v>
      </c>
      <c r="AG95" s="6">
        <v>1</v>
      </c>
      <c r="AH95" s="6">
        <v>0</v>
      </c>
      <c r="AI95" s="6"/>
      <c r="AJ95" s="6">
        <v>0</v>
      </c>
      <c r="AK95" s="6">
        <f t="shared" si="7"/>
        <v>1</v>
      </c>
    </row>
    <row r="96" spans="2:37">
      <c r="B96" s="322">
        <v>39965</v>
      </c>
      <c r="C96" s="90"/>
      <c r="D96" s="6">
        <v>0.51181019335690936</v>
      </c>
      <c r="E96" s="6">
        <v>0</v>
      </c>
      <c r="F96" s="6">
        <v>0.48818980664309058</v>
      </c>
      <c r="G96" s="6"/>
      <c r="H96" s="6"/>
      <c r="I96" s="6">
        <f t="shared" si="4"/>
        <v>1</v>
      </c>
      <c r="K96" s="6">
        <v>0</v>
      </c>
      <c r="L96" s="6">
        <v>0</v>
      </c>
      <c r="M96" s="6">
        <v>1</v>
      </c>
      <c r="N96" s="6"/>
      <c r="O96" s="6">
        <v>0</v>
      </c>
      <c r="P96" s="6">
        <f t="shared" si="5"/>
        <v>1</v>
      </c>
      <c r="R96" s="6">
        <v>1</v>
      </c>
      <c r="S96" s="6">
        <v>0</v>
      </c>
      <c r="T96" s="6">
        <v>0</v>
      </c>
      <c r="U96" s="6"/>
      <c r="V96" s="6">
        <v>0</v>
      </c>
      <c r="W96" s="6">
        <f t="shared" si="6"/>
        <v>1</v>
      </c>
      <c r="Y96" s="6">
        <v>0.2519730665591477</v>
      </c>
      <c r="Z96" s="6">
        <v>0</v>
      </c>
      <c r="AA96" s="6">
        <v>0.74802693344085225</v>
      </c>
      <c r="AB96" s="6"/>
      <c r="AC96" s="6">
        <v>0</v>
      </c>
      <c r="AD96" s="6">
        <v>1</v>
      </c>
      <c r="AF96" s="6">
        <v>0</v>
      </c>
      <c r="AG96" s="6">
        <v>1</v>
      </c>
      <c r="AH96" s="6">
        <v>0</v>
      </c>
      <c r="AI96" s="6"/>
      <c r="AJ96" s="6">
        <v>0</v>
      </c>
      <c r="AK96" s="6">
        <f t="shared" si="7"/>
        <v>1</v>
      </c>
    </row>
    <row r="97" spans="2:37">
      <c r="B97" s="322">
        <v>39995</v>
      </c>
      <c r="C97" s="90"/>
      <c r="D97" s="6">
        <v>0.51640252904533013</v>
      </c>
      <c r="E97" s="6">
        <v>0</v>
      </c>
      <c r="F97" s="6">
        <v>0.48359747095466998</v>
      </c>
      <c r="G97" s="6"/>
      <c r="H97" s="6"/>
      <c r="I97" s="6">
        <f t="shared" si="4"/>
        <v>1</v>
      </c>
      <c r="K97" s="6">
        <v>0</v>
      </c>
      <c r="L97" s="6">
        <v>0</v>
      </c>
      <c r="M97" s="6">
        <v>1</v>
      </c>
      <c r="N97" s="6"/>
      <c r="O97" s="6">
        <v>0</v>
      </c>
      <c r="P97" s="6">
        <f t="shared" si="5"/>
        <v>1</v>
      </c>
      <c r="R97" s="6">
        <v>1</v>
      </c>
      <c r="S97" s="6">
        <v>0</v>
      </c>
      <c r="T97" s="6">
        <v>0</v>
      </c>
      <c r="U97" s="6"/>
      <c r="V97" s="6">
        <v>0</v>
      </c>
      <c r="W97" s="6">
        <f t="shared" si="6"/>
        <v>1</v>
      </c>
      <c r="Y97" s="6">
        <v>0.2581423005851996</v>
      </c>
      <c r="Z97" s="6">
        <v>0</v>
      </c>
      <c r="AA97" s="6">
        <v>0.74185769941480051</v>
      </c>
      <c r="AB97" s="6"/>
      <c r="AC97" s="6">
        <v>0</v>
      </c>
      <c r="AD97" s="6">
        <v>1</v>
      </c>
      <c r="AF97" s="6">
        <v>0</v>
      </c>
      <c r="AG97" s="6">
        <v>1</v>
      </c>
      <c r="AH97" s="6">
        <v>0</v>
      </c>
      <c r="AI97" s="6"/>
      <c r="AJ97" s="6">
        <v>0</v>
      </c>
      <c r="AK97" s="6">
        <f t="shared" si="7"/>
        <v>1</v>
      </c>
    </row>
    <row r="98" spans="2:37">
      <c r="B98" s="322">
        <v>40026</v>
      </c>
      <c r="C98" s="90"/>
      <c r="D98" s="6">
        <v>0.51762674058060054</v>
      </c>
      <c r="E98" s="6">
        <v>0</v>
      </c>
      <c r="F98" s="6">
        <v>0.48237325941939957</v>
      </c>
      <c r="G98" s="6"/>
      <c r="H98" s="6"/>
      <c r="I98" s="6">
        <f t="shared" si="4"/>
        <v>1</v>
      </c>
      <c r="K98" s="6">
        <v>0</v>
      </c>
      <c r="L98" s="6">
        <v>0</v>
      </c>
      <c r="M98" s="6">
        <v>1</v>
      </c>
      <c r="N98" s="6"/>
      <c r="O98" s="6">
        <v>0</v>
      </c>
      <c r="P98" s="6">
        <f t="shared" si="5"/>
        <v>1</v>
      </c>
      <c r="R98" s="6">
        <v>1</v>
      </c>
      <c r="S98" s="6">
        <v>0</v>
      </c>
      <c r="T98" s="6">
        <v>0</v>
      </c>
      <c r="U98" s="6"/>
      <c r="V98" s="6">
        <v>0</v>
      </c>
      <c r="W98" s="6">
        <f t="shared" si="6"/>
        <v>1</v>
      </c>
      <c r="Y98" s="6">
        <v>0.26953117974872298</v>
      </c>
      <c r="Z98" s="6">
        <v>0</v>
      </c>
      <c r="AA98" s="6">
        <v>0.73046882025127691</v>
      </c>
      <c r="AB98" s="6"/>
      <c r="AC98" s="6">
        <v>0</v>
      </c>
      <c r="AD98" s="6">
        <v>1</v>
      </c>
      <c r="AF98" s="6">
        <v>0</v>
      </c>
      <c r="AG98" s="6">
        <v>1</v>
      </c>
      <c r="AH98" s="6">
        <v>0</v>
      </c>
      <c r="AI98" s="6"/>
      <c r="AJ98" s="6">
        <v>0</v>
      </c>
      <c r="AK98" s="6">
        <f t="shared" si="7"/>
        <v>1</v>
      </c>
    </row>
    <row r="99" spans="2:37">
      <c r="B99" s="322">
        <v>40057</v>
      </c>
      <c r="C99" s="90"/>
      <c r="D99" s="6">
        <v>0.52097011649837677</v>
      </c>
      <c r="E99" s="6">
        <v>0</v>
      </c>
      <c r="F99" s="6">
        <v>0.47902988350162323</v>
      </c>
      <c r="G99" s="6"/>
      <c r="H99" s="6"/>
      <c r="I99" s="6">
        <f t="shared" si="4"/>
        <v>1</v>
      </c>
      <c r="K99" s="6">
        <v>0</v>
      </c>
      <c r="L99" s="6">
        <v>0</v>
      </c>
      <c r="M99" s="6">
        <v>1</v>
      </c>
      <c r="N99" s="6"/>
      <c r="O99" s="6">
        <v>0</v>
      </c>
      <c r="P99" s="6">
        <f t="shared" si="5"/>
        <v>1</v>
      </c>
      <c r="R99" s="6">
        <v>1</v>
      </c>
      <c r="S99" s="6">
        <v>0</v>
      </c>
      <c r="T99" s="6">
        <v>0</v>
      </c>
      <c r="U99" s="6"/>
      <c r="V99" s="6">
        <v>0</v>
      </c>
      <c r="W99" s="6">
        <f t="shared" si="6"/>
        <v>1</v>
      </c>
      <c r="Y99" s="6">
        <v>0.27815775320009456</v>
      </c>
      <c r="Z99" s="6">
        <v>0</v>
      </c>
      <c r="AA99" s="6">
        <v>0.72184224679990538</v>
      </c>
      <c r="AB99" s="6"/>
      <c r="AC99" s="6">
        <v>0</v>
      </c>
      <c r="AD99" s="6">
        <v>1</v>
      </c>
      <c r="AF99" s="6">
        <v>0</v>
      </c>
      <c r="AG99" s="6">
        <v>1</v>
      </c>
      <c r="AH99" s="6">
        <v>0</v>
      </c>
      <c r="AI99" s="6"/>
      <c r="AJ99" s="6">
        <v>0</v>
      </c>
      <c r="AK99" s="6">
        <f t="shared" si="7"/>
        <v>1</v>
      </c>
    </row>
    <row r="100" spans="2:37">
      <c r="B100" s="322">
        <v>40087</v>
      </c>
      <c r="C100" s="90"/>
      <c r="D100" s="6">
        <v>0.52580169167671631</v>
      </c>
      <c r="E100" s="6">
        <v>0</v>
      </c>
      <c r="F100" s="6">
        <v>0.47419830832328369</v>
      </c>
      <c r="G100" s="6"/>
      <c r="H100" s="6"/>
      <c r="I100" s="6">
        <f t="shared" si="4"/>
        <v>1</v>
      </c>
      <c r="K100" s="6">
        <v>0</v>
      </c>
      <c r="L100" s="6">
        <v>0</v>
      </c>
      <c r="M100" s="6">
        <v>1</v>
      </c>
      <c r="N100" s="6"/>
      <c r="O100" s="6">
        <v>0</v>
      </c>
      <c r="P100" s="6">
        <f t="shared" si="5"/>
        <v>1</v>
      </c>
      <c r="R100" s="6">
        <v>1</v>
      </c>
      <c r="S100" s="6">
        <v>0</v>
      </c>
      <c r="T100" s="6">
        <v>0</v>
      </c>
      <c r="U100" s="6"/>
      <c r="V100" s="6">
        <v>0</v>
      </c>
      <c r="W100" s="6">
        <f t="shared" si="6"/>
        <v>1</v>
      </c>
      <c r="Y100" s="6">
        <v>0.28531935390572732</v>
      </c>
      <c r="Z100" s="6">
        <v>0</v>
      </c>
      <c r="AA100" s="6">
        <v>0.71468064609427273</v>
      </c>
      <c r="AB100" s="6"/>
      <c r="AC100" s="6">
        <v>0</v>
      </c>
      <c r="AD100" s="6">
        <v>1</v>
      </c>
      <c r="AF100" s="6">
        <v>0</v>
      </c>
      <c r="AG100" s="6">
        <v>1</v>
      </c>
      <c r="AH100" s="6">
        <v>0</v>
      </c>
      <c r="AI100" s="6"/>
      <c r="AJ100" s="6">
        <v>0</v>
      </c>
      <c r="AK100" s="6">
        <f t="shared" si="7"/>
        <v>1</v>
      </c>
    </row>
    <row r="101" spans="2:37">
      <c r="B101" s="322">
        <v>40118</v>
      </c>
      <c r="C101" s="90"/>
      <c r="D101" s="6">
        <v>0.52697033628656365</v>
      </c>
      <c r="E101" s="6">
        <v>0</v>
      </c>
      <c r="F101" s="6">
        <v>0.47302966371343613</v>
      </c>
      <c r="G101" s="6"/>
      <c r="H101" s="6"/>
      <c r="I101" s="6">
        <f t="shared" si="4"/>
        <v>0.99999999999999978</v>
      </c>
      <c r="K101" s="6">
        <v>0</v>
      </c>
      <c r="L101" s="6">
        <v>0</v>
      </c>
      <c r="M101" s="6">
        <v>1</v>
      </c>
      <c r="N101" s="6"/>
      <c r="O101" s="6">
        <v>0</v>
      </c>
      <c r="P101" s="6">
        <f t="shared" si="5"/>
        <v>1</v>
      </c>
      <c r="R101" s="6">
        <v>1</v>
      </c>
      <c r="S101" s="6">
        <v>0</v>
      </c>
      <c r="T101" s="6">
        <v>0</v>
      </c>
      <c r="U101" s="6"/>
      <c r="V101" s="6">
        <v>0</v>
      </c>
      <c r="W101" s="6">
        <f t="shared" si="6"/>
        <v>1</v>
      </c>
      <c r="Y101" s="6">
        <v>0.28446914950114349</v>
      </c>
      <c r="Z101" s="6">
        <v>0</v>
      </c>
      <c r="AA101" s="6">
        <v>0.71553085049885656</v>
      </c>
      <c r="AB101" s="6"/>
      <c r="AC101" s="6">
        <v>0</v>
      </c>
      <c r="AD101" s="6">
        <v>1</v>
      </c>
      <c r="AF101" s="6">
        <v>0</v>
      </c>
      <c r="AG101" s="6">
        <v>1</v>
      </c>
      <c r="AH101" s="6">
        <v>0</v>
      </c>
      <c r="AI101" s="6"/>
      <c r="AJ101" s="6">
        <v>0</v>
      </c>
      <c r="AK101" s="6">
        <f t="shared" si="7"/>
        <v>1</v>
      </c>
    </row>
    <row r="102" spans="2:37">
      <c r="B102" s="322">
        <v>40148</v>
      </c>
      <c r="C102" s="90"/>
      <c r="D102" s="6">
        <v>0.52080471885052415</v>
      </c>
      <c r="E102" s="6">
        <v>0</v>
      </c>
      <c r="F102" s="6">
        <v>0.47919528114947607</v>
      </c>
      <c r="G102" s="6"/>
      <c r="H102" s="6"/>
      <c r="I102" s="6">
        <f t="shared" si="4"/>
        <v>1.0000000000000002</v>
      </c>
      <c r="K102" s="6">
        <v>0</v>
      </c>
      <c r="L102" s="6">
        <v>0</v>
      </c>
      <c r="M102" s="6">
        <v>1</v>
      </c>
      <c r="N102" s="6"/>
      <c r="O102" s="6">
        <v>0</v>
      </c>
      <c r="P102" s="6">
        <f t="shared" si="5"/>
        <v>1</v>
      </c>
      <c r="R102" s="6">
        <v>1</v>
      </c>
      <c r="S102" s="6">
        <v>0</v>
      </c>
      <c r="T102" s="6">
        <v>0</v>
      </c>
      <c r="U102" s="6"/>
      <c r="V102" s="6">
        <v>0</v>
      </c>
      <c r="W102" s="6">
        <f t="shared" si="6"/>
        <v>1</v>
      </c>
      <c r="Y102" s="6">
        <v>0.26576199355160274</v>
      </c>
      <c r="Z102" s="6">
        <v>0</v>
      </c>
      <c r="AA102" s="6">
        <v>0.73423800644839721</v>
      </c>
      <c r="AB102" s="6"/>
      <c r="AC102" s="6">
        <v>0</v>
      </c>
      <c r="AD102" s="6">
        <v>1</v>
      </c>
      <c r="AF102" s="6">
        <v>0</v>
      </c>
      <c r="AG102" s="6">
        <v>1</v>
      </c>
      <c r="AH102" s="6">
        <v>0</v>
      </c>
      <c r="AI102" s="6"/>
      <c r="AJ102" s="6">
        <v>0</v>
      </c>
      <c r="AK102" s="6">
        <f t="shared" si="7"/>
        <v>1</v>
      </c>
    </row>
    <row r="103" spans="2:37">
      <c r="B103" s="322">
        <v>40179</v>
      </c>
      <c r="C103" s="90"/>
      <c r="D103" s="6">
        <v>0.51722224789407489</v>
      </c>
      <c r="E103" s="6">
        <v>0</v>
      </c>
      <c r="F103" s="6">
        <v>0.48277775210592522</v>
      </c>
      <c r="G103" s="6"/>
      <c r="H103" s="6"/>
      <c r="I103" s="6">
        <f t="shared" si="4"/>
        <v>1</v>
      </c>
      <c r="K103" s="6">
        <v>0</v>
      </c>
      <c r="L103" s="6">
        <v>0</v>
      </c>
      <c r="M103" s="6">
        <v>1</v>
      </c>
      <c r="N103" s="6"/>
      <c r="O103" s="6">
        <v>0</v>
      </c>
      <c r="P103" s="6">
        <f t="shared" si="5"/>
        <v>1</v>
      </c>
      <c r="R103" s="6">
        <v>1</v>
      </c>
      <c r="S103" s="6">
        <v>0</v>
      </c>
      <c r="T103" s="6">
        <v>0</v>
      </c>
      <c r="U103" s="6"/>
      <c r="V103" s="6">
        <v>0</v>
      </c>
      <c r="W103" s="6">
        <f t="shared" si="6"/>
        <v>1</v>
      </c>
      <c r="Y103" s="6">
        <v>0.24313166731461261</v>
      </c>
      <c r="Z103" s="6">
        <v>0</v>
      </c>
      <c r="AA103" s="6">
        <v>0.75686833268538733</v>
      </c>
      <c r="AB103" s="6"/>
      <c r="AC103" s="6">
        <v>0</v>
      </c>
      <c r="AD103" s="6">
        <v>1</v>
      </c>
      <c r="AF103" s="6">
        <v>0</v>
      </c>
      <c r="AG103" s="6">
        <v>1</v>
      </c>
      <c r="AH103" s="6">
        <v>0</v>
      </c>
      <c r="AI103" s="6"/>
      <c r="AJ103" s="6">
        <v>0</v>
      </c>
      <c r="AK103" s="6">
        <f t="shared" si="7"/>
        <v>1</v>
      </c>
    </row>
    <row r="104" spans="2:37">
      <c r="B104" s="322">
        <v>40210</v>
      </c>
      <c r="C104" s="90"/>
      <c r="D104" s="6">
        <v>0.51412452736394054</v>
      </c>
      <c r="E104" s="6">
        <v>0</v>
      </c>
      <c r="F104" s="6">
        <v>0.48587547263605951</v>
      </c>
      <c r="G104" s="6"/>
      <c r="H104" s="6"/>
      <c r="I104" s="6">
        <f t="shared" si="4"/>
        <v>1</v>
      </c>
      <c r="K104" s="6">
        <v>0</v>
      </c>
      <c r="L104" s="6">
        <v>0</v>
      </c>
      <c r="M104" s="6">
        <v>1</v>
      </c>
      <c r="N104" s="6"/>
      <c r="O104" s="6">
        <v>0</v>
      </c>
      <c r="P104" s="6">
        <f t="shared" si="5"/>
        <v>1</v>
      </c>
      <c r="R104" s="6">
        <v>1</v>
      </c>
      <c r="S104" s="6">
        <v>0</v>
      </c>
      <c r="T104" s="6">
        <v>0</v>
      </c>
      <c r="U104" s="6"/>
      <c r="V104" s="6">
        <v>0</v>
      </c>
      <c r="W104" s="6">
        <f t="shared" si="6"/>
        <v>1</v>
      </c>
      <c r="Y104" s="6">
        <v>0.22570068492435652</v>
      </c>
      <c r="Z104" s="6">
        <v>0</v>
      </c>
      <c r="AA104" s="6">
        <v>0.77429931507564342</v>
      </c>
      <c r="AB104" s="6"/>
      <c r="AC104" s="6">
        <v>0</v>
      </c>
      <c r="AD104" s="6">
        <v>1</v>
      </c>
      <c r="AF104" s="6">
        <v>0</v>
      </c>
      <c r="AG104" s="6">
        <v>1</v>
      </c>
      <c r="AH104" s="6">
        <v>0</v>
      </c>
      <c r="AI104" s="6"/>
      <c r="AJ104" s="6">
        <v>0</v>
      </c>
      <c r="AK104" s="6">
        <f t="shared" si="7"/>
        <v>1</v>
      </c>
    </row>
    <row r="105" spans="2:37">
      <c r="B105" s="322">
        <v>40238</v>
      </c>
      <c r="C105" s="90"/>
      <c r="D105" s="6">
        <v>0.51336924743962919</v>
      </c>
      <c r="E105" s="6">
        <v>0</v>
      </c>
      <c r="F105" s="6">
        <v>0.48663075256037081</v>
      </c>
      <c r="G105" s="6"/>
      <c r="H105" s="6"/>
      <c r="I105" s="6">
        <f t="shared" si="4"/>
        <v>1</v>
      </c>
      <c r="K105" s="6">
        <v>0</v>
      </c>
      <c r="L105" s="6">
        <v>0</v>
      </c>
      <c r="M105" s="6">
        <v>1</v>
      </c>
      <c r="N105" s="6"/>
      <c r="O105" s="6">
        <v>0</v>
      </c>
      <c r="P105" s="6">
        <f t="shared" si="5"/>
        <v>1</v>
      </c>
      <c r="R105" s="6">
        <v>1</v>
      </c>
      <c r="S105" s="6">
        <v>0</v>
      </c>
      <c r="T105" s="6">
        <v>0</v>
      </c>
      <c r="U105" s="6"/>
      <c r="V105" s="6">
        <v>0</v>
      </c>
      <c r="W105" s="6">
        <f t="shared" si="6"/>
        <v>1</v>
      </c>
      <c r="Y105" s="6">
        <v>0.20445134748192054</v>
      </c>
      <c r="Z105" s="6">
        <v>0</v>
      </c>
      <c r="AA105" s="6">
        <v>0.79554865251807949</v>
      </c>
      <c r="AB105" s="6"/>
      <c r="AC105" s="6">
        <v>0</v>
      </c>
      <c r="AD105" s="6">
        <v>1</v>
      </c>
      <c r="AF105" s="6">
        <v>0</v>
      </c>
      <c r="AG105" s="6">
        <v>1</v>
      </c>
      <c r="AH105" s="6">
        <v>0</v>
      </c>
      <c r="AI105" s="6"/>
      <c r="AJ105" s="6">
        <v>0</v>
      </c>
      <c r="AK105" s="6">
        <f t="shared" si="7"/>
        <v>1</v>
      </c>
    </row>
    <row r="106" spans="2:37">
      <c r="B106" s="322">
        <v>40269</v>
      </c>
      <c r="C106" s="90"/>
      <c r="D106" s="6">
        <v>0.51134638534789967</v>
      </c>
      <c r="E106" s="6">
        <v>0</v>
      </c>
      <c r="F106" s="6">
        <v>0.48865361465210017</v>
      </c>
      <c r="G106" s="6"/>
      <c r="H106" s="6"/>
      <c r="I106" s="6">
        <f t="shared" si="4"/>
        <v>0.99999999999999978</v>
      </c>
      <c r="K106" s="6">
        <v>0</v>
      </c>
      <c r="L106" s="6">
        <v>0</v>
      </c>
      <c r="M106" s="6">
        <v>1</v>
      </c>
      <c r="N106" s="6"/>
      <c r="O106" s="6">
        <v>0</v>
      </c>
      <c r="P106" s="6">
        <f t="shared" si="5"/>
        <v>1</v>
      </c>
      <c r="R106" s="6">
        <v>1</v>
      </c>
      <c r="S106" s="6">
        <v>0</v>
      </c>
      <c r="T106" s="6">
        <v>0</v>
      </c>
      <c r="U106" s="6"/>
      <c r="V106" s="6">
        <v>0</v>
      </c>
      <c r="W106" s="6">
        <f t="shared" si="6"/>
        <v>1</v>
      </c>
      <c r="Y106" s="6">
        <v>0.18839808401030511</v>
      </c>
      <c r="Z106" s="6">
        <v>0</v>
      </c>
      <c r="AA106" s="6">
        <v>0.811601915989695</v>
      </c>
      <c r="AB106" s="6"/>
      <c r="AC106" s="6">
        <v>0</v>
      </c>
      <c r="AD106" s="6">
        <v>1</v>
      </c>
      <c r="AF106" s="6">
        <v>0</v>
      </c>
      <c r="AG106" s="6">
        <v>1</v>
      </c>
      <c r="AH106" s="6">
        <v>0</v>
      </c>
      <c r="AI106" s="6"/>
      <c r="AJ106" s="6">
        <v>0</v>
      </c>
      <c r="AK106" s="6">
        <f t="shared" si="7"/>
        <v>1</v>
      </c>
    </row>
    <row r="107" spans="2:37">
      <c r="B107" s="322">
        <v>40299</v>
      </c>
      <c r="C107" s="90"/>
      <c r="D107" s="6">
        <v>0.51280842054380626</v>
      </c>
      <c r="E107" s="6">
        <v>0</v>
      </c>
      <c r="F107" s="6">
        <v>0.48719157945619362</v>
      </c>
      <c r="G107" s="6"/>
      <c r="H107" s="6"/>
      <c r="I107" s="6">
        <f t="shared" si="4"/>
        <v>0.99999999999999989</v>
      </c>
      <c r="K107" s="6">
        <v>0</v>
      </c>
      <c r="L107" s="6">
        <v>0</v>
      </c>
      <c r="M107" s="6">
        <v>1</v>
      </c>
      <c r="N107" s="6"/>
      <c r="O107" s="6">
        <v>0</v>
      </c>
      <c r="P107" s="6">
        <f t="shared" si="5"/>
        <v>1</v>
      </c>
      <c r="R107" s="6">
        <v>1</v>
      </c>
      <c r="S107" s="6">
        <v>0</v>
      </c>
      <c r="T107" s="6">
        <v>0</v>
      </c>
      <c r="U107" s="6"/>
      <c r="V107" s="6">
        <v>0</v>
      </c>
      <c r="W107" s="6">
        <f t="shared" si="6"/>
        <v>1</v>
      </c>
      <c r="Y107" s="6">
        <v>0.17613441340286415</v>
      </c>
      <c r="Z107" s="6">
        <v>0</v>
      </c>
      <c r="AA107" s="6">
        <v>0.82386558659713593</v>
      </c>
      <c r="AB107" s="6"/>
      <c r="AC107" s="6">
        <v>0</v>
      </c>
      <c r="AD107" s="6">
        <v>1</v>
      </c>
      <c r="AF107" s="6">
        <v>0</v>
      </c>
      <c r="AG107" s="6">
        <v>1</v>
      </c>
      <c r="AH107" s="6">
        <v>0</v>
      </c>
      <c r="AI107" s="6"/>
      <c r="AJ107" s="6">
        <v>0</v>
      </c>
      <c r="AK107" s="6">
        <f t="shared" si="7"/>
        <v>1</v>
      </c>
    </row>
    <row r="108" spans="2:37">
      <c r="B108" s="322">
        <v>40330</v>
      </c>
      <c r="C108" s="90"/>
      <c r="D108" s="6">
        <v>0.51293524010245706</v>
      </c>
      <c r="E108" s="6">
        <v>0</v>
      </c>
      <c r="F108" s="6">
        <v>0.48706475989754283</v>
      </c>
      <c r="G108" s="6"/>
      <c r="H108" s="6"/>
      <c r="I108" s="6">
        <f t="shared" si="4"/>
        <v>0.99999999999999989</v>
      </c>
      <c r="K108" s="6">
        <v>0</v>
      </c>
      <c r="L108" s="6">
        <v>0</v>
      </c>
      <c r="M108" s="6">
        <v>1</v>
      </c>
      <c r="N108" s="6"/>
      <c r="O108" s="6">
        <v>0</v>
      </c>
      <c r="P108" s="6">
        <f t="shared" si="5"/>
        <v>1</v>
      </c>
      <c r="R108" s="6">
        <v>1</v>
      </c>
      <c r="S108" s="6">
        <v>0</v>
      </c>
      <c r="T108" s="6">
        <v>0</v>
      </c>
      <c r="U108" s="6"/>
      <c r="V108" s="6">
        <v>0</v>
      </c>
      <c r="W108" s="6">
        <f t="shared" si="6"/>
        <v>1</v>
      </c>
      <c r="Y108" s="6">
        <v>0.16204890527326121</v>
      </c>
      <c r="Z108" s="6">
        <v>0</v>
      </c>
      <c r="AA108" s="6">
        <v>0.83795109472673879</v>
      </c>
      <c r="AB108" s="6"/>
      <c r="AC108" s="6">
        <v>0</v>
      </c>
      <c r="AD108" s="6">
        <v>1</v>
      </c>
      <c r="AF108" s="6">
        <v>0</v>
      </c>
      <c r="AG108" s="6">
        <v>1</v>
      </c>
      <c r="AH108" s="6">
        <v>0</v>
      </c>
      <c r="AI108" s="6"/>
      <c r="AJ108" s="6">
        <v>0</v>
      </c>
      <c r="AK108" s="6">
        <f t="shared" si="7"/>
        <v>1</v>
      </c>
    </row>
    <row r="109" spans="2:37">
      <c r="B109" s="322">
        <v>40360</v>
      </c>
      <c r="C109" s="90"/>
      <c r="D109" s="6">
        <v>0.51837547140697426</v>
      </c>
      <c r="E109" s="6">
        <v>0</v>
      </c>
      <c r="F109" s="6">
        <v>0.48162452859302557</v>
      </c>
      <c r="G109" s="6"/>
      <c r="H109" s="6"/>
      <c r="I109" s="6">
        <f t="shared" si="4"/>
        <v>0.99999999999999978</v>
      </c>
      <c r="K109" s="6">
        <v>0</v>
      </c>
      <c r="L109" s="6">
        <v>0</v>
      </c>
      <c r="M109" s="6">
        <v>1</v>
      </c>
      <c r="N109" s="6"/>
      <c r="O109" s="6">
        <v>0</v>
      </c>
      <c r="P109" s="6">
        <f t="shared" si="5"/>
        <v>1</v>
      </c>
      <c r="R109" s="6">
        <v>1</v>
      </c>
      <c r="S109" s="6">
        <v>0</v>
      </c>
      <c r="T109" s="6">
        <v>0</v>
      </c>
      <c r="U109" s="6"/>
      <c r="V109" s="6">
        <v>0</v>
      </c>
      <c r="W109" s="6">
        <f t="shared" si="6"/>
        <v>1</v>
      </c>
      <c r="Y109" s="6">
        <v>0.13524017523391366</v>
      </c>
      <c r="Z109" s="6">
        <v>0</v>
      </c>
      <c r="AA109" s="6">
        <v>0.86475982476608626</v>
      </c>
      <c r="AB109" s="6"/>
      <c r="AC109" s="6">
        <v>0</v>
      </c>
      <c r="AD109" s="6">
        <v>1</v>
      </c>
      <c r="AF109" s="6">
        <v>0</v>
      </c>
      <c r="AG109" s="6">
        <v>1</v>
      </c>
      <c r="AH109" s="6">
        <v>0</v>
      </c>
      <c r="AI109" s="6"/>
      <c r="AJ109" s="6">
        <v>0</v>
      </c>
      <c r="AK109" s="6">
        <f t="shared" si="7"/>
        <v>1</v>
      </c>
    </row>
    <row r="110" spans="2:37">
      <c r="B110" s="322">
        <v>40391</v>
      </c>
      <c r="C110" s="90"/>
      <c r="D110" s="6">
        <v>0.52398358398022393</v>
      </c>
      <c r="E110" s="6">
        <v>0</v>
      </c>
      <c r="F110" s="6">
        <v>0.47601641601977596</v>
      </c>
      <c r="G110" s="6"/>
      <c r="H110" s="6"/>
      <c r="I110" s="6">
        <f t="shared" si="4"/>
        <v>0.99999999999999989</v>
      </c>
      <c r="K110" s="6">
        <v>0</v>
      </c>
      <c r="L110" s="6">
        <v>0</v>
      </c>
      <c r="M110" s="6">
        <v>1</v>
      </c>
      <c r="N110" s="6"/>
      <c r="O110" s="6">
        <v>0</v>
      </c>
      <c r="P110" s="6">
        <f t="shared" si="5"/>
        <v>1</v>
      </c>
      <c r="R110" s="6">
        <v>1</v>
      </c>
      <c r="S110" s="6">
        <v>0</v>
      </c>
      <c r="T110" s="6">
        <v>0</v>
      </c>
      <c r="U110" s="6"/>
      <c r="V110" s="6">
        <v>0</v>
      </c>
      <c r="W110" s="6">
        <f t="shared" si="6"/>
        <v>1</v>
      </c>
      <c r="Y110" s="6">
        <v>0.12655440239054327</v>
      </c>
      <c r="Z110" s="6">
        <v>0</v>
      </c>
      <c r="AA110" s="6">
        <v>0.87344559760945673</v>
      </c>
      <c r="AB110" s="6"/>
      <c r="AC110" s="6">
        <v>0</v>
      </c>
      <c r="AD110" s="6">
        <v>1</v>
      </c>
      <c r="AF110" s="6">
        <v>0</v>
      </c>
      <c r="AG110" s="6">
        <v>1</v>
      </c>
      <c r="AH110" s="6">
        <v>0</v>
      </c>
      <c r="AI110" s="6"/>
      <c r="AJ110" s="6">
        <v>0</v>
      </c>
      <c r="AK110" s="6">
        <f t="shared" si="7"/>
        <v>1</v>
      </c>
    </row>
    <row r="111" spans="2:37">
      <c r="B111" s="322">
        <v>40422</v>
      </c>
      <c r="C111" s="90"/>
      <c r="D111" s="6">
        <v>0.53098649598164105</v>
      </c>
      <c r="E111" s="6">
        <v>0</v>
      </c>
      <c r="F111" s="6">
        <v>0.46901350401835901</v>
      </c>
      <c r="G111" s="6"/>
      <c r="H111" s="6"/>
      <c r="I111" s="6">
        <f t="shared" si="4"/>
        <v>1</v>
      </c>
      <c r="K111" s="6">
        <v>0</v>
      </c>
      <c r="L111" s="6">
        <v>0</v>
      </c>
      <c r="M111" s="6">
        <v>1</v>
      </c>
      <c r="N111" s="6"/>
      <c r="O111" s="6">
        <v>0</v>
      </c>
      <c r="P111" s="6">
        <f t="shared" si="5"/>
        <v>1</v>
      </c>
      <c r="R111" s="6">
        <v>1</v>
      </c>
      <c r="S111" s="6">
        <v>0</v>
      </c>
      <c r="T111" s="6">
        <v>0</v>
      </c>
      <c r="U111" s="6"/>
      <c r="V111" s="6">
        <v>0</v>
      </c>
      <c r="W111" s="6">
        <f t="shared" si="6"/>
        <v>1</v>
      </c>
      <c r="Y111" s="6">
        <v>0.11508816001336973</v>
      </c>
      <c r="Z111" s="6">
        <v>0</v>
      </c>
      <c r="AA111" s="6">
        <v>0.88491183998663026</v>
      </c>
      <c r="AB111" s="6"/>
      <c r="AC111" s="6">
        <v>0</v>
      </c>
      <c r="AD111" s="6">
        <v>1</v>
      </c>
      <c r="AF111" s="6">
        <v>0</v>
      </c>
      <c r="AG111" s="6">
        <v>1</v>
      </c>
      <c r="AH111" s="6">
        <v>0</v>
      </c>
      <c r="AI111" s="6"/>
      <c r="AJ111" s="6">
        <v>0</v>
      </c>
      <c r="AK111" s="6">
        <f t="shared" si="7"/>
        <v>1</v>
      </c>
    </row>
    <row r="112" spans="2:37">
      <c r="B112" s="322">
        <v>40452</v>
      </c>
      <c r="C112" s="90"/>
      <c r="D112" s="6">
        <v>0.54210301272054962</v>
      </c>
      <c r="E112" s="6">
        <v>0</v>
      </c>
      <c r="F112" s="6">
        <v>0.45789698727945038</v>
      </c>
      <c r="G112" s="6"/>
      <c r="H112" s="6"/>
      <c r="I112" s="6">
        <f t="shared" si="4"/>
        <v>1</v>
      </c>
      <c r="K112" s="6">
        <v>0</v>
      </c>
      <c r="L112" s="6">
        <v>0</v>
      </c>
      <c r="M112" s="6">
        <v>1</v>
      </c>
      <c r="N112" s="6"/>
      <c r="O112" s="6">
        <v>0</v>
      </c>
      <c r="P112" s="6">
        <f t="shared" si="5"/>
        <v>1</v>
      </c>
      <c r="R112" s="6">
        <v>1</v>
      </c>
      <c r="S112" s="6">
        <v>0</v>
      </c>
      <c r="T112" s="6">
        <v>0</v>
      </c>
      <c r="U112" s="6"/>
      <c r="V112" s="6">
        <v>0</v>
      </c>
      <c r="W112" s="6">
        <f t="shared" si="6"/>
        <v>1</v>
      </c>
      <c r="Y112" s="6">
        <v>0.10843565870491678</v>
      </c>
      <c r="Z112" s="6">
        <v>0</v>
      </c>
      <c r="AA112" s="6">
        <v>0.89156434129508322</v>
      </c>
      <c r="AB112" s="6"/>
      <c r="AC112" s="6">
        <v>0</v>
      </c>
      <c r="AD112" s="6">
        <v>1</v>
      </c>
      <c r="AF112" s="6">
        <v>0</v>
      </c>
      <c r="AG112" s="6">
        <v>1</v>
      </c>
      <c r="AH112" s="6">
        <v>0</v>
      </c>
      <c r="AI112" s="6"/>
      <c r="AJ112" s="6">
        <v>0</v>
      </c>
      <c r="AK112" s="6">
        <f t="shared" si="7"/>
        <v>1</v>
      </c>
    </row>
    <row r="113" spans="2:37">
      <c r="B113" s="322">
        <v>40483</v>
      </c>
      <c r="C113" s="90"/>
      <c r="D113" s="6">
        <v>0.5481769703496796</v>
      </c>
      <c r="E113" s="6">
        <v>0</v>
      </c>
      <c r="F113" s="6">
        <v>0.45182302965032051</v>
      </c>
      <c r="G113" s="6"/>
      <c r="H113" s="6"/>
      <c r="I113" s="6">
        <f t="shared" si="4"/>
        <v>1</v>
      </c>
      <c r="K113" s="6">
        <v>0</v>
      </c>
      <c r="L113" s="6">
        <v>0</v>
      </c>
      <c r="M113" s="6">
        <v>1</v>
      </c>
      <c r="N113" s="6"/>
      <c r="O113" s="6">
        <v>0</v>
      </c>
      <c r="P113" s="6">
        <f t="shared" si="5"/>
        <v>1</v>
      </c>
      <c r="R113" s="6">
        <v>1</v>
      </c>
      <c r="S113" s="6">
        <v>0</v>
      </c>
      <c r="T113" s="6">
        <v>0</v>
      </c>
      <c r="U113" s="6"/>
      <c r="V113" s="6">
        <v>0</v>
      </c>
      <c r="W113" s="6">
        <f t="shared" si="6"/>
        <v>1</v>
      </c>
      <c r="Y113" s="6">
        <v>0.10564258912272409</v>
      </c>
      <c r="Z113" s="6">
        <v>0</v>
      </c>
      <c r="AA113" s="6">
        <v>0.89435741087727594</v>
      </c>
      <c r="AB113" s="6"/>
      <c r="AC113" s="6">
        <v>0</v>
      </c>
      <c r="AD113" s="6">
        <v>1</v>
      </c>
      <c r="AF113" s="6">
        <v>0</v>
      </c>
      <c r="AG113" s="6">
        <v>1</v>
      </c>
      <c r="AH113" s="6">
        <v>0</v>
      </c>
      <c r="AI113" s="6"/>
      <c r="AJ113" s="6">
        <v>0</v>
      </c>
      <c r="AK113" s="6">
        <f t="shared" si="7"/>
        <v>1</v>
      </c>
    </row>
    <row r="114" spans="2:37">
      <c r="B114" s="322">
        <v>40513</v>
      </c>
      <c r="C114" s="90"/>
      <c r="D114" s="6">
        <v>0.55430294816585324</v>
      </c>
      <c r="E114" s="6">
        <v>0</v>
      </c>
      <c r="F114" s="6">
        <v>0.4456970518341466</v>
      </c>
      <c r="G114" s="6"/>
      <c r="H114" s="6"/>
      <c r="I114" s="6">
        <f t="shared" si="4"/>
        <v>0.99999999999999978</v>
      </c>
      <c r="K114" s="6">
        <v>0</v>
      </c>
      <c r="L114" s="6">
        <v>0</v>
      </c>
      <c r="M114" s="6">
        <v>1</v>
      </c>
      <c r="N114" s="6"/>
      <c r="O114" s="6">
        <v>0</v>
      </c>
      <c r="P114" s="6">
        <f t="shared" si="5"/>
        <v>1</v>
      </c>
      <c r="R114" s="6">
        <v>1</v>
      </c>
      <c r="S114" s="6">
        <v>0</v>
      </c>
      <c r="T114" s="6">
        <v>0</v>
      </c>
      <c r="U114" s="6"/>
      <c r="V114" s="6">
        <v>0</v>
      </c>
      <c r="W114" s="6">
        <f t="shared" si="6"/>
        <v>1</v>
      </c>
      <c r="Y114" s="6">
        <v>0.11037838649989509</v>
      </c>
      <c r="Z114" s="6">
        <v>0</v>
      </c>
      <c r="AA114" s="6">
        <v>0.88962161350010482</v>
      </c>
      <c r="AB114" s="6"/>
      <c r="AC114" s="6">
        <v>0</v>
      </c>
      <c r="AD114" s="6">
        <v>1</v>
      </c>
      <c r="AF114" s="6">
        <v>0</v>
      </c>
      <c r="AG114" s="6">
        <v>1</v>
      </c>
      <c r="AH114" s="6">
        <v>0</v>
      </c>
      <c r="AI114" s="6"/>
      <c r="AJ114" s="6">
        <v>0</v>
      </c>
      <c r="AK114" s="6">
        <f t="shared" si="7"/>
        <v>1</v>
      </c>
    </row>
    <row r="115" spans="2:37">
      <c r="B115" s="322">
        <v>40544</v>
      </c>
      <c r="C115" s="90"/>
      <c r="D115" s="6">
        <v>0.55533578563684738</v>
      </c>
      <c r="E115" s="6">
        <v>0</v>
      </c>
      <c r="F115" s="6">
        <v>0.44466421436315245</v>
      </c>
      <c r="G115" s="6"/>
      <c r="H115" s="6"/>
      <c r="I115" s="6">
        <f t="shared" si="4"/>
        <v>0.99999999999999978</v>
      </c>
      <c r="K115" s="6">
        <v>0</v>
      </c>
      <c r="L115" s="6">
        <v>0</v>
      </c>
      <c r="M115" s="6">
        <v>1</v>
      </c>
      <c r="N115" s="6"/>
      <c r="O115" s="6">
        <v>0</v>
      </c>
      <c r="P115" s="6">
        <f t="shared" si="5"/>
        <v>1</v>
      </c>
      <c r="R115" s="6">
        <v>1</v>
      </c>
      <c r="S115" s="6">
        <v>0</v>
      </c>
      <c r="T115" s="6">
        <v>0</v>
      </c>
      <c r="U115" s="6"/>
      <c r="V115" s="6">
        <v>0</v>
      </c>
      <c r="W115" s="6">
        <f t="shared" si="6"/>
        <v>1</v>
      </c>
      <c r="Y115" s="6">
        <v>0.11497739872239859</v>
      </c>
      <c r="Z115" s="6">
        <v>0</v>
      </c>
      <c r="AA115" s="6">
        <v>0.88502260127760146</v>
      </c>
      <c r="AB115" s="6"/>
      <c r="AC115" s="6">
        <v>0</v>
      </c>
      <c r="AD115" s="6">
        <v>1</v>
      </c>
      <c r="AF115" s="6">
        <v>0</v>
      </c>
      <c r="AG115" s="6">
        <v>1</v>
      </c>
      <c r="AH115" s="6">
        <v>0</v>
      </c>
      <c r="AI115" s="6"/>
      <c r="AJ115" s="6">
        <v>0</v>
      </c>
      <c r="AK115" s="6">
        <f t="shared" si="7"/>
        <v>1</v>
      </c>
    </row>
    <row r="116" spans="2:37">
      <c r="B116" s="322">
        <v>40575</v>
      </c>
      <c r="C116" s="90"/>
      <c r="D116" s="6">
        <v>0.56181766811009948</v>
      </c>
      <c r="E116" s="6">
        <v>0</v>
      </c>
      <c r="F116" s="6">
        <v>0.43818233188990063</v>
      </c>
      <c r="G116" s="6"/>
      <c r="H116" s="6"/>
      <c r="I116" s="6">
        <f t="shared" si="4"/>
        <v>1</v>
      </c>
      <c r="K116" s="6">
        <v>0</v>
      </c>
      <c r="L116" s="6">
        <v>0</v>
      </c>
      <c r="M116" s="6">
        <v>1</v>
      </c>
      <c r="N116" s="6"/>
      <c r="O116" s="6">
        <v>0</v>
      </c>
      <c r="P116" s="6">
        <f t="shared" si="5"/>
        <v>1</v>
      </c>
      <c r="R116" s="6">
        <v>1</v>
      </c>
      <c r="S116" s="6">
        <v>0</v>
      </c>
      <c r="T116" s="6">
        <v>0</v>
      </c>
      <c r="U116" s="6"/>
      <c r="V116" s="6">
        <v>0</v>
      </c>
      <c r="W116" s="6">
        <f t="shared" si="6"/>
        <v>1</v>
      </c>
      <c r="Y116" s="6">
        <v>0.1211994057013511</v>
      </c>
      <c r="Z116" s="6">
        <v>0</v>
      </c>
      <c r="AA116" s="6">
        <v>0.87880059429864898</v>
      </c>
      <c r="AB116" s="6"/>
      <c r="AC116" s="6">
        <v>0</v>
      </c>
      <c r="AD116" s="6">
        <v>1</v>
      </c>
      <c r="AF116" s="6">
        <v>0</v>
      </c>
      <c r="AG116" s="6">
        <v>1</v>
      </c>
      <c r="AH116" s="6">
        <v>0</v>
      </c>
      <c r="AI116" s="6"/>
      <c r="AJ116" s="6">
        <v>0</v>
      </c>
      <c r="AK116" s="6">
        <f t="shared" si="7"/>
        <v>1</v>
      </c>
    </row>
    <row r="117" spans="2:37">
      <c r="B117" s="322">
        <v>40603</v>
      </c>
      <c r="C117" s="90"/>
      <c r="D117" s="6">
        <v>0.56185386767015355</v>
      </c>
      <c r="E117" s="6">
        <v>0</v>
      </c>
      <c r="F117" s="6">
        <v>0.43814613232984656</v>
      </c>
      <c r="G117" s="6"/>
      <c r="H117" s="6"/>
      <c r="I117" s="6">
        <f t="shared" si="4"/>
        <v>1</v>
      </c>
      <c r="K117" s="6">
        <v>0</v>
      </c>
      <c r="L117" s="6">
        <v>0</v>
      </c>
      <c r="M117" s="6">
        <v>1</v>
      </c>
      <c r="N117" s="6"/>
      <c r="O117" s="6">
        <v>0</v>
      </c>
      <c r="P117" s="6">
        <f t="shared" si="5"/>
        <v>1</v>
      </c>
      <c r="R117" s="6">
        <v>1</v>
      </c>
      <c r="S117" s="6">
        <v>0</v>
      </c>
      <c r="T117" s="6">
        <v>0</v>
      </c>
      <c r="U117" s="6"/>
      <c r="V117" s="6">
        <v>0</v>
      </c>
      <c r="W117" s="6">
        <f t="shared" si="6"/>
        <v>1</v>
      </c>
      <c r="Y117" s="6">
        <v>0.12605610064658848</v>
      </c>
      <c r="Z117" s="6">
        <v>0</v>
      </c>
      <c r="AA117" s="6">
        <v>0.87394389935341155</v>
      </c>
      <c r="AB117" s="6"/>
      <c r="AC117" s="6">
        <v>0</v>
      </c>
      <c r="AD117" s="6">
        <v>1</v>
      </c>
      <c r="AF117" s="6">
        <v>0</v>
      </c>
      <c r="AG117" s="6">
        <v>1</v>
      </c>
      <c r="AH117" s="6">
        <v>0</v>
      </c>
      <c r="AI117" s="6"/>
      <c r="AJ117" s="6">
        <v>0</v>
      </c>
      <c r="AK117" s="6">
        <f t="shared" si="7"/>
        <v>1</v>
      </c>
    </row>
    <row r="118" spans="2:37">
      <c r="B118" s="322">
        <v>40634</v>
      </c>
      <c r="C118" s="90"/>
      <c r="D118" s="6">
        <v>0.5604345151917991</v>
      </c>
      <c r="E118" s="6">
        <v>0</v>
      </c>
      <c r="F118" s="6">
        <v>0.43956548480820079</v>
      </c>
      <c r="G118" s="6"/>
      <c r="H118" s="6"/>
      <c r="I118" s="6">
        <f t="shared" si="4"/>
        <v>0.99999999999999989</v>
      </c>
      <c r="K118" s="6">
        <v>0</v>
      </c>
      <c r="L118" s="6">
        <v>0</v>
      </c>
      <c r="M118" s="6">
        <v>1</v>
      </c>
      <c r="N118" s="6"/>
      <c r="O118" s="6">
        <v>0</v>
      </c>
      <c r="P118" s="6">
        <f t="shared" si="5"/>
        <v>1</v>
      </c>
      <c r="R118" s="6">
        <v>1</v>
      </c>
      <c r="S118" s="6">
        <v>0</v>
      </c>
      <c r="T118" s="6">
        <v>0</v>
      </c>
      <c r="U118" s="6"/>
      <c r="V118" s="6">
        <v>0</v>
      </c>
      <c r="W118" s="6">
        <f t="shared" si="6"/>
        <v>1</v>
      </c>
      <c r="Y118" s="6">
        <v>0.13284277258184357</v>
      </c>
      <c r="Z118" s="6">
        <v>0</v>
      </c>
      <c r="AA118" s="6">
        <v>0.86715722741815637</v>
      </c>
      <c r="AB118" s="6"/>
      <c r="AC118" s="6">
        <v>0</v>
      </c>
      <c r="AD118" s="6">
        <v>1</v>
      </c>
      <c r="AF118" s="6">
        <v>0</v>
      </c>
      <c r="AG118" s="6">
        <v>1</v>
      </c>
      <c r="AH118" s="6">
        <v>0</v>
      </c>
      <c r="AI118" s="6"/>
      <c r="AJ118" s="6">
        <v>0</v>
      </c>
      <c r="AK118" s="6">
        <f t="shared" si="7"/>
        <v>1</v>
      </c>
    </row>
    <row r="119" spans="2:37">
      <c r="B119" s="322">
        <v>40664</v>
      </c>
      <c r="C119" s="90"/>
      <c r="D119" s="6">
        <v>0.55737058125365257</v>
      </c>
      <c r="E119" s="6">
        <v>0</v>
      </c>
      <c r="F119" s="6">
        <v>0.44262941874634759</v>
      </c>
      <c r="G119" s="6"/>
      <c r="H119" s="6"/>
      <c r="I119" s="6">
        <f t="shared" si="4"/>
        <v>1.0000000000000002</v>
      </c>
      <c r="K119" s="6">
        <v>0</v>
      </c>
      <c r="L119" s="6">
        <v>0</v>
      </c>
      <c r="M119" s="6">
        <v>1</v>
      </c>
      <c r="N119" s="6"/>
      <c r="O119" s="6">
        <v>0</v>
      </c>
      <c r="P119" s="6">
        <f t="shared" si="5"/>
        <v>1</v>
      </c>
      <c r="R119" s="6">
        <v>1</v>
      </c>
      <c r="S119" s="6">
        <v>0</v>
      </c>
      <c r="T119" s="6">
        <v>0</v>
      </c>
      <c r="U119" s="6"/>
      <c r="V119" s="6">
        <v>0</v>
      </c>
      <c r="W119" s="6">
        <f t="shared" si="6"/>
        <v>1</v>
      </c>
      <c r="Y119" s="6">
        <v>0.13586540016721171</v>
      </c>
      <c r="Z119" s="6">
        <v>0</v>
      </c>
      <c r="AA119" s="6">
        <v>0.86413459983278829</v>
      </c>
      <c r="AB119" s="6"/>
      <c r="AC119" s="6">
        <v>0</v>
      </c>
      <c r="AD119" s="6">
        <v>1</v>
      </c>
      <c r="AF119" s="6">
        <v>0</v>
      </c>
      <c r="AG119" s="6">
        <v>1</v>
      </c>
      <c r="AH119" s="6">
        <v>0</v>
      </c>
      <c r="AI119" s="6"/>
      <c r="AJ119" s="6">
        <v>0</v>
      </c>
      <c r="AK119" s="6">
        <f t="shared" si="7"/>
        <v>1</v>
      </c>
    </row>
    <row r="120" spans="2:37">
      <c r="B120" s="322">
        <v>40695</v>
      </c>
      <c r="C120" s="90"/>
      <c r="D120" s="6">
        <v>0.5520948817944088</v>
      </c>
      <c r="E120" s="6">
        <v>0</v>
      </c>
      <c r="F120" s="6">
        <v>0.44790511820559109</v>
      </c>
      <c r="G120" s="6"/>
      <c r="H120" s="6"/>
      <c r="I120" s="6">
        <f t="shared" si="4"/>
        <v>0.99999999999999989</v>
      </c>
      <c r="K120" s="6">
        <v>0</v>
      </c>
      <c r="L120" s="6">
        <v>0</v>
      </c>
      <c r="M120" s="6">
        <v>1</v>
      </c>
      <c r="N120" s="6"/>
      <c r="O120" s="6">
        <v>0</v>
      </c>
      <c r="P120" s="6">
        <f t="shared" si="5"/>
        <v>1</v>
      </c>
      <c r="R120" s="6">
        <v>1</v>
      </c>
      <c r="S120" s="6">
        <v>0</v>
      </c>
      <c r="T120" s="6">
        <v>0</v>
      </c>
      <c r="U120" s="6"/>
      <c r="V120" s="6">
        <v>0</v>
      </c>
      <c r="W120" s="6">
        <f t="shared" si="6"/>
        <v>1</v>
      </c>
      <c r="Y120" s="6">
        <v>0.13874298998521106</v>
      </c>
      <c r="Z120" s="6">
        <v>0</v>
      </c>
      <c r="AA120" s="6">
        <v>0.86125701001478894</v>
      </c>
      <c r="AB120" s="6"/>
      <c r="AC120" s="6">
        <v>0</v>
      </c>
      <c r="AD120" s="6">
        <v>1</v>
      </c>
      <c r="AF120" s="6">
        <v>0</v>
      </c>
      <c r="AG120" s="6">
        <v>1</v>
      </c>
      <c r="AH120" s="6">
        <v>0</v>
      </c>
      <c r="AI120" s="6"/>
      <c r="AJ120" s="6">
        <v>0</v>
      </c>
      <c r="AK120" s="6">
        <f t="shared" si="7"/>
        <v>1</v>
      </c>
    </row>
    <row r="121" spans="2:37">
      <c r="B121" s="322">
        <v>40725</v>
      </c>
      <c r="C121" s="90"/>
      <c r="D121" s="6">
        <v>0.54969957344469733</v>
      </c>
      <c r="E121" s="6">
        <v>0</v>
      </c>
      <c r="F121" s="6">
        <v>0.45030042655530272</v>
      </c>
      <c r="G121" s="6"/>
      <c r="H121" s="6"/>
      <c r="I121" s="6">
        <f t="shared" si="4"/>
        <v>1</v>
      </c>
      <c r="K121" s="6">
        <v>0</v>
      </c>
      <c r="L121" s="6">
        <v>0</v>
      </c>
      <c r="M121" s="6">
        <v>1</v>
      </c>
      <c r="N121" s="6"/>
      <c r="O121" s="6">
        <v>0</v>
      </c>
      <c r="P121" s="6">
        <f t="shared" si="5"/>
        <v>1</v>
      </c>
      <c r="R121" s="6">
        <v>1</v>
      </c>
      <c r="S121" s="6">
        <v>0</v>
      </c>
      <c r="T121" s="6">
        <v>0</v>
      </c>
      <c r="U121" s="6"/>
      <c r="V121" s="6">
        <v>0</v>
      </c>
      <c r="W121" s="6">
        <f t="shared" si="6"/>
        <v>1</v>
      </c>
      <c r="Y121" s="6">
        <v>0.14074871497763863</v>
      </c>
      <c r="Z121" s="6">
        <v>0</v>
      </c>
      <c r="AA121" s="6">
        <v>0.85925128502236126</v>
      </c>
      <c r="AB121" s="6"/>
      <c r="AC121" s="6">
        <v>0</v>
      </c>
      <c r="AD121" s="6">
        <v>1</v>
      </c>
      <c r="AF121" s="6">
        <v>0</v>
      </c>
      <c r="AG121" s="6">
        <v>1</v>
      </c>
      <c r="AH121" s="6">
        <v>0</v>
      </c>
      <c r="AI121" s="6"/>
      <c r="AJ121" s="6">
        <v>0</v>
      </c>
      <c r="AK121" s="6">
        <f t="shared" si="7"/>
        <v>1</v>
      </c>
    </row>
    <row r="122" spans="2:37">
      <c r="B122" s="322">
        <v>40756</v>
      </c>
      <c r="C122" s="90"/>
      <c r="D122" s="6">
        <v>0.54618106004949485</v>
      </c>
      <c r="E122" s="6">
        <v>0</v>
      </c>
      <c r="F122" s="6">
        <v>0.4538189399505051</v>
      </c>
      <c r="G122" s="6"/>
      <c r="H122" s="6"/>
      <c r="I122" s="6">
        <f t="shared" si="4"/>
        <v>1</v>
      </c>
      <c r="K122" s="6">
        <v>0</v>
      </c>
      <c r="L122" s="6">
        <v>0</v>
      </c>
      <c r="M122" s="6">
        <v>1</v>
      </c>
      <c r="N122" s="6"/>
      <c r="O122" s="6">
        <v>0</v>
      </c>
      <c r="P122" s="6">
        <f t="shared" si="5"/>
        <v>1</v>
      </c>
      <c r="R122" s="6">
        <v>1</v>
      </c>
      <c r="S122" s="6">
        <v>0</v>
      </c>
      <c r="T122" s="6">
        <v>0</v>
      </c>
      <c r="U122" s="6"/>
      <c r="V122" s="6">
        <v>0</v>
      </c>
      <c r="W122" s="6">
        <f t="shared" si="6"/>
        <v>1</v>
      </c>
      <c r="Y122" s="6">
        <v>0.13861894114157036</v>
      </c>
      <c r="Z122" s="6">
        <v>0</v>
      </c>
      <c r="AA122" s="6">
        <v>0.86138105885842964</v>
      </c>
      <c r="AB122" s="6"/>
      <c r="AC122" s="6">
        <v>0</v>
      </c>
      <c r="AD122" s="6">
        <v>1</v>
      </c>
      <c r="AF122" s="6">
        <v>0</v>
      </c>
      <c r="AG122" s="6">
        <v>1</v>
      </c>
      <c r="AH122" s="6">
        <v>0</v>
      </c>
      <c r="AI122" s="6"/>
      <c r="AJ122" s="6">
        <v>0</v>
      </c>
      <c r="AK122" s="6">
        <f t="shared" si="7"/>
        <v>1</v>
      </c>
    </row>
    <row r="123" spans="2:37">
      <c r="B123" s="322">
        <v>40787</v>
      </c>
      <c r="C123" s="90"/>
      <c r="D123" s="6">
        <v>0.54682076693034176</v>
      </c>
      <c r="E123" s="6">
        <v>0</v>
      </c>
      <c r="F123" s="6">
        <v>0.45317923306965835</v>
      </c>
      <c r="G123" s="6"/>
      <c r="H123" s="6"/>
      <c r="I123" s="6">
        <f t="shared" si="4"/>
        <v>1</v>
      </c>
      <c r="K123" s="6">
        <v>0</v>
      </c>
      <c r="L123" s="6">
        <v>0</v>
      </c>
      <c r="M123" s="6">
        <v>1</v>
      </c>
      <c r="N123" s="6"/>
      <c r="O123" s="6">
        <v>0</v>
      </c>
      <c r="P123" s="6">
        <f t="shared" si="5"/>
        <v>1</v>
      </c>
      <c r="R123" s="6">
        <v>1</v>
      </c>
      <c r="S123" s="6">
        <v>0</v>
      </c>
      <c r="T123" s="6">
        <v>0</v>
      </c>
      <c r="U123" s="6"/>
      <c r="V123" s="6">
        <v>0</v>
      </c>
      <c r="W123" s="6">
        <f t="shared" si="6"/>
        <v>1</v>
      </c>
      <c r="Y123" s="6">
        <v>0.13302727096540276</v>
      </c>
      <c r="Z123" s="6">
        <v>0</v>
      </c>
      <c r="AA123" s="6">
        <v>0.86697272903459732</v>
      </c>
      <c r="AB123" s="6"/>
      <c r="AC123" s="6">
        <v>0</v>
      </c>
      <c r="AD123" s="6">
        <v>1</v>
      </c>
      <c r="AF123" s="6">
        <v>0</v>
      </c>
      <c r="AG123" s="6">
        <v>1</v>
      </c>
      <c r="AH123" s="6">
        <v>0</v>
      </c>
      <c r="AI123" s="6"/>
      <c r="AJ123" s="6">
        <v>0</v>
      </c>
      <c r="AK123" s="6">
        <f t="shared" si="7"/>
        <v>1</v>
      </c>
    </row>
    <row r="124" spans="2:37">
      <c r="B124" s="322">
        <v>40817</v>
      </c>
      <c r="C124" s="90"/>
      <c r="D124" s="6">
        <v>0.54701782142615785</v>
      </c>
      <c r="E124" s="6">
        <v>0</v>
      </c>
      <c r="F124" s="6">
        <v>0.45298217857384215</v>
      </c>
      <c r="G124" s="6"/>
      <c r="H124" s="6"/>
      <c r="I124" s="6">
        <f t="shared" si="4"/>
        <v>1</v>
      </c>
      <c r="K124" s="6">
        <v>0</v>
      </c>
      <c r="L124" s="6">
        <v>0</v>
      </c>
      <c r="M124" s="6">
        <v>1</v>
      </c>
      <c r="N124" s="6"/>
      <c r="O124" s="6">
        <v>0</v>
      </c>
      <c r="P124" s="6">
        <f t="shared" si="5"/>
        <v>1</v>
      </c>
      <c r="R124" s="6">
        <v>1</v>
      </c>
      <c r="S124" s="6">
        <v>0</v>
      </c>
      <c r="T124" s="6">
        <v>0</v>
      </c>
      <c r="U124" s="6"/>
      <c r="V124" s="6">
        <v>0</v>
      </c>
      <c r="W124" s="6">
        <f t="shared" si="6"/>
        <v>1</v>
      </c>
      <c r="Y124" s="6">
        <v>0.13891573391243248</v>
      </c>
      <c r="Z124" s="6">
        <v>0</v>
      </c>
      <c r="AA124" s="6">
        <v>0.86108426608756738</v>
      </c>
      <c r="AB124" s="6"/>
      <c r="AC124" s="6">
        <v>0</v>
      </c>
      <c r="AD124" s="6">
        <v>1</v>
      </c>
      <c r="AF124" s="6">
        <v>0</v>
      </c>
      <c r="AG124" s="6">
        <v>1</v>
      </c>
      <c r="AH124" s="6">
        <v>0</v>
      </c>
      <c r="AI124" s="6"/>
      <c r="AJ124" s="6">
        <v>0</v>
      </c>
      <c r="AK124" s="6">
        <f t="shared" si="7"/>
        <v>1</v>
      </c>
    </row>
    <row r="125" spans="2:37">
      <c r="B125" s="322">
        <v>40848</v>
      </c>
      <c r="C125" s="90"/>
      <c r="D125" s="6">
        <v>0.55310487528809804</v>
      </c>
      <c r="E125" s="6">
        <v>0</v>
      </c>
      <c r="F125" s="6">
        <v>0.44689512471190196</v>
      </c>
      <c r="G125" s="6"/>
      <c r="H125" s="6"/>
      <c r="I125" s="6">
        <f t="shared" si="4"/>
        <v>1</v>
      </c>
      <c r="K125" s="6">
        <v>0</v>
      </c>
      <c r="L125" s="6">
        <v>0</v>
      </c>
      <c r="M125" s="6">
        <v>1</v>
      </c>
      <c r="N125" s="6"/>
      <c r="O125" s="6">
        <v>0</v>
      </c>
      <c r="P125" s="6">
        <f t="shared" si="5"/>
        <v>1</v>
      </c>
      <c r="R125" s="6">
        <v>1</v>
      </c>
      <c r="S125" s="6">
        <v>0</v>
      </c>
      <c r="T125" s="6">
        <v>0</v>
      </c>
      <c r="U125" s="6"/>
      <c r="V125" s="6">
        <v>0</v>
      </c>
      <c r="W125" s="6">
        <f t="shared" si="6"/>
        <v>1</v>
      </c>
      <c r="Y125" s="6">
        <v>0.14666766417138824</v>
      </c>
      <c r="Z125" s="6">
        <v>0</v>
      </c>
      <c r="AA125" s="6">
        <v>0.85333233582861168</v>
      </c>
      <c r="AB125" s="6"/>
      <c r="AC125" s="6">
        <v>0</v>
      </c>
      <c r="AD125" s="6">
        <v>1</v>
      </c>
      <c r="AF125" s="6">
        <v>0</v>
      </c>
      <c r="AG125" s="6">
        <v>1</v>
      </c>
      <c r="AH125" s="6">
        <v>0</v>
      </c>
      <c r="AI125" s="6"/>
      <c r="AJ125" s="6">
        <v>0</v>
      </c>
      <c r="AK125" s="6">
        <f t="shared" si="7"/>
        <v>1</v>
      </c>
    </row>
    <row r="126" spans="2:37">
      <c r="B126" s="322">
        <v>40878</v>
      </c>
      <c r="C126" s="90"/>
      <c r="D126" s="6">
        <v>0.56894751689842127</v>
      </c>
      <c r="E126" s="6">
        <v>0</v>
      </c>
      <c r="F126" s="6">
        <v>0.43105248310157884</v>
      </c>
      <c r="G126" s="6"/>
      <c r="H126" s="6"/>
      <c r="I126" s="6">
        <f t="shared" si="4"/>
        <v>1</v>
      </c>
      <c r="K126" s="6">
        <v>0</v>
      </c>
      <c r="L126" s="6">
        <v>0</v>
      </c>
      <c r="M126" s="6">
        <v>1</v>
      </c>
      <c r="N126" s="6"/>
      <c r="O126" s="6">
        <v>0</v>
      </c>
      <c r="P126" s="6">
        <f t="shared" si="5"/>
        <v>1</v>
      </c>
      <c r="R126" s="6">
        <v>1</v>
      </c>
      <c r="S126" s="6">
        <v>0</v>
      </c>
      <c r="T126" s="6">
        <v>0</v>
      </c>
      <c r="U126" s="6"/>
      <c r="V126" s="6">
        <v>0</v>
      </c>
      <c r="W126" s="6">
        <f t="shared" si="6"/>
        <v>1</v>
      </c>
      <c r="Y126" s="6">
        <v>0.15506841045725298</v>
      </c>
      <c r="Z126" s="6">
        <v>0</v>
      </c>
      <c r="AA126" s="6">
        <v>0.84493158954274694</v>
      </c>
      <c r="AB126" s="6"/>
      <c r="AC126" s="6">
        <v>0</v>
      </c>
      <c r="AD126" s="6">
        <v>1</v>
      </c>
      <c r="AF126" s="6">
        <v>0</v>
      </c>
      <c r="AG126" s="6">
        <v>1</v>
      </c>
      <c r="AH126" s="6">
        <v>0</v>
      </c>
      <c r="AI126" s="6"/>
      <c r="AJ126" s="6">
        <v>0</v>
      </c>
      <c r="AK126" s="6">
        <f t="shared" si="7"/>
        <v>1</v>
      </c>
    </row>
    <row r="127" spans="2:37">
      <c r="B127" s="322">
        <v>40909</v>
      </c>
      <c r="C127" s="90"/>
      <c r="D127" s="6">
        <v>0.57753032432803275</v>
      </c>
      <c r="E127" s="6">
        <v>0</v>
      </c>
      <c r="F127" s="6">
        <v>0.4224696756719673</v>
      </c>
      <c r="G127" s="6"/>
      <c r="H127" s="6"/>
      <c r="I127" s="6">
        <f t="shared" si="4"/>
        <v>1</v>
      </c>
      <c r="K127" s="6">
        <v>0</v>
      </c>
      <c r="L127" s="6">
        <v>0</v>
      </c>
      <c r="M127" s="6">
        <v>1</v>
      </c>
      <c r="N127" s="6"/>
      <c r="O127" s="6">
        <v>0</v>
      </c>
      <c r="P127" s="6">
        <f t="shared" si="5"/>
        <v>1</v>
      </c>
      <c r="R127" s="6">
        <v>1</v>
      </c>
      <c r="S127" s="6">
        <v>0</v>
      </c>
      <c r="T127" s="6">
        <v>0</v>
      </c>
      <c r="U127" s="6"/>
      <c r="V127" s="6">
        <v>0</v>
      </c>
      <c r="W127" s="6">
        <f t="shared" si="6"/>
        <v>1</v>
      </c>
      <c r="Y127" s="6">
        <v>0.15766649105330013</v>
      </c>
      <c r="Z127" s="6">
        <v>0</v>
      </c>
      <c r="AA127" s="6">
        <v>0.84233350894669989</v>
      </c>
      <c r="AB127" s="6"/>
      <c r="AC127" s="6">
        <v>0</v>
      </c>
      <c r="AD127" s="6">
        <v>1</v>
      </c>
      <c r="AF127" s="6">
        <v>0</v>
      </c>
      <c r="AG127" s="6">
        <v>1</v>
      </c>
      <c r="AH127" s="6">
        <v>0</v>
      </c>
      <c r="AI127" s="6"/>
      <c r="AJ127" s="6">
        <v>0</v>
      </c>
      <c r="AK127" s="6">
        <f t="shared" si="7"/>
        <v>1</v>
      </c>
    </row>
    <row r="128" spans="2:37">
      <c r="B128" s="322">
        <v>40940</v>
      </c>
      <c r="C128" s="90"/>
      <c r="D128" s="6">
        <v>0.58736330758114086</v>
      </c>
      <c r="E128" s="6">
        <v>0</v>
      </c>
      <c r="F128" s="6">
        <v>0.41263669241885914</v>
      </c>
      <c r="G128" s="6"/>
      <c r="H128" s="6"/>
      <c r="I128" s="6">
        <f t="shared" si="4"/>
        <v>1</v>
      </c>
      <c r="K128" s="6">
        <v>0</v>
      </c>
      <c r="L128" s="6">
        <v>0</v>
      </c>
      <c r="M128" s="6">
        <v>1</v>
      </c>
      <c r="N128" s="6"/>
      <c r="O128" s="6">
        <v>0</v>
      </c>
      <c r="P128" s="6">
        <f t="shared" si="5"/>
        <v>1</v>
      </c>
      <c r="R128" s="6">
        <v>1</v>
      </c>
      <c r="S128" s="6">
        <v>0</v>
      </c>
      <c r="T128" s="6">
        <v>0</v>
      </c>
      <c r="U128" s="6"/>
      <c r="V128" s="6">
        <v>0</v>
      </c>
      <c r="W128" s="6">
        <f t="shared" si="6"/>
        <v>1</v>
      </c>
      <c r="Y128" s="6">
        <v>0.16011716626748032</v>
      </c>
      <c r="Z128" s="6">
        <v>0</v>
      </c>
      <c r="AA128" s="6">
        <v>0.83988283373251971</v>
      </c>
      <c r="AB128" s="6"/>
      <c r="AC128" s="6">
        <v>0</v>
      </c>
      <c r="AD128" s="6">
        <v>1</v>
      </c>
      <c r="AF128" s="6">
        <v>0</v>
      </c>
      <c r="AG128" s="6">
        <v>1</v>
      </c>
      <c r="AH128" s="6">
        <v>0</v>
      </c>
      <c r="AI128" s="6"/>
      <c r="AJ128" s="6">
        <v>0</v>
      </c>
      <c r="AK128" s="6">
        <f t="shared" si="7"/>
        <v>1</v>
      </c>
    </row>
    <row r="129" spans="2:37">
      <c r="B129" s="322">
        <v>40969</v>
      </c>
      <c r="C129" s="90"/>
      <c r="D129" s="6">
        <v>0.59805423992770945</v>
      </c>
      <c r="E129" s="6">
        <v>0</v>
      </c>
      <c r="F129" s="6">
        <v>0.40194576007229071</v>
      </c>
      <c r="G129" s="6"/>
      <c r="H129" s="6"/>
      <c r="I129" s="6">
        <f t="shared" si="4"/>
        <v>1.0000000000000002</v>
      </c>
      <c r="K129" s="6">
        <v>0</v>
      </c>
      <c r="L129" s="6">
        <v>0</v>
      </c>
      <c r="M129" s="6">
        <v>1</v>
      </c>
      <c r="N129" s="6"/>
      <c r="O129" s="6">
        <v>0</v>
      </c>
      <c r="P129" s="6">
        <f t="shared" si="5"/>
        <v>1</v>
      </c>
      <c r="R129" s="6">
        <v>1</v>
      </c>
      <c r="S129" s="6">
        <v>0</v>
      </c>
      <c r="T129" s="6">
        <v>0</v>
      </c>
      <c r="U129" s="6"/>
      <c r="V129" s="6">
        <v>0</v>
      </c>
      <c r="W129" s="6">
        <f t="shared" si="6"/>
        <v>1</v>
      </c>
      <c r="Y129" s="6">
        <v>0.15724786676781724</v>
      </c>
      <c r="Z129" s="6">
        <v>0</v>
      </c>
      <c r="AA129" s="6">
        <v>0.84275213323218279</v>
      </c>
      <c r="AB129" s="6"/>
      <c r="AC129" s="6">
        <v>0</v>
      </c>
      <c r="AD129" s="6">
        <v>1</v>
      </c>
      <c r="AF129" s="6">
        <v>0</v>
      </c>
      <c r="AG129" s="6">
        <v>1</v>
      </c>
      <c r="AH129" s="6">
        <v>0</v>
      </c>
      <c r="AI129" s="6"/>
      <c r="AJ129" s="6">
        <v>0</v>
      </c>
      <c r="AK129" s="6">
        <f t="shared" si="7"/>
        <v>1</v>
      </c>
    </row>
    <row r="130" spans="2:37">
      <c r="B130" s="322">
        <v>41000</v>
      </c>
      <c r="C130" s="90"/>
      <c r="D130" s="6">
        <v>0.60586445795092247</v>
      </c>
      <c r="E130" s="6">
        <v>0</v>
      </c>
      <c r="F130" s="6">
        <v>0.39413554204907764</v>
      </c>
      <c r="G130" s="6"/>
      <c r="H130" s="6"/>
      <c r="I130" s="6">
        <f t="shared" si="4"/>
        <v>1</v>
      </c>
      <c r="K130" s="6">
        <v>0</v>
      </c>
      <c r="L130" s="6">
        <v>0</v>
      </c>
      <c r="M130" s="6">
        <v>1</v>
      </c>
      <c r="N130" s="6"/>
      <c r="O130" s="6">
        <v>0</v>
      </c>
      <c r="P130" s="6">
        <f t="shared" si="5"/>
        <v>1</v>
      </c>
      <c r="R130" s="6">
        <v>1</v>
      </c>
      <c r="S130" s="6">
        <v>0</v>
      </c>
      <c r="T130" s="6">
        <v>0</v>
      </c>
      <c r="U130" s="6"/>
      <c r="V130" s="6">
        <v>0</v>
      </c>
      <c r="W130" s="6">
        <f t="shared" si="6"/>
        <v>1</v>
      </c>
      <c r="Y130" s="6">
        <v>0.15382962236746137</v>
      </c>
      <c r="Z130" s="6">
        <v>0</v>
      </c>
      <c r="AA130" s="6">
        <v>0.84617037763253866</v>
      </c>
      <c r="AB130" s="6"/>
      <c r="AC130" s="6">
        <v>0</v>
      </c>
      <c r="AD130" s="6">
        <v>1</v>
      </c>
      <c r="AF130" s="6">
        <v>0</v>
      </c>
      <c r="AG130" s="6">
        <v>1</v>
      </c>
      <c r="AH130" s="6">
        <v>0</v>
      </c>
      <c r="AI130" s="6"/>
      <c r="AJ130" s="6">
        <v>0</v>
      </c>
      <c r="AK130" s="6">
        <f t="shared" si="7"/>
        <v>1</v>
      </c>
    </row>
    <row r="131" spans="2:37">
      <c r="B131" s="322">
        <v>41030</v>
      </c>
      <c r="C131" s="90"/>
      <c r="D131" s="6">
        <v>0.61480273153624521</v>
      </c>
      <c r="E131" s="6">
        <v>0</v>
      </c>
      <c r="F131" s="6">
        <v>0.38519726846375485</v>
      </c>
      <c r="G131" s="6"/>
      <c r="H131" s="6"/>
      <c r="I131" s="6">
        <f t="shared" si="4"/>
        <v>1</v>
      </c>
      <c r="K131" s="6">
        <v>0</v>
      </c>
      <c r="L131" s="6">
        <v>0</v>
      </c>
      <c r="M131" s="6">
        <v>1</v>
      </c>
      <c r="N131" s="6"/>
      <c r="O131" s="6">
        <v>0</v>
      </c>
      <c r="P131" s="6">
        <f t="shared" si="5"/>
        <v>1</v>
      </c>
      <c r="R131" s="6">
        <v>1</v>
      </c>
      <c r="S131" s="6">
        <v>0</v>
      </c>
      <c r="T131" s="6">
        <v>0</v>
      </c>
      <c r="U131" s="6"/>
      <c r="V131" s="6">
        <v>0</v>
      </c>
      <c r="W131" s="6">
        <f t="shared" si="6"/>
        <v>1</v>
      </c>
      <c r="Y131" s="6">
        <v>0.14846796443237675</v>
      </c>
      <c r="Z131" s="6">
        <v>0</v>
      </c>
      <c r="AA131" s="6">
        <v>0.85153203556762325</v>
      </c>
      <c r="AB131" s="6"/>
      <c r="AC131" s="6">
        <v>0</v>
      </c>
      <c r="AD131" s="6">
        <v>1</v>
      </c>
      <c r="AF131" s="6">
        <v>0</v>
      </c>
      <c r="AG131" s="6">
        <v>1</v>
      </c>
      <c r="AH131" s="6">
        <v>0</v>
      </c>
      <c r="AI131" s="6"/>
      <c r="AJ131" s="6">
        <v>0</v>
      </c>
      <c r="AK131" s="6">
        <f t="shared" si="7"/>
        <v>1</v>
      </c>
    </row>
    <row r="132" spans="2:37">
      <c r="B132" s="322">
        <v>41061</v>
      </c>
      <c r="C132" s="90"/>
      <c r="D132" s="6">
        <v>0.62266303634692066</v>
      </c>
      <c r="E132" s="6">
        <v>0</v>
      </c>
      <c r="F132" s="6">
        <v>0.37733696365307934</v>
      </c>
      <c r="G132" s="6"/>
      <c r="H132" s="6"/>
      <c r="I132" s="6">
        <f t="shared" si="4"/>
        <v>1</v>
      </c>
      <c r="K132" s="6">
        <v>0</v>
      </c>
      <c r="L132" s="6">
        <v>0</v>
      </c>
      <c r="M132" s="6">
        <v>1</v>
      </c>
      <c r="N132" s="6"/>
      <c r="O132" s="6">
        <v>0</v>
      </c>
      <c r="P132" s="6">
        <f t="shared" si="5"/>
        <v>1</v>
      </c>
      <c r="R132" s="6">
        <v>1</v>
      </c>
      <c r="S132" s="6">
        <v>0</v>
      </c>
      <c r="T132" s="6">
        <v>0</v>
      </c>
      <c r="U132" s="6"/>
      <c r="V132" s="6">
        <v>0</v>
      </c>
      <c r="W132" s="6">
        <f t="shared" si="6"/>
        <v>1</v>
      </c>
      <c r="Y132" s="6">
        <v>0.13908364253227654</v>
      </c>
      <c r="Z132" s="6">
        <v>0</v>
      </c>
      <c r="AA132" s="6">
        <v>0.86091635746772344</v>
      </c>
      <c r="AB132" s="6"/>
      <c r="AC132" s="6">
        <v>0</v>
      </c>
      <c r="AD132" s="6">
        <v>1</v>
      </c>
      <c r="AF132" s="6">
        <v>0</v>
      </c>
      <c r="AG132" s="6">
        <v>1</v>
      </c>
      <c r="AH132" s="6">
        <v>0</v>
      </c>
      <c r="AI132" s="6"/>
      <c r="AJ132" s="6">
        <v>0</v>
      </c>
      <c r="AK132" s="6">
        <f t="shared" si="7"/>
        <v>1</v>
      </c>
    </row>
    <row r="133" spans="2:37">
      <c r="B133" s="322">
        <v>41091</v>
      </c>
      <c r="C133" s="90"/>
      <c r="D133" s="6">
        <v>0.62967457015007389</v>
      </c>
      <c r="E133" s="6">
        <v>0</v>
      </c>
      <c r="F133" s="6">
        <v>0.37032542984992622</v>
      </c>
      <c r="G133" s="6"/>
      <c r="H133" s="6"/>
      <c r="I133" s="6">
        <f t="shared" si="4"/>
        <v>1</v>
      </c>
      <c r="K133" s="6">
        <v>0</v>
      </c>
      <c r="L133" s="6">
        <v>0</v>
      </c>
      <c r="M133" s="6">
        <v>1</v>
      </c>
      <c r="N133" s="6"/>
      <c r="O133" s="6">
        <v>0</v>
      </c>
      <c r="P133" s="6">
        <f t="shared" si="5"/>
        <v>1</v>
      </c>
      <c r="R133" s="6">
        <v>0</v>
      </c>
      <c r="S133" s="6">
        <v>0</v>
      </c>
      <c r="T133" s="6">
        <v>0</v>
      </c>
      <c r="U133" s="6"/>
      <c r="V133" s="6">
        <v>0</v>
      </c>
      <c r="W133" s="6">
        <f t="shared" si="6"/>
        <v>0</v>
      </c>
      <c r="Y133" s="6">
        <v>0.12861411539487663</v>
      </c>
      <c r="Z133" s="6">
        <v>0</v>
      </c>
      <c r="AA133" s="6">
        <v>0.87138588460512334</v>
      </c>
      <c r="AB133" s="6"/>
      <c r="AC133" s="6">
        <v>0</v>
      </c>
      <c r="AD133" s="6">
        <v>1</v>
      </c>
      <c r="AF133" s="6">
        <v>0</v>
      </c>
      <c r="AG133" s="6">
        <v>1</v>
      </c>
      <c r="AH133" s="6">
        <v>0</v>
      </c>
      <c r="AI133" s="6"/>
      <c r="AJ133" s="6">
        <v>0</v>
      </c>
      <c r="AK133" s="6">
        <f t="shared" si="7"/>
        <v>1</v>
      </c>
    </row>
    <row r="134" spans="2:37">
      <c r="B134" s="322">
        <v>41122</v>
      </c>
      <c r="C134" s="90"/>
      <c r="D134" s="6">
        <v>0.64037585098127581</v>
      </c>
      <c r="E134" s="6">
        <v>0</v>
      </c>
      <c r="F134" s="6">
        <v>0.35962414901872419</v>
      </c>
      <c r="G134" s="6"/>
      <c r="H134" s="6"/>
      <c r="I134" s="6">
        <f t="shared" si="4"/>
        <v>1</v>
      </c>
      <c r="K134" s="6">
        <v>0</v>
      </c>
      <c r="L134" s="6">
        <v>0</v>
      </c>
      <c r="M134" s="6">
        <v>1</v>
      </c>
      <c r="N134" s="6"/>
      <c r="O134" s="6">
        <v>0</v>
      </c>
      <c r="P134" s="6">
        <f t="shared" si="5"/>
        <v>1</v>
      </c>
      <c r="R134" s="6">
        <v>0</v>
      </c>
      <c r="S134" s="6">
        <v>0</v>
      </c>
      <c r="T134" s="6">
        <v>0</v>
      </c>
      <c r="U134" s="6"/>
      <c r="V134" s="6">
        <v>0</v>
      </c>
      <c r="W134" s="6">
        <f t="shared" si="6"/>
        <v>0</v>
      </c>
      <c r="Y134" s="6">
        <v>0.1169133722634654</v>
      </c>
      <c r="Z134" s="6">
        <v>0</v>
      </c>
      <c r="AA134" s="6">
        <v>0.88308662773653468</v>
      </c>
      <c r="AB134" s="6"/>
      <c r="AC134" s="6">
        <v>0</v>
      </c>
      <c r="AD134" s="6">
        <v>1</v>
      </c>
      <c r="AF134" s="6">
        <v>0</v>
      </c>
      <c r="AG134" s="6">
        <v>1</v>
      </c>
      <c r="AH134" s="6">
        <v>0</v>
      </c>
      <c r="AI134" s="6"/>
      <c r="AJ134" s="6">
        <v>0</v>
      </c>
      <c r="AK134" s="6">
        <f t="shared" si="7"/>
        <v>1</v>
      </c>
    </row>
    <row r="135" spans="2:37">
      <c r="B135" s="322">
        <v>41153</v>
      </c>
      <c r="C135" s="90"/>
      <c r="D135" s="6">
        <v>0.65068156542041067</v>
      </c>
      <c r="E135" s="6">
        <v>0</v>
      </c>
      <c r="F135" s="6">
        <v>0.34931843457958922</v>
      </c>
      <c r="G135" s="6"/>
      <c r="H135" s="6"/>
      <c r="I135" s="6">
        <f t="shared" si="4"/>
        <v>0.99999999999999989</v>
      </c>
      <c r="K135" s="6">
        <v>0</v>
      </c>
      <c r="L135" s="6">
        <v>0</v>
      </c>
      <c r="M135" s="6">
        <v>1</v>
      </c>
      <c r="N135" s="6"/>
      <c r="O135" s="6">
        <v>0</v>
      </c>
      <c r="P135" s="6">
        <f t="shared" si="5"/>
        <v>1</v>
      </c>
      <c r="R135" s="6">
        <v>0</v>
      </c>
      <c r="S135" s="6">
        <v>0</v>
      </c>
      <c r="T135" s="6">
        <v>0</v>
      </c>
      <c r="U135" s="6"/>
      <c r="V135" s="6">
        <v>0</v>
      </c>
      <c r="W135" s="6">
        <f t="shared" si="6"/>
        <v>0</v>
      </c>
      <c r="Y135" s="6">
        <v>0.10542992196421923</v>
      </c>
      <c r="Z135" s="6">
        <v>0</v>
      </c>
      <c r="AA135" s="6">
        <v>0.89457007803578081</v>
      </c>
      <c r="AB135" s="6"/>
      <c r="AC135" s="6">
        <v>0</v>
      </c>
      <c r="AD135" s="6">
        <v>1</v>
      </c>
      <c r="AF135" s="6">
        <v>0</v>
      </c>
      <c r="AG135" s="6">
        <v>1</v>
      </c>
      <c r="AH135" s="6">
        <v>0</v>
      </c>
      <c r="AI135" s="6"/>
      <c r="AJ135" s="6">
        <v>0</v>
      </c>
      <c r="AK135" s="6">
        <f t="shared" si="7"/>
        <v>1</v>
      </c>
    </row>
    <row r="136" spans="2:37">
      <c r="B136" s="322">
        <v>41183</v>
      </c>
      <c r="C136" s="90"/>
      <c r="D136" s="6">
        <v>0.66293707481029041</v>
      </c>
      <c r="E136" s="6">
        <v>0</v>
      </c>
      <c r="F136" s="6">
        <v>0.33706292518970948</v>
      </c>
      <c r="G136" s="6"/>
      <c r="H136" s="6"/>
      <c r="I136" s="6">
        <f t="shared" si="4"/>
        <v>0.99999999999999989</v>
      </c>
      <c r="K136" s="6">
        <v>0</v>
      </c>
      <c r="L136" s="6">
        <v>0</v>
      </c>
      <c r="M136" s="6">
        <v>1</v>
      </c>
      <c r="N136" s="6"/>
      <c r="O136" s="6">
        <v>0</v>
      </c>
      <c r="P136" s="6">
        <f t="shared" si="5"/>
        <v>1</v>
      </c>
      <c r="R136" s="6">
        <v>0</v>
      </c>
      <c r="S136" s="6">
        <v>0</v>
      </c>
      <c r="T136" s="6">
        <v>0</v>
      </c>
      <c r="U136" s="6"/>
      <c r="V136" s="6">
        <v>0</v>
      </c>
      <c r="W136" s="6">
        <f t="shared" si="6"/>
        <v>0</v>
      </c>
      <c r="Y136" s="6">
        <v>9.2087029966212861E-2</v>
      </c>
      <c r="Z136" s="6">
        <v>0</v>
      </c>
      <c r="AA136" s="6">
        <v>0.90791297003378713</v>
      </c>
      <c r="AB136" s="6"/>
      <c r="AC136" s="6">
        <v>0</v>
      </c>
      <c r="AD136" s="6">
        <v>1</v>
      </c>
      <c r="AF136" s="6">
        <v>0</v>
      </c>
      <c r="AG136" s="6">
        <v>1</v>
      </c>
      <c r="AH136" s="6">
        <v>0</v>
      </c>
      <c r="AI136" s="6"/>
      <c r="AJ136" s="6">
        <v>0</v>
      </c>
      <c r="AK136" s="6">
        <f t="shared" si="7"/>
        <v>1</v>
      </c>
    </row>
    <row r="137" spans="2:37">
      <c r="B137" s="322">
        <v>41214</v>
      </c>
      <c r="C137" s="90"/>
      <c r="D137" s="6">
        <v>0.65230160702323126</v>
      </c>
      <c r="E137" s="6">
        <v>0</v>
      </c>
      <c r="F137" s="6">
        <v>0.34769839297676869</v>
      </c>
      <c r="G137" s="6"/>
      <c r="H137" s="6"/>
      <c r="I137" s="6">
        <f t="shared" si="4"/>
        <v>1</v>
      </c>
      <c r="K137" s="6">
        <v>0</v>
      </c>
      <c r="L137" s="6">
        <v>0</v>
      </c>
      <c r="M137" s="6">
        <v>1</v>
      </c>
      <c r="N137" s="6"/>
      <c r="O137" s="6">
        <v>0</v>
      </c>
      <c r="P137" s="6">
        <f t="shared" si="5"/>
        <v>1</v>
      </c>
      <c r="R137" s="6">
        <v>0</v>
      </c>
      <c r="S137" s="6">
        <v>0</v>
      </c>
      <c r="T137" s="6">
        <v>0</v>
      </c>
      <c r="U137" s="6"/>
      <c r="V137" s="6">
        <v>0</v>
      </c>
      <c r="W137" s="6">
        <f t="shared" si="6"/>
        <v>0</v>
      </c>
      <c r="Y137" s="6">
        <v>8.0672128634363044E-2</v>
      </c>
      <c r="Z137" s="6">
        <v>0</v>
      </c>
      <c r="AA137" s="6">
        <v>0.91932787136563698</v>
      </c>
      <c r="AB137" s="6"/>
      <c r="AC137" s="6">
        <v>0</v>
      </c>
      <c r="AD137" s="6">
        <v>1</v>
      </c>
      <c r="AF137" s="6">
        <v>0</v>
      </c>
      <c r="AG137" s="6">
        <v>1</v>
      </c>
      <c r="AH137" s="6">
        <v>0</v>
      </c>
      <c r="AI137" s="6"/>
      <c r="AJ137" s="6">
        <v>0</v>
      </c>
      <c r="AK137" s="6">
        <f t="shared" si="7"/>
        <v>1</v>
      </c>
    </row>
    <row r="138" spans="2:37">
      <c r="B138" s="322">
        <v>41244</v>
      </c>
      <c r="C138" s="90"/>
      <c r="D138" s="6">
        <v>0.65561811946455195</v>
      </c>
      <c r="E138" s="6">
        <v>0</v>
      </c>
      <c r="F138" s="6">
        <v>0.34438188053544799</v>
      </c>
      <c r="G138" s="6"/>
      <c r="H138" s="6"/>
      <c r="I138" s="6">
        <f t="shared" si="4"/>
        <v>1</v>
      </c>
      <c r="K138" s="6">
        <v>0</v>
      </c>
      <c r="L138" s="6">
        <v>0</v>
      </c>
      <c r="M138" s="6">
        <v>1</v>
      </c>
      <c r="N138" s="6"/>
      <c r="O138" s="6">
        <v>0</v>
      </c>
      <c r="P138" s="6">
        <f t="shared" si="5"/>
        <v>1</v>
      </c>
      <c r="R138" s="6">
        <v>0</v>
      </c>
      <c r="S138" s="6">
        <v>0</v>
      </c>
      <c r="T138" s="6">
        <v>0</v>
      </c>
      <c r="U138" s="6"/>
      <c r="V138" s="6">
        <v>0</v>
      </c>
      <c r="W138" s="6">
        <f t="shared" si="6"/>
        <v>0</v>
      </c>
      <c r="Y138" s="6">
        <v>7.3516815009371766E-2</v>
      </c>
      <c r="Z138" s="6">
        <v>0</v>
      </c>
      <c r="AA138" s="6">
        <v>0.92648318499062832</v>
      </c>
      <c r="AB138" s="6"/>
      <c r="AC138" s="6">
        <v>0</v>
      </c>
      <c r="AD138" s="6">
        <v>1</v>
      </c>
      <c r="AF138" s="6">
        <v>0</v>
      </c>
      <c r="AG138" s="6">
        <v>1</v>
      </c>
      <c r="AH138" s="6">
        <v>0</v>
      </c>
      <c r="AI138" s="6"/>
      <c r="AJ138" s="6">
        <v>0</v>
      </c>
      <c r="AK138" s="6">
        <f t="shared" si="7"/>
        <v>1</v>
      </c>
    </row>
    <row r="139" spans="2:37">
      <c r="B139" s="322">
        <v>41275</v>
      </c>
      <c r="C139" s="90"/>
      <c r="D139" s="6">
        <v>0.62482947724415827</v>
      </c>
      <c r="E139" s="6">
        <v>0</v>
      </c>
      <c r="F139" s="6">
        <v>0.3206392797437469</v>
      </c>
      <c r="G139" s="6"/>
      <c r="H139" s="6">
        <v>5.4531243012094929E-2</v>
      </c>
      <c r="I139" s="6">
        <f t="shared" si="4"/>
        <v>1.0000000000000002</v>
      </c>
      <c r="K139" s="6">
        <v>0</v>
      </c>
      <c r="L139" s="6">
        <v>0</v>
      </c>
      <c r="M139" s="6">
        <v>1</v>
      </c>
      <c r="N139" s="6"/>
      <c r="O139" s="6">
        <v>0</v>
      </c>
      <c r="P139" s="6">
        <f t="shared" si="5"/>
        <v>1</v>
      </c>
      <c r="R139" s="6">
        <v>0</v>
      </c>
      <c r="S139" s="6">
        <v>0</v>
      </c>
      <c r="T139" s="6">
        <v>0</v>
      </c>
      <c r="U139" s="6"/>
      <c r="V139" s="6">
        <v>0</v>
      </c>
      <c r="W139" s="6">
        <f t="shared" si="6"/>
        <v>0</v>
      </c>
      <c r="Y139" s="6">
        <v>6.6742467305932904E-2</v>
      </c>
      <c r="Z139" s="6">
        <v>0</v>
      </c>
      <c r="AA139" s="6">
        <v>0.93325753269406708</v>
      </c>
      <c r="AB139" s="6"/>
      <c r="AC139" s="6">
        <v>0</v>
      </c>
      <c r="AD139" s="6">
        <v>1</v>
      </c>
      <c r="AF139" s="6">
        <v>0</v>
      </c>
      <c r="AG139" s="6">
        <v>1</v>
      </c>
      <c r="AH139" s="6">
        <v>0</v>
      </c>
      <c r="AI139" s="6"/>
      <c r="AJ139" s="6">
        <v>0</v>
      </c>
      <c r="AK139" s="6">
        <f t="shared" si="7"/>
        <v>1</v>
      </c>
    </row>
    <row r="140" spans="2:37">
      <c r="B140" s="322">
        <v>41306</v>
      </c>
      <c r="C140" s="90"/>
      <c r="D140" s="6">
        <v>0.62301341786248532</v>
      </c>
      <c r="E140" s="6">
        <v>0</v>
      </c>
      <c r="F140" s="6">
        <v>0.32035138429897037</v>
      </c>
      <c r="G140" s="6"/>
      <c r="H140" s="6">
        <v>5.663519783854426E-2</v>
      </c>
      <c r="I140" s="6">
        <f t="shared" si="4"/>
        <v>1</v>
      </c>
      <c r="K140" s="6">
        <v>0</v>
      </c>
      <c r="L140" s="6">
        <v>0</v>
      </c>
      <c r="M140" s="6">
        <v>1</v>
      </c>
      <c r="N140" s="6"/>
      <c r="O140" s="6">
        <v>0</v>
      </c>
      <c r="P140" s="6">
        <f t="shared" si="5"/>
        <v>1</v>
      </c>
      <c r="R140" s="6">
        <v>0</v>
      </c>
      <c r="S140" s="6">
        <v>0</v>
      </c>
      <c r="T140" s="6">
        <v>0</v>
      </c>
      <c r="U140" s="6"/>
      <c r="V140" s="6">
        <v>0</v>
      </c>
      <c r="W140" s="6">
        <f t="shared" si="6"/>
        <v>0</v>
      </c>
      <c r="Y140" s="6">
        <v>6.2356525092435965E-2</v>
      </c>
      <c r="Z140" s="6">
        <v>0</v>
      </c>
      <c r="AA140" s="6">
        <v>0.93764347490756395</v>
      </c>
      <c r="AB140" s="6"/>
      <c r="AC140" s="6">
        <v>0</v>
      </c>
      <c r="AD140" s="6">
        <v>1</v>
      </c>
      <c r="AF140" s="6">
        <v>0</v>
      </c>
      <c r="AG140" s="6">
        <v>1</v>
      </c>
      <c r="AH140" s="6">
        <v>0</v>
      </c>
      <c r="AI140" s="6"/>
      <c r="AJ140" s="6">
        <v>0</v>
      </c>
      <c r="AK140" s="6">
        <f t="shared" si="7"/>
        <v>1</v>
      </c>
    </row>
    <row r="141" spans="2:37">
      <c r="B141" s="322">
        <v>41334</v>
      </c>
      <c r="C141" s="90"/>
      <c r="D141" s="6">
        <v>0.63037019487611679</v>
      </c>
      <c r="E141" s="6">
        <v>0</v>
      </c>
      <c r="F141" s="6">
        <v>0.3132587609283608</v>
      </c>
      <c r="G141" s="6"/>
      <c r="H141" s="6">
        <v>5.6371044195522468E-2</v>
      </c>
      <c r="I141" s="6">
        <f t="shared" si="4"/>
        <v>1</v>
      </c>
      <c r="K141" s="6">
        <v>0</v>
      </c>
      <c r="L141" s="6">
        <v>0</v>
      </c>
      <c r="M141" s="6">
        <v>1</v>
      </c>
      <c r="N141" s="6"/>
      <c r="O141" s="6">
        <v>0</v>
      </c>
      <c r="P141" s="6">
        <f t="shared" si="5"/>
        <v>1</v>
      </c>
      <c r="R141" s="6">
        <v>0</v>
      </c>
      <c r="S141" s="6">
        <v>0</v>
      </c>
      <c r="T141" s="6">
        <v>0</v>
      </c>
      <c r="U141" s="6"/>
      <c r="V141" s="6">
        <v>0</v>
      </c>
      <c r="W141" s="6">
        <f t="shared" si="6"/>
        <v>0</v>
      </c>
      <c r="Y141" s="6">
        <v>5.7011137912067147E-2</v>
      </c>
      <c r="Z141" s="6">
        <v>0</v>
      </c>
      <c r="AA141" s="6">
        <v>0.94298886208793287</v>
      </c>
      <c r="AB141" s="6"/>
      <c r="AC141" s="6">
        <v>0</v>
      </c>
      <c r="AD141" s="6">
        <v>1</v>
      </c>
      <c r="AF141" s="6">
        <v>0</v>
      </c>
      <c r="AG141" s="6">
        <v>1</v>
      </c>
      <c r="AH141" s="6">
        <v>0</v>
      </c>
      <c r="AI141" s="6"/>
      <c r="AJ141" s="6">
        <v>0</v>
      </c>
      <c r="AK141" s="6">
        <f t="shared" si="7"/>
        <v>1</v>
      </c>
    </row>
    <row r="142" spans="2:37">
      <c r="B142" s="322">
        <v>41365</v>
      </c>
      <c r="C142" s="90"/>
      <c r="D142" s="6">
        <v>0.6229755029383196</v>
      </c>
      <c r="E142" s="6">
        <v>1.8118975763302611E-2</v>
      </c>
      <c r="F142" s="6">
        <v>0.30207902644148588</v>
      </c>
      <c r="G142" s="6"/>
      <c r="H142" s="6">
        <v>5.6826494856891938E-2</v>
      </c>
      <c r="I142" s="6">
        <f t="shared" ref="I142:I195" si="8">SUM(D142:H142)</f>
        <v>1</v>
      </c>
      <c r="K142" s="6">
        <v>0</v>
      </c>
      <c r="L142" s="6">
        <v>0</v>
      </c>
      <c r="M142" s="6">
        <v>1</v>
      </c>
      <c r="N142" s="6"/>
      <c r="O142" s="6">
        <v>0</v>
      </c>
      <c r="P142" s="6">
        <f t="shared" ref="P142:P195" si="9">SUM(K142:O142)</f>
        <v>1</v>
      </c>
      <c r="R142" s="6">
        <v>0</v>
      </c>
      <c r="S142" s="6">
        <v>0</v>
      </c>
      <c r="T142" s="6">
        <v>0</v>
      </c>
      <c r="U142" s="6"/>
      <c r="V142" s="6">
        <v>0</v>
      </c>
      <c r="W142" s="6">
        <f t="shared" ref="W142:W195" si="10">SUM(R142:V142)</f>
        <v>0</v>
      </c>
      <c r="Y142" s="6">
        <v>5.2764493819953184E-2</v>
      </c>
      <c r="Z142" s="6">
        <v>0</v>
      </c>
      <c r="AA142" s="6">
        <v>0.94723550618004682</v>
      </c>
      <c r="AB142" s="6"/>
      <c r="AC142" s="6">
        <v>0</v>
      </c>
      <c r="AD142" s="6">
        <v>1</v>
      </c>
      <c r="AF142" s="6">
        <v>0</v>
      </c>
      <c r="AG142" s="6">
        <v>1</v>
      </c>
      <c r="AH142" s="6">
        <v>0</v>
      </c>
      <c r="AI142" s="6"/>
      <c r="AJ142" s="6">
        <v>0</v>
      </c>
      <c r="AK142" s="6">
        <f t="shared" ref="AK142:AK195" si="11">SUM(AF142:AJ142)</f>
        <v>1</v>
      </c>
    </row>
    <row r="143" spans="2:37">
      <c r="B143" s="322">
        <v>41395</v>
      </c>
      <c r="C143" s="90"/>
      <c r="D143" s="6">
        <v>0.62583149278693395</v>
      </c>
      <c r="E143" s="6">
        <v>1.801832491237557E-2</v>
      </c>
      <c r="F143" s="6">
        <v>0.29829767703811116</v>
      </c>
      <c r="G143" s="6"/>
      <c r="H143" s="6">
        <v>5.7852505262579353E-2</v>
      </c>
      <c r="I143" s="6">
        <f t="shared" si="8"/>
        <v>1</v>
      </c>
      <c r="K143" s="6">
        <v>0</v>
      </c>
      <c r="L143" s="6">
        <v>0</v>
      </c>
      <c r="M143" s="6">
        <v>1</v>
      </c>
      <c r="N143" s="6"/>
      <c r="O143" s="6">
        <v>0</v>
      </c>
      <c r="P143" s="6">
        <f t="shared" si="9"/>
        <v>1</v>
      </c>
      <c r="R143" s="6">
        <v>0</v>
      </c>
      <c r="S143" s="6">
        <v>0</v>
      </c>
      <c r="T143" s="6">
        <v>0</v>
      </c>
      <c r="U143" s="6"/>
      <c r="V143" s="6">
        <v>0</v>
      </c>
      <c r="W143" s="6">
        <f t="shared" si="10"/>
        <v>0</v>
      </c>
      <c r="Y143" s="6">
        <v>4.8396247612585423E-2</v>
      </c>
      <c r="Z143" s="6">
        <v>0</v>
      </c>
      <c r="AA143" s="6">
        <v>0.95160375238741457</v>
      </c>
      <c r="AB143" s="6"/>
      <c r="AC143" s="6">
        <v>0</v>
      </c>
      <c r="AD143" s="6">
        <v>1</v>
      </c>
      <c r="AF143" s="6">
        <v>0</v>
      </c>
      <c r="AG143" s="6">
        <v>1</v>
      </c>
      <c r="AH143" s="6">
        <v>0</v>
      </c>
      <c r="AI143" s="6"/>
      <c r="AJ143" s="6">
        <v>0</v>
      </c>
      <c r="AK143" s="6">
        <f t="shared" si="11"/>
        <v>1</v>
      </c>
    </row>
    <row r="144" spans="2:37">
      <c r="B144" s="322">
        <v>41426</v>
      </c>
      <c r="C144" s="90"/>
      <c r="D144" s="6">
        <v>0.63076862133551292</v>
      </c>
      <c r="E144" s="6">
        <v>1.7136027622896882E-2</v>
      </c>
      <c r="F144" s="6">
        <v>0.29364925742600351</v>
      </c>
      <c r="G144" s="6"/>
      <c r="H144" s="6">
        <v>5.8446093615586704E-2</v>
      </c>
      <c r="I144" s="6">
        <f t="shared" si="8"/>
        <v>1</v>
      </c>
      <c r="K144" s="6">
        <v>0</v>
      </c>
      <c r="L144" s="6">
        <v>0</v>
      </c>
      <c r="M144" s="6">
        <v>1</v>
      </c>
      <c r="N144" s="6"/>
      <c r="O144" s="6">
        <v>0</v>
      </c>
      <c r="P144" s="6">
        <f t="shared" si="9"/>
        <v>1</v>
      </c>
      <c r="R144" s="6">
        <v>1</v>
      </c>
      <c r="S144" s="6">
        <v>0</v>
      </c>
      <c r="T144" s="6">
        <v>0</v>
      </c>
      <c r="U144" s="6"/>
      <c r="V144" s="6">
        <v>0</v>
      </c>
      <c r="W144" s="6">
        <f t="shared" si="10"/>
        <v>1</v>
      </c>
      <c r="Y144" s="6">
        <v>4.4818680588976555E-2</v>
      </c>
      <c r="Z144" s="6">
        <v>0</v>
      </c>
      <c r="AA144" s="6">
        <v>0.95518131941102336</v>
      </c>
      <c r="AB144" s="6"/>
      <c r="AC144" s="6">
        <v>0</v>
      </c>
      <c r="AD144" s="6">
        <v>1</v>
      </c>
      <c r="AF144" s="6">
        <v>0</v>
      </c>
      <c r="AG144" s="6">
        <v>1</v>
      </c>
      <c r="AH144" s="6">
        <v>0</v>
      </c>
      <c r="AI144" s="6"/>
      <c r="AJ144" s="6">
        <v>0</v>
      </c>
      <c r="AK144" s="6">
        <f t="shared" si="11"/>
        <v>1</v>
      </c>
    </row>
    <row r="145" spans="2:37">
      <c r="B145" s="322">
        <v>41456</v>
      </c>
      <c r="C145" s="90"/>
      <c r="D145" s="6">
        <v>0.63695499729261951</v>
      </c>
      <c r="E145" s="6">
        <v>1.7046748953854312E-2</v>
      </c>
      <c r="F145" s="6">
        <v>0.28812780126817339</v>
      </c>
      <c r="G145" s="6"/>
      <c r="H145" s="6">
        <v>5.7870452485352573E-2</v>
      </c>
      <c r="I145" s="6">
        <f t="shared" si="8"/>
        <v>0.99999999999999978</v>
      </c>
      <c r="K145" s="6">
        <v>0</v>
      </c>
      <c r="L145" s="6">
        <v>0</v>
      </c>
      <c r="M145" s="6">
        <v>1</v>
      </c>
      <c r="N145" s="6"/>
      <c r="O145" s="6">
        <v>0</v>
      </c>
      <c r="P145" s="6">
        <f t="shared" si="9"/>
        <v>1</v>
      </c>
      <c r="R145" s="6">
        <v>1</v>
      </c>
      <c r="S145" s="6">
        <v>0</v>
      </c>
      <c r="T145" s="6">
        <v>0</v>
      </c>
      <c r="U145" s="6"/>
      <c r="V145" s="6">
        <v>0</v>
      </c>
      <c r="W145" s="6">
        <f t="shared" si="10"/>
        <v>1</v>
      </c>
      <c r="Y145" s="6">
        <v>4.1869188237529491E-2</v>
      </c>
      <c r="Z145" s="6">
        <v>0</v>
      </c>
      <c r="AA145" s="6">
        <v>0.9581308117624705</v>
      </c>
      <c r="AB145" s="6"/>
      <c r="AC145" s="6">
        <v>0</v>
      </c>
      <c r="AD145" s="6">
        <v>1</v>
      </c>
      <c r="AF145" s="6">
        <v>0</v>
      </c>
      <c r="AG145" s="6">
        <v>1</v>
      </c>
      <c r="AH145" s="6">
        <v>0</v>
      </c>
      <c r="AI145" s="6"/>
      <c r="AJ145" s="6">
        <v>0</v>
      </c>
      <c r="AK145" s="6">
        <f t="shared" si="11"/>
        <v>1</v>
      </c>
    </row>
    <row r="146" spans="2:37">
      <c r="B146" s="322">
        <v>41487</v>
      </c>
      <c r="C146" s="90"/>
      <c r="D146" s="6">
        <v>0.645309850624739</v>
      </c>
      <c r="E146" s="6">
        <v>1.6929280866028025E-2</v>
      </c>
      <c r="F146" s="6">
        <v>0.28343306220000214</v>
      </c>
      <c r="G146" s="6"/>
      <c r="H146" s="6">
        <v>5.4327806309230869E-2</v>
      </c>
      <c r="I146" s="6">
        <f t="shared" si="8"/>
        <v>1.0000000000000002</v>
      </c>
      <c r="K146" s="6">
        <v>0</v>
      </c>
      <c r="L146" s="6">
        <v>0</v>
      </c>
      <c r="M146" s="6">
        <v>1</v>
      </c>
      <c r="N146" s="6"/>
      <c r="O146" s="6">
        <v>0</v>
      </c>
      <c r="P146" s="6">
        <f t="shared" si="9"/>
        <v>1</v>
      </c>
      <c r="R146" s="6">
        <v>1</v>
      </c>
      <c r="S146" s="6">
        <v>0</v>
      </c>
      <c r="T146" s="6">
        <v>0</v>
      </c>
      <c r="U146" s="6"/>
      <c r="V146" s="6">
        <v>0</v>
      </c>
      <c r="W146" s="6">
        <f t="shared" si="10"/>
        <v>1</v>
      </c>
      <c r="Y146" s="6">
        <v>3.9256934883469867E-2</v>
      </c>
      <c r="Z146" s="6">
        <v>0</v>
      </c>
      <c r="AA146" s="6">
        <v>0.96074306511653007</v>
      </c>
      <c r="AB146" s="6"/>
      <c r="AC146" s="6">
        <v>0</v>
      </c>
      <c r="AD146" s="6">
        <v>1</v>
      </c>
      <c r="AF146" s="6">
        <v>0</v>
      </c>
      <c r="AG146" s="6">
        <v>1</v>
      </c>
      <c r="AH146" s="6">
        <v>0</v>
      </c>
      <c r="AI146" s="6"/>
      <c r="AJ146" s="6">
        <v>0</v>
      </c>
      <c r="AK146" s="6">
        <f t="shared" si="11"/>
        <v>1</v>
      </c>
    </row>
    <row r="147" spans="2:37">
      <c r="B147" s="322">
        <v>41518</v>
      </c>
      <c r="C147" s="90"/>
      <c r="D147" s="6">
        <v>0.65123008574921049</v>
      </c>
      <c r="E147" s="6">
        <v>1.6733395347670134E-2</v>
      </c>
      <c r="F147" s="6">
        <v>0.28004121306268792</v>
      </c>
      <c r="G147" s="6"/>
      <c r="H147" s="6">
        <v>5.1995305840431584E-2</v>
      </c>
      <c r="I147" s="6">
        <f t="shared" si="8"/>
        <v>1.0000000000000002</v>
      </c>
      <c r="K147" s="6">
        <v>0</v>
      </c>
      <c r="L147" s="6">
        <v>0</v>
      </c>
      <c r="M147" s="6">
        <v>1</v>
      </c>
      <c r="N147" s="6"/>
      <c r="O147" s="6">
        <v>0</v>
      </c>
      <c r="P147" s="6">
        <f t="shared" si="9"/>
        <v>1</v>
      </c>
      <c r="R147" s="6">
        <v>1</v>
      </c>
      <c r="S147" s="6">
        <v>0</v>
      </c>
      <c r="T147" s="6">
        <v>0</v>
      </c>
      <c r="U147" s="6"/>
      <c r="V147" s="6">
        <v>0</v>
      </c>
      <c r="W147" s="6">
        <f t="shared" si="10"/>
        <v>1</v>
      </c>
      <c r="Y147" s="6">
        <v>3.7054591368036537E-2</v>
      </c>
      <c r="Z147" s="6">
        <v>0</v>
      </c>
      <c r="AA147" s="6">
        <v>0.96294540863196343</v>
      </c>
      <c r="AB147" s="6"/>
      <c r="AC147" s="6">
        <v>0</v>
      </c>
      <c r="AD147" s="6">
        <v>1</v>
      </c>
      <c r="AF147" s="6">
        <v>0</v>
      </c>
      <c r="AG147" s="6">
        <v>1</v>
      </c>
      <c r="AH147" s="6">
        <v>0</v>
      </c>
      <c r="AI147" s="6"/>
      <c r="AJ147" s="6">
        <v>0</v>
      </c>
      <c r="AK147" s="6">
        <f t="shared" si="11"/>
        <v>1</v>
      </c>
    </row>
    <row r="148" spans="2:37">
      <c r="B148" s="322">
        <v>41548</v>
      </c>
      <c r="C148" s="90"/>
      <c r="D148" s="6">
        <v>0.65447454296791219</v>
      </c>
      <c r="E148" s="6">
        <v>1.6732757837229068E-2</v>
      </c>
      <c r="F148" s="6">
        <v>0.27127157563505599</v>
      </c>
      <c r="G148" s="6"/>
      <c r="H148" s="6">
        <v>5.7521123559802843E-2</v>
      </c>
      <c r="I148" s="6">
        <f t="shared" si="8"/>
        <v>1</v>
      </c>
      <c r="K148" s="6">
        <v>0</v>
      </c>
      <c r="L148" s="6">
        <v>0</v>
      </c>
      <c r="M148" s="6">
        <v>1</v>
      </c>
      <c r="N148" s="6"/>
      <c r="O148" s="6">
        <v>0</v>
      </c>
      <c r="P148" s="6">
        <f t="shared" si="9"/>
        <v>1</v>
      </c>
      <c r="R148" s="6">
        <v>1</v>
      </c>
      <c r="S148" s="6">
        <v>0</v>
      </c>
      <c r="T148" s="6">
        <v>0</v>
      </c>
      <c r="U148" s="6"/>
      <c r="V148" s="6">
        <v>0</v>
      </c>
      <c r="W148" s="6">
        <f t="shared" si="10"/>
        <v>1</v>
      </c>
      <c r="Y148" s="6">
        <v>3.4584606415809196E-2</v>
      </c>
      <c r="Z148" s="6">
        <v>0</v>
      </c>
      <c r="AA148" s="6">
        <v>0.96541539358419082</v>
      </c>
      <c r="AB148" s="6"/>
      <c r="AC148" s="6">
        <v>0</v>
      </c>
      <c r="AD148" s="6">
        <v>1</v>
      </c>
      <c r="AF148" s="6">
        <v>0</v>
      </c>
      <c r="AG148" s="6">
        <v>1</v>
      </c>
      <c r="AH148" s="6">
        <v>0</v>
      </c>
      <c r="AI148" s="6"/>
      <c r="AJ148" s="6">
        <v>0</v>
      </c>
      <c r="AK148" s="6">
        <f t="shared" si="11"/>
        <v>1</v>
      </c>
    </row>
    <row r="149" spans="2:37">
      <c r="B149" s="322">
        <v>41579</v>
      </c>
      <c r="C149" s="90"/>
      <c r="D149" s="6">
        <v>0.6468798391851327</v>
      </c>
      <c r="E149" s="6">
        <v>1.7818998266251017E-2</v>
      </c>
      <c r="F149" s="6">
        <v>0.26005831672373042</v>
      </c>
      <c r="G149" s="6"/>
      <c r="H149" s="6">
        <v>7.5242845824885968E-2</v>
      </c>
      <c r="I149" s="6">
        <f t="shared" si="8"/>
        <v>1</v>
      </c>
      <c r="K149" s="6">
        <v>0</v>
      </c>
      <c r="L149" s="6">
        <v>0</v>
      </c>
      <c r="M149" s="6">
        <v>1</v>
      </c>
      <c r="N149" s="6"/>
      <c r="O149" s="6">
        <v>0</v>
      </c>
      <c r="P149" s="6">
        <f t="shared" si="9"/>
        <v>1</v>
      </c>
      <c r="R149" s="6">
        <v>1</v>
      </c>
      <c r="S149" s="6">
        <v>0</v>
      </c>
      <c r="T149" s="6">
        <v>0</v>
      </c>
      <c r="U149" s="6"/>
      <c r="V149" s="6">
        <v>0</v>
      </c>
      <c r="W149" s="6">
        <f t="shared" si="10"/>
        <v>1</v>
      </c>
      <c r="Y149" s="6">
        <v>3.269297044451408E-2</v>
      </c>
      <c r="Z149" s="6">
        <v>0</v>
      </c>
      <c r="AA149" s="6">
        <v>0.96730702955548586</v>
      </c>
      <c r="AB149" s="6"/>
      <c r="AC149" s="6">
        <v>0</v>
      </c>
      <c r="AD149" s="6">
        <v>1</v>
      </c>
      <c r="AF149" s="6">
        <v>0</v>
      </c>
      <c r="AG149" s="6">
        <v>1</v>
      </c>
      <c r="AH149" s="6">
        <v>0</v>
      </c>
      <c r="AI149" s="6"/>
      <c r="AJ149" s="6">
        <v>0</v>
      </c>
      <c r="AK149" s="6">
        <f t="shared" si="11"/>
        <v>1</v>
      </c>
    </row>
    <row r="150" spans="2:37">
      <c r="B150" s="322">
        <v>41609</v>
      </c>
      <c r="C150" s="90"/>
      <c r="D150" s="6">
        <v>0.64878690028453123</v>
      </c>
      <c r="E150" s="6">
        <v>1.7795997149376821E-2</v>
      </c>
      <c r="F150" s="6">
        <v>0.25156900269135973</v>
      </c>
      <c r="G150" s="6"/>
      <c r="H150" s="6">
        <v>8.1848099874732128E-2</v>
      </c>
      <c r="I150" s="6">
        <f t="shared" si="8"/>
        <v>1</v>
      </c>
      <c r="K150" s="6">
        <v>0</v>
      </c>
      <c r="L150" s="6">
        <v>0</v>
      </c>
      <c r="M150" s="6">
        <v>1</v>
      </c>
      <c r="N150" s="6"/>
      <c r="O150" s="6">
        <v>0</v>
      </c>
      <c r="P150" s="6">
        <f t="shared" si="9"/>
        <v>1</v>
      </c>
      <c r="R150" s="6">
        <v>1</v>
      </c>
      <c r="S150" s="6">
        <v>0</v>
      </c>
      <c r="T150" s="6">
        <v>0</v>
      </c>
      <c r="U150" s="6"/>
      <c r="V150" s="6">
        <v>0</v>
      </c>
      <c r="W150" s="6">
        <f t="shared" si="10"/>
        <v>1</v>
      </c>
      <c r="Y150" s="6">
        <v>3.1854408413942659E-2</v>
      </c>
      <c r="Z150" s="6">
        <v>0</v>
      </c>
      <c r="AA150" s="6">
        <v>0.96814559158605729</v>
      </c>
      <c r="AB150" s="6"/>
      <c r="AC150" s="6">
        <v>0</v>
      </c>
      <c r="AD150" s="6">
        <v>1</v>
      </c>
      <c r="AF150" s="6">
        <v>0</v>
      </c>
      <c r="AG150" s="6">
        <v>1</v>
      </c>
      <c r="AH150" s="6">
        <v>0</v>
      </c>
      <c r="AI150" s="6"/>
      <c r="AJ150" s="6">
        <v>0</v>
      </c>
      <c r="AK150" s="6">
        <f t="shared" si="11"/>
        <v>1</v>
      </c>
    </row>
    <row r="151" spans="2:37">
      <c r="B151" s="322">
        <v>41640</v>
      </c>
      <c r="C151" s="90"/>
      <c r="D151" s="6">
        <v>0.65517581247704093</v>
      </c>
      <c r="E151" s="6">
        <v>1.7757459332310887E-2</v>
      </c>
      <c r="F151" s="6">
        <v>0.24872859327996291</v>
      </c>
      <c r="G151" s="6"/>
      <c r="H151" s="6">
        <v>7.8338134910685323E-2</v>
      </c>
      <c r="I151" s="6">
        <f t="shared" si="8"/>
        <v>1</v>
      </c>
      <c r="K151" s="6">
        <v>0</v>
      </c>
      <c r="L151" s="6">
        <v>0</v>
      </c>
      <c r="M151" s="6">
        <v>1</v>
      </c>
      <c r="N151" s="6"/>
      <c r="O151" s="6">
        <v>0</v>
      </c>
      <c r="P151" s="6">
        <f t="shared" si="9"/>
        <v>1</v>
      </c>
      <c r="R151" s="6">
        <v>1</v>
      </c>
      <c r="S151" s="6">
        <v>0</v>
      </c>
      <c r="T151" s="6">
        <v>0</v>
      </c>
      <c r="U151" s="6"/>
      <c r="V151" s="6">
        <v>0</v>
      </c>
      <c r="W151" s="6">
        <f t="shared" si="10"/>
        <v>1</v>
      </c>
      <c r="Y151" s="6">
        <v>3.2360394852553119E-2</v>
      </c>
      <c r="Z151" s="6">
        <v>0</v>
      </c>
      <c r="AA151" s="6">
        <v>0.96763960514744696</v>
      </c>
      <c r="AB151" s="6"/>
      <c r="AC151" s="6">
        <v>0</v>
      </c>
      <c r="AD151" s="6">
        <v>1</v>
      </c>
      <c r="AF151" s="6">
        <v>0</v>
      </c>
      <c r="AG151" s="6">
        <v>1</v>
      </c>
      <c r="AH151" s="6">
        <v>0</v>
      </c>
      <c r="AI151" s="6"/>
      <c r="AJ151" s="6">
        <v>0</v>
      </c>
      <c r="AK151" s="6">
        <f t="shared" si="11"/>
        <v>1</v>
      </c>
    </row>
    <row r="152" spans="2:37">
      <c r="B152" s="322">
        <v>41671</v>
      </c>
      <c r="C152" s="90"/>
      <c r="D152" s="6">
        <v>0.67334542681182497</v>
      </c>
      <c r="E152" s="6">
        <v>1.714570681130357E-2</v>
      </c>
      <c r="F152" s="6">
        <v>0.235372402619829</v>
      </c>
      <c r="G152" s="6"/>
      <c r="H152" s="6">
        <v>7.4136463757042456E-2</v>
      </c>
      <c r="I152" s="6">
        <f t="shared" si="8"/>
        <v>0.99999999999999989</v>
      </c>
      <c r="K152" s="6">
        <v>0</v>
      </c>
      <c r="L152" s="6">
        <v>0</v>
      </c>
      <c r="M152" s="6">
        <v>1</v>
      </c>
      <c r="N152" s="6"/>
      <c r="O152" s="6">
        <v>0</v>
      </c>
      <c r="P152" s="6">
        <f t="shared" si="9"/>
        <v>1</v>
      </c>
      <c r="R152" s="6">
        <v>1</v>
      </c>
      <c r="S152" s="6">
        <v>0</v>
      </c>
      <c r="T152" s="6">
        <v>0</v>
      </c>
      <c r="U152" s="6"/>
      <c r="V152" s="6">
        <v>0</v>
      </c>
      <c r="W152" s="6">
        <f t="shared" si="10"/>
        <v>1</v>
      </c>
      <c r="Y152" s="6">
        <v>3.1336984100089199E-2</v>
      </c>
      <c r="Z152" s="6">
        <v>0</v>
      </c>
      <c r="AA152" s="6">
        <v>0.96866301589991077</v>
      </c>
      <c r="AB152" s="6"/>
      <c r="AC152" s="6">
        <v>0</v>
      </c>
      <c r="AD152" s="6">
        <v>1</v>
      </c>
      <c r="AF152" s="6">
        <v>0</v>
      </c>
      <c r="AG152" s="6">
        <v>1</v>
      </c>
      <c r="AH152" s="6">
        <v>0</v>
      </c>
      <c r="AI152" s="6"/>
      <c r="AJ152" s="6">
        <v>0</v>
      </c>
      <c r="AK152" s="6">
        <f t="shared" si="11"/>
        <v>1</v>
      </c>
    </row>
    <row r="153" spans="2:37">
      <c r="B153" s="322">
        <v>41699</v>
      </c>
      <c r="C153" s="90"/>
      <c r="D153" s="6">
        <v>0.67704506790415664</v>
      </c>
      <c r="E153" s="6">
        <v>1.7699870897138637E-2</v>
      </c>
      <c r="F153" s="6">
        <v>0.23213640871101382</v>
      </c>
      <c r="G153" s="6"/>
      <c r="H153" s="6">
        <v>7.3118652487690769E-2</v>
      </c>
      <c r="I153" s="6">
        <f t="shared" si="8"/>
        <v>0.99999999999999989</v>
      </c>
      <c r="K153" s="6">
        <v>0</v>
      </c>
      <c r="L153" s="6">
        <v>0</v>
      </c>
      <c r="M153" s="6">
        <v>1</v>
      </c>
      <c r="N153" s="6"/>
      <c r="O153" s="6">
        <v>0</v>
      </c>
      <c r="P153" s="6">
        <f t="shared" si="9"/>
        <v>1</v>
      </c>
      <c r="R153" s="6">
        <v>1</v>
      </c>
      <c r="S153" s="6">
        <v>0</v>
      </c>
      <c r="T153" s="6">
        <v>0</v>
      </c>
      <c r="U153" s="6"/>
      <c r="V153" s="6">
        <v>0</v>
      </c>
      <c r="W153" s="6">
        <f t="shared" si="10"/>
        <v>1</v>
      </c>
      <c r="Y153" s="6">
        <v>3.0041176177027958E-2</v>
      </c>
      <c r="Z153" s="6">
        <v>0</v>
      </c>
      <c r="AA153" s="6">
        <v>0.96995882382297194</v>
      </c>
      <c r="AB153" s="6"/>
      <c r="AC153" s="6">
        <v>0</v>
      </c>
      <c r="AD153" s="6">
        <v>1</v>
      </c>
      <c r="AF153" s="6">
        <v>0</v>
      </c>
      <c r="AG153" s="6">
        <v>1</v>
      </c>
      <c r="AH153" s="6">
        <v>0</v>
      </c>
      <c r="AI153" s="6"/>
      <c r="AJ153" s="6">
        <v>0</v>
      </c>
      <c r="AK153" s="6">
        <f t="shared" si="11"/>
        <v>1</v>
      </c>
    </row>
    <row r="154" spans="2:37">
      <c r="B154" s="322">
        <v>41730</v>
      </c>
      <c r="C154" s="90"/>
      <c r="D154" s="6">
        <v>0.68125328425816267</v>
      </c>
      <c r="E154" s="6">
        <v>1.8006277426348721E-2</v>
      </c>
      <c r="F154" s="6">
        <v>0.22884318427302225</v>
      </c>
      <c r="G154" s="6"/>
      <c r="H154" s="6">
        <v>7.1897254042466219E-2</v>
      </c>
      <c r="I154" s="6">
        <f t="shared" si="8"/>
        <v>1</v>
      </c>
      <c r="K154" s="6">
        <v>0</v>
      </c>
      <c r="L154" s="6">
        <v>0</v>
      </c>
      <c r="M154" s="6">
        <v>1</v>
      </c>
      <c r="N154" s="6"/>
      <c r="O154" s="6">
        <v>0</v>
      </c>
      <c r="P154" s="6">
        <f t="shared" si="9"/>
        <v>1</v>
      </c>
      <c r="R154" s="6">
        <v>1</v>
      </c>
      <c r="S154" s="6">
        <v>0</v>
      </c>
      <c r="T154" s="6">
        <v>0</v>
      </c>
      <c r="U154" s="6"/>
      <c r="V154" s="6">
        <v>0</v>
      </c>
      <c r="W154" s="6">
        <f t="shared" si="10"/>
        <v>1</v>
      </c>
      <c r="Y154" s="6">
        <v>2.8624023960880981E-2</v>
      </c>
      <c r="Z154" s="6">
        <v>0</v>
      </c>
      <c r="AA154" s="6">
        <v>0.97137597603911907</v>
      </c>
      <c r="AB154" s="6"/>
      <c r="AC154" s="6">
        <v>0</v>
      </c>
      <c r="AD154" s="6">
        <v>1</v>
      </c>
      <c r="AF154" s="6">
        <v>0</v>
      </c>
      <c r="AG154" s="6">
        <v>1</v>
      </c>
      <c r="AH154" s="6">
        <v>0</v>
      </c>
      <c r="AI154" s="6"/>
      <c r="AJ154" s="6">
        <v>0</v>
      </c>
      <c r="AK154" s="6">
        <f t="shared" si="11"/>
        <v>1</v>
      </c>
    </row>
    <row r="155" spans="2:37">
      <c r="B155" s="322">
        <v>41760</v>
      </c>
      <c r="C155" s="90"/>
      <c r="D155" s="6">
        <v>0.6819437939742472</v>
      </c>
      <c r="E155" s="6">
        <v>1.948634772932744E-2</v>
      </c>
      <c r="F155" s="6">
        <v>0.22419258126135283</v>
      </c>
      <c r="G155" s="6"/>
      <c r="H155" s="6">
        <v>7.4377277035072603E-2</v>
      </c>
      <c r="I155" s="6">
        <f t="shared" si="8"/>
        <v>1</v>
      </c>
      <c r="K155" s="6">
        <v>0</v>
      </c>
      <c r="L155" s="6">
        <v>0</v>
      </c>
      <c r="M155" s="6">
        <v>1</v>
      </c>
      <c r="N155" s="6"/>
      <c r="O155" s="6">
        <v>0</v>
      </c>
      <c r="P155" s="6">
        <f t="shared" si="9"/>
        <v>1</v>
      </c>
      <c r="R155" s="6">
        <v>1</v>
      </c>
      <c r="S155" s="6">
        <v>0</v>
      </c>
      <c r="T155" s="6">
        <v>0</v>
      </c>
      <c r="U155" s="6"/>
      <c r="V155" s="6">
        <v>0</v>
      </c>
      <c r="W155" s="6">
        <f t="shared" si="10"/>
        <v>1</v>
      </c>
      <c r="Y155" s="6">
        <v>2.7483670759217031E-2</v>
      </c>
      <c r="Z155" s="6">
        <v>0</v>
      </c>
      <c r="AA155" s="6">
        <v>0.97251632924078291</v>
      </c>
      <c r="AB155" s="6"/>
      <c r="AC155" s="6">
        <v>0</v>
      </c>
      <c r="AD155" s="6">
        <v>1</v>
      </c>
      <c r="AF155" s="6">
        <v>0</v>
      </c>
      <c r="AG155" s="6">
        <v>1</v>
      </c>
      <c r="AH155" s="6">
        <v>0</v>
      </c>
      <c r="AI155" s="6"/>
      <c r="AJ155" s="6">
        <v>0</v>
      </c>
      <c r="AK155" s="6">
        <f t="shared" si="11"/>
        <v>1</v>
      </c>
    </row>
    <row r="156" spans="2:37">
      <c r="B156" s="322">
        <v>41791</v>
      </c>
      <c r="C156" s="90"/>
      <c r="D156" s="6">
        <v>0.68468577952143506</v>
      </c>
      <c r="E156" s="6">
        <v>1.9383469386371571E-2</v>
      </c>
      <c r="F156" s="6">
        <v>0.21898452003911784</v>
      </c>
      <c r="G156" s="6"/>
      <c r="H156" s="6">
        <v>7.6946231053075423E-2</v>
      </c>
      <c r="I156" s="6">
        <f t="shared" si="8"/>
        <v>0.99999999999999989</v>
      </c>
      <c r="K156" s="6">
        <v>0</v>
      </c>
      <c r="L156" s="6">
        <v>0</v>
      </c>
      <c r="M156" s="6">
        <v>1</v>
      </c>
      <c r="N156" s="6"/>
      <c r="O156" s="6">
        <v>0</v>
      </c>
      <c r="P156" s="6">
        <f t="shared" si="9"/>
        <v>1</v>
      </c>
      <c r="R156" s="6">
        <v>1</v>
      </c>
      <c r="S156" s="6">
        <v>0</v>
      </c>
      <c r="T156" s="6">
        <v>0</v>
      </c>
      <c r="U156" s="6"/>
      <c r="V156" s="6">
        <v>0</v>
      </c>
      <c r="W156" s="6">
        <f t="shared" si="10"/>
        <v>1</v>
      </c>
      <c r="Y156" s="6">
        <v>2.6344268917796478E-2</v>
      </c>
      <c r="Z156" s="6">
        <v>0</v>
      </c>
      <c r="AA156" s="6">
        <v>0.97365573108220349</v>
      </c>
      <c r="AB156" s="6"/>
      <c r="AC156" s="6">
        <v>0</v>
      </c>
      <c r="AD156" s="6">
        <v>1</v>
      </c>
      <c r="AF156" s="6">
        <v>0</v>
      </c>
      <c r="AG156" s="6">
        <v>1</v>
      </c>
      <c r="AH156" s="6">
        <v>0</v>
      </c>
      <c r="AI156" s="6"/>
      <c r="AJ156" s="6">
        <v>0</v>
      </c>
      <c r="AK156" s="6">
        <f t="shared" si="11"/>
        <v>1</v>
      </c>
    </row>
    <row r="157" spans="2:37">
      <c r="B157" s="322">
        <v>41821</v>
      </c>
      <c r="C157" s="90"/>
      <c r="D157" s="6">
        <v>0.67854007320881371</v>
      </c>
      <c r="E157" s="6">
        <v>1.934540137143061E-2</v>
      </c>
      <c r="F157" s="6">
        <v>0.21137308436426533</v>
      </c>
      <c r="G157" s="6"/>
      <c r="H157" s="6">
        <v>9.0741441055490465E-2</v>
      </c>
      <c r="I157" s="6">
        <f t="shared" si="8"/>
        <v>1.0000000000000002</v>
      </c>
      <c r="K157" s="6">
        <v>0</v>
      </c>
      <c r="L157" s="6">
        <v>0</v>
      </c>
      <c r="M157" s="6">
        <v>1</v>
      </c>
      <c r="N157" s="6"/>
      <c r="O157" s="6">
        <v>0</v>
      </c>
      <c r="P157" s="6">
        <f t="shared" si="9"/>
        <v>1</v>
      </c>
      <c r="R157" s="6">
        <v>1</v>
      </c>
      <c r="S157" s="6">
        <v>0</v>
      </c>
      <c r="T157" s="6">
        <v>0</v>
      </c>
      <c r="U157" s="6"/>
      <c r="V157" s="6">
        <v>0</v>
      </c>
      <c r="W157" s="6">
        <f t="shared" si="10"/>
        <v>1</v>
      </c>
      <c r="Y157" s="6">
        <v>2.5197908951777689E-2</v>
      </c>
      <c r="Z157" s="6">
        <v>0</v>
      </c>
      <c r="AA157" s="6">
        <v>0.97480209104822224</v>
      </c>
      <c r="AB157" s="6"/>
      <c r="AC157" s="6">
        <v>0</v>
      </c>
      <c r="AD157" s="6">
        <v>1</v>
      </c>
      <c r="AF157" s="6">
        <v>0</v>
      </c>
      <c r="AG157" s="6">
        <v>1</v>
      </c>
      <c r="AH157" s="6">
        <v>0</v>
      </c>
      <c r="AI157" s="6"/>
      <c r="AJ157" s="6">
        <v>0</v>
      </c>
      <c r="AK157" s="6">
        <f t="shared" si="11"/>
        <v>1</v>
      </c>
    </row>
    <row r="158" spans="2:37">
      <c r="B158" s="322">
        <v>41852</v>
      </c>
      <c r="C158" s="90"/>
      <c r="D158" s="6">
        <v>0.68187157706967472</v>
      </c>
      <c r="E158" s="6">
        <v>1.8926206024648472E-2</v>
      </c>
      <c r="F158" s="6">
        <v>0.20717583524264213</v>
      </c>
      <c r="G158" s="6"/>
      <c r="H158" s="6">
        <v>9.2026381663034632E-2</v>
      </c>
      <c r="I158" s="6">
        <f t="shared" si="8"/>
        <v>1</v>
      </c>
      <c r="K158" s="6">
        <v>0</v>
      </c>
      <c r="L158" s="6">
        <v>0</v>
      </c>
      <c r="M158" s="6">
        <v>1</v>
      </c>
      <c r="N158" s="6"/>
      <c r="O158" s="6">
        <v>0</v>
      </c>
      <c r="P158" s="6">
        <f t="shared" si="9"/>
        <v>1</v>
      </c>
      <c r="R158" s="6">
        <v>1</v>
      </c>
      <c r="S158" s="6">
        <v>0</v>
      </c>
      <c r="T158" s="6">
        <v>0</v>
      </c>
      <c r="U158" s="6"/>
      <c r="V158" s="6">
        <v>0</v>
      </c>
      <c r="W158" s="6">
        <f t="shared" si="10"/>
        <v>1</v>
      </c>
      <c r="Y158" s="6">
        <v>2.4277248643317029E-2</v>
      </c>
      <c r="Z158" s="6">
        <v>0</v>
      </c>
      <c r="AA158" s="6">
        <v>0.97572275135668296</v>
      </c>
      <c r="AB158" s="6"/>
      <c r="AC158" s="6">
        <v>0</v>
      </c>
      <c r="AD158" s="6">
        <v>1</v>
      </c>
      <c r="AF158" s="6">
        <v>0</v>
      </c>
      <c r="AG158" s="6">
        <v>1</v>
      </c>
      <c r="AH158" s="6">
        <v>0</v>
      </c>
      <c r="AI158" s="6"/>
      <c r="AJ158" s="6">
        <v>0</v>
      </c>
      <c r="AK158" s="6">
        <f t="shared" si="11"/>
        <v>1</v>
      </c>
    </row>
    <row r="159" spans="2:37">
      <c r="B159" s="322">
        <v>41883</v>
      </c>
      <c r="C159" s="90"/>
      <c r="D159" s="6">
        <v>0.68294564395332447</v>
      </c>
      <c r="E159" s="6">
        <v>1.8689118961290257E-2</v>
      </c>
      <c r="F159" s="6">
        <v>0.20260961412154638</v>
      </c>
      <c r="G159" s="6"/>
      <c r="H159" s="6">
        <v>9.5755622963838813E-2</v>
      </c>
      <c r="I159" s="6">
        <f t="shared" si="8"/>
        <v>0.99999999999999978</v>
      </c>
      <c r="K159" s="6">
        <v>0</v>
      </c>
      <c r="L159" s="6">
        <v>0</v>
      </c>
      <c r="M159" s="6">
        <v>1</v>
      </c>
      <c r="N159" s="6"/>
      <c r="O159" s="6">
        <v>0</v>
      </c>
      <c r="P159" s="6">
        <f t="shared" si="9"/>
        <v>1</v>
      </c>
      <c r="R159" s="6">
        <v>1</v>
      </c>
      <c r="S159" s="6">
        <v>0</v>
      </c>
      <c r="T159" s="6">
        <v>0</v>
      </c>
      <c r="U159" s="6"/>
      <c r="V159" s="6">
        <v>0</v>
      </c>
      <c r="W159" s="6">
        <f t="shared" si="10"/>
        <v>1</v>
      </c>
      <c r="Y159" s="6">
        <v>2.3237092717550076E-2</v>
      </c>
      <c r="Z159" s="6">
        <v>0</v>
      </c>
      <c r="AA159" s="6">
        <v>0.97676290728244997</v>
      </c>
      <c r="AB159" s="6"/>
      <c r="AC159" s="6">
        <v>0</v>
      </c>
      <c r="AD159" s="6">
        <v>1</v>
      </c>
      <c r="AF159" s="6">
        <v>0</v>
      </c>
      <c r="AG159" s="6">
        <v>1</v>
      </c>
      <c r="AH159" s="6">
        <v>0</v>
      </c>
      <c r="AI159" s="6"/>
      <c r="AJ159" s="6">
        <v>0</v>
      </c>
      <c r="AK159" s="6">
        <f t="shared" si="11"/>
        <v>1</v>
      </c>
    </row>
    <row r="160" spans="2:37">
      <c r="B160" s="322">
        <v>41913</v>
      </c>
      <c r="C160" s="90"/>
      <c r="D160" s="6">
        <v>0.68456293726503381</v>
      </c>
      <c r="E160" s="6">
        <v>1.8609461978906408E-2</v>
      </c>
      <c r="F160" s="6">
        <v>0.19990305033000963</v>
      </c>
      <c r="G160" s="6"/>
      <c r="H160" s="6">
        <v>9.6924550426050068E-2</v>
      </c>
      <c r="I160" s="6">
        <f t="shared" si="8"/>
        <v>1</v>
      </c>
      <c r="K160" s="6">
        <v>0</v>
      </c>
      <c r="L160" s="6">
        <v>0</v>
      </c>
      <c r="M160" s="6">
        <v>1</v>
      </c>
      <c r="N160" s="6"/>
      <c r="O160" s="6">
        <v>0</v>
      </c>
      <c r="P160" s="6">
        <f t="shared" si="9"/>
        <v>1</v>
      </c>
      <c r="R160" s="6">
        <v>1</v>
      </c>
      <c r="S160" s="6">
        <v>0</v>
      </c>
      <c r="T160" s="6">
        <v>0</v>
      </c>
      <c r="U160" s="6"/>
      <c r="V160" s="6">
        <v>0</v>
      </c>
      <c r="W160" s="6">
        <f t="shared" si="10"/>
        <v>1</v>
      </c>
      <c r="Y160" s="6">
        <v>2.1803105696285647E-2</v>
      </c>
      <c r="Z160" s="6">
        <v>0</v>
      </c>
      <c r="AA160" s="6">
        <v>0.97819689430371437</v>
      </c>
      <c r="AB160" s="6"/>
      <c r="AC160" s="6">
        <v>0</v>
      </c>
      <c r="AD160" s="6">
        <v>1</v>
      </c>
      <c r="AF160" s="6">
        <v>0</v>
      </c>
      <c r="AG160" s="6">
        <v>1</v>
      </c>
      <c r="AH160" s="6">
        <v>0</v>
      </c>
      <c r="AI160" s="6"/>
      <c r="AJ160" s="6">
        <v>0</v>
      </c>
      <c r="AK160" s="6">
        <f t="shared" si="11"/>
        <v>1</v>
      </c>
    </row>
    <row r="161" spans="2:37">
      <c r="B161" s="322">
        <v>41944</v>
      </c>
      <c r="C161" s="90"/>
      <c r="D161" s="6">
        <v>0.68568166329255797</v>
      </c>
      <c r="E161" s="6">
        <v>1.8717713356131847E-2</v>
      </c>
      <c r="F161" s="6">
        <v>0.19630415565845069</v>
      </c>
      <c r="G161" s="6"/>
      <c r="H161" s="6">
        <v>9.9296467692859436E-2</v>
      </c>
      <c r="I161" s="6">
        <f t="shared" si="8"/>
        <v>1</v>
      </c>
      <c r="K161" s="6">
        <v>0</v>
      </c>
      <c r="L161" s="6">
        <v>0</v>
      </c>
      <c r="M161" s="6">
        <v>1</v>
      </c>
      <c r="N161" s="6"/>
      <c r="O161" s="6">
        <v>0</v>
      </c>
      <c r="P161" s="6">
        <f t="shared" si="9"/>
        <v>1</v>
      </c>
      <c r="R161" s="6">
        <v>1</v>
      </c>
      <c r="S161" s="6">
        <v>0</v>
      </c>
      <c r="T161" s="6">
        <v>0</v>
      </c>
      <c r="U161" s="6"/>
      <c r="V161" s="6">
        <v>0</v>
      </c>
      <c r="W161" s="6">
        <f t="shared" si="10"/>
        <v>1</v>
      </c>
      <c r="Y161" s="6">
        <v>2.0771581356907515E-2</v>
      </c>
      <c r="Z161" s="6">
        <v>0</v>
      </c>
      <c r="AA161" s="6">
        <v>0.97922841864309251</v>
      </c>
      <c r="AB161" s="6"/>
      <c r="AC161" s="6">
        <v>0</v>
      </c>
      <c r="AD161" s="6">
        <v>1</v>
      </c>
      <c r="AF161" s="6">
        <v>0</v>
      </c>
      <c r="AG161" s="6">
        <v>1</v>
      </c>
      <c r="AH161" s="6">
        <v>0</v>
      </c>
      <c r="AI161" s="6"/>
      <c r="AJ161" s="6">
        <v>0</v>
      </c>
      <c r="AK161" s="6">
        <f t="shared" si="11"/>
        <v>1</v>
      </c>
    </row>
    <row r="162" spans="2:37">
      <c r="B162" s="322">
        <v>41974</v>
      </c>
      <c r="C162" s="90"/>
      <c r="D162" s="6">
        <v>0.68501782594707639</v>
      </c>
      <c r="E162" s="6">
        <v>2.0259571702869517E-2</v>
      </c>
      <c r="F162" s="6">
        <v>0.19638815967124029</v>
      </c>
      <c r="G162" s="6"/>
      <c r="H162" s="6">
        <v>9.833444267881386E-2</v>
      </c>
      <c r="I162" s="6">
        <f t="shared" si="8"/>
        <v>1</v>
      </c>
      <c r="K162" s="6">
        <v>0</v>
      </c>
      <c r="L162" s="6">
        <v>0</v>
      </c>
      <c r="M162" s="6">
        <v>1</v>
      </c>
      <c r="N162" s="6"/>
      <c r="O162" s="6">
        <v>0</v>
      </c>
      <c r="P162" s="6">
        <f t="shared" si="9"/>
        <v>1</v>
      </c>
      <c r="R162" s="6">
        <v>1</v>
      </c>
      <c r="S162" s="6">
        <v>0</v>
      </c>
      <c r="T162" s="6">
        <v>0</v>
      </c>
      <c r="U162" s="6"/>
      <c r="V162" s="6">
        <v>0</v>
      </c>
      <c r="W162" s="6">
        <f t="shared" si="10"/>
        <v>1</v>
      </c>
      <c r="Y162" s="6">
        <v>1.9856599226820818E-2</v>
      </c>
      <c r="Z162" s="6">
        <v>0</v>
      </c>
      <c r="AA162" s="6">
        <v>0.98014340077317907</v>
      </c>
      <c r="AB162" s="6"/>
      <c r="AC162" s="6">
        <v>0</v>
      </c>
      <c r="AD162" s="6">
        <v>1</v>
      </c>
      <c r="AF162" s="6">
        <v>0</v>
      </c>
      <c r="AG162" s="6">
        <v>1</v>
      </c>
      <c r="AH162" s="6">
        <v>0</v>
      </c>
      <c r="AI162" s="6"/>
      <c r="AJ162" s="6">
        <v>0</v>
      </c>
      <c r="AK162" s="6">
        <f t="shared" si="11"/>
        <v>1</v>
      </c>
    </row>
    <row r="163" spans="2:37">
      <c r="B163" s="322">
        <v>42005</v>
      </c>
      <c r="C163" s="90"/>
      <c r="D163" s="6">
        <v>0.68636959022177457</v>
      </c>
      <c r="E163" s="6">
        <v>2.0306728878449039E-2</v>
      </c>
      <c r="F163" s="6">
        <v>0.19448531576948966</v>
      </c>
      <c r="G163" s="6"/>
      <c r="H163" s="6">
        <v>9.8838365130286626E-2</v>
      </c>
      <c r="I163" s="6">
        <f t="shared" si="8"/>
        <v>1</v>
      </c>
      <c r="K163" s="6">
        <v>0</v>
      </c>
      <c r="L163" s="6">
        <v>0</v>
      </c>
      <c r="M163" s="6">
        <v>1</v>
      </c>
      <c r="N163" s="6"/>
      <c r="O163" s="6">
        <v>0</v>
      </c>
      <c r="P163" s="6">
        <f t="shared" si="9"/>
        <v>1</v>
      </c>
      <c r="R163" s="6">
        <v>1</v>
      </c>
      <c r="S163" s="6">
        <v>0</v>
      </c>
      <c r="T163" s="6">
        <v>0</v>
      </c>
      <c r="U163" s="6"/>
      <c r="V163" s="6">
        <v>0</v>
      </c>
      <c r="W163" s="6">
        <f t="shared" si="10"/>
        <v>1</v>
      </c>
      <c r="Y163" s="6">
        <v>1.8891045521992833E-2</v>
      </c>
      <c r="Z163" s="6">
        <v>0</v>
      </c>
      <c r="AA163" s="6">
        <v>0.98110895447800717</v>
      </c>
      <c r="AB163" s="6"/>
      <c r="AC163" s="6">
        <v>0</v>
      </c>
      <c r="AD163" s="6">
        <v>1</v>
      </c>
      <c r="AF163" s="6">
        <v>0</v>
      </c>
      <c r="AG163" s="6">
        <v>1</v>
      </c>
      <c r="AH163" s="6">
        <v>0</v>
      </c>
      <c r="AI163" s="6"/>
      <c r="AJ163" s="6">
        <v>0</v>
      </c>
      <c r="AK163" s="6">
        <f t="shared" si="11"/>
        <v>1</v>
      </c>
    </row>
    <row r="164" spans="2:37">
      <c r="B164" s="322">
        <v>42036</v>
      </c>
      <c r="C164" s="90"/>
      <c r="D164" s="6">
        <v>0.689186628941031</v>
      </c>
      <c r="E164" s="6">
        <v>2.0210434824228719E-2</v>
      </c>
      <c r="F164" s="6">
        <v>0.19271140111945995</v>
      </c>
      <c r="G164" s="6"/>
      <c r="H164" s="6">
        <v>9.7891535115280315E-2</v>
      </c>
      <c r="I164" s="6">
        <f t="shared" si="8"/>
        <v>1</v>
      </c>
      <c r="K164" s="6">
        <v>0</v>
      </c>
      <c r="L164" s="6">
        <v>0</v>
      </c>
      <c r="M164" s="6">
        <v>1</v>
      </c>
      <c r="N164" s="6"/>
      <c r="O164" s="6">
        <v>0</v>
      </c>
      <c r="P164" s="6">
        <f t="shared" si="9"/>
        <v>1</v>
      </c>
      <c r="R164" s="6">
        <v>1</v>
      </c>
      <c r="S164" s="6">
        <v>0</v>
      </c>
      <c r="T164" s="6">
        <v>0</v>
      </c>
      <c r="U164" s="6"/>
      <c r="V164" s="6">
        <v>0</v>
      </c>
      <c r="W164" s="6">
        <f t="shared" si="10"/>
        <v>1</v>
      </c>
      <c r="Y164" s="6">
        <v>1.8113842029750006E-2</v>
      </c>
      <c r="Z164" s="6">
        <v>0</v>
      </c>
      <c r="AA164" s="6">
        <v>0.98188615797025003</v>
      </c>
      <c r="AB164" s="6"/>
      <c r="AC164" s="6">
        <v>0</v>
      </c>
      <c r="AD164" s="6">
        <v>1</v>
      </c>
      <c r="AF164" s="6">
        <v>0</v>
      </c>
      <c r="AG164" s="6">
        <v>1</v>
      </c>
      <c r="AH164" s="6">
        <v>0</v>
      </c>
      <c r="AI164" s="6"/>
      <c r="AJ164" s="6">
        <v>0</v>
      </c>
      <c r="AK164" s="6">
        <f t="shared" si="11"/>
        <v>1</v>
      </c>
    </row>
    <row r="165" spans="2:37">
      <c r="B165" s="322">
        <v>42064</v>
      </c>
      <c r="C165" s="90"/>
      <c r="D165" s="6">
        <v>0.69273430061147123</v>
      </c>
      <c r="E165" s="6">
        <v>2.0005146198464059E-2</v>
      </c>
      <c r="F165" s="6">
        <v>0.19027438387741097</v>
      </c>
      <c r="G165" s="6"/>
      <c r="H165" s="6">
        <v>9.6986169312653928E-2</v>
      </c>
      <c r="I165" s="6">
        <f t="shared" si="8"/>
        <v>1.0000000000000002</v>
      </c>
      <c r="K165" s="6">
        <v>0</v>
      </c>
      <c r="L165" s="6">
        <v>0</v>
      </c>
      <c r="M165" s="6">
        <v>1</v>
      </c>
      <c r="N165" s="6"/>
      <c r="O165" s="6">
        <v>0</v>
      </c>
      <c r="P165" s="6">
        <f t="shared" si="9"/>
        <v>1</v>
      </c>
      <c r="R165" s="6">
        <v>1</v>
      </c>
      <c r="S165" s="6">
        <v>0</v>
      </c>
      <c r="T165" s="6">
        <v>0</v>
      </c>
      <c r="U165" s="6"/>
      <c r="V165" s="6">
        <v>0</v>
      </c>
      <c r="W165" s="6">
        <f t="shared" si="10"/>
        <v>1</v>
      </c>
      <c r="Y165" s="6">
        <v>1.7775958529184371E-2</v>
      </c>
      <c r="Z165" s="6">
        <v>0</v>
      </c>
      <c r="AA165" s="6">
        <v>0.98222404147081555</v>
      </c>
      <c r="AB165" s="6"/>
      <c r="AC165" s="6">
        <v>0</v>
      </c>
      <c r="AD165" s="6">
        <v>1</v>
      </c>
      <c r="AF165" s="6">
        <v>0</v>
      </c>
      <c r="AG165" s="6">
        <v>1</v>
      </c>
      <c r="AH165" s="6">
        <v>0</v>
      </c>
      <c r="AI165" s="6"/>
      <c r="AJ165" s="6">
        <v>0</v>
      </c>
      <c r="AK165" s="6">
        <f t="shared" si="11"/>
        <v>1</v>
      </c>
    </row>
    <row r="166" spans="2:37">
      <c r="B166" s="322">
        <v>42095</v>
      </c>
      <c r="C166" s="90"/>
      <c r="D166" s="6">
        <v>0.69427589563872782</v>
      </c>
      <c r="E166" s="6">
        <v>1.9983542087900111E-2</v>
      </c>
      <c r="F166" s="6">
        <v>0.18898189836208226</v>
      </c>
      <c r="G166" s="6"/>
      <c r="H166" s="6">
        <v>9.6758663911289802E-2</v>
      </c>
      <c r="I166" s="6">
        <f t="shared" si="8"/>
        <v>1</v>
      </c>
      <c r="K166" s="6">
        <v>0</v>
      </c>
      <c r="L166" s="6">
        <v>0</v>
      </c>
      <c r="M166" s="6">
        <v>1</v>
      </c>
      <c r="N166" s="6"/>
      <c r="O166" s="6">
        <v>0</v>
      </c>
      <c r="P166" s="6">
        <f t="shared" si="9"/>
        <v>1</v>
      </c>
      <c r="R166" s="6">
        <v>1</v>
      </c>
      <c r="S166" s="6">
        <v>0</v>
      </c>
      <c r="T166" s="6">
        <v>0</v>
      </c>
      <c r="U166" s="6"/>
      <c r="V166" s="6">
        <v>0</v>
      </c>
      <c r="W166" s="6">
        <f t="shared" si="10"/>
        <v>1</v>
      </c>
      <c r="Y166" s="6">
        <v>1.73296015876474E-2</v>
      </c>
      <c r="Z166" s="6">
        <v>0</v>
      </c>
      <c r="AA166" s="6">
        <v>0.9826703984123526</v>
      </c>
      <c r="AB166" s="6"/>
      <c r="AC166" s="6">
        <v>0</v>
      </c>
      <c r="AD166" s="6">
        <v>1</v>
      </c>
      <c r="AF166" s="6">
        <v>0</v>
      </c>
      <c r="AG166" s="6">
        <v>1</v>
      </c>
      <c r="AH166" s="6">
        <v>0</v>
      </c>
      <c r="AI166" s="6"/>
      <c r="AJ166" s="6">
        <v>0</v>
      </c>
      <c r="AK166" s="6">
        <f t="shared" si="11"/>
        <v>1</v>
      </c>
    </row>
    <row r="167" spans="2:37">
      <c r="B167" s="322">
        <v>42125</v>
      </c>
      <c r="C167" s="90"/>
      <c r="D167" s="6">
        <v>0.69372734254614266</v>
      </c>
      <c r="E167" s="6">
        <v>2.0270070694470517E-2</v>
      </c>
      <c r="F167" s="6">
        <v>0.18977880784472559</v>
      </c>
      <c r="G167" s="6"/>
      <c r="H167" s="6">
        <v>9.6223778914661301E-2</v>
      </c>
      <c r="I167" s="6">
        <f t="shared" si="8"/>
        <v>1</v>
      </c>
      <c r="K167" s="6">
        <v>0</v>
      </c>
      <c r="L167" s="6">
        <v>0</v>
      </c>
      <c r="M167" s="6">
        <v>1</v>
      </c>
      <c r="N167" s="6"/>
      <c r="O167" s="6">
        <v>0</v>
      </c>
      <c r="P167" s="6">
        <f t="shared" si="9"/>
        <v>1</v>
      </c>
      <c r="R167" s="6">
        <v>1</v>
      </c>
      <c r="S167" s="6">
        <v>0</v>
      </c>
      <c r="T167" s="6">
        <v>0</v>
      </c>
      <c r="U167" s="6"/>
      <c r="V167" s="6">
        <v>0</v>
      </c>
      <c r="W167" s="6">
        <f t="shared" si="10"/>
        <v>1</v>
      </c>
      <c r="Y167" s="6">
        <v>1.6580022442945756E-2</v>
      </c>
      <c r="Z167" s="6">
        <v>0</v>
      </c>
      <c r="AA167" s="6">
        <v>0.98341997755705413</v>
      </c>
      <c r="AB167" s="6"/>
      <c r="AC167" s="6">
        <v>0</v>
      </c>
      <c r="AD167" s="6">
        <v>1</v>
      </c>
      <c r="AF167" s="6">
        <v>0</v>
      </c>
      <c r="AG167" s="6">
        <v>1</v>
      </c>
      <c r="AH167" s="6">
        <v>0</v>
      </c>
      <c r="AI167" s="6"/>
      <c r="AJ167" s="6">
        <v>0</v>
      </c>
      <c r="AK167" s="6">
        <f t="shared" si="11"/>
        <v>1</v>
      </c>
    </row>
    <row r="168" spans="2:37">
      <c r="B168" s="322">
        <v>42156</v>
      </c>
      <c r="D168" s="6">
        <v>0.69504887313521957</v>
      </c>
      <c r="E168" s="6">
        <v>2.042783548933795E-2</v>
      </c>
      <c r="F168" s="6">
        <v>0.19129362949315062</v>
      </c>
      <c r="G168" s="6"/>
      <c r="H168" s="6">
        <v>9.3229661882291898E-2</v>
      </c>
      <c r="I168" s="6">
        <f t="shared" si="8"/>
        <v>1</v>
      </c>
      <c r="K168" s="6">
        <v>0</v>
      </c>
      <c r="L168" s="6">
        <v>0</v>
      </c>
      <c r="M168" s="6">
        <v>1</v>
      </c>
      <c r="N168" s="6"/>
      <c r="O168" s="6">
        <v>0</v>
      </c>
      <c r="P168" s="6">
        <f t="shared" si="9"/>
        <v>1</v>
      </c>
      <c r="R168" s="6">
        <v>1</v>
      </c>
      <c r="S168" s="6">
        <v>0</v>
      </c>
      <c r="T168" s="6">
        <v>0</v>
      </c>
      <c r="U168" s="6"/>
      <c r="V168" s="6">
        <v>0</v>
      </c>
      <c r="W168" s="6">
        <f t="shared" si="10"/>
        <v>1</v>
      </c>
      <c r="Y168" s="6">
        <v>1.5863826202867758E-2</v>
      </c>
      <c r="Z168" s="6">
        <v>0</v>
      </c>
      <c r="AA168" s="6">
        <v>0.98413617379713225</v>
      </c>
      <c r="AB168" s="6"/>
      <c r="AC168" s="6">
        <v>0</v>
      </c>
      <c r="AD168" s="6">
        <v>1</v>
      </c>
      <c r="AF168" s="6">
        <v>0</v>
      </c>
      <c r="AG168" s="6">
        <v>1</v>
      </c>
      <c r="AH168" s="6">
        <v>0</v>
      </c>
      <c r="AI168" s="6"/>
      <c r="AJ168" s="6">
        <v>0</v>
      </c>
      <c r="AK168" s="6">
        <f t="shared" si="11"/>
        <v>1</v>
      </c>
    </row>
    <row r="169" spans="2:37">
      <c r="B169" s="322">
        <v>42186</v>
      </c>
      <c r="D169" s="6">
        <v>0.69488931249559538</v>
      </c>
      <c r="E169" s="6">
        <v>2.5838028465174009E-2</v>
      </c>
      <c r="F169" s="6">
        <v>0.18956170952044635</v>
      </c>
      <c r="G169" s="6"/>
      <c r="H169" s="6">
        <v>8.9710949518784111E-2</v>
      </c>
      <c r="I169" s="6">
        <f t="shared" si="8"/>
        <v>0.99999999999999989</v>
      </c>
      <c r="K169" s="6">
        <v>0</v>
      </c>
      <c r="L169" s="6">
        <v>0</v>
      </c>
      <c r="M169" s="6">
        <v>1</v>
      </c>
      <c r="N169" s="6"/>
      <c r="O169" s="6">
        <v>0</v>
      </c>
      <c r="P169" s="6">
        <f t="shared" si="9"/>
        <v>1</v>
      </c>
      <c r="R169" s="6">
        <v>1</v>
      </c>
      <c r="S169" s="6">
        <v>0</v>
      </c>
      <c r="T169" s="6">
        <v>0</v>
      </c>
      <c r="U169" s="6"/>
      <c r="V169" s="6">
        <v>0</v>
      </c>
      <c r="W169" s="6">
        <f t="shared" si="10"/>
        <v>1</v>
      </c>
      <c r="Y169" s="6">
        <v>1.507526894015471E-2</v>
      </c>
      <c r="Z169" s="6">
        <v>0</v>
      </c>
      <c r="AA169" s="6">
        <v>0.98492473105984535</v>
      </c>
      <c r="AB169" s="6"/>
      <c r="AC169" s="6">
        <v>0</v>
      </c>
      <c r="AD169" s="6">
        <v>1</v>
      </c>
      <c r="AF169" s="6">
        <v>0</v>
      </c>
      <c r="AG169" s="6">
        <v>1</v>
      </c>
      <c r="AH169" s="6">
        <v>0</v>
      </c>
      <c r="AI169" s="6"/>
      <c r="AJ169" s="6">
        <v>0</v>
      </c>
      <c r="AK169" s="6">
        <f t="shared" si="11"/>
        <v>1</v>
      </c>
    </row>
    <row r="170" spans="2:37">
      <c r="B170" s="322">
        <v>42217</v>
      </c>
      <c r="D170" s="7">
        <v>0.69478413604407974</v>
      </c>
      <c r="E170" s="7">
        <v>2.5959541484447533E-2</v>
      </c>
      <c r="F170" s="7">
        <v>0.19155380818261558</v>
      </c>
      <c r="G170" s="7"/>
      <c r="H170" s="7">
        <v>8.7702514288857197E-2</v>
      </c>
      <c r="I170" s="6">
        <f t="shared" si="8"/>
        <v>1</v>
      </c>
      <c r="K170" s="6">
        <v>0</v>
      </c>
      <c r="L170" s="6">
        <v>0</v>
      </c>
      <c r="M170" s="6">
        <v>1</v>
      </c>
      <c r="N170" s="6"/>
      <c r="O170" s="6">
        <v>0</v>
      </c>
      <c r="P170" s="6">
        <f t="shared" si="9"/>
        <v>1</v>
      </c>
      <c r="R170" s="7">
        <v>1</v>
      </c>
      <c r="S170" s="7">
        <v>0</v>
      </c>
      <c r="T170" s="7">
        <v>0</v>
      </c>
      <c r="U170" s="7"/>
      <c r="V170" s="6">
        <v>0</v>
      </c>
      <c r="W170" s="6">
        <f t="shared" si="10"/>
        <v>1</v>
      </c>
      <c r="Y170" s="7">
        <v>1.7077965261328508E-2</v>
      </c>
      <c r="Z170" s="7">
        <v>0</v>
      </c>
      <c r="AA170" s="7">
        <v>0.98292203473867146</v>
      </c>
      <c r="AB170" s="7"/>
      <c r="AC170" s="7">
        <v>0</v>
      </c>
      <c r="AD170" s="7">
        <v>1</v>
      </c>
      <c r="AF170" s="7">
        <v>0</v>
      </c>
      <c r="AG170" s="7">
        <v>1</v>
      </c>
      <c r="AH170" s="7">
        <v>0</v>
      </c>
      <c r="AI170" s="7"/>
      <c r="AJ170" s="7">
        <v>0</v>
      </c>
      <c r="AK170" s="6">
        <f t="shared" si="11"/>
        <v>1</v>
      </c>
    </row>
    <row r="171" spans="2:37">
      <c r="B171" s="322">
        <v>42248</v>
      </c>
      <c r="D171" s="7">
        <v>0.69384724424788569</v>
      </c>
      <c r="E171" s="7">
        <v>2.5653396253201035E-2</v>
      </c>
      <c r="F171" s="7">
        <v>0.18921533883862232</v>
      </c>
      <c r="G171" s="7"/>
      <c r="H171" s="7">
        <v>9.1284020660290857E-2</v>
      </c>
      <c r="I171" s="6">
        <f t="shared" si="8"/>
        <v>0.99999999999999989</v>
      </c>
      <c r="K171" s="6">
        <v>0</v>
      </c>
      <c r="L171" s="6">
        <v>0</v>
      </c>
      <c r="M171" s="6">
        <v>1</v>
      </c>
      <c r="N171" s="6"/>
      <c r="O171" s="6">
        <v>0</v>
      </c>
      <c r="P171" s="6">
        <f t="shared" si="9"/>
        <v>1</v>
      </c>
      <c r="R171" s="7">
        <v>1</v>
      </c>
      <c r="S171" s="7">
        <v>0</v>
      </c>
      <c r="T171" s="7">
        <v>0</v>
      </c>
      <c r="U171" s="7"/>
      <c r="V171" s="6">
        <v>0</v>
      </c>
      <c r="W171" s="6">
        <f t="shared" si="10"/>
        <v>1</v>
      </c>
      <c r="Y171" s="7">
        <v>1.8524603429652797E-2</v>
      </c>
      <c r="Z171" s="7">
        <v>0</v>
      </c>
      <c r="AA171" s="7">
        <v>0.98147539657034732</v>
      </c>
      <c r="AB171" s="7"/>
      <c r="AC171" s="7">
        <v>0</v>
      </c>
      <c r="AD171" s="7">
        <v>1</v>
      </c>
      <c r="AF171" s="7">
        <v>0</v>
      </c>
      <c r="AG171" s="7">
        <v>1</v>
      </c>
      <c r="AH171" s="7">
        <v>0</v>
      </c>
      <c r="AI171" s="7"/>
      <c r="AJ171" s="7">
        <v>0</v>
      </c>
      <c r="AK171" s="6">
        <f t="shared" si="11"/>
        <v>1</v>
      </c>
    </row>
    <row r="172" spans="2:37">
      <c r="B172" s="322">
        <v>42278</v>
      </c>
      <c r="D172" s="7">
        <v>0.69694127562975161</v>
      </c>
      <c r="E172" s="7">
        <v>2.6680746255543949E-2</v>
      </c>
      <c r="F172" s="7">
        <v>0.1864669988814352</v>
      </c>
      <c r="G172" s="7"/>
      <c r="H172" s="7">
        <v>8.9910979233269003E-2</v>
      </c>
      <c r="I172" s="6">
        <f t="shared" si="8"/>
        <v>0.99999999999999967</v>
      </c>
      <c r="K172" s="6">
        <v>0</v>
      </c>
      <c r="L172" s="6">
        <v>0</v>
      </c>
      <c r="M172" s="6">
        <v>1</v>
      </c>
      <c r="N172" s="6"/>
      <c r="O172" s="6">
        <v>0</v>
      </c>
      <c r="P172" s="6">
        <f t="shared" si="9"/>
        <v>1</v>
      </c>
      <c r="R172" s="7">
        <v>1</v>
      </c>
      <c r="S172" s="7">
        <v>0</v>
      </c>
      <c r="T172" s="7">
        <v>0</v>
      </c>
      <c r="U172" s="7"/>
      <c r="V172" s="6">
        <v>0</v>
      </c>
      <c r="W172" s="6">
        <f t="shared" si="10"/>
        <v>1</v>
      </c>
      <c r="Y172" s="7">
        <v>2.0992478943292172E-2</v>
      </c>
      <c r="Z172" s="7">
        <v>0</v>
      </c>
      <c r="AA172" s="7">
        <v>0.97900752105670785</v>
      </c>
      <c r="AB172" s="7"/>
      <c r="AC172" s="7">
        <v>0</v>
      </c>
      <c r="AD172" s="7">
        <v>1</v>
      </c>
      <c r="AF172" s="7">
        <v>0</v>
      </c>
      <c r="AG172" s="7">
        <v>1</v>
      </c>
      <c r="AH172" s="7">
        <v>0</v>
      </c>
      <c r="AI172" s="7"/>
      <c r="AJ172" s="7">
        <v>0</v>
      </c>
      <c r="AK172" s="6">
        <f t="shared" si="11"/>
        <v>1</v>
      </c>
    </row>
    <row r="173" spans="2:37">
      <c r="B173" s="322">
        <v>42309</v>
      </c>
      <c r="D173" s="7">
        <v>0.69501393587301441</v>
      </c>
      <c r="E173" s="7">
        <v>3.6837179269865059E-2</v>
      </c>
      <c r="F173" s="7">
        <v>0.18082464745138993</v>
      </c>
      <c r="G173" s="7"/>
      <c r="H173" s="7">
        <v>8.7324237405730629E-2</v>
      </c>
      <c r="I173" s="6">
        <f t="shared" si="8"/>
        <v>1</v>
      </c>
      <c r="K173" s="6">
        <v>0</v>
      </c>
      <c r="L173" s="6">
        <v>0</v>
      </c>
      <c r="M173" s="6">
        <v>1</v>
      </c>
      <c r="N173" s="6"/>
      <c r="O173" s="6">
        <v>0</v>
      </c>
      <c r="P173" s="6">
        <f t="shared" si="9"/>
        <v>1</v>
      </c>
      <c r="R173" s="7">
        <v>1</v>
      </c>
      <c r="S173" s="7">
        <v>0</v>
      </c>
      <c r="T173" s="7">
        <v>0</v>
      </c>
      <c r="U173" s="7"/>
      <c r="V173" s="6">
        <v>0</v>
      </c>
      <c r="W173" s="6">
        <f t="shared" si="10"/>
        <v>1</v>
      </c>
      <c r="Y173" s="6">
        <v>2.1614722610487677E-2</v>
      </c>
      <c r="Z173" s="6">
        <v>0</v>
      </c>
      <c r="AA173" s="6">
        <v>0.97838527738951242</v>
      </c>
      <c r="AB173" s="6"/>
      <c r="AC173" s="6">
        <v>0</v>
      </c>
      <c r="AD173" s="6">
        <v>1</v>
      </c>
      <c r="AF173" s="7">
        <v>0</v>
      </c>
      <c r="AG173" s="7">
        <v>1</v>
      </c>
      <c r="AH173" s="7">
        <v>0</v>
      </c>
      <c r="AI173" s="7"/>
      <c r="AJ173" s="7">
        <v>0</v>
      </c>
      <c r="AK173" s="6">
        <f t="shared" si="11"/>
        <v>1</v>
      </c>
    </row>
    <row r="174" spans="2:37">
      <c r="B174" s="322">
        <v>42339</v>
      </c>
      <c r="D174" s="7">
        <v>0.69988016562277411</v>
      </c>
      <c r="E174" s="7">
        <v>3.6359168102531113E-2</v>
      </c>
      <c r="F174" s="7">
        <v>0.17931845705665653</v>
      </c>
      <c r="G174" s="7"/>
      <c r="H174" s="7">
        <v>8.4442209218038342E-2</v>
      </c>
      <c r="I174" s="6">
        <f t="shared" si="8"/>
        <v>1</v>
      </c>
      <c r="K174" s="6">
        <v>0</v>
      </c>
      <c r="L174" s="6">
        <v>0</v>
      </c>
      <c r="M174" s="6">
        <v>1</v>
      </c>
      <c r="N174" s="6"/>
      <c r="O174" s="6">
        <v>0</v>
      </c>
      <c r="P174" s="6">
        <f t="shared" si="9"/>
        <v>1</v>
      </c>
      <c r="R174" s="7">
        <v>1</v>
      </c>
      <c r="S174" s="7">
        <v>0</v>
      </c>
      <c r="T174" s="7">
        <v>0</v>
      </c>
      <c r="U174" s="7"/>
      <c r="V174" s="6">
        <v>0</v>
      </c>
      <c r="W174" s="6">
        <f t="shared" si="10"/>
        <v>1</v>
      </c>
      <c r="Y174" s="7">
        <v>2.5189743409143789E-2</v>
      </c>
      <c r="Z174" s="7">
        <v>0</v>
      </c>
      <c r="AA174" s="7">
        <v>0.97481025659085618</v>
      </c>
      <c r="AB174" s="7"/>
      <c r="AC174" s="7">
        <v>0</v>
      </c>
      <c r="AD174" s="7">
        <v>1</v>
      </c>
      <c r="AF174" s="7">
        <v>0</v>
      </c>
      <c r="AG174" s="7">
        <v>1</v>
      </c>
      <c r="AH174" s="7">
        <v>0</v>
      </c>
      <c r="AI174" s="7"/>
      <c r="AJ174" s="7">
        <v>0</v>
      </c>
      <c r="AK174" s="6">
        <f t="shared" si="11"/>
        <v>1</v>
      </c>
    </row>
    <row r="175" spans="2:37">
      <c r="B175" s="322">
        <v>42370</v>
      </c>
      <c r="D175" s="7">
        <v>0.76925165697414688</v>
      </c>
      <c r="E175" s="7">
        <v>4.0010702198387413E-2</v>
      </c>
      <c r="F175" s="7">
        <v>0.10283146392009405</v>
      </c>
      <c r="G175" s="7"/>
      <c r="H175" s="7">
        <v>8.7906176907371625E-2</v>
      </c>
      <c r="I175" s="6">
        <f t="shared" si="8"/>
        <v>1</v>
      </c>
      <c r="K175" s="6">
        <v>0</v>
      </c>
      <c r="L175" s="6">
        <v>0</v>
      </c>
      <c r="M175" s="6">
        <v>1</v>
      </c>
      <c r="N175" s="6"/>
      <c r="O175" s="6">
        <v>0</v>
      </c>
      <c r="P175" s="6">
        <f t="shared" si="9"/>
        <v>1</v>
      </c>
      <c r="R175" s="7">
        <v>1</v>
      </c>
      <c r="S175" s="7">
        <v>0</v>
      </c>
      <c r="T175" s="7">
        <v>0</v>
      </c>
      <c r="U175" s="7"/>
      <c r="V175" s="6">
        <v>0</v>
      </c>
      <c r="W175" s="6">
        <f t="shared" si="10"/>
        <v>1</v>
      </c>
      <c r="Y175" s="7">
        <v>1.9838788130082153E-2</v>
      </c>
      <c r="Z175" s="7">
        <v>0</v>
      </c>
      <c r="AA175" s="7">
        <v>0.98016121186991778</v>
      </c>
      <c r="AB175" s="7"/>
      <c r="AC175" s="7">
        <v>0</v>
      </c>
      <c r="AD175" s="7">
        <v>1</v>
      </c>
      <c r="AF175" s="7">
        <v>0</v>
      </c>
      <c r="AG175" s="7">
        <v>1</v>
      </c>
      <c r="AH175" s="7">
        <v>0</v>
      </c>
      <c r="AI175" s="7"/>
      <c r="AJ175" s="7">
        <v>0</v>
      </c>
      <c r="AK175" s="6">
        <f t="shared" si="11"/>
        <v>1</v>
      </c>
    </row>
    <row r="176" spans="2:37">
      <c r="B176" s="322">
        <v>42401</v>
      </c>
      <c r="D176" s="7">
        <v>0.77104446228669687</v>
      </c>
      <c r="E176" s="7">
        <v>3.9783520171449829E-2</v>
      </c>
      <c r="F176" s="7">
        <v>0.10418871106579911</v>
      </c>
      <c r="G176" s="7"/>
      <c r="H176" s="7">
        <v>8.4983306476054135E-2</v>
      </c>
      <c r="I176" s="6">
        <f t="shared" si="8"/>
        <v>0.99999999999999989</v>
      </c>
      <c r="K176" s="6">
        <v>0</v>
      </c>
      <c r="L176" s="6">
        <v>0</v>
      </c>
      <c r="M176" s="6">
        <v>1</v>
      </c>
      <c r="N176" s="6"/>
      <c r="O176" s="6">
        <v>0</v>
      </c>
      <c r="P176" s="6">
        <f t="shared" si="9"/>
        <v>1</v>
      </c>
      <c r="R176" s="7">
        <v>1</v>
      </c>
      <c r="S176" s="7">
        <v>0</v>
      </c>
      <c r="T176" s="7">
        <v>0</v>
      </c>
      <c r="U176" s="7"/>
      <c r="V176" s="6">
        <v>0</v>
      </c>
      <c r="W176" s="6">
        <f t="shared" si="10"/>
        <v>1</v>
      </c>
      <c r="Y176" s="7">
        <v>2.000289471397361E-2</v>
      </c>
      <c r="Z176" s="7">
        <v>0</v>
      </c>
      <c r="AA176" s="7">
        <v>0.97999710528602635</v>
      </c>
      <c r="AB176" s="7"/>
      <c r="AC176" s="7">
        <v>0</v>
      </c>
      <c r="AD176" s="7">
        <v>1</v>
      </c>
      <c r="AF176" s="7">
        <v>0</v>
      </c>
      <c r="AG176" s="7">
        <v>1</v>
      </c>
      <c r="AH176" s="7">
        <v>0</v>
      </c>
      <c r="AI176" s="7"/>
      <c r="AJ176" s="7">
        <v>0</v>
      </c>
      <c r="AK176" s="6">
        <f t="shared" si="11"/>
        <v>1</v>
      </c>
    </row>
    <row r="177" spans="2:37">
      <c r="B177" s="322">
        <v>42430</v>
      </c>
      <c r="D177" s="7">
        <v>0.774121545462367</v>
      </c>
      <c r="E177" s="7">
        <v>3.921314421468941E-2</v>
      </c>
      <c r="F177" s="7">
        <v>0.10433152699756809</v>
      </c>
      <c r="G177" s="7"/>
      <c r="H177" s="7">
        <v>8.2333783325375595E-2</v>
      </c>
      <c r="I177" s="6">
        <f t="shared" si="8"/>
        <v>1</v>
      </c>
      <c r="K177" s="6">
        <v>0</v>
      </c>
      <c r="L177" s="6">
        <v>0</v>
      </c>
      <c r="M177" s="6">
        <v>1</v>
      </c>
      <c r="N177" s="6"/>
      <c r="O177" s="6">
        <v>0</v>
      </c>
      <c r="P177" s="6">
        <f t="shared" si="9"/>
        <v>1</v>
      </c>
      <c r="R177" s="7">
        <v>1</v>
      </c>
      <c r="S177" s="7">
        <v>0</v>
      </c>
      <c r="T177" s="7">
        <v>0</v>
      </c>
      <c r="U177" s="7"/>
      <c r="V177" s="6">
        <v>0</v>
      </c>
      <c r="W177" s="6">
        <f t="shared" si="10"/>
        <v>1</v>
      </c>
      <c r="Y177" s="7">
        <v>1.9804211503710506E-2</v>
      </c>
      <c r="Z177" s="7">
        <v>0</v>
      </c>
      <c r="AA177" s="7">
        <v>0.98019578849628952</v>
      </c>
      <c r="AB177" s="7"/>
      <c r="AC177" s="7">
        <v>0</v>
      </c>
      <c r="AD177" s="7">
        <v>1</v>
      </c>
      <c r="AF177" s="7">
        <v>0</v>
      </c>
      <c r="AG177" s="7">
        <v>1</v>
      </c>
      <c r="AH177" s="7">
        <v>0</v>
      </c>
      <c r="AI177" s="7"/>
      <c r="AJ177" s="7">
        <v>0</v>
      </c>
      <c r="AK177" s="6">
        <f t="shared" si="11"/>
        <v>1</v>
      </c>
    </row>
    <row r="178" spans="2:37">
      <c r="B178" s="322">
        <v>42461</v>
      </c>
      <c r="D178" s="7">
        <v>0.78613917924678445</v>
      </c>
      <c r="E178" s="7">
        <v>3.9333736154960282E-2</v>
      </c>
      <c r="F178" s="7">
        <v>9.0102709077525309E-2</v>
      </c>
      <c r="G178" s="7"/>
      <c r="H178" s="7">
        <v>8.4424375520729955E-2</v>
      </c>
      <c r="I178" s="6">
        <f t="shared" si="8"/>
        <v>1</v>
      </c>
      <c r="K178" s="6">
        <v>0</v>
      </c>
      <c r="L178" s="6">
        <v>0</v>
      </c>
      <c r="M178" s="6">
        <v>1</v>
      </c>
      <c r="N178" s="6"/>
      <c r="O178" s="6">
        <v>0</v>
      </c>
      <c r="P178" s="6">
        <f t="shared" si="9"/>
        <v>1</v>
      </c>
      <c r="R178" s="7">
        <v>1</v>
      </c>
      <c r="S178" s="7">
        <v>0</v>
      </c>
      <c r="T178" s="7">
        <v>0</v>
      </c>
      <c r="U178" s="7"/>
      <c r="V178" s="6">
        <v>0</v>
      </c>
      <c r="W178" s="6">
        <f t="shared" si="10"/>
        <v>1</v>
      </c>
      <c r="Y178" s="7">
        <v>1.9164925792516264E-2</v>
      </c>
      <c r="Z178" s="7">
        <v>0</v>
      </c>
      <c r="AA178" s="7">
        <v>0.98083507420748384</v>
      </c>
      <c r="AB178" s="7"/>
      <c r="AC178" s="7">
        <v>0</v>
      </c>
      <c r="AD178" s="7">
        <v>1</v>
      </c>
      <c r="AF178" s="7">
        <v>0</v>
      </c>
      <c r="AG178" s="7">
        <v>1</v>
      </c>
      <c r="AH178" s="7">
        <v>0</v>
      </c>
      <c r="AI178" s="7"/>
      <c r="AJ178" s="7">
        <v>0</v>
      </c>
      <c r="AK178" s="6">
        <f t="shared" si="11"/>
        <v>1</v>
      </c>
    </row>
    <row r="179" spans="2:37">
      <c r="B179" s="322">
        <v>42491</v>
      </c>
      <c r="D179" s="7">
        <v>0.79042968570402838</v>
      </c>
      <c r="E179" s="7">
        <v>3.9249108642323401E-2</v>
      </c>
      <c r="F179" s="7"/>
      <c r="G179" s="7">
        <v>8.565899788706019E-2</v>
      </c>
      <c r="H179" s="7">
        <v>8.4662207766587991E-2</v>
      </c>
      <c r="I179" s="6">
        <f t="shared" si="8"/>
        <v>1</v>
      </c>
      <c r="K179" s="6">
        <v>0</v>
      </c>
      <c r="L179" s="6">
        <v>0</v>
      </c>
      <c r="M179" s="6"/>
      <c r="N179" s="6">
        <v>1</v>
      </c>
      <c r="O179" s="6">
        <v>0</v>
      </c>
      <c r="P179" s="6">
        <f t="shared" si="9"/>
        <v>1</v>
      </c>
      <c r="R179" s="7">
        <v>1</v>
      </c>
      <c r="S179" s="7">
        <v>0</v>
      </c>
      <c r="U179" s="7">
        <v>0</v>
      </c>
      <c r="V179" s="6">
        <v>0</v>
      </c>
      <c r="W179" s="6">
        <f t="shared" si="10"/>
        <v>1</v>
      </c>
      <c r="Y179" s="7">
        <v>2.2382329107116936E-2</v>
      </c>
      <c r="Z179" s="7">
        <v>0</v>
      </c>
      <c r="AB179" s="7">
        <v>0.97761767089288309</v>
      </c>
      <c r="AC179" s="7">
        <v>0</v>
      </c>
      <c r="AD179" s="7">
        <v>1</v>
      </c>
      <c r="AF179" s="7">
        <v>0</v>
      </c>
      <c r="AG179" s="7">
        <v>1</v>
      </c>
      <c r="AI179" s="7">
        <v>0</v>
      </c>
      <c r="AJ179" s="7">
        <v>0</v>
      </c>
      <c r="AK179" s="6">
        <f t="shared" si="11"/>
        <v>1</v>
      </c>
    </row>
    <row r="180" spans="2:37">
      <c r="B180" s="322">
        <v>42522</v>
      </c>
      <c r="D180" s="7">
        <v>0.79418779880899493</v>
      </c>
      <c r="E180" s="7">
        <v>3.8825338132432982E-2</v>
      </c>
      <c r="F180" s="7"/>
      <c r="G180" s="7">
        <v>8.5540883838313264E-2</v>
      </c>
      <c r="H180" s="7">
        <v>8.1445979220258785E-2</v>
      </c>
      <c r="I180" s="6">
        <f t="shared" si="8"/>
        <v>0.99999999999999989</v>
      </c>
      <c r="K180" s="6">
        <v>0</v>
      </c>
      <c r="L180" s="6">
        <v>0</v>
      </c>
      <c r="M180" s="6"/>
      <c r="N180" s="6">
        <v>1</v>
      </c>
      <c r="O180" s="6">
        <v>0</v>
      </c>
      <c r="P180" s="6">
        <f t="shared" si="9"/>
        <v>1</v>
      </c>
      <c r="R180" s="7">
        <v>1</v>
      </c>
      <c r="S180" s="7">
        <v>0</v>
      </c>
      <c r="U180" s="7">
        <v>0</v>
      </c>
      <c r="V180" s="6">
        <v>0</v>
      </c>
      <c r="W180" s="6">
        <f t="shared" si="10"/>
        <v>1</v>
      </c>
      <c r="Y180" s="7">
        <v>2.4917948774869872E-2</v>
      </c>
      <c r="Z180" s="7">
        <v>0</v>
      </c>
      <c r="AA180" s="7"/>
      <c r="AB180" s="7">
        <v>0.97508205122513014</v>
      </c>
      <c r="AC180" s="7">
        <v>0</v>
      </c>
      <c r="AD180" s="7">
        <v>1</v>
      </c>
      <c r="AF180" s="7">
        <v>0</v>
      </c>
      <c r="AG180" s="7">
        <v>1</v>
      </c>
      <c r="AI180" s="7">
        <v>0</v>
      </c>
      <c r="AJ180" s="7">
        <v>0</v>
      </c>
      <c r="AK180" s="6">
        <f t="shared" si="11"/>
        <v>1</v>
      </c>
    </row>
    <row r="181" spans="2:37">
      <c r="B181" s="322">
        <v>42552</v>
      </c>
      <c r="D181" s="7">
        <v>0.7934257902806956</v>
      </c>
      <c r="E181" s="7">
        <v>3.8708831333591806E-2</v>
      </c>
      <c r="F181" s="7"/>
      <c r="G181" s="7">
        <v>8.5500235457200716E-2</v>
      </c>
      <c r="H181" s="7">
        <v>8.2365142928511839E-2</v>
      </c>
      <c r="I181" s="6">
        <f t="shared" si="8"/>
        <v>1</v>
      </c>
      <c r="K181" s="6">
        <v>0</v>
      </c>
      <c r="L181" s="6">
        <v>0</v>
      </c>
      <c r="M181" s="6"/>
      <c r="N181" s="6">
        <v>1</v>
      </c>
      <c r="O181" s="6">
        <v>0</v>
      </c>
      <c r="P181" s="6">
        <f t="shared" si="9"/>
        <v>1</v>
      </c>
      <c r="R181" s="7">
        <v>1</v>
      </c>
      <c r="S181" s="7">
        <v>0</v>
      </c>
      <c r="U181" s="7">
        <v>0</v>
      </c>
      <c r="V181" s="6">
        <v>0</v>
      </c>
      <c r="W181" s="6">
        <f t="shared" si="10"/>
        <v>1</v>
      </c>
      <c r="Y181" s="7">
        <v>2.5679943803851132E-2</v>
      </c>
      <c r="Z181" s="7">
        <v>0</v>
      </c>
      <c r="AA181" s="7"/>
      <c r="AB181" s="7">
        <v>0.97432005619614881</v>
      </c>
      <c r="AC181" s="7">
        <v>0</v>
      </c>
      <c r="AD181" s="7">
        <v>1</v>
      </c>
      <c r="AF181" s="7">
        <v>0</v>
      </c>
      <c r="AG181" s="7">
        <v>1</v>
      </c>
      <c r="AI181" s="7">
        <v>0</v>
      </c>
      <c r="AJ181" s="7">
        <v>0</v>
      </c>
      <c r="AK181" s="6">
        <f t="shared" si="11"/>
        <v>1</v>
      </c>
    </row>
    <row r="182" spans="2:37">
      <c r="B182" s="322">
        <v>42583</v>
      </c>
      <c r="D182" s="7">
        <v>0.79696835344370376</v>
      </c>
      <c r="E182" s="7">
        <v>3.8124593769613739E-2</v>
      </c>
      <c r="F182" s="7"/>
      <c r="G182" s="7">
        <v>8.4747982617138423E-2</v>
      </c>
      <c r="H182" s="7">
        <v>8.0159070169544058E-2</v>
      </c>
      <c r="I182" s="6">
        <f t="shared" si="8"/>
        <v>1</v>
      </c>
      <c r="K182" s="6">
        <v>0</v>
      </c>
      <c r="L182" s="6">
        <v>0</v>
      </c>
      <c r="M182" s="6"/>
      <c r="N182" s="6">
        <v>1</v>
      </c>
      <c r="O182" s="6">
        <v>0</v>
      </c>
      <c r="P182" s="6">
        <f t="shared" si="9"/>
        <v>1</v>
      </c>
      <c r="R182" s="7">
        <v>1</v>
      </c>
      <c r="S182" s="7">
        <v>0</v>
      </c>
      <c r="U182" s="7">
        <v>0</v>
      </c>
      <c r="V182" s="6">
        <v>0</v>
      </c>
      <c r="W182" s="6">
        <f t="shared" si="10"/>
        <v>1</v>
      </c>
      <c r="Y182" s="7">
        <v>2.7123626497881397E-2</v>
      </c>
      <c r="Z182" s="7">
        <v>0</v>
      </c>
      <c r="AA182" s="7"/>
      <c r="AB182" s="7">
        <v>0.97287637350211864</v>
      </c>
      <c r="AC182" s="7">
        <v>0</v>
      </c>
      <c r="AD182" s="7">
        <v>1</v>
      </c>
      <c r="AF182" s="7">
        <v>0</v>
      </c>
      <c r="AG182" s="7">
        <v>1</v>
      </c>
      <c r="AI182" s="7">
        <v>0</v>
      </c>
      <c r="AJ182" s="7">
        <v>0</v>
      </c>
      <c r="AK182" s="6">
        <f t="shared" si="11"/>
        <v>1</v>
      </c>
    </row>
    <row r="183" spans="2:37">
      <c r="B183" s="322">
        <v>42614</v>
      </c>
      <c r="D183" s="7">
        <v>0.7975636446697576</v>
      </c>
      <c r="E183" s="7">
        <v>3.7871460307253267E-2</v>
      </c>
      <c r="G183" s="7">
        <v>8.5485436499498982E-2</v>
      </c>
      <c r="H183" s="7">
        <v>7.9079458523490131E-2</v>
      </c>
      <c r="I183" s="6">
        <f t="shared" si="8"/>
        <v>1</v>
      </c>
      <c r="K183" s="6">
        <v>0</v>
      </c>
      <c r="L183" s="6">
        <v>0</v>
      </c>
      <c r="M183" s="6"/>
      <c r="N183" s="6">
        <v>1</v>
      </c>
      <c r="O183" s="6">
        <v>0</v>
      </c>
      <c r="P183" s="6">
        <f t="shared" si="9"/>
        <v>1</v>
      </c>
      <c r="R183" s="7">
        <v>1</v>
      </c>
      <c r="S183" s="7">
        <v>0</v>
      </c>
      <c r="U183" s="7">
        <v>0</v>
      </c>
      <c r="V183" s="6">
        <v>0</v>
      </c>
      <c r="W183" s="6">
        <f t="shared" si="10"/>
        <v>1</v>
      </c>
      <c r="Y183" s="7">
        <v>2.7E-2</v>
      </c>
      <c r="Z183" s="7">
        <v>0</v>
      </c>
      <c r="AB183" s="7">
        <v>0.97299999999999998</v>
      </c>
      <c r="AC183" s="7">
        <v>0</v>
      </c>
      <c r="AD183" s="7">
        <v>1</v>
      </c>
      <c r="AF183" s="7">
        <v>0</v>
      </c>
      <c r="AG183" s="7">
        <v>1</v>
      </c>
      <c r="AI183" s="7">
        <v>0</v>
      </c>
      <c r="AJ183" s="7">
        <v>0</v>
      </c>
      <c r="AK183" s="6">
        <f t="shared" si="11"/>
        <v>1</v>
      </c>
    </row>
    <row r="184" spans="2:37">
      <c r="B184" s="322">
        <v>42644</v>
      </c>
      <c r="D184" s="7">
        <v>0.79600000000000004</v>
      </c>
      <c r="E184" s="7">
        <v>3.7730234437156833E-2</v>
      </c>
      <c r="G184" s="7">
        <v>8.5603453742887747E-2</v>
      </c>
      <c r="H184" s="7">
        <v>8.1000000000000003E-2</v>
      </c>
      <c r="I184" s="6">
        <f t="shared" si="8"/>
        <v>1.0003336881800446</v>
      </c>
      <c r="K184" s="6">
        <v>0</v>
      </c>
      <c r="L184" s="6">
        <v>0</v>
      </c>
      <c r="M184" s="6"/>
      <c r="N184" s="6">
        <v>1</v>
      </c>
      <c r="O184" s="6">
        <v>0</v>
      </c>
      <c r="P184" s="6">
        <f t="shared" si="9"/>
        <v>1</v>
      </c>
      <c r="R184" s="7">
        <v>1</v>
      </c>
      <c r="S184" s="7">
        <v>0</v>
      </c>
      <c r="U184" s="7">
        <v>0</v>
      </c>
      <c r="V184" s="6">
        <v>0</v>
      </c>
      <c r="W184" s="6">
        <f t="shared" si="10"/>
        <v>1</v>
      </c>
      <c r="Y184" s="7">
        <v>2.7E-2</v>
      </c>
      <c r="Z184" s="7">
        <v>0</v>
      </c>
      <c r="AB184" s="7">
        <v>0.97299999999999998</v>
      </c>
      <c r="AC184" s="7">
        <v>0</v>
      </c>
      <c r="AD184" s="7">
        <v>1</v>
      </c>
      <c r="AF184" s="7">
        <v>0</v>
      </c>
      <c r="AG184" s="7">
        <v>1</v>
      </c>
      <c r="AI184" s="7">
        <v>0</v>
      </c>
      <c r="AJ184" s="7">
        <v>0</v>
      </c>
      <c r="AK184" s="6">
        <f t="shared" si="11"/>
        <v>1</v>
      </c>
    </row>
    <row r="185" spans="2:37">
      <c r="B185" s="322">
        <v>42675</v>
      </c>
      <c r="D185" s="7">
        <v>0.79600000000000004</v>
      </c>
      <c r="E185" s="7">
        <v>3.7730234437156833E-2</v>
      </c>
      <c r="G185" s="7">
        <v>8.5603453742887747E-2</v>
      </c>
      <c r="H185" s="7">
        <v>0.08</v>
      </c>
      <c r="I185" s="6">
        <f t="shared" si="8"/>
        <v>0.99933368818004464</v>
      </c>
      <c r="K185" s="6">
        <v>0</v>
      </c>
      <c r="L185" s="6">
        <v>0</v>
      </c>
      <c r="M185" s="6"/>
      <c r="N185" s="6">
        <v>1</v>
      </c>
      <c r="O185" s="6">
        <v>0</v>
      </c>
      <c r="P185" s="6">
        <f t="shared" si="9"/>
        <v>1</v>
      </c>
      <c r="R185" s="7">
        <v>1</v>
      </c>
      <c r="S185" s="7">
        <v>0</v>
      </c>
      <c r="U185" s="7">
        <v>0</v>
      </c>
      <c r="V185" s="6">
        <v>0</v>
      </c>
      <c r="W185" s="6">
        <f t="shared" si="10"/>
        <v>1</v>
      </c>
      <c r="Y185" s="7">
        <v>2.7E-2</v>
      </c>
      <c r="Z185" s="7">
        <v>0</v>
      </c>
      <c r="AB185" s="7">
        <v>0.97299999999999998</v>
      </c>
      <c r="AC185" s="7">
        <v>0</v>
      </c>
      <c r="AD185" s="7">
        <v>1</v>
      </c>
      <c r="AF185" s="7">
        <v>0</v>
      </c>
      <c r="AG185" s="7">
        <v>1</v>
      </c>
      <c r="AI185" s="7">
        <v>0</v>
      </c>
      <c r="AJ185" s="7">
        <v>0</v>
      </c>
      <c r="AK185" s="6">
        <f t="shared" si="11"/>
        <v>1</v>
      </c>
    </row>
    <row r="186" spans="2:37">
      <c r="B186" s="322">
        <v>42705</v>
      </c>
      <c r="D186" s="7">
        <v>0.79430274232673526</v>
      </c>
      <c r="E186" s="7">
        <v>3.9603967447951284E-2</v>
      </c>
      <c r="G186" s="7">
        <v>8.5239758287976072E-2</v>
      </c>
      <c r="H186" s="7">
        <v>8.0853531937337367E-2</v>
      </c>
      <c r="I186" s="6">
        <f t="shared" si="8"/>
        <v>0.99999999999999989</v>
      </c>
      <c r="K186" s="6">
        <v>0</v>
      </c>
      <c r="L186" s="6">
        <v>0</v>
      </c>
      <c r="M186" s="6"/>
      <c r="N186" s="6">
        <v>1</v>
      </c>
      <c r="O186" s="6">
        <v>0</v>
      </c>
      <c r="P186" s="6">
        <f t="shared" si="9"/>
        <v>1</v>
      </c>
      <c r="R186" s="7">
        <v>1</v>
      </c>
      <c r="S186" s="7">
        <v>0</v>
      </c>
      <c r="U186" s="7">
        <v>0</v>
      </c>
      <c r="V186" s="6">
        <v>0</v>
      </c>
      <c r="W186" s="6">
        <f t="shared" si="10"/>
        <v>1</v>
      </c>
      <c r="Y186" s="7">
        <v>2.8000000000000001E-2</v>
      </c>
      <c r="Z186" s="7">
        <v>0</v>
      </c>
      <c r="AB186" s="7">
        <v>0.97199999999999998</v>
      </c>
      <c r="AC186" s="7">
        <v>0</v>
      </c>
      <c r="AD186" s="7">
        <v>1</v>
      </c>
      <c r="AF186" s="7">
        <v>0</v>
      </c>
      <c r="AG186" s="7">
        <v>1</v>
      </c>
      <c r="AI186" s="7">
        <v>0</v>
      </c>
      <c r="AJ186" s="7">
        <v>0</v>
      </c>
      <c r="AK186" s="6">
        <f t="shared" si="11"/>
        <v>1</v>
      </c>
    </row>
    <row r="187" spans="2:37">
      <c r="B187" s="322">
        <v>42736</v>
      </c>
      <c r="D187" s="7">
        <v>0.79458828146145011</v>
      </c>
      <c r="E187" s="7">
        <v>3.9096808586329211E-2</v>
      </c>
      <c r="G187" s="7">
        <v>8.5315264049717024E-2</v>
      </c>
      <c r="H187" s="7">
        <v>8.0999645902503678E-2</v>
      </c>
      <c r="I187" s="6">
        <f t="shared" si="8"/>
        <v>1</v>
      </c>
      <c r="K187" s="6">
        <v>0</v>
      </c>
      <c r="L187" s="6">
        <v>0</v>
      </c>
      <c r="M187" s="6"/>
      <c r="N187" s="6">
        <v>1</v>
      </c>
      <c r="O187" s="6">
        <v>0</v>
      </c>
      <c r="P187" s="6">
        <f t="shared" si="9"/>
        <v>1</v>
      </c>
      <c r="R187" s="7">
        <v>1</v>
      </c>
      <c r="S187" s="7">
        <v>0</v>
      </c>
      <c r="U187" s="7">
        <v>0</v>
      </c>
      <c r="V187" s="6">
        <v>0</v>
      </c>
      <c r="W187" s="6">
        <f t="shared" si="10"/>
        <v>1</v>
      </c>
      <c r="Y187" s="7">
        <v>2.7E-2</v>
      </c>
      <c r="Z187" s="7">
        <v>0</v>
      </c>
      <c r="AB187" s="7">
        <v>0.97299999999999998</v>
      </c>
      <c r="AC187" s="7">
        <v>0</v>
      </c>
      <c r="AD187" s="7">
        <v>1</v>
      </c>
      <c r="AF187" s="7">
        <v>0</v>
      </c>
      <c r="AG187" s="7">
        <v>1</v>
      </c>
      <c r="AI187" s="7">
        <v>0</v>
      </c>
      <c r="AJ187" s="7">
        <v>0</v>
      </c>
      <c r="AK187" s="6">
        <f t="shared" si="11"/>
        <v>1</v>
      </c>
    </row>
    <row r="188" spans="2:37">
      <c r="B188" s="322">
        <v>42767</v>
      </c>
      <c r="D188" s="7">
        <v>0.79411948474737326</v>
      </c>
      <c r="E188" s="7">
        <v>3.8872091876306358E-2</v>
      </c>
      <c r="G188" s="7">
        <v>8.4947971306720702E-2</v>
      </c>
      <c r="H188" s="7">
        <v>8.2060452069599624E-2</v>
      </c>
      <c r="I188" s="6">
        <f t="shared" si="8"/>
        <v>1</v>
      </c>
      <c r="K188" s="6">
        <v>0</v>
      </c>
      <c r="L188" s="6">
        <v>0</v>
      </c>
      <c r="M188" s="6"/>
      <c r="N188" s="6">
        <v>1</v>
      </c>
      <c r="O188" s="6">
        <v>0</v>
      </c>
      <c r="P188" s="6">
        <f t="shared" si="9"/>
        <v>1</v>
      </c>
      <c r="R188" s="7">
        <v>1</v>
      </c>
      <c r="S188" s="7">
        <v>0</v>
      </c>
      <c r="U188" s="7">
        <v>0</v>
      </c>
      <c r="V188" s="6">
        <v>0</v>
      </c>
      <c r="W188" s="6">
        <f t="shared" si="10"/>
        <v>1</v>
      </c>
      <c r="Y188" s="6">
        <v>2.7999999999999997E-2</v>
      </c>
      <c r="Z188" s="7">
        <v>0</v>
      </c>
      <c r="AB188" s="6">
        <v>0.97199999999999998</v>
      </c>
      <c r="AC188" s="7">
        <v>0</v>
      </c>
      <c r="AD188" s="7">
        <f t="shared" ref="AD188:AD195" si="12">SUM(Y188:AC188)</f>
        <v>1</v>
      </c>
      <c r="AF188" s="7">
        <v>0</v>
      </c>
      <c r="AG188" s="7">
        <v>1</v>
      </c>
      <c r="AI188" s="7">
        <v>0</v>
      </c>
      <c r="AJ188" s="7">
        <v>0</v>
      </c>
      <c r="AK188" s="6">
        <f t="shared" si="11"/>
        <v>1</v>
      </c>
    </row>
    <row r="189" spans="2:37">
      <c r="B189" s="322">
        <v>42795</v>
      </c>
      <c r="D189" s="7">
        <v>0.79395627913008471</v>
      </c>
      <c r="E189" s="7">
        <v>3.8107066505821956E-2</v>
      </c>
      <c r="F189" s="72"/>
      <c r="G189" s="7">
        <v>8.4300211981458401E-2</v>
      </c>
      <c r="H189" s="7">
        <v>8.3636442382634915E-2</v>
      </c>
      <c r="I189" s="6">
        <f t="shared" si="8"/>
        <v>1</v>
      </c>
      <c r="K189" s="6">
        <v>0</v>
      </c>
      <c r="L189" s="6">
        <v>0</v>
      </c>
      <c r="M189" s="6"/>
      <c r="N189" s="6">
        <v>1</v>
      </c>
      <c r="O189" s="6">
        <v>0</v>
      </c>
      <c r="P189" s="6">
        <f t="shared" si="9"/>
        <v>1</v>
      </c>
      <c r="R189" s="7">
        <v>1</v>
      </c>
      <c r="S189" s="7">
        <v>0</v>
      </c>
      <c r="U189" s="7">
        <v>0</v>
      </c>
      <c r="V189" s="6">
        <v>0</v>
      </c>
      <c r="W189" s="6">
        <f t="shared" si="10"/>
        <v>1</v>
      </c>
      <c r="Y189" s="6">
        <v>2.7000000000000003E-2</v>
      </c>
      <c r="Z189" s="7">
        <v>0</v>
      </c>
      <c r="AB189" s="6">
        <v>0.97299999999999998</v>
      </c>
      <c r="AC189" s="7">
        <v>0</v>
      </c>
      <c r="AD189" s="7">
        <f t="shared" si="12"/>
        <v>1</v>
      </c>
      <c r="AF189" s="7">
        <v>0</v>
      </c>
      <c r="AG189" s="7">
        <v>1</v>
      </c>
      <c r="AI189" s="7">
        <v>0</v>
      </c>
      <c r="AJ189" s="7">
        <v>0</v>
      </c>
      <c r="AK189" s="6">
        <f t="shared" si="11"/>
        <v>1</v>
      </c>
    </row>
    <row r="190" spans="2:37">
      <c r="B190" s="322">
        <v>42826</v>
      </c>
      <c r="D190" s="7">
        <v>0.79232554537031319</v>
      </c>
      <c r="E190" s="7">
        <v>3.8327464655251393E-2</v>
      </c>
      <c r="F190" s="7"/>
      <c r="G190" s="7">
        <v>8.5077274248068616E-2</v>
      </c>
      <c r="H190" s="7">
        <v>8.4269715726366767E-2</v>
      </c>
      <c r="I190" s="6">
        <f t="shared" si="8"/>
        <v>1</v>
      </c>
      <c r="K190" s="6">
        <v>0</v>
      </c>
      <c r="L190" s="6">
        <v>0</v>
      </c>
      <c r="M190" s="6"/>
      <c r="N190" s="6">
        <v>1</v>
      </c>
      <c r="O190" s="6">
        <v>0</v>
      </c>
      <c r="P190" s="6">
        <f t="shared" si="9"/>
        <v>1</v>
      </c>
      <c r="R190" s="7">
        <v>1</v>
      </c>
      <c r="S190" s="7">
        <v>0</v>
      </c>
      <c r="U190" s="7">
        <v>0</v>
      </c>
      <c r="V190" s="6">
        <v>0</v>
      </c>
      <c r="W190" s="6">
        <f t="shared" si="10"/>
        <v>1</v>
      </c>
      <c r="Y190" s="6">
        <v>2.7000000000000003E-2</v>
      </c>
      <c r="Z190" s="7">
        <v>0</v>
      </c>
      <c r="AB190" s="6">
        <v>0.97299999999999998</v>
      </c>
      <c r="AC190" s="7">
        <v>0</v>
      </c>
      <c r="AD190" s="7">
        <f t="shared" si="12"/>
        <v>1</v>
      </c>
      <c r="AF190" s="7">
        <v>0</v>
      </c>
      <c r="AG190" s="7">
        <v>1</v>
      </c>
      <c r="AI190" s="7">
        <v>0</v>
      </c>
      <c r="AJ190" s="7">
        <v>0</v>
      </c>
      <c r="AK190" s="6">
        <f t="shared" si="11"/>
        <v>1</v>
      </c>
    </row>
    <row r="191" spans="2:37">
      <c r="B191" s="322">
        <v>42856</v>
      </c>
      <c r="D191" s="7">
        <v>0.79832660177325021</v>
      </c>
      <c r="E191" s="7">
        <v>3.8013417258399532E-2</v>
      </c>
      <c r="F191" s="7"/>
      <c r="G191" s="7">
        <v>8.4150716222882574E-2</v>
      </c>
      <c r="H191" s="7">
        <v>7.9509264745467503E-2</v>
      </c>
      <c r="I191" s="6">
        <f t="shared" si="8"/>
        <v>0.99999999999999989</v>
      </c>
      <c r="K191" s="6">
        <v>0</v>
      </c>
      <c r="L191" s="6">
        <v>0</v>
      </c>
      <c r="M191" s="6"/>
      <c r="N191" s="6">
        <v>1</v>
      </c>
      <c r="O191" s="6">
        <v>0</v>
      </c>
      <c r="P191" s="6">
        <f t="shared" si="9"/>
        <v>1</v>
      </c>
      <c r="R191" s="7">
        <v>1</v>
      </c>
      <c r="S191" s="7">
        <v>0</v>
      </c>
      <c r="U191" s="7">
        <v>0</v>
      </c>
      <c r="V191" s="6">
        <v>0</v>
      </c>
      <c r="W191" s="6">
        <f t="shared" si="10"/>
        <v>1</v>
      </c>
      <c r="Y191" s="6">
        <v>2.7000000000000003E-2</v>
      </c>
      <c r="Z191" s="7">
        <v>0</v>
      </c>
      <c r="AB191" s="6">
        <v>0.97299999999999998</v>
      </c>
      <c r="AC191" s="7">
        <v>0</v>
      </c>
      <c r="AD191" s="7">
        <f t="shared" si="12"/>
        <v>1</v>
      </c>
      <c r="AF191" s="7">
        <v>0</v>
      </c>
      <c r="AG191" s="7">
        <v>1</v>
      </c>
      <c r="AI191" s="7">
        <v>0</v>
      </c>
      <c r="AJ191" s="7">
        <v>0</v>
      </c>
      <c r="AK191" s="6">
        <f t="shared" si="11"/>
        <v>1</v>
      </c>
    </row>
    <row r="192" spans="2:37">
      <c r="B192" s="322">
        <v>42887</v>
      </c>
      <c r="D192" s="7">
        <v>0.79741284656809708</v>
      </c>
      <c r="E192" s="7">
        <v>3.6939936656041089E-2</v>
      </c>
      <c r="F192" s="7"/>
      <c r="G192" s="7">
        <v>8.5469994434496058E-2</v>
      </c>
      <c r="H192" s="7">
        <v>8.0177222341365817E-2</v>
      </c>
      <c r="I192" s="6">
        <f t="shared" si="8"/>
        <v>1</v>
      </c>
      <c r="K192" s="6">
        <v>0</v>
      </c>
      <c r="L192" s="6">
        <v>0</v>
      </c>
      <c r="M192" s="6"/>
      <c r="N192" s="6">
        <v>1</v>
      </c>
      <c r="O192" s="6">
        <v>0</v>
      </c>
      <c r="P192" s="6">
        <f t="shared" si="9"/>
        <v>1</v>
      </c>
      <c r="R192" s="7">
        <v>1</v>
      </c>
      <c r="S192" s="7">
        <v>0</v>
      </c>
      <c r="U192" s="7">
        <v>0</v>
      </c>
      <c r="V192" s="6">
        <v>0</v>
      </c>
      <c r="W192" s="6">
        <f t="shared" si="10"/>
        <v>1</v>
      </c>
      <c r="Y192" s="6">
        <v>2.7000000000000003E-2</v>
      </c>
      <c r="Z192" s="7">
        <v>0</v>
      </c>
      <c r="AB192" s="6">
        <v>0.97299999999999998</v>
      </c>
      <c r="AC192" s="7">
        <v>0</v>
      </c>
      <c r="AD192" s="7">
        <f t="shared" si="12"/>
        <v>1</v>
      </c>
      <c r="AF192" s="7">
        <v>0</v>
      </c>
      <c r="AG192" s="7">
        <v>1</v>
      </c>
      <c r="AI192" s="7">
        <v>0</v>
      </c>
      <c r="AJ192" s="7">
        <v>0</v>
      </c>
      <c r="AK192" s="6">
        <f t="shared" si="11"/>
        <v>1</v>
      </c>
    </row>
    <row r="193" spans="2:37">
      <c r="B193" s="322">
        <v>42917</v>
      </c>
      <c r="D193" s="7">
        <v>0.79680826880200484</v>
      </c>
      <c r="E193" s="6">
        <v>3.6687334873241606E-2</v>
      </c>
      <c r="G193" s="6">
        <v>8.6469665045152785E-2</v>
      </c>
      <c r="H193" s="6">
        <v>8.0034731279600646E-2</v>
      </c>
      <c r="I193" s="6">
        <f t="shared" si="8"/>
        <v>0.99999999999999978</v>
      </c>
      <c r="K193" s="6">
        <v>0</v>
      </c>
      <c r="L193" s="6">
        <v>0</v>
      </c>
      <c r="M193" s="6"/>
      <c r="N193" s="6">
        <v>1</v>
      </c>
      <c r="O193" s="6">
        <v>0</v>
      </c>
      <c r="P193" s="6">
        <f t="shared" si="9"/>
        <v>1</v>
      </c>
      <c r="R193" s="7">
        <v>1</v>
      </c>
      <c r="S193" s="7">
        <v>0</v>
      </c>
      <c r="U193" s="7">
        <v>0</v>
      </c>
      <c r="V193" s="6">
        <v>0</v>
      </c>
      <c r="W193" s="6">
        <f t="shared" si="10"/>
        <v>1</v>
      </c>
      <c r="Y193" s="6">
        <v>2.7000000000000003E-2</v>
      </c>
      <c r="Z193" s="7">
        <v>0</v>
      </c>
      <c r="AB193" s="6">
        <v>0.97299999999999998</v>
      </c>
      <c r="AC193" s="7">
        <v>0</v>
      </c>
      <c r="AD193" s="7">
        <f t="shared" si="12"/>
        <v>1</v>
      </c>
      <c r="AF193" s="7">
        <v>0</v>
      </c>
      <c r="AG193" s="7">
        <v>1</v>
      </c>
      <c r="AI193" s="7">
        <v>0</v>
      </c>
      <c r="AJ193" s="7">
        <v>0</v>
      </c>
      <c r="AK193" s="6">
        <f t="shared" si="11"/>
        <v>1</v>
      </c>
    </row>
    <row r="194" spans="2:37">
      <c r="B194" s="322">
        <v>42948</v>
      </c>
      <c r="D194" s="7">
        <v>0.80505142343614577</v>
      </c>
      <c r="E194" s="6">
        <v>3.5218124187458531E-2</v>
      </c>
      <c r="G194" s="6">
        <v>7.8464966950000825E-2</v>
      </c>
      <c r="H194" s="6">
        <v>8.1265485426394932E-2</v>
      </c>
      <c r="I194" s="6">
        <f t="shared" si="8"/>
        <v>1</v>
      </c>
      <c r="K194" s="6">
        <v>0</v>
      </c>
      <c r="L194" s="6">
        <v>0</v>
      </c>
      <c r="M194" s="6"/>
      <c r="N194" s="6">
        <v>1</v>
      </c>
      <c r="O194" s="6">
        <v>0</v>
      </c>
      <c r="P194" s="6">
        <f t="shared" si="9"/>
        <v>1</v>
      </c>
      <c r="R194" s="7">
        <v>1</v>
      </c>
      <c r="S194" s="7">
        <v>0</v>
      </c>
      <c r="U194" s="7">
        <v>0</v>
      </c>
      <c r="V194" s="6">
        <v>0</v>
      </c>
      <c r="W194" s="6">
        <f t="shared" si="10"/>
        <v>1</v>
      </c>
      <c r="Y194" s="6">
        <v>2.7999999999999997E-2</v>
      </c>
      <c r="Z194" s="7">
        <v>0</v>
      </c>
      <c r="AB194" s="6">
        <v>0.97199999999999998</v>
      </c>
      <c r="AC194" s="7">
        <v>0</v>
      </c>
      <c r="AD194" s="7">
        <f t="shared" si="12"/>
        <v>1</v>
      </c>
      <c r="AF194" s="7">
        <v>0</v>
      </c>
      <c r="AG194" s="7">
        <v>1</v>
      </c>
      <c r="AI194" s="7">
        <v>0</v>
      </c>
      <c r="AJ194" s="7">
        <v>0</v>
      </c>
      <c r="AK194" s="6">
        <f t="shared" si="11"/>
        <v>1</v>
      </c>
    </row>
    <row r="195" spans="2:37">
      <c r="B195" s="322">
        <v>42979</v>
      </c>
      <c r="D195" s="7">
        <v>0.80529765578895851</v>
      </c>
      <c r="E195" s="6">
        <v>3.4740934866542027E-2</v>
      </c>
      <c r="G195" s="6">
        <v>7.9000000000000001E-2</v>
      </c>
      <c r="H195" s="6">
        <v>8.1000000000000003E-2</v>
      </c>
      <c r="I195" s="6">
        <f t="shared" si="8"/>
        <v>1.0000385906555005</v>
      </c>
      <c r="K195" s="6">
        <v>0</v>
      </c>
      <c r="L195" s="6">
        <v>0</v>
      </c>
      <c r="M195" s="6"/>
      <c r="N195" s="6">
        <v>1</v>
      </c>
      <c r="O195" s="6">
        <v>0</v>
      </c>
      <c r="P195" s="6">
        <f t="shared" si="9"/>
        <v>1</v>
      </c>
      <c r="R195" s="7">
        <v>1</v>
      </c>
      <c r="S195" s="7">
        <v>0</v>
      </c>
      <c r="U195" s="7">
        <v>0</v>
      </c>
      <c r="V195" s="6">
        <v>0</v>
      </c>
      <c r="W195" s="6">
        <f t="shared" si="10"/>
        <v>1</v>
      </c>
      <c r="Y195" s="6">
        <v>2.7000000000000003E-2</v>
      </c>
      <c r="Z195" s="7">
        <v>0</v>
      </c>
      <c r="AB195" s="6">
        <v>0.97299999999999998</v>
      </c>
      <c r="AC195" s="7">
        <v>0</v>
      </c>
      <c r="AD195" s="7">
        <f t="shared" si="12"/>
        <v>1</v>
      </c>
      <c r="AF195" s="7">
        <v>0</v>
      </c>
      <c r="AG195" s="7">
        <v>1</v>
      </c>
      <c r="AI195" s="7">
        <v>0</v>
      </c>
      <c r="AJ195" s="7">
        <v>0</v>
      </c>
      <c r="AK195" s="6">
        <f t="shared" si="11"/>
        <v>1</v>
      </c>
    </row>
    <row r="196" spans="2:37">
      <c r="B196" s="322">
        <v>43009</v>
      </c>
      <c r="D196" s="7">
        <v>0.80368171633167895</v>
      </c>
      <c r="E196" s="6">
        <v>3.3645391787313059E-2</v>
      </c>
      <c r="G196" s="6">
        <v>7.6671670197246605E-2</v>
      </c>
      <c r="H196" s="6">
        <v>8.60012216837613E-2</v>
      </c>
      <c r="I196" s="6">
        <v>1</v>
      </c>
      <c r="K196" s="6">
        <v>0</v>
      </c>
      <c r="L196" s="6">
        <v>0</v>
      </c>
      <c r="M196" s="6"/>
      <c r="N196" s="6">
        <v>1</v>
      </c>
      <c r="O196" s="6">
        <v>0</v>
      </c>
      <c r="P196" s="6">
        <v>1</v>
      </c>
      <c r="R196" s="7">
        <v>1</v>
      </c>
      <c r="S196" s="7">
        <v>0</v>
      </c>
      <c r="U196" s="7">
        <v>0</v>
      </c>
      <c r="V196" s="6">
        <v>0</v>
      </c>
      <c r="W196" s="6">
        <v>1</v>
      </c>
      <c r="Y196" s="6">
        <v>2.6387957686891079E-2</v>
      </c>
      <c r="Z196" s="7">
        <v>0</v>
      </c>
      <c r="AB196" s="6">
        <v>0.97361204231310883</v>
      </c>
      <c r="AC196" s="7">
        <v>0</v>
      </c>
      <c r="AD196" s="7">
        <v>1</v>
      </c>
      <c r="AF196" s="7">
        <v>0</v>
      </c>
      <c r="AG196" s="7">
        <v>1</v>
      </c>
      <c r="AI196" s="7">
        <v>0</v>
      </c>
      <c r="AJ196" s="7">
        <v>0</v>
      </c>
      <c r="AK196" s="6">
        <v>1</v>
      </c>
    </row>
    <row r="197" spans="2:37">
      <c r="B197" s="322">
        <v>43040</v>
      </c>
      <c r="D197" s="7">
        <v>0.79117348227044326</v>
      </c>
      <c r="E197" s="7">
        <v>3.5684506086218759E-2</v>
      </c>
      <c r="F197" s="7"/>
      <c r="G197" s="7">
        <v>7.9134452629557039E-2</v>
      </c>
      <c r="H197" s="7">
        <v>9.4007559013780884E-2</v>
      </c>
      <c r="I197" s="6">
        <v>1</v>
      </c>
      <c r="K197" s="6">
        <v>0</v>
      </c>
      <c r="L197" s="6">
        <v>0</v>
      </c>
      <c r="M197" s="6"/>
      <c r="N197" s="6">
        <v>1</v>
      </c>
      <c r="O197" s="6">
        <v>0</v>
      </c>
      <c r="P197" s="6">
        <v>1</v>
      </c>
      <c r="R197" s="7">
        <v>1</v>
      </c>
      <c r="S197" s="7">
        <v>0</v>
      </c>
      <c r="U197" s="7">
        <v>0</v>
      </c>
      <c r="V197" s="6">
        <v>0</v>
      </c>
      <c r="W197" s="6">
        <v>1</v>
      </c>
      <c r="Y197" s="6">
        <v>2.5040187923134675E-2</v>
      </c>
      <c r="Z197" s="7">
        <v>0</v>
      </c>
      <c r="AB197" s="6">
        <v>0.97495981207686522</v>
      </c>
      <c r="AC197" s="7">
        <v>0</v>
      </c>
      <c r="AD197" s="7">
        <v>1</v>
      </c>
      <c r="AF197" s="7">
        <v>0</v>
      </c>
      <c r="AG197" s="7">
        <v>1</v>
      </c>
      <c r="AI197" s="7">
        <v>0</v>
      </c>
      <c r="AJ197" s="7">
        <v>0</v>
      </c>
      <c r="AK197" s="6">
        <v>1</v>
      </c>
    </row>
    <row r="198" spans="2:37">
      <c r="B198" s="322">
        <v>43070</v>
      </c>
      <c r="D198" s="7">
        <v>0.74672559740133226</v>
      </c>
      <c r="E198" s="7">
        <v>8.6160776704358857E-2</v>
      </c>
      <c r="F198" s="7"/>
      <c r="G198" s="7">
        <v>7.3671429632378146E-2</v>
      </c>
      <c r="H198" s="7">
        <v>9.3442196261930746E-2</v>
      </c>
      <c r="I198" s="6">
        <v>1</v>
      </c>
      <c r="K198" s="6">
        <v>0</v>
      </c>
      <c r="L198" s="6">
        <v>0</v>
      </c>
      <c r="M198" s="6"/>
      <c r="N198" s="6">
        <v>1</v>
      </c>
      <c r="O198" s="6">
        <v>0</v>
      </c>
      <c r="P198" s="6">
        <v>1</v>
      </c>
      <c r="R198" s="7">
        <v>1</v>
      </c>
      <c r="S198" s="7">
        <v>0</v>
      </c>
      <c r="U198" s="7">
        <v>0</v>
      </c>
      <c r="V198" s="6">
        <v>0</v>
      </c>
      <c r="W198" s="6">
        <v>1</v>
      </c>
      <c r="Y198" s="6">
        <v>2.4120412082339431E-2</v>
      </c>
      <c r="Z198" s="7">
        <v>0</v>
      </c>
      <c r="AB198" s="6">
        <v>0.97587958791766061</v>
      </c>
      <c r="AC198" s="7">
        <v>0</v>
      </c>
      <c r="AD198" s="7">
        <v>1</v>
      </c>
      <c r="AF198" s="7">
        <v>0</v>
      </c>
      <c r="AG198" s="7">
        <v>1</v>
      </c>
      <c r="AI198" s="7">
        <v>0</v>
      </c>
      <c r="AJ198" s="7">
        <v>0</v>
      </c>
      <c r="AK198" s="6">
        <v>1</v>
      </c>
    </row>
    <row r="199" spans="2:37">
      <c r="B199" s="322">
        <v>43101</v>
      </c>
      <c r="D199" s="7">
        <v>0.74067434315586045</v>
      </c>
      <c r="E199" s="7">
        <v>9.7066214682536692E-2</v>
      </c>
      <c r="G199" s="7">
        <v>7.2557731683584578E-2</v>
      </c>
      <c r="H199" s="7">
        <v>8.9701710478018268E-2</v>
      </c>
      <c r="I199" s="6">
        <v>1</v>
      </c>
      <c r="K199" s="6">
        <v>0</v>
      </c>
      <c r="L199" s="6">
        <v>0</v>
      </c>
      <c r="M199" s="6"/>
      <c r="N199" s="6">
        <v>1</v>
      </c>
      <c r="O199" s="6">
        <v>0</v>
      </c>
      <c r="P199" s="6">
        <v>1</v>
      </c>
      <c r="R199" s="7">
        <v>1</v>
      </c>
      <c r="S199" s="7">
        <v>0</v>
      </c>
      <c r="U199" s="7">
        <v>0</v>
      </c>
      <c r="V199" s="6">
        <v>0</v>
      </c>
      <c r="W199" s="6">
        <v>1</v>
      </c>
      <c r="Y199" s="6">
        <v>2.2920248935511534E-2</v>
      </c>
      <c r="Z199" s="7">
        <v>0</v>
      </c>
      <c r="AB199" s="6">
        <v>0.97707975106448852</v>
      </c>
      <c r="AC199" s="7">
        <v>0</v>
      </c>
      <c r="AD199" s="7">
        <v>1</v>
      </c>
      <c r="AF199" s="7">
        <v>0</v>
      </c>
      <c r="AG199" s="7">
        <v>1</v>
      </c>
      <c r="AI199" s="7">
        <v>0</v>
      </c>
      <c r="AJ199" s="7">
        <v>0</v>
      </c>
      <c r="AK199" s="6">
        <v>1</v>
      </c>
    </row>
    <row r="200" spans="2:37">
      <c r="B200" s="322">
        <v>43132</v>
      </c>
      <c r="D200" s="7">
        <v>0.73194053091402322</v>
      </c>
      <c r="E200" s="7">
        <v>0.1070775798785715</v>
      </c>
      <c r="G200" s="7">
        <v>6.9421088125601216E-2</v>
      </c>
      <c r="H200" s="7">
        <v>9.1560801081804116E-2</v>
      </c>
      <c r="I200" s="6">
        <v>1</v>
      </c>
      <c r="K200" s="6">
        <v>0</v>
      </c>
      <c r="L200" s="6">
        <v>0</v>
      </c>
      <c r="M200" s="6"/>
      <c r="N200" s="6">
        <v>1</v>
      </c>
      <c r="O200" s="6">
        <v>0</v>
      </c>
      <c r="P200" s="6">
        <v>1</v>
      </c>
      <c r="R200" s="7">
        <v>1</v>
      </c>
      <c r="S200" s="7">
        <v>0</v>
      </c>
      <c r="U200" s="7">
        <v>0</v>
      </c>
      <c r="V200" s="6">
        <v>0</v>
      </c>
      <c r="W200" s="6">
        <v>1</v>
      </c>
      <c r="Y200" s="6">
        <v>1.9797019601802319E-2</v>
      </c>
      <c r="Z200" s="7">
        <v>0</v>
      </c>
      <c r="AA200" s="25"/>
      <c r="AB200" s="6">
        <v>0.98020298039819775</v>
      </c>
      <c r="AC200" s="7">
        <v>0</v>
      </c>
      <c r="AD200" s="7">
        <v>1</v>
      </c>
      <c r="AF200" s="7">
        <v>0</v>
      </c>
      <c r="AG200" s="7">
        <v>1</v>
      </c>
      <c r="AI200" s="7">
        <v>0</v>
      </c>
      <c r="AJ200" s="7">
        <v>0</v>
      </c>
      <c r="AK200" s="6">
        <v>1</v>
      </c>
    </row>
    <row r="201" spans="2:37">
      <c r="B201" s="322">
        <v>43160</v>
      </c>
      <c r="D201" s="7">
        <v>0.72750670235559778</v>
      </c>
      <c r="E201" s="7">
        <v>0.10569162484366637</v>
      </c>
      <c r="G201" s="7">
        <v>6.8964763793601933E-2</v>
      </c>
      <c r="H201" s="7">
        <v>9.7836909007133835E-2</v>
      </c>
      <c r="I201" s="6">
        <v>1</v>
      </c>
      <c r="K201" s="6">
        <v>0</v>
      </c>
      <c r="L201" s="6">
        <v>0</v>
      </c>
      <c r="M201" s="6"/>
      <c r="N201" s="6">
        <v>1</v>
      </c>
      <c r="O201" s="6">
        <v>0</v>
      </c>
      <c r="P201" s="6">
        <v>1</v>
      </c>
      <c r="R201" s="7">
        <v>1</v>
      </c>
      <c r="S201" s="7">
        <v>0</v>
      </c>
      <c r="U201" s="7">
        <v>0</v>
      </c>
      <c r="V201" s="6">
        <v>0</v>
      </c>
      <c r="W201" s="6">
        <v>1</v>
      </c>
      <c r="Y201" s="6">
        <v>2.0605656200441733E-2</v>
      </c>
      <c r="Z201" s="7">
        <v>0</v>
      </c>
      <c r="AA201" s="25"/>
      <c r="AB201" s="6">
        <v>0.97939434379955825</v>
      </c>
      <c r="AC201" s="7">
        <v>0</v>
      </c>
      <c r="AD201" s="7">
        <v>1</v>
      </c>
      <c r="AF201" s="7">
        <v>0</v>
      </c>
      <c r="AG201" s="7">
        <v>1</v>
      </c>
      <c r="AI201" s="7">
        <v>0</v>
      </c>
      <c r="AJ201" s="7">
        <v>0</v>
      </c>
      <c r="AK201" s="6">
        <v>1</v>
      </c>
    </row>
    <row r="202" spans="2:37">
      <c r="B202" s="322">
        <v>43191</v>
      </c>
      <c r="D202" s="7">
        <v>0.72578789237276664</v>
      </c>
      <c r="E202" s="7">
        <v>0.10508317231594226</v>
      </c>
      <c r="G202" s="7">
        <v>6.8971701567874605E-2</v>
      </c>
      <c r="H202" s="7">
        <v>0.10015723374341642</v>
      </c>
      <c r="I202" s="6">
        <v>0.99999999999999989</v>
      </c>
      <c r="K202" s="6">
        <v>0</v>
      </c>
      <c r="L202" s="6">
        <v>0</v>
      </c>
      <c r="M202" s="6"/>
      <c r="N202" s="6">
        <v>1</v>
      </c>
      <c r="O202" s="6">
        <v>0</v>
      </c>
      <c r="P202" s="6">
        <v>1</v>
      </c>
      <c r="R202" s="7">
        <v>1</v>
      </c>
      <c r="S202" s="7">
        <v>0</v>
      </c>
      <c r="U202" s="7">
        <v>0</v>
      </c>
      <c r="V202" s="6">
        <v>0</v>
      </c>
      <c r="W202" s="6">
        <v>1</v>
      </c>
      <c r="Y202" s="6">
        <v>1.9575860150869182E-2</v>
      </c>
      <c r="Z202" s="7">
        <v>0</v>
      </c>
      <c r="AA202" s="25"/>
      <c r="AB202" s="6">
        <v>0.9804241398491309</v>
      </c>
      <c r="AC202" s="7">
        <v>0</v>
      </c>
      <c r="AD202" s="7">
        <v>1</v>
      </c>
      <c r="AF202" s="7">
        <v>0</v>
      </c>
      <c r="AG202" s="7">
        <v>1</v>
      </c>
      <c r="AI202" s="7">
        <v>0</v>
      </c>
      <c r="AJ202" s="7">
        <v>0</v>
      </c>
      <c r="AK202" s="6">
        <v>1</v>
      </c>
    </row>
    <row r="203" spans="2:37">
      <c r="B203" s="322">
        <v>43221</v>
      </c>
      <c r="D203" s="7">
        <v>0.72463845061885124</v>
      </c>
      <c r="E203" s="7">
        <v>0.10505737584243445</v>
      </c>
      <c r="G203" s="7">
        <v>6.8127381098496656E-2</v>
      </c>
      <c r="H203" s="7">
        <v>0.10217679244021773</v>
      </c>
      <c r="I203" s="6">
        <v>1.0000000000000002</v>
      </c>
      <c r="K203" s="6">
        <v>0</v>
      </c>
      <c r="L203" s="6">
        <v>0</v>
      </c>
      <c r="M203" s="6"/>
      <c r="N203" s="6">
        <v>1</v>
      </c>
      <c r="O203" s="6">
        <v>0</v>
      </c>
      <c r="P203" s="6">
        <v>1</v>
      </c>
      <c r="R203" s="7">
        <v>1</v>
      </c>
      <c r="S203" s="7">
        <v>0</v>
      </c>
      <c r="U203" s="7">
        <v>0</v>
      </c>
      <c r="V203" s="6">
        <v>0</v>
      </c>
      <c r="W203" s="6">
        <v>1</v>
      </c>
      <c r="Y203" s="6">
        <v>1.8653069768098069E-2</v>
      </c>
      <c r="Z203" s="7">
        <v>0</v>
      </c>
      <c r="AA203" s="25"/>
      <c r="AB203" s="7">
        <v>0.98134693023190189</v>
      </c>
      <c r="AC203" s="7">
        <v>0</v>
      </c>
      <c r="AD203" s="7">
        <v>1</v>
      </c>
      <c r="AF203" s="7">
        <v>0</v>
      </c>
      <c r="AG203" s="7">
        <v>1</v>
      </c>
      <c r="AI203" s="7">
        <v>0</v>
      </c>
      <c r="AJ203" s="7">
        <v>0</v>
      </c>
      <c r="AK203" s="6">
        <v>1</v>
      </c>
    </row>
    <row r="204" spans="2:37">
      <c r="B204" s="322">
        <v>43252</v>
      </c>
      <c r="D204" s="7">
        <v>0.72113253557337398</v>
      </c>
      <c r="E204" s="7">
        <v>0.10438527389345321</v>
      </c>
      <c r="G204" s="7">
        <v>6.751577900480224E-2</v>
      </c>
      <c r="H204" s="7">
        <v>0.10696641152837064</v>
      </c>
      <c r="I204" s="6">
        <v>1</v>
      </c>
      <c r="K204" s="6">
        <v>0</v>
      </c>
      <c r="L204" s="6">
        <v>0</v>
      </c>
      <c r="M204" s="6"/>
      <c r="N204" s="6">
        <v>1</v>
      </c>
      <c r="O204" s="6">
        <v>0</v>
      </c>
      <c r="P204" s="6">
        <v>1</v>
      </c>
      <c r="R204" s="7">
        <v>1</v>
      </c>
      <c r="S204" s="7">
        <v>0</v>
      </c>
      <c r="U204" s="7">
        <v>0</v>
      </c>
      <c r="V204" s="6">
        <v>0</v>
      </c>
      <c r="W204" s="6">
        <v>1</v>
      </c>
      <c r="Y204" s="6">
        <v>1.8096059332824332E-2</v>
      </c>
      <c r="Z204" s="7">
        <v>0</v>
      </c>
      <c r="AB204" s="7">
        <v>0.98190394066717557</v>
      </c>
      <c r="AC204" s="7">
        <v>0</v>
      </c>
      <c r="AD204" s="7">
        <v>0.99999999999999989</v>
      </c>
      <c r="AF204" s="7">
        <v>0</v>
      </c>
      <c r="AG204" s="7">
        <v>1</v>
      </c>
      <c r="AI204" s="7">
        <v>0</v>
      </c>
      <c r="AJ204" s="7">
        <v>0</v>
      </c>
      <c r="AK204" s="6">
        <v>1</v>
      </c>
    </row>
    <row r="205" spans="2:37">
      <c r="B205" s="322">
        <v>43282</v>
      </c>
      <c r="D205" s="7">
        <v>0.72033965138316014</v>
      </c>
      <c r="E205" s="7">
        <v>0.10275878512755253</v>
      </c>
      <c r="G205" s="7">
        <v>6.6520496291287937E-2</v>
      </c>
      <c r="H205" s="7">
        <v>0.11038106719799937</v>
      </c>
      <c r="I205" s="6">
        <v>1</v>
      </c>
      <c r="K205" s="6">
        <v>0</v>
      </c>
      <c r="L205" s="6">
        <v>0</v>
      </c>
      <c r="M205" s="6"/>
      <c r="N205" s="6">
        <v>1</v>
      </c>
      <c r="O205" s="6">
        <v>0</v>
      </c>
      <c r="P205" s="6">
        <v>1</v>
      </c>
      <c r="R205" s="7">
        <v>1</v>
      </c>
      <c r="S205" s="7">
        <v>0</v>
      </c>
      <c r="U205" s="7">
        <v>0</v>
      </c>
      <c r="V205" s="6">
        <v>0</v>
      </c>
      <c r="W205" s="6">
        <v>1</v>
      </c>
      <c r="Y205" s="6">
        <v>1.7754626482602953E-2</v>
      </c>
      <c r="Z205" s="7">
        <v>0</v>
      </c>
      <c r="AB205" s="7">
        <v>0.98224537351739705</v>
      </c>
      <c r="AC205" s="7">
        <v>0</v>
      </c>
      <c r="AD205" s="7">
        <v>1</v>
      </c>
      <c r="AF205" s="7">
        <v>0</v>
      </c>
      <c r="AG205" s="7">
        <v>1</v>
      </c>
      <c r="AI205" s="7">
        <v>0</v>
      </c>
      <c r="AJ205" s="7">
        <v>0</v>
      </c>
      <c r="AK205" s="6">
        <v>1</v>
      </c>
    </row>
    <row r="206" spans="2:37">
      <c r="B206" s="322">
        <v>43313</v>
      </c>
      <c r="D206" s="7">
        <v>0.72270428985710555</v>
      </c>
      <c r="E206" s="7">
        <v>0.10141552071703401</v>
      </c>
      <c r="G206" s="7">
        <v>6.5297973711866422E-2</v>
      </c>
      <c r="H206" s="7">
        <v>0.11058221571399386</v>
      </c>
      <c r="I206" s="6">
        <v>0.99999999999999978</v>
      </c>
      <c r="K206" s="6">
        <v>0</v>
      </c>
      <c r="L206" s="6">
        <v>0</v>
      </c>
      <c r="M206" s="6"/>
      <c r="N206" s="6">
        <v>1</v>
      </c>
      <c r="O206" s="6">
        <v>0</v>
      </c>
      <c r="P206" s="6">
        <v>1</v>
      </c>
      <c r="R206" s="7">
        <v>1</v>
      </c>
      <c r="S206" s="7">
        <v>0</v>
      </c>
      <c r="U206" s="7">
        <v>0</v>
      </c>
      <c r="V206" s="6">
        <v>0</v>
      </c>
      <c r="W206" s="6">
        <v>1</v>
      </c>
      <c r="Y206" s="6">
        <v>1.7344268384052914E-2</v>
      </c>
      <c r="Z206" s="7">
        <v>0</v>
      </c>
      <c r="AB206" s="7">
        <v>0.9826557316159471</v>
      </c>
      <c r="AC206" s="7">
        <v>0</v>
      </c>
      <c r="AD206" s="7">
        <v>1</v>
      </c>
      <c r="AF206" s="7">
        <v>0</v>
      </c>
      <c r="AG206" s="7">
        <v>1</v>
      </c>
      <c r="AI206" s="7">
        <v>0</v>
      </c>
      <c r="AJ206" s="7">
        <v>0</v>
      </c>
      <c r="AK206" s="6">
        <v>1</v>
      </c>
    </row>
    <row r="207" spans="2:37">
      <c r="B207" s="322">
        <v>43344</v>
      </c>
      <c r="D207" s="7">
        <v>0.7223199481358743</v>
      </c>
      <c r="E207" s="7">
        <v>9.9376912300325915E-2</v>
      </c>
      <c r="G207" s="7">
        <v>6.4603674630027502E-2</v>
      </c>
      <c r="H207" s="7">
        <v>0.11369946493377232</v>
      </c>
      <c r="I207" s="6">
        <v>1</v>
      </c>
      <c r="K207" s="6">
        <v>0</v>
      </c>
      <c r="L207" s="6">
        <v>0</v>
      </c>
      <c r="M207" s="6"/>
      <c r="N207" s="6">
        <v>1</v>
      </c>
      <c r="O207" s="6">
        <v>0</v>
      </c>
      <c r="P207" s="6">
        <v>1</v>
      </c>
      <c r="R207" s="7">
        <v>1</v>
      </c>
      <c r="S207" s="7">
        <v>0</v>
      </c>
      <c r="U207" s="7">
        <v>0</v>
      </c>
      <c r="V207" s="6">
        <v>0</v>
      </c>
      <c r="W207" s="6">
        <v>1</v>
      </c>
      <c r="Y207" s="6">
        <v>1.6968185214925931E-2</v>
      </c>
      <c r="Z207" s="7">
        <v>0</v>
      </c>
      <c r="AB207" s="7">
        <v>0.98303181478507395</v>
      </c>
      <c r="AC207" s="7">
        <v>0</v>
      </c>
      <c r="AD207" s="7">
        <v>0.99999999999999989</v>
      </c>
      <c r="AF207" s="7">
        <v>0</v>
      </c>
      <c r="AG207" s="7">
        <v>1</v>
      </c>
      <c r="AI207" s="7">
        <v>0</v>
      </c>
      <c r="AJ207" s="7">
        <v>0</v>
      </c>
      <c r="AK207" s="6">
        <v>1</v>
      </c>
    </row>
    <row r="208" spans="2:37">
      <c r="B208" s="322">
        <v>43374</v>
      </c>
      <c r="D208" s="7">
        <v>0.72288896943739733</v>
      </c>
      <c r="E208" s="7">
        <v>9.8927152960539014E-2</v>
      </c>
      <c r="G208" s="7">
        <v>6.424356972042744E-2</v>
      </c>
      <c r="H208" s="7">
        <v>0.11394030788163623</v>
      </c>
      <c r="I208" s="6">
        <v>1</v>
      </c>
      <c r="K208" s="6">
        <v>0</v>
      </c>
      <c r="L208" s="6">
        <v>0</v>
      </c>
      <c r="M208" s="6"/>
      <c r="N208" s="6">
        <v>1</v>
      </c>
      <c r="O208" s="6">
        <v>0</v>
      </c>
      <c r="P208" s="6">
        <v>1</v>
      </c>
      <c r="R208" s="7">
        <v>1</v>
      </c>
      <c r="S208" s="7">
        <v>0</v>
      </c>
      <c r="U208" s="7">
        <v>0</v>
      </c>
      <c r="V208" s="6">
        <v>0</v>
      </c>
      <c r="W208" s="6">
        <v>1</v>
      </c>
      <c r="Y208" s="6">
        <v>1.6613351269993609E-2</v>
      </c>
      <c r="Z208" s="7">
        <v>0</v>
      </c>
      <c r="AB208" s="7">
        <v>0.98338664873000636</v>
      </c>
      <c r="AC208" s="7">
        <v>0</v>
      </c>
      <c r="AD208" s="7">
        <v>1</v>
      </c>
      <c r="AF208" s="7">
        <v>0</v>
      </c>
      <c r="AG208" s="7">
        <v>1</v>
      </c>
      <c r="AI208" s="7">
        <v>0</v>
      </c>
      <c r="AJ208" s="7">
        <v>0</v>
      </c>
      <c r="AK208" s="6">
        <v>1</v>
      </c>
    </row>
    <row r="209" spans="2:39">
      <c r="B209" s="322">
        <v>43405</v>
      </c>
      <c r="D209" s="7">
        <v>0.72505804820788833</v>
      </c>
      <c r="E209" s="7">
        <v>9.6814004206200927E-2</v>
      </c>
      <c r="G209" s="7">
        <v>6.3031844734031256E-2</v>
      </c>
      <c r="H209" s="7">
        <v>0.1150961028518795</v>
      </c>
      <c r="I209" s="6">
        <v>1</v>
      </c>
      <c r="K209" s="6">
        <v>0</v>
      </c>
      <c r="L209" s="6">
        <v>0</v>
      </c>
      <c r="M209" s="6"/>
      <c r="N209" s="6">
        <v>1</v>
      </c>
      <c r="O209" s="6">
        <v>0</v>
      </c>
      <c r="P209" s="6">
        <v>1</v>
      </c>
      <c r="R209" s="7">
        <v>1</v>
      </c>
      <c r="S209" s="7">
        <v>0</v>
      </c>
      <c r="U209" s="7">
        <v>0</v>
      </c>
      <c r="V209" s="6">
        <v>0</v>
      </c>
      <c r="W209" s="6">
        <v>1</v>
      </c>
      <c r="Y209" s="6">
        <v>1.6693282198621671E-2</v>
      </c>
      <c r="Z209" s="7">
        <v>0</v>
      </c>
      <c r="AB209" s="7">
        <v>0.98330671780137824</v>
      </c>
      <c r="AC209" s="7">
        <v>0</v>
      </c>
      <c r="AD209" s="7">
        <v>0.99999999999999989</v>
      </c>
      <c r="AF209" s="7">
        <v>0</v>
      </c>
      <c r="AG209" s="7">
        <v>1</v>
      </c>
      <c r="AI209" s="7">
        <v>0</v>
      </c>
      <c r="AJ209" s="7">
        <v>0</v>
      </c>
      <c r="AK209" s="6">
        <v>1</v>
      </c>
    </row>
    <row r="210" spans="2:39">
      <c r="B210" s="322">
        <v>43435</v>
      </c>
      <c r="D210" s="7">
        <v>0.72358343670364134</v>
      </c>
      <c r="E210" s="7">
        <v>9.8216649766335096E-2</v>
      </c>
      <c r="G210" s="7">
        <v>6.1905209683927438E-2</v>
      </c>
      <c r="H210" s="7">
        <v>0.11629470384609616</v>
      </c>
      <c r="I210" s="6">
        <v>1</v>
      </c>
      <c r="K210" s="6">
        <v>0</v>
      </c>
      <c r="L210" s="6">
        <v>0</v>
      </c>
      <c r="M210" s="6"/>
      <c r="N210" s="6">
        <v>1</v>
      </c>
      <c r="O210" s="6">
        <v>0</v>
      </c>
      <c r="P210" s="6">
        <v>1</v>
      </c>
      <c r="R210" s="7">
        <v>1</v>
      </c>
      <c r="S210" s="7">
        <v>0</v>
      </c>
      <c r="U210" s="7">
        <v>0</v>
      </c>
      <c r="V210" s="6">
        <v>0</v>
      </c>
      <c r="W210" s="6">
        <v>1</v>
      </c>
      <c r="Y210" s="6">
        <v>1.5810320648245686E-2</v>
      </c>
      <c r="Z210" s="7">
        <v>0</v>
      </c>
      <c r="AB210" s="7">
        <v>0.98418967935175428</v>
      </c>
      <c r="AC210" s="7">
        <v>0</v>
      </c>
      <c r="AD210" s="7">
        <v>1</v>
      </c>
      <c r="AF210" s="7">
        <v>0</v>
      </c>
      <c r="AG210" s="7">
        <v>1</v>
      </c>
      <c r="AI210" s="7">
        <v>0</v>
      </c>
      <c r="AJ210" s="7">
        <v>0</v>
      </c>
      <c r="AK210" s="6">
        <v>1</v>
      </c>
    </row>
    <row r="211" spans="2:39">
      <c r="B211" s="322">
        <v>43466</v>
      </c>
      <c r="D211" s="7">
        <v>0.73632799219979395</v>
      </c>
      <c r="E211" s="7">
        <v>8.6141941190925747E-2</v>
      </c>
      <c r="G211" s="7">
        <v>6.0491458306536315E-2</v>
      </c>
      <c r="H211" s="7">
        <v>0.117038608302744</v>
      </c>
      <c r="I211" s="6">
        <v>1</v>
      </c>
      <c r="K211" s="6">
        <v>0</v>
      </c>
      <c r="L211" s="6">
        <v>0</v>
      </c>
      <c r="M211" s="6"/>
      <c r="N211" s="6">
        <v>1</v>
      </c>
      <c r="O211" s="6">
        <v>0</v>
      </c>
      <c r="P211" s="6">
        <v>1</v>
      </c>
      <c r="R211" s="7">
        <v>1</v>
      </c>
      <c r="S211" s="7">
        <v>0</v>
      </c>
      <c r="U211" s="7">
        <v>0</v>
      </c>
      <c r="V211" s="6">
        <v>0</v>
      </c>
      <c r="W211" s="6">
        <v>1</v>
      </c>
      <c r="Y211" s="6">
        <v>1.5494821998146481E-2</v>
      </c>
      <c r="Z211" s="7">
        <v>0</v>
      </c>
      <c r="AB211" s="7">
        <v>0.98450517800185355</v>
      </c>
      <c r="AC211" s="7">
        <v>0</v>
      </c>
      <c r="AD211" s="7">
        <v>1</v>
      </c>
      <c r="AF211" s="7">
        <v>0</v>
      </c>
      <c r="AG211" s="7">
        <v>1</v>
      </c>
      <c r="AI211" s="7">
        <v>0</v>
      </c>
      <c r="AJ211" s="7">
        <v>0</v>
      </c>
      <c r="AK211" s="6">
        <v>1</v>
      </c>
    </row>
    <row r="212" spans="2:39">
      <c r="B212" s="322">
        <v>43497</v>
      </c>
      <c r="D212" s="7">
        <v>0.74046752181409381</v>
      </c>
      <c r="E212" s="7">
        <v>8.3429932749378918E-2</v>
      </c>
      <c r="G212" s="7">
        <v>5.9257712282324522E-2</v>
      </c>
      <c r="H212" s="7">
        <v>0.11684483315420285</v>
      </c>
      <c r="I212" s="6">
        <v>1.0000000000000002</v>
      </c>
      <c r="K212" s="6">
        <v>0</v>
      </c>
      <c r="L212" s="6">
        <v>0</v>
      </c>
      <c r="M212" s="6"/>
      <c r="N212" s="6">
        <v>1</v>
      </c>
      <c r="O212" s="6">
        <v>0</v>
      </c>
      <c r="P212" s="6">
        <v>1</v>
      </c>
      <c r="R212" s="7">
        <v>1</v>
      </c>
      <c r="S212" s="7">
        <v>0</v>
      </c>
      <c r="U212" s="7">
        <v>0</v>
      </c>
      <c r="V212" s="6">
        <v>0</v>
      </c>
      <c r="W212" s="6">
        <v>1</v>
      </c>
      <c r="Y212" s="6">
        <v>1.605937894965611E-2</v>
      </c>
      <c r="Z212" s="7">
        <v>0</v>
      </c>
      <c r="AB212" s="7">
        <v>0.98394062105034386</v>
      </c>
      <c r="AC212" s="7">
        <v>0</v>
      </c>
      <c r="AD212" s="7">
        <v>1</v>
      </c>
      <c r="AF212" s="7">
        <v>0</v>
      </c>
      <c r="AG212" s="7">
        <v>1</v>
      </c>
      <c r="AI212" s="7">
        <v>0</v>
      </c>
      <c r="AJ212" s="7">
        <v>0</v>
      </c>
      <c r="AK212" s="6">
        <v>1</v>
      </c>
    </row>
    <row r="213" spans="2:39">
      <c r="B213" s="322">
        <v>43525</v>
      </c>
      <c r="D213" s="7">
        <v>0.73652132411827731</v>
      </c>
      <c r="E213" s="7">
        <v>8.3071092874541619E-2</v>
      </c>
      <c r="G213" s="7">
        <v>5.8864845944262313E-2</v>
      </c>
      <c r="H213" s="7">
        <v>0.12154273706291893</v>
      </c>
      <c r="I213" s="6">
        <v>1.0000000000000002</v>
      </c>
      <c r="K213" s="6">
        <v>0</v>
      </c>
      <c r="L213" s="6">
        <v>0</v>
      </c>
      <c r="M213" s="6"/>
      <c r="N213" s="6">
        <v>1</v>
      </c>
      <c r="O213" s="6">
        <v>0</v>
      </c>
      <c r="P213" s="6">
        <v>1</v>
      </c>
      <c r="R213" s="7">
        <v>1</v>
      </c>
      <c r="S213" s="7">
        <v>0</v>
      </c>
      <c r="U213" s="7">
        <v>0</v>
      </c>
      <c r="V213" s="6">
        <v>0</v>
      </c>
      <c r="W213" s="6">
        <v>1</v>
      </c>
      <c r="Y213" s="6">
        <v>1.5795929018020061E-2</v>
      </c>
      <c r="Z213" s="7">
        <v>0</v>
      </c>
      <c r="AB213" s="7">
        <v>0.98420407098197982</v>
      </c>
      <c r="AC213" s="7">
        <v>0</v>
      </c>
      <c r="AD213" s="7">
        <v>0.99999999999999989</v>
      </c>
      <c r="AF213" s="7">
        <v>0</v>
      </c>
      <c r="AG213" s="7">
        <v>1</v>
      </c>
      <c r="AI213" s="7">
        <v>0</v>
      </c>
      <c r="AJ213" s="7">
        <v>0</v>
      </c>
      <c r="AK213" s="6">
        <v>1</v>
      </c>
    </row>
    <row r="214" spans="2:39">
      <c r="B214" s="322">
        <v>43556</v>
      </c>
      <c r="D214" s="7">
        <v>0.74030883703555284</v>
      </c>
      <c r="E214" s="7">
        <v>8.2247485415011784E-2</v>
      </c>
      <c r="G214" s="7">
        <v>5.7786313628818926E-2</v>
      </c>
      <c r="H214" s="7">
        <v>0.11965736392061642</v>
      </c>
      <c r="I214" s="6">
        <v>1</v>
      </c>
      <c r="K214" s="6">
        <v>0</v>
      </c>
      <c r="L214" s="6">
        <v>0</v>
      </c>
      <c r="M214" s="6"/>
      <c r="N214" s="6">
        <v>1</v>
      </c>
      <c r="O214" s="6">
        <v>0</v>
      </c>
      <c r="P214" s="6">
        <v>1</v>
      </c>
      <c r="R214" s="7">
        <v>1</v>
      </c>
      <c r="S214" s="7">
        <v>0</v>
      </c>
      <c r="U214" s="7">
        <v>0</v>
      </c>
      <c r="V214" s="6">
        <v>0</v>
      </c>
      <c r="W214" s="6">
        <v>1</v>
      </c>
      <c r="Y214" s="6">
        <v>1.5715258559058313E-2</v>
      </c>
      <c r="Z214" s="7">
        <v>0</v>
      </c>
      <c r="AB214" s="7">
        <v>0.98428474144094158</v>
      </c>
      <c r="AC214" s="7">
        <v>0</v>
      </c>
      <c r="AD214" s="7">
        <v>0.99999999999999989</v>
      </c>
      <c r="AF214" s="7">
        <v>0</v>
      </c>
      <c r="AG214" s="7">
        <v>1</v>
      </c>
      <c r="AI214" s="7">
        <v>0</v>
      </c>
      <c r="AJ214" s="7">
        <v>0</v>
      </c>
      <c r="AK214" s="6">
        <v>1</v>
      </c>
    </row>
    <row r="215" spans="2:39">
      <c r="B215" s="322">
        <v>43586</v>
      </c>
      <c r="D215" s="7">
        <v>0.74618583589008358</v>
      </c>
      <c r="E215" s="7">
        <v>7.7210298232391589E-2</v>
      </c>
      <c r="G215" s="7">
        <v>5.722369791776441E-2</v>
      </c>
      <c r="H215" s="7">
        <v>0.11938016795976045</v>
      </c>
      <c r="I215" s="6">
        <v>1</v>
      </c>
      <c r="K215" s="6">
        <v>0</v>
      </c>
      <c r="L215" s="6">
        <v>0</v>
      </c>
      <c r="M215" s="6"/>
      <c r="N215" s="6">
        <v>1</v>
      </c>
      <c r="O215" s="6">
        <v>0</v>
      </c>
      <c r="P215" s="6">
        <v>1</v>
      </c>
      <c r="R215" s="7">
        <v>1</v>
      </c>
      <c r="S215" s="7">
        <v>0</v>
      </c>
      <c r="U215" s="7">
        <v>0</v>
      </c>
      <c r="V215" s="6">
        <v>0</v>
      </c>
      <c r="W215" s="6">
        <v>1</v>
      </c>
      <c r="Y215" s="6">
        <v>1.5598650994509E-2</v>
      </c>
      <c r="Z215" s="7">
        <v>0</v>
      </c>
      <c r="AB215" s="7">
        <v>0.98440134900549103</v>
      </c>
      <c r="AC215" s="7">
        <v>0</v>
      </c>
      <c r="AD215" s="7">
        <v>1</v>
      </c>
      <c r="AE215" s="7"/>
      <c r="AF215" s="7">
        <v>0</v>
      </c>
      <c r="AG215" s="7">
        <v>1</v>
      </c>
      <c r="AI215" s="7">
        <v>0</v>
      </c>
      <c r="AJ215" s="7">
        <v>0</v>
      </c>
      <c r="AK215" s="6">
        <v>1</v>
      </c>
    </row>
    <row r="216" spans="2:39">
      <c r="B216" s="322">
        <v>43617</v>
      </c>
      <c r="D216" s="7">
        <v>0.74604918453750602</v>
      </c>
      <c r="E216" s="7">
        <v>7.593987035587843E-2</v>
      </c>
      <c r="G216" s="7">
        <v>5.6768347895710863E-2</v>
      </c>
      <c r="H216" s="7">
        <v>0.12124259721090462</v>
      </c>
      <c r="I216" s="6">
        <v>0.99999999999999989</v>
      </c>
      <c r="K216" s="6">
        <v>0</v>
      </c>
      <c r="L216" s="6">
        <v>0</v>
      </c>
      <c r="M216" s="6"/>
      <c r="N216" s="6">
        <v>1</v>
      </c>
      <c r="O216" s="6">
        <v>0</v>
      </c>
      <c r="P216" s="6">
        <v>1</v>
      </c>
      <c r="R216" s="7">
        <v>1</v>
      </c>
      <c r="S216" s="7">
        <v>0</v>
      </c>
      <c r="U216" s="7">
        <v>0</v>
      </c>
      <c r="V216" s="6">
        <v>0</v>
      </c>
      <c r="W216" s="6">
        <v>1</v>
      </c>
      <c r="Y216" s="6">
        <v>1.5296113292427419E-2</v>
      </c>
      <c r="Z216" s="7">
        <v>0</v>
      </c>
      <c r="AB216" s="7">
        <v>0.98470388670757258</v>
      </c>
      <c r="AC216" s="7">
        <v>0</v>
      </c>
      <c r="AD216" s="7">
        <v>1</v>
      </c>
      <c r="AE216" s="7"/>
      <c r="AF216" s="7">
        <v>0</v>
      </c>
      <c r="AG216" s="7">
        <v>1</v>
      </c>
      <c r="AI216" s="7">
        <v>0</v>
      </c>
      <c r="AJ216" s="7">
        <v>0</v>
      </c>
      <c r="AK216" s="6">
        <v>1</v>
      </c>
    </row>
    <row r="217" spans="2:39">
      <c r="B217" s="322">
        <v>43647</v>
      </c>
      <c r="D217" s="7">
        <v>0.74457047959982936</v>
      </c>
      <c r="E217" s="7">
        <v>7.578728259931565E-2</v>
      </c>
      <c r="G217" s="7">
        <v>5.6858890827484153E-2</v>
      </c>
      <c r="H217" s="7">
        <v>0.12278334697337084</v>
      </c>
      <c r="I217" s="6">
        <v>1</v>
      </c>
      <c r="K217" s="6">
        <v>0</v>
      </c>
      <c r="L217" s="6">
        <v>0</v>
      </c>
      <c r="M217" s="6"/>
      <c r="N217" s="6">
        <v>1</v>
      </c>
      <c r="O217" s="6">
        <v>0</v>
      </c>
      <c r="P217" s="6">
        <v>1</v>
      </c>
      <c r="R217" s="7">
        <v>1</v>
      </c>
      <c r="S217" s="7">
        <v>0</v>
      </c>
      <c r="U217" s="7">
        <v>0</v>
      </c>
      <c r="V217" s="6">
        <v>0</v>
      </c>
      <c r="W217" s="6">
        <v>1</v>
      </c>
      <c r="Y217" s="6">
        <v>1.4876548490427624E-2</v>
      </c>
      <c r="Z217" s="7">
        <v>0</v>
      </c>
      <c r="AB217" s="7">
        <v>0.98512345150957237</v>
      </c>
      <c r="AC217" s="7">
        <v>0</v>
      </c>
      <c r="AD217" s="7">
        <v>1</v>
      </c>
      <c r="AE217" s="7"/>
      <c r="AF217" s="7">
        <v>0</v>
      </c>
      <c r="AG217" s="7">
        <v>1</v>
      </c>
      <c r="AI217" s="7">
        <v>0</v>
      </c>
      <c r="AJ217" s="7">
        <v>0</v>
      </c>
      <c r="AK217" s="6">
        <v>1</v>
      </c>
    </row>
    <row r="218" spans="2:39">
      <c r="B218" s="322">
        <v>43678</v>
      </c>
      <c r="D218" s="7">
        <v>0.74343452419230127</v>
      </c>
      <c r="E218" s="7">
        <v>7.4647725437450754E-2</v>
      </c>
      <c r="G218" s="7">
        <v>5.6263276204895907E-2</v>
      </c>
      <c r="H218" s="7">
        <v>0.12565447416535205</v>
      </c>
      <c r="I218" s="6">
        <v>1</v>
      </c>
      <c r="K218" s="6">
        <v>0</v>
      </c>
      <c r="L218" s="6">
        <v>0</v>
      </c>
      <c r="M218" s="6"/>
      <c r="N218" s="6">
        <v>1</v>
      </c>
      <c r="O218" s="6">
        <v>0</v>
      </c>
      <c r="P218" s="6">
        <v>1</v>
      </c>
      <c r="R218" s="7">
        <v>1</v>
      </c>
      <c r="S218" s="7">
        <v>0</v>
      </c>
      <c r="U218" s="7">
        <v>0</v>
      </c>
      <c r="V218" s="6">
        <v>0</v>
      </c>
      <c r="W218" s="6">
        <v>1</v>
      </c>
      <c r="Y218" s="6">
        <v>1.4475329443465563E-2</v>
      </c>
      <c r="Z218" s="7">
        <v>0</v>
      </c>
      <c r="AB218" s="7">
        <v>0.98552467055653448</v>
      </c>
      <c r="AC218" s="7">
        <v>0</v>
      </c>
      <c r="AD218" s="7">
        <v>1</v>
      </c>
      <c r="AE218" s="7"/>
      <c r="AF218" s="7">
        <v>0</v>
      </c>
      <c r="AG218" s="7">
        <v>1</v>
      </c>
      <c r="AI218" s="7">
        <v>0</v>
      </c>
      <c r="AJ218" s="7">
        <v>0</v>
      </c>
      <c r="AK218" s="6">
        <v>1</v>
      </c>
    </row>
    <row r="219" spans="2:39">
      <c r="B219" s="322">
        <v>43709</v>
      </c>
      <c r="D219" s="7">
        <v>0.7382131176427067</v>
      </c>
      <c r="E219" s="7">
        <v>7.4338287822168114E-2</v>
      </c>
      <c r="G219" s="7">
        <v>5.6151551361801451E-2</v>
      </c>
      <c r="H219" s="7">
        <v>0.1312970431733238</v>
      </c>
      <c r="I219" s="6">
        <v>1</v>
      </c>
      <c r="K219" s="6">
        <v>0</v>
      </c>
      <c r="L219" s="6">
        <v>0</v>
      </c>
      <c r="M219" s="6"/>
      <c r="N219" s="6">
        <v>1</v>
      </c>
      <c r="O219" s="6">
        <v>0</v>
      </c>
      <c r="P219" s="6">
        <v>1</v>
      </c>
      <c r="R219" s="7">
        <v>1</v>
      </c>
      <c r="S219" s="7">
        <v>0</v>
      </c>
      <c r="U219" s="7">
        <v>0</v>
      </c>
      <c r="V219" s="6">
        <v>0</v>
      </c>
      <c r="W219" s="6">
        <v>1</v>
      </c>
      <c r="Y219" s="6">
        <v>1.4155866821926657E-2</v>
      </c>
      <c r="Z219" s="7">
        <v>0</v>
      </c>
      <c r="AB219" s="7">
        <v>0.9858441331780734</v>
      </c>
      <c r="AC219" s="7">
        <v>0</v>
      </c>
      <c r="AD219" s="7">
        <v>1</v>
      </c>
      <c r="AE219" s="7"/>
      <c r="AF219" s="7">
        <v>0</v>
      </c>
      <c r="AG219" s="7">
        <v>1</v>
      </c>
      <c r="AI219" s="7">
        <v>0</v>
      </c>
      <c r="AJ219" s="7">
        <v>0</v>
      </c>
      <c r="AK219" s="6">
        <v>1</v>
      </c>
    </row>
    <row r="220" spans="2:39">
      <c r="B220" s="322">
        <v>43739</v>
      </c>
      <c r="D220" s="7">
        <v>0.73505035808759911</v>
      </c>
      <c r="E220" s="7">
        <v>7.3170569552718431E-2</v>
      </c>
      <c r="G220" s="7">
        <v>5.5899444920581069E-2</v>
      </c>
      <c r="H220" s="7">
        <v>0.13587962743910131</v>
      </c>
      <c r="I220" s="6">
        <v>0.99999999999999989</v>
      </c>
      <c r="K220" s="6">
        <v>0</v>
      </c>
      <c r="L220" s="6">
        <v>0</v>
      </c>
      <c r="M220" s="6"/>
      <c r="N220" s="6">
        <v>1</v>
      </c>
      <c r="O220" s="6">
        <v>0</v>
      </c>
      <c r="P220" s="6">
        <v>1</v>
      </c>
      <c r="R220" s="7">
        <v>1</v>
      </c>
      <c r="S220" s="7">
        <v>0</v>
      </c>
      <c r="U220" s="7">
        <v>0</v>
      </c>
      <c r="V220" s="6">
        <v>0</v>
      </c>
      <c r="W220" s="6">
        <v>1</v>
      </c>
      <c r="Y220" s="6">
        <v>1.3995443364415966E-2</v>
      </c>
      <c r="Z220" s="7">
        <v>0</v>
      </c>
      <c r="AB220" s="7">
        <v>0.98600455663558406</v>
      </c>
      <c r="AC220" s="7">
        <v>0</v>
      </c>
      <c r="AD220" s="7">
        <v>1</v>
      </c>
      <c r="AE220" s="7"/>
      <c r="AF220" s="7">
        <v>0</v>
      </c>
      <c r="AG220" s="7">
        <v>1</v>
      </c>
      <c r="AI220" s="7">
        <v>0</v>
      </c>
      <c r="AJ220" s="7">
        <v>0</v>
      </c>
      <c r="AK220" s="6">
        <v>1</v>
      </c>
    </row>
    <row r="221" spans="2:39">
      <c r="B221" s="322">
        <v>43770</v>
      </c>
      <c r="D221" s="7">
        <v>0.73472947053461779</v>
      </c>
      <c r="E221" s="7">
        <v>6.8353070278298678E-2</v>
      </c>
      <c r="G221" s="7">
        <v>5.6399123036394626E-2</v>
      </c>
      <c r="H221" s="7">
        <v>0.14051833615068882</v>
      </c>
      <c r="I221" s="6">
        <v>1</v>
      </c>
      <c r="K221" s="6">
        <v>0</v>
      </c>
      <c r="L221" s="6">
        <v>0</v>
      </c>
      <c r="M221" s="6"/>
      <c r="N221" s="6">
        <v>1</v>
      </c>
      <c r="O221" s="6">
        <v>0</v>
      </c>
      <c r="P221" s="6">
        <v>1</v>
      </c>
      <c r="R221" s="7">
        <v>1</v>
      </c>
      <c r="S221" s="7">
        <v>0</v>
      </c>
      <c r="U221" s="7">
        <v>0</v>
      </c>
      <c r="V221" s="6">
        <v>0</v>
      </c>
      <c r="W221" s="6">
        <v>1</v>
      </c>
      <c r="Y221" s="6">
        <v>1.3737975625453945E-2</v>
      </c>
      <c r="Z221" s="7">
        <v>0</v>
      </c>
      <c r="AB221" s="7">
        <v>0.98626202437454602</v>
      </c>
      <c r="AC221" s="7">
        <v>0</v>
      </c>
      <c r="AD221" s="7">
        <v>1</v>
      </c>
      <c r="AE221" s="7"/>
      <c r="AF221" s="7">
        <v>0</v>
      </c>
      <c r="AG221" s="7">
        <v>1</v>
      </c>
      <c r="AI221" s="7">
        <v>0</v>
      </c>
      <c r="AJ221" s="7">
        <v>0</v>
      </c>
      <c r="AK221" s="6">
        <v>1</v>
      </c>
    </row>
    <row r="222" spans="2:39">
      <c r="B222" s="322">
        <v>43800</v>
      </c>
      <c r="D222" s="7">
        <v>0.7353588176623439</v>
      </c>
      <c r="E222" s="7">
        <v>6.8672833809883108E-2</v>
      </c>
      <c r="G222" s="7">
        <v>5.7196103302668617E-2</v>
      </c>
      <c r="H222" s="7">
        <v>0.13877224522510431</v>
      </c>
      <c r="I222" s="6">
        <v>1</v>
      </c>
      <c r="K222" s="6">
        <v>0</v>
      </c>
      <c r="L222" s="6">
        <v>0</v>
      </c>
      <c r="M222" s="6"/>
      <c r="N222" s="6">
        <v>1</v>
      </c>
      <c r="O222" s="6">
        <v>0</v>
      </c>
      <c r="P222" s="6">
        <v>1</v>
      </c>
      <c r="R222" s="7">
        <v>1</v>
      </c>
      <c r="S222" s="7">
        <v>0</v>
      </c>
      <c r="U222" s="7">
        <v>0</v>
      </c>
      <c r="V222" s="6">
        <v>0</v>
      </c>
      <c r="W222" s="6">
        <v>1</v>
      </c>
      <c r="Y222" s="6">
        <v>1.3310928870680494E-2</v>
      </c>
      <c r="Z222" s="7">
        <v>0</v>
      </c>
      <c r="AB222" s="7">
        <v>0.98668907112931958</v>
      </c>
      <c r="AC222" s="7">
        <v>0</v>
      </c>
      <c r="AD222" s="7">
        <v>1</v>
      </c>
      <c r="AE222" s="7"/>
      <c r="AF222" s="7">
        <v>0</v>
      </c>
      <c r="AG222" s="7">
        <v>1</v>
      </c>
      <c r="AI222" s="7">
        <v>0</v>
      </c>
      <c r="AJ222" s="7">
        <v>0</v>
      </c>
      <c r="AK222" s="6">
        <v>1</v>
      </c>
      <c r="AL222" s="7"/>
      <c r="AM222" s="6"/>
    </row>
    <row r="223" spans="2:39">
      <c r="B223" s="322">
        <v>43831</v>
      </c>
      <c r="D223" s="7">
        <v>0.73190087400948811</v>
      </c>
      <c r="E223" s="7">
        <v>6.9591710691355849E-2</v>
      </c>
      <c r="G223" s="7">
        <v>5.9530636188426293E-2</v>
      </c>
      <c r="H223" s="7">
        <v>0.13897677911072975</v>
      </c>
      <c r="I223" s="6">
        <v>1</v>
      </c>
      <c r="K223" s="6">
        <v>0</v>
      </c>
      <c r="L223" s="6">
        <v>0</v>
      </c>
      <c r="M223" s="6"/>
      <c r="N223" s="6">
        <v>1</v>
      </c>
      <c r="O223" s="6">
        <v>0</v>
      </c>
      <c r="P223" s="6">
        <v>1</v>
      </c>
      <c r="R223" s="7">
        <v>1</v>
      </c>
      <c r="S223" s="7">
        <v>0</v>
      </c>
      <c r="U223" s="7">
        <v>0</v>
      </c>
      <c r="V223" s="6">
        <v>0</v>
      </c>
      <c r="W223" s="6">
        <v>1</v>
      </c>
      <c r="Y223" s="6">
        <v>1.340923048752047E-2</v>
      </c>
      <c r="Z223" s="7">
        <v>0</v>
      </c>
      <c r="AB223" s="7">
        <v>0.98659076951247948</v>
      </c>
      <c r="AC223" s="7">
        <v>0</v>
      </c>
      <c r="AD223" s="7">
        <v>1</v>
      </c>
      <c r="AE223" s="7"/>
      <c r="AF223" s="7">
        <v>0</v>
      </c>
      <c r="AG223" s="7">
        <v>1</v>
      </c>
      <c r="AI223" s="7">
        <v>0</v>
      </c>
      <c r="AJ223" s="7">
        <v>0</v>
      </c>
      <c r="AK223" s="6">
        <v>1</v>
      </c>
    </row>
    <row r="224" spans="2:39">
      <c r="B224" s="322">
        <v>43862</v>
      </c>
      <c r="D224" s="7">
        <v>0.73181565118823577</v>
      </c>
      <c r="E224" s="7">
        <v>6.9198532586042943E-2</v>
      </c>
      <c r="G224" s="7">
        <v>6.123451703213896E-2</v>
      </c>
      <c r="H224" s="7">
        <v>0.13775129919358228</v>
      </c>
      <c r="I224" s="6">
        <v>1</v>
      </c>
      <c r="K224" s="6">
        <v>0</v>
      </c>
      <c r="L224" s="6">
        <v>0</v>
      </c>
      <c r="M224" s="6"/>
      <c r="N224" s="6">
        <v>1</v>
      </c>
      <c r="O224" s="6">
        <v>0</v>
      </c>
      <c r="P224" s="6">
        <v>1</v>
      </c>
      <c r="R224" s="7">
        <v>1</v>
      </c>
      <c r="S224" s="7">
        <v>0</v>
      </c>
      <c r="U224" s="7">
        <v>0</v>
      </c>
      <c r="V224" s="6">
        <v>0</v>
      </c>
      <c r="W224" s="6">
        <v>1</v>
      </c>
      <c r="Y224" s="6">
        <v>1.364278557474656E-2</v>
      </c>
      <c r="Z224" s="7">
        <v>0</v>
      </c>
      <c r="AB224" s="7">
        <v>0.98635721442525337</v>
      </c>
      <c r="AC224" s="7">
        <v>0</v>
      </c>
      <c r="AD224" s="7">
        <v>0.99999999999999989</v>
      </c>
      <c r="AE224" s="7"/>
      <c r="AF224" s="7">
        <v>0</v>
      </c>
      <c r="AG224" s="7">
        <v>1</v>
      </c>
      <c r="AI224" s="7">
        <v>0</v>
      </c>
      <c r="AJ224" s="7">
        <v>0</v>
      </c>
      <c r="AK224" s="6">
        <v>1</v>
      </c>
    </row>
    <row r="225" spans="2:37">
      <c r="B225" s="322">
        <v>43891</v>
      </c>
      <c r="D225" s="7">
        <v>0.73546934122857655</v>
      </c>
      <c r="E225" s="7">
        <v>6.9007982872891185E-2</v>
      </c>
      <c r="G225" s="7">
        <v>6.3400193502997443E-2</v>
      </c>
      <c r="H225" s="7">
        <v>0.13212248239553484</v>
      </c>
      <c r="I225" s="6">
        <v>1</v>
      </c>
      <c r="K225" s="6">
        <v>0</v>
      </c>
      <c r="L225" s="6">
        <v>0</v>
      </c>
      <c r="M225" s="6"/>
      <c r="N225" s="6">
        <v>1</v>
      </c>
      <c r="O225" s="6">
        <v>0</v>
      </c>
      <c r="P225" s="6">
        <v>1</v>
      </c>
      <c r="R225" s="7">
        <v>1</v>
      </c>
      <c r="S225" s="7">
        <v>0</v>
      </c>
      <c r="U225" s="7">
        <v>0</v>
      </c>
      <c r="V225" s="6">
        <v>0</v>
      </c>
      <c r="W225" s="6">
        <v>1</v>
      </c>
      <c r="Y225" s="6">
        <v>1.384919090481862E-2</v>
      </c>
      <c r="Z225" s="7">
        <v>0</v>
      </c>
      <c r="AB225" s="7">
        <v>0.98615080909518138</v>
      </c>
      <c r="AC225" s="7">
        <v>0</v>
      </c>
      <c r="AD225" s="7">
        <v>1</v>
      </c>
      <c r="AE225" s="7"/>
      <c r="AF225" s="7">
        <v>0</v>
      </c>
      <c r="AG225" s="7">
        <v>1</v>
      </c>
      <c r="AI225" s="7">
        <v>0</v>
      </c>
      <c r="AJ225" s="7">
        <v>0</v>
      </c>
      <c r="AK225" s="6">
        <v>1</v>
      </c>
    </row>
    <row r="226" spans="2:37">
      <c r="B226" s="322">
        <v>43922</v>
      </c>
      <c r="D226" s="7">
        <v>0.72685334009366831</v>
      </c>
      <c r="E226" s="7">
        <v>6.8126497112210568E-2</v>
      </c>
      <c r="G226" s="7">
        <v>6.3813335504813412E-2</v>
      </c>
      <c r="H226" s="7">
        <v>0.14120682728930767</v>
      </c>
      <c r="I226" s="6">
        <v>0.99999999999999989</v>
      </c>
      <c r="K226" s="6">
        <v>0</v>
      </c>
      <c r="L226" s="6">
        <v>0</v>
      </c>
      <c r="M226" s="6"/>
      <c r="N226" s="6">
        <v>1</v>
      </c>
      <c r="O226" s="6">
        <v>0</v>
      </c>
      <c r="P226" s="6">
        <v>1</v>
      </c>
      <c r="R226" s="7">
        <v>1</v>
      </c>
      <c r="S226" s="7">
        <v>0</v>
      </c>
      <c r="U226" s="7">
        <v>0</v>
      </c>
      <c r="V226" s="6">
        <v>0</v>
      </c>
      <c r="W226" s="6">
        <v>1</v>
      </c>
      <c r="Y226" s="6">
        <v>1.4349006624232588E-2</v>
      </c>
      <c r="Z226" s="7">
        <v>0</v>
      </c>
      <c r="AB226" s="7">
        <v>0.98565099337576745</v>
      </c>
      <c r="AC226" s="7">
        <v>0</v>
      </c>
      <c r="AD226" s="7">
        <v>1</v>
      </c>
      <c r="AE226" s="7"/>
      <c r="AF226" s="7">
        <v>0</v>
      </c>
      <c r="AG226" s="7">
        <v>1</v>
      </c>
      <c r="AI226" s="7">
        <v>0</v>
      </c>
      <c r="AJ226" s="7">
        <v>0</v>
      </c>
      <c r="AK226" s="6">
        <v>1</v>
      </c>
    </row>
    <row r="227" spans="2:37">
      <c r="B227" s="322">
        <v>43952</v>
      </c>
      <c r="D227" s="7">
        <v>0.72304533659989279</v>
      </c>
      <c r="E227" s="7">
        <v>6.3309568490070481E-2</v>
      </c>
      <c r="G227" s="7">
        <v>6.6279240017838956E-2</v>
      </c>
      <c r="H227" s="7">
        <v>0.14736585489219775</v>
      </c>
      <c r="I227" s="6">
        <v>1</v>
      </c>
      <c r="K227" s="6">
        <v>0</v>
      </c>
      <c r="L227" s="6">
        <v>0</v>
      </c>
      <c r="M227" s="6"/>
      <c r="N227" s="6">
        <v>1</v>
      </c>
      <c r="O227" s="6">
        <v>0</v>
      </c>
      <c r="P227" s="6">
        <v>1</v>
      </c>
      <c r="R227" s="7">
        <v>1</v>
      </c>
      <c r="S227" s="7">
        <v>0</v>
      </c>
      <c r="U227" s="7">
        <v>0</v>
      </c>
      <c r="V227" s="6">
        <v>0</v>
      </c>
      <c r="W227" s="6">
        <v>1</v>
      </c>
      <c r="Y227" s="6">
        <v>1.4435756716435606E-2</v>
      </c>
      <c r="Z227" s="7">
        <v>0</v>
      </c>
      <c r="AB227" s="7">
        <v>0.9855642432835644</v>
      </c>
      <c r="AC227" s="7">
        <v>0</v>
      </c>
      <c r="AD227" s="7">
        <v>1</v>
      </c>
      <c r="AE227" s="7"/>
      <c r="AF227" s="7">
        <v>0</v>
      </c>
      <c r="AG227" s="7">
        <v>1</v>
      </c>
      <c r="AI227" s="7">
        <v>0</v>
      </c>
      <c r="AJ227" s="7">
        <v>0</v>
      </c>
      <c r="AK227" s="6">
        <v>1</v>
      </c>
    </row>
    <row r="228" spans="2:37">
      <c r="B228" s="322">
        <v>43983</v>
      </c>
      <c r="D228" s="6">
        <v>0.72385424822762057</v>
      </c>
      <c r="E228" s="6">
        <v>6.2944466866352355E-2</v>
      </c>
      <c r="G228" s="6">
        <v>6.745197976295686E-2</v>
      </c>
      <c r="H228" s="6">
        <v>0.14574930514307025</v>
      </c>
      <c r="I228" s="6">
        <v>1</v>
      </c>
      <c r="K228" s="6">
        <v>0</v>
      </c>
      <c r="L228" s="6">
        <v>0</v>
      </c>
      <c r="M228" s="6"/>
      <c r="N228" s="6">
        <v>1</v>
      </c>
      <c r="O228" s="6">
        <v>0</v>
      </c>
      <c r="P228" s="6">
        <v>1</v>
      </c>
      <c r="R228" s="7">
        <v>1</v>
      </c>
      <c r="S228" s="7">
        <v>0</v>
      </c>
      <c r="U228" s="7">
        <v>0</v>
      </c>
      <c r="V228" s="6">
        <v>0</v>
      </c>
      <c r="W228" s="6">
        <v>1</v>
      </c>
      <c r="Y228" s="6">
        <v>1.4431350146096601E-2</v>
      </c>
      <c r="Z228" s="7">
        <v>0</v>
      </c>
      <c r="AB228" s="7">
        <v>0.98556864985390336</v>
      </c>
      <c r="AC228" s="7">
        <v>0</v>
      </c>
      <c r="AD228" s="7">
        <v>1</v>
      </c>
      <c r="AE228" s="6"/>
      <c r="AF228" s="7">
        <v>0</v>
      </c>
      <c r="AG228" s="7">
        <v>1</v>
      </c>
      <c r="AI228" s="7">
        <v>0</v>
      </c>
      <c r="AJ228" s="7">
        <v>0</v>
      </c>
      <c r="AK228" s="6">
        <v>1</v>
      </c>
    </row>
    <row r="229" spans="2:37">
      <c r="B229" s="322">
        <v>44013</v>
      </c>
      <c r="D229" s="6">
        <v>0.72329195956337544</v>
      </c>
      <c r="E229" s="6">
        <v>6.2887578281253395E-2</v>
      </c>
      <c r="G229" s="6">
        <v>6.8659121996362205E-2</v>
      </c>
      <c r="H229" s="6">
        <v>0.14516134015900894</v>
      </c>
      <c r="I229" s="6">
        <v>0.99999999999999989</v>
      </c>
      <c r="K229" s="6">
        <v>0</v>
      </c>
      <c r="L229" s="6">
        <v>0</v>
      </c>
      <c r="M229" s="6"/>
      <c r="N229" s="6">
        <v>1</v>
      </c>
      <c r="O229" s="6">
        <v>0</v>
      </c>
      <c r="P229" s="6">
        <v>1</v>
      </c>
      <c r="R229" s="7">
        <v>1</v>
      </c>
      <c r="S229" s="7">
        <v>0</v>
      </c>
      <c r="U229" s="7">
        <v>0</v>
      </c>
      <c r="V229" s="6">
        <v>0</v>
      </c>
      <c r="W229" s="6">
        <v>1</v>
      </c>
      <c r="Y229" s="6">
        <v>1.4408620610398352E-2</v>
      </c>
      <c r="Z229" s="7">
        <v>0</v>
      </c>
      <c r="AB229" s="7">
        <v>0.98559137938960162</v>
      </c>
      <c r="AC229" s="7">
        <v>0</v>
      </c>
      <c r="AD229" s="7">
        <v>1</v>
      </c>
      <c r="AE229" s="6"/>
      <c r="AF229" s="7">
        <v>0</v>
      </c>
      <c r="AG229" s="7">
        <v>1</v>
      </c>
      <c r="AI229" s="7">
        <v>0</v>
      </c>
      <c r="AJ229" s="7">
        <v>0</v>
      </c>
      <c r="AK229" s="6">
        <v>1</v>
      </c>
    </row>
    <row r="230" spans="2:37">
      <c r="B230" s="322">
        <v>44044</v>
      </c>
      <c r="D230" s="6">
        <v>0.72198667247320847</v>
      </c>
      <c r="E230" s="6">
        <v>6.2054304587674136E-2</v>
      </c>
      <c r="G230" s="6">
        <v>6.987791967708662E-2</v>
      </c>
      <c r="H230" s="6">
        <v>0.14608110326203075</v>
      </c>
      <c r="I230" s="6">
        <v>0.99999999999999989</v>
      </c>
      <c r="K230" s="6">
        <v>0</v>
      </c>
      <c r="L230" s="6">
        <v>0</v>
      </c>
      <c r="M230" s="6"/>
      <c r="N230" s="6">
        <v>1</v>
      </c>
      <c r="O230" s="6">
        <v>0</v>
      </c>
      <c r="P230" s="6">
        <v>1</v>
      </c>
      <c r="R230" s="7">
        <v>1</v>
      </c>
      <c r="S230" s="7">
        <v>0</v>
      </c>
      <c r="U230" s="7">
        <v>0</v>
      </c>
      <c r="V230" s="6">
        <v>0</v>
      </c>
      <c r="W230" s="6">
        <v>1</v>
      </c>
      <c r="Y230" s="6">
        <v>1.466383806183468E-2</v>
      </c>
      <c r="Z230" s="7">
        <v>0</v>
      </c>
      <c r="AB230" s="7">
        <v>0.98533616193816531</v>
      </c>
      <c r="AC230" s="7">
        <v>0</v>
      </c>
      <c r="AD230" s="7">
        <v>1</v>
      </c>
      <c r="AF230" s="7">
        <v>0</v>
      </c>
      <c r="AG230" s="7">
        <v>1</v>
      </c>
      <c r="AI230" s="7">
        <v>0</v>
      </c>
      <c r="AJ230" s="7">
        <v>0</v>
      </c>
      <c r="AK230" s="6">
        <v>1</v>
      </c>
    </row>
    <row r="231" spans="2:37">
      <c r="B231" s="322">
        <v>44075</v>
      </c>
      <c r="D231" s="6">
        <v>0.71836726994372713</v>
      </c>
      <c r="E231" s="6">
        <v>6.2066863096794982E-2</v>
      </c>
      <c r="G231" s="6">
        <v>7.0735414849802017E-2</v>
      </c>
      <c r="H231" s="6">
        <v>0.14883045210967583</v>
      </c>
      <c r="I231" s="6">
        <v>1</v>
      </c>
      <c r="K231" s="6">
        <v>0</v>
      </c>
      <c r="L231" s="6">
        <v>0</v>
      </c>
      <c r="M231" s="6"/>
      <c r="N231" s="6">
        <v>1</v>
      </c>
      <c r="O231" s="6">
        <v>0</v>
      </c>
      <c r="P231" s="6">
        <v>1</v>
      </c>
      <c r="R231" s="7">
        <v>1</v>
      </c>
      <c r="S231" s="7">
        <v>0</v>
      </c>
      <c r="U231" s="7">
        <v>0</v>
      </c>
      <c r="V231" s="6">
        <v>0</v>
      </c>
      <c r="W231" s="6">
        <v>1</v>
      </c>
      <c r="Y231" s="6">
        <v>1.4886942136547102E-2</v>
      </c>
      <c r="Z231" s="7">
        <v>0</v>
      </c>
      <c r="AB231" s="7">
        <v>0.98511305786345293</v>
      </c>
      <c r="AC231" s="7">
        <v>0</v>
      </c>
      <c r="AD231" s="7">
        <v>1</v>
      </c>
      <c r="AF231" s="7">
        <v>0</v>
      </c>
      <c r="AG231" s="7">
        <v>1</v>
      </c>
      <c r="AI231" s="7">
        <v>0</v>
      </c>
      <c r="AJ231" s="7">
        <v>0</v>
      </c>
      <c r="AK231" s="6">
        <v>1</v>
      </c>
    </row>
    <row r="232" spans="2:37">
      <c r="B232" s="322">
        <v>44105</v>
      </c>
      <c r="D232" s="6">
        <v>0.71682386501740181</v>
      </c>
      <c r="E232" s="6">
        <v>6.0910171178238021E-2</v>
      </c>
      <c r="G232" s="6">
        <v>7.2467853910212252E-2</v>
      </c>
      <c r="H232" s="6">
        <v>0.14979810989414793</v>
      </c>
      <c r="I232" s="6">
        <v>1</v>
      </c>
      <c r="K232" s="6">
        <v>0</v>
      </c>
      <c r="L232" s="6">
        <v>0</v>
      </c>
      <c r="M232" s="6"/>
      <c r="N232" s="6">
        <v>1</v>
      </c>
      <c r="O232" s="6">
        <v>0</v>
      </c>
      <c r="P232" s="6">
        <v>1</v>
      </c>
      <c r="R232" s="7">
        <v>1</v>
      </c>
      <c r="S232" s="7">
        <v>0</v>
      </c>
      <c r="U232" s="7">
        <v>0</v>
      </c>
      <c r="V232" s="6">
        <v>0</v>
      </c>
      <c r="W232" s="6">
        <v>1</v>
      </c>
      <c r="Y232" s="6">
        <v>1.5258099017824118E-2</v>
      </c>
      <c r="Z232" s="7">
        <v>0</v>
      </c>
      <c r="AB232" s="7">
        <v>0.98474190098217584</v>
      </c>
      <c r="AC232" s="7">
        <v>0</v>
      </c>
      <c r="AD232" s="7">
        <v>1</v>
      </c>
      <c r="AF232" s="7">
        <v>0</v>
      </c>
      <c r="AG232" s="7">
        <v>1</v>
      </c>
      <c r="AI232" s="7">
        <v>0</v>
      </c>
      <c r="AJ232" s="7">
        <v>0</v>
      </c>
      <c r="AK232" s="6">
        <v>1</v>
      </c>
    </row>
    <row r="233" spans="2:37">
      <c r="B233" s="322">
        <v>44136</v>
      </c>
      <c r="D233" s="6">
        <v>0.71750030353516536</v>
      </c>
      <c r="E233" s="6">
        <v>5.7010763233254526E-2</v>
      </c>
      <c r="G233" s="6">
        <v>7.2841188933791504E-2</v>
      </c>
      <c r="H233" s="6">
        <v>0.15264774429778863</v>
      </c>
      <c r="I233" s="6">
        <v>1</v>
      </c>
      <c r="K233" s="6">
        <v>0</v>
      </c>
      <c r="L233" s="6">
        <v>0</v>
      </c>
      <c r="M233" s="6"/>
      <c r="N233" s="6">
        <v>1</v>
      </c>
      <c r="O233" s="6">
        <v>0</v>
      </c>
      <c r="P233" s="6">
        <v>1</v>
      </c>
      <c r="R233" s="7">
        <v>1</v>
      </c>
      <c r="S233" s="7">
        <v>0</v>
      </c>
      <c r="U233" s="7">
        <v>0</v>
      </c>
      <c r="V233" s="6">
        <v>0</v>
      </c>
      <c r="W233" s="6">
        <v>1</v>
      </c>
      <c r="Y233" s="6">
        <v>1.540515205958784E-2</v>
      </c>
      <c r="Z233" s="7">
        <v>0</v>
      </c>
      <c r="AB233" s="7">
        <v>0.98459484794041219</v>
      </c>
      <c r="AC233" s="7">
        <v>0</v>
      </c>
      <c r="AD233" s="7">
        <v>1</v>
      </c>
      <c r="AF233" s="7">
        <v>0</v>
      </c>
      <c r="AG233" s="7">
        <v>1</v>
      </c>
      <c r="AI233" s="7">
        <v>0</v>
      </c>
      <c r="AJ233" s="7">
        <v>0</v>
      </c>
      <c r="AK233" s="6">
        <v>1</v>
      </c>
    </row>
    <row r="234" spans="2:37" ht="15" customHeight="1">
      <c r="B234" s="322">
        <v>44166</v>
      </c>
      <c r="D234" s="6">
        <v>0.7116311670816301</v>
      </c>
      <c r="E234" s="6">
        <v>5.7767503438059975E-2</v>
      </c>
      <c r="F234" s="35"/>
      <c r="G234" s="6">
        <v>7.5202420871565923E-2</v>
      </c>
      <c r="H234" s="6">
        <v>0.15539890860874397</v>
      </c>
      <c r="I234" s="6">
        <v>0.99999999999999989</v>
      </c>
      <c r="K234" s="6">
        <v>0</v>
      </c>
      <c r="L234" s="6">
        <v>0</v>
      </c>
      <c r="M234" s="6"/>
      <c r="N234" s="6">
        <v>1</v>
      </c>
      <c r="O234" s="6">
        <v>0</v>
      </c>
      <c r="P234" s="6">
        <v>1</v>
      </c>
      <c r="R234" s="7">
        <v>1</v>
      </c>
      <c r="S234" s="7">
        <v>0</v>
      </c>
      <c r="U234" s="7">
        <v>0</v>
      </c>
      <c r="V234" s="6">
        <v>0</v>
      </c>
      <c r="W234" s="6">
        <v>1</v>
      </c>
      <c r="Y234" s="6">
        <v>1.5319334195781667E-2</v>
      </c>
      <c r="Z234" s="7">
        <v>0</v>
      </c>
      <c r="AB234" s="7">
        <v>0.98468066580421831</v>
      </c>
      <c r="AC234" s="7">
        <v>0</v>
      </c>
      <c r="AD234" s="7">
        <v>1</v>
      </c>
      <c r="AF234" s="7">
        <v>0</v>
      </c>
      <c r="AG234" s="7">
        <v>1</v>
      </c>
      <c r="AI234" s="7">
        <v>0</v>
      </c>
      <c r="AJ234" s="7">
        <v>0</v>
      </c>
      <c r="AK234" s="6">
        <v>1</v>
      </c>
    </row>
    <row r="235" spans="2:37">
      <c r="B235" s="322">
        <v>44197</v>
      </c>
      <c r="D235" s="6">
        <v>0.71147411884521472</v>
      </c>
      <c r="E235" s="6">
        <v>5.8264508817824592E-2</v>
      </c>
      <c r="F235" s="35"/>
      <c r="G235" s="6">
        <v>7.8047870263153171E-2</v>
      </c>
      <c r="H235" s="6">
        <v>0.15221350207380746</v>
      </c>
      <c r="I235" s="6">
        <v>1</v>
      </c>
      <c r="K235" s="6">
        <v>0</v>
      </c>
      <c r="L235" s="6">
        <v>0</v>
      </c>
      <c r="M235" s="6"/>
      <c r="N235" s="6">
        <v>1</v>
      </c>
      <c r="O235" s="6">
        <v>0</v>
      </c>
      <c r="P235" s="6">
        <v>1</v>
      </c>
      <c r="R235" s="7">
        <v>1</v>
      </c>
      <c r="S235" s="7">
        <v>0</v>
      </c>
      <c r="U235" s="7">
        <v>0</v>
      </c>
      <c r="V235" s="6">
        <v>0</v>
      </c>
      <c r="W235" s="6">
        <v>1</v>
      </c>
      <c r="Y235" s="6">
        <v>1.565845951654609E-2</v>
      </c>
      <c r="Z235" s="7">
        <v>0</v>
      </c>
      <c r="AB235" s="7">
        <v>0.9843415404834539</v>
      </c>
      <c r="AC235" s="7">
        <v>0</v>
      </c>
      <c r="AD235" s="7">
        <v>1</v>
      </c>
      <c r="AF235" s="7">
        <v>0</v>
      </c>
      <c r="AG235" s="7">
        <v>1</v>
      </c>
      <c r="AI235" s="7">
        <v>0</v>
      </c>
      <c r="AJ235" s="7">
        <v>0</v>
      </c>
      <c r="AK235" s="6">
        <v>1</v>
      </c>
    </row>
    <row r="236" spans="2:37">
      <c r="B236" s="322">
        <v>44228</v>
      </c>
      <c r="D236" s="6">
        <v>0.7129569834214029</v>
      </c>
      <c r="E236" s="6">
        <v>5.758513713775034E-2</v>
      </c>
      <c r="F236" s="35"/>
      <c r="G236" s="6">
        <v>7.8079295666116239E-2</v>
      </c>
      <c r="H236" s="6">
        <v>0.15137858377473054</v>
      </c>
      <c r="I236" s="6">
        <v>1</v>
      </c>
      <c r="K236" s="6">
        <v>0</v>
      </c>
      <c r="L236" s="6">
        <v>0</v>
      </c>
      <c r="M236" s="6"/>
      <c r="N236" s="6">
        <v>1</v>
      </c>
      <c r="O236" s="6">
        <v>0</v>
      </c>
      <c r="P236" s="6">
        <v>1</v>
      </c>
      <c r="R236" s="7">
        <v>0</v>
      </c>
      <c r="S236" s="7">
        <v>0</v>
      </c>
      <c r="U236" s="7">
        <v>0</v>
      </c>
      <c r="V236" s="6">
        <v>0</v>
      </c>
      <c r="W236" s="6">
        <v>0</v>
      </c>
      <c r="Y236" s="6">
        <v>1.5920324548763791E-2</v>
      </c>
      <c r="Z236" s="7">
        <v>0</v>
      </c>
      <c r="AB236" s="7">
        <v>0.9840796754512362</v>
      </c>
      <c r="AC236" s="7">
        <v>0</v>
      </c>
      <c r="AD236" s="7">
        <v>1</v>
      </c>
      <c r="AF236" s="7">
        <v>0</v>
      </c>
      <c r="AG236" s="7">
        <v>1</v>
      </c>
      <c r="AI236" s="7">
        <v>0</v>
      </c>
      <c r="AJ236" s="7">
        <v>0</v>
      </c>
      <c r="AK236" s="6">
        <v>1</v>
      </c>
    </row>
    <row r="237" spans="2:37">
      <c r="B237" s="322">
        <v>44256</v>
      </c>
      <c r="D237" s="6">
        <v>0.71316204361425217</v>
      </c>
      <c r="E237" s="6">
        <v>5.7526549701471037E-2</v>
      </c>
      <c r="F237" s="35"/>
      <c r="G237" s="6">
        <v>7.9384597078101318E-2</v>
      </c>
      <c r="H237" s="6">
        <v>0.14992680960617549</v>
      </c>
      <c r="I237" s="6">
        <v>1</v>
      </c>
      <c r="K237" s="6">
        <v>0</v>
      </c>
      <c r="L237" s="6">
        <v>0</v>
      </c>
      <c r="M237" s="6"/>
      <c r="N237" s="6">
        <v>1</v>
      </c>
      <c r="O237" s="6">
        <v>0</v>
      </c>
      <c r="P237" s="6">
        <v>1</v>
      </c>
      <c r="R237" s="7">
        <v>0</v>
      </c>
      <c r="S237" s="7">
        <v>0</v>
      </c>
      <c r="U237" s="7">
        <v>0</v>
      </c>
      <c r="V237" s="6">
        <v>0</v>
      </c>
      <c r="W237" s="6">
        <v>0</v>
      </c>
      <c r="Y237" s="6">
        <v>1.5779036869373358E-2</v>
      </c>
      <c r="Z237" s="7">
        <v>0</v>
      </c>
      <c r="AB237" s="7">
        <v>0.98422096313062668</v>
      </c>
      <c r="AC237" s="7">
        <v>0</v>
      </c>
      <c r="AD237" s="7">
        <v>1</v>
      </c>
      <c r="AF237" s="7">
        <v>0</v>
      </c>
      <c r="AG237" s="7">
        <v>1</v>
      </c>
      <c r="AI237" s="7">
        <v>0</v>
      </c>
      <c r="AJ237" s="7">
        <v>0</v>
      </c>
      <c r="AK237" s="6">
        <v>1</v>
      </c>
    </row>
    <row r="238" spans="2:37">
      <c r="B238" s="322">
        <v>44287</v>
      </c>
      <c r="D238" s="6">
        <v>0.71529871647502752</v>
      </c>
      <c r="E238" s="6">
        <v>5.6362789979149459E-2</v>
      </c>
      <c r="F238" s="35"/>
      <c r="G238" s="6">
        <v>7.8782882646968172E-2</v>
      </c>
      <c r="H238" s="6">
        <v>0.14955561089885486</v>
      </c>
      <c r="I238" s="6">
        <v>1</v>
      </c>
      <c r="K238" s="6">
        <v>0</v>
      </c>
      <c r="L238" s="6">
        <v>0</v>
      </c>
      <c r="M238" s="6"/>
      <c r="N238" s="6">
        <v>1</v>
      </c>
      <c r="O238" s="6">
        <v>0</v>
      </c>
      <c r="P238" s="6">
        <v>1</v>
      </c>
      <c r="R238" s="7">
        <v>0</v>
      </c>
      <c r="S238" s="7">
        <v>0</v>
      </c>
      <c r="U238" s="7">
        <v>0</v>
      </c>
      <c r="V238" s="6">
        <v>0</v>
      </c>
      <c r="W238" s="6">
        <v>0</v>
      </c>
      <c r="Y238" s="6">
        <v>1.6376591005602282E-2</v>
      </c>
      <c r="Z238" s="7">
        <v>0</v>
      </c>
      <c r="AB238" s="7">
        <v>0.98362340899439771</v>
      </c>
      <c r="AC238" s="7">
        <v>0</v>
      </c>
      <c r="AD238" s="7">
        <v>1</v>
      </c>
      <c r="AF238" s="7">
        <v>0</v>
      </c>
      <c r="AG238" s="7">
        <v>1</v>
      </c>
      <c r="AI238" s="7">
        <v>0</v>
      </c>
      <c r="AJ238" s="7">
        <v>0</v>
      </c>
      <c r="AK238" s="6">
        <v>1</v>
      </c>
    </row>
    <row r="239" spans="2:37">
      <c r="B239" s="322">
        <v>44317</v>
      </c>
      <c r="D239" s="6">
        <v>0.71736916391554251</v>
      </c>
      <c r="E239" s="6">
        <v>5.2332095748103033E-2</v>
      </c>
      <c r="F239" s="35"/>
      <c r="G239" s="6">
        <v>7.9740585146641257E-2</v>
      </c>
      <c r="H239" s="6">
        <v>0.15055815518971322</v>
      </c>
      <c r="I239" s="6">
        <v>1</v>
      </c>
      <c r="K239" s="6">
        <v>0</v>
      </c>
      <c r="L239" s="6">
        <v>0</v>
      </c>
      <c r="M239" s="6"/>
      <c r="N239" s="6">
        <v>1</v>
      </c>
      <c r="O239" s="6">
        <v>0</v>
      </c>
      <c r="P239" s="6">
        <v>1</v>
      </c>
      <c r="R239" s="7">
        <v>0</v>
      </c>
      <c r="S239" s="7">
        <v>0</v>
      </c>
      <c r="U239" s="7">
        <v>0</v>
      </c>
      <c r="V239" s="6">
        <v>0</v>
      </c>
      <c r="W239" s="6">
        <v>0</v>
      </c>
      <c r="Y239" s="6">
        <v>1.6021830865094198E-2</v>
      </c>
      <c r="Z239" s="7">
        <v>0</v>
      </c>
      <c r="AB239" s="7">
        <v>0.98397816913490577</v>
      </c>
      <c r="AC239" s="7">
        <v>0</v>
      </c>
      <c r="AD239" s="7">
        <v>1</v>
      </c>
      <c r="AF239" s="7">
        <v>0</v>
      </c>
      <c r="AG239" s="7">
        <v>1</v>
      </c>
      <c r="AI239" s="7">
        <v>0</v>
      </c>
      <c r="AJ239" s="7">
        <v>0</v>
      </c>
      <c r="AK239" s="6">
        <v>1</v>
      </c>
    </row>
    <row r="240" spans="2:37">
      <c r="B240" s="322">
        <v>44348</v>
      </c>
      <c r="D240" s="6">
        <v>0.71631586088193755</v>
      </c>
      <c r="E240" s="6">
        <v>5.2442286564912483E-2</v>
      </c>
      <c r="F240" s="35"/>
      <c r="G240" s="6">
        <v>8.0839779702252534E-2</v>
      </c>
      <c r="H240" s="6">
        <v>0.15040207285089743</v>
      </c>
      <c r="I240" s="6">
        <v>1</v>
      </c>
      <c r="K240" s="6">
        <v>0</v>
      </c>
      <c r="L240" s="6">
        <v>0</v>
      </c>
      <c r="M240" s="6"/>
      <c r="N240" s="6">
        <v>1</v>
      </c>
      <c r="O240" s="6">
        <v>0</v>
      </c>
      <c r="P240" s="6">
        <v>1</v>
      </c>
      <c r="R240" s="7">
        <v>0</v>
      </c>
      <c r="S240" s="7">
        <v>0</v>
      </c>
      <c r="U240" s="7">
        <v>0</v>
      </c>
      <c r="V240" s="6">
        <v>0</v>
      </c>
      <c r="W240" s="6">
        <v>0</v>
      </c>
      <c r="Y240" s="6">
        <v>1.5485839643682688E-2</v>
      </c>
      <c r="Z240" s="7">
        <v>0</v>
      </c>
      <c r="AB240" s="7">
        <v>0.98451416035631734</v>
      </c>
      <c r="AC240" s="7">
        <v>0</v>
      </c>
      <c r="AD240" s="7">
        <v>1</v>
      </c>
      <c r="AF240" s="7">
        <v>0</v>
      </c>
      <c r="AG240" s="7">
        <v>1</v>
      </c>
      <c r="AI240" s="7">
        <v>0</v>
      </c>
      <c r="AJ240" s="7">
        <v>0</v>
      </c>
      <c r="AK240" s="6">
        <v>1</v>
      </c>
    </row>
    <row r="241" spans="2:37">
      <c r="B241" s="322">
        <v>44378</v>
      </c>
      <c r="D241" s="6">
        <v>0.70837190501328817</v>
      </c>
      <c r="E241" s="6">
        <v>5.3271555626685722E-2</v>
      </c>
      <c r="F241" s="35"/>
      <c r="G241" s="6">
        <v>8.2920469578854947E-2</v>
      </c>
      <c r="H241" s="6">
        <v>0.15543606978117117</v>
      </c>
      <c r="I241" s="6">
        <v>1</v>
      </c>
      <c r="K241" s="6">
        <v>0</v>
      </c>
      <c r="L241" s="6">
        <v>0</v>
      </c>
      <c r="M241" s="6"/>
      <c r="N241" s="6">
        <v>1</v>
      </c>
      <c r="O241" s="6">
        <v>0</v>
      </c>
      <c r="P241" s="6">
        <v>1</v>
      </c>
      <c r="R241" s="7">
        <v>0</v>
      </c>
      <c r="S241" s="7">
        <v>0</v>
      </c>
      <c r="U241" s="7">
        <v>0</v>
      </c>
      <c r="V241" s="6">
        <v>0</v>
      </c>
      <c r="W241" s="6">
        <v>0</v>
      </c>
      <c r="Y241" s="6">
        <v>1.5403139160758715E-2</v>
      </c>
      <c r="Z241" s="7">
        <v>0</v>
      </c>
      <c r="AB241" s="7">
        <v>0.98459686083924125</v>
      </c>
      <c r="AC241" s="7">
        <v>0</v>
      </c>
      <c r="AD241" s="7">
        <v>1</v>
      </c>
      <c r="AF241" s="7">
        <v>0</v>
      </c>
      <c r="AG241" s="7">
        <v>1</v>
      </c>
      <c r="AI241" s="7">
        <v>0</v>
      </c>
      <c r="AJ241" s="7">
        <v>0</v>
      </c>
      <c r="AK241" s="6">
        <v>1</v>
      </c>
    </row>
    <row r="242" spans="2:37">
      <c r="B242" s="322">
        <v>44409</v>
      </c>
      <c r="D242" s="6">
        <v>0.70131260151271368</v>
      </c>
      <c r="E242" s="6">
        <v>5.3044190366562147E-2</v>
      </c>
      <c r="F242" s="35"/>
      <c r="G242" s="6">
        <v>8.4938645416032854E-2</v>
      </c>
      <c r="H242" s="6">
        <v>0.16070456270469136</v>
      </c>
      <c r="I242" s="6">
        <v>1</v>
      </c>
      <c r="K242" s="6">
        <v>0</v>
      </c>
      <c r="L242" s="6">
        <v>0</v>
      </c>
      <c r="M242" s="6"/>
      <c r="N242" s="6">
        <v>1</v>
      </c>
      <c r="O242" s="6">
        <v>0</v>
      </c>
      <c r="P242" s="6">
        <v>1</v>
      </c>
      <c r="R242" s="7">
        <v>0</v>
      </c>
      <c r="S242" s="7">
        <v>0</v>
      </c>
      <c r="U242" s="7">
        <v>0</v>
      </c>
      <c r="V242" s="6">
        <v>0</v>
      </c>
      <c r="W242" s="6">
        <v>0</v>
      </c>
      <c r="Y242" s="6">
        <v>1.5336216292704655E-2</v>
      </c>
      <c r="Z242" s="7">
        <v>0</v>
      </c>
      <c r="AB242" s="7">
        <v>0.98466378370729535</v>
      </c>
      <c r="AC242" s="7">
        <v>0</v>
      </c>
      <c r="AD242" s="7">
        <v>1</v>
      </c>
      <c r="AF242" s="7">
        <v>0</v>
      </c>
      <c r="AG242" s="7">
        <v>1</v>
      </c>
      <c r="AI242" s="7">
        <v>0</v>
      </c>
      <c r="AJ242" s="7">
        <v>0</v>
      </c>
      <c r="AK242" s="6">
        <v>1</v>
      </c>
    </row>
    <row r="243" spans="2:37">
      <c r="B243" s="322">
        <v>44440</v>
      </c>
      <c r="D243" s="6">
        <v>0.69084295125160822</v>
      </c>
      <c r="E243" s="6">
        <v>5.383747468642075E-2</v>
      </c>
      <c r="F243" s="35"/>
      <c r="G243" s="6">
        <v>8.7752986109390391E-2</v>
      </c>
      <c r="H243" s="6">
        <v>0.1675665879525807</v>
      </c>
      <c r="I243" s="6">
        <v>1</v>
      </c>
      <c r="K243" s="6">
        <v>0</v>
      </c>
      <c r="L243" s="6">
        <v>0</v>
      </c>
      <c r="M243" s="6"/>
      <c r="N243" s="6">
        <v>1</v>
      </c>
      <c r="O243" s="6">
        <v>0</v>
      </c>
      <c r="P243" s="6">
        <v>1</v>
      </c>
      <c r="R243" s="7">
        <v>0</v>
      </c>
      <c r="S243" s="7">
        <v>0</v>
      </c>
      <c r="U243" s="7">
        <v>0</v>
      </c>
      <c r="V243" s="6">
        <v>0</v>
      </c>
      <c r="W243" s="6">
        <v>0</v>
      </c>
      <c r="Y243" s="6">
        <v>1.5340517227782681E-2</v>
      </c>
      <c r="Z243" s="7">
        <v>0</v>
      </c>
      <c r="AB243" s="7">
        <v>0.98465948277221726</v>
      </c>
      <c r="AC243" s="7">
        <v>0</v>
      </c>
      <c r="AD243" s="7">
        <v>1</v>
      </c>
      <c r="AF243" s="7">
        <v>0</v>
      </c>
      <c r="AG243" s="7">
        <v>1</v>
      </c>
      <c r="AI243" s="7">
        <v>0</v>
      </c>
      <c r="AJ243" s="7">
        <v>0</v>
      </c>
      <c r="AK243" s="6">
        <v>1</v>
      </c>
    </row>
    <row r="244" spans="2:37">
      <c r="B244" s="322">
        <v>44470</v>
      </c>
      <c r="D244" s="6">
        <v>0.69117792448287951</v>
      </c>
      <c r="E244" s="6">
        <v>5.4551674430527358E-2</v>
      </c>
      <c r="F244" s="35"/>
      <c r="G244" s="6">
        <v>8.8693499905753509E-2</v>
      </c>
      <c r="H244" s="6">
        <v>0.16557690118083962</v>
      </c>
      <c r="I244" s="6">
        <v>1</v>
      </c>
      <c r="K244" s="6">
        <v>0</v>
      </c>
      <c r="L244" s="6">
        <v>0</v>
      </c>
      <c r="M244" s="6"/>
      <c r="N244" s="6">
        <v>1</v>
      </c>
      <c r="O244" s="6">
        <v>0</v>
      </c>
      <c r="P244" s="6">
        <v>1</v>
      </c>
      <c r="R244" s="7">
        <v>0</v>
      </c>
      <c r="S244" s="7">
        <v>0</v>
      </c>
      <c r="U244" s="7">
        <v>0</v>
      </c>
      <c r="V244" s="6">
        <v>0</v>
      </c>
      <c r="W244" s="6">
        <v>0</v>
      </c>
      <c r="Y244" s="6">
        <v>1.5331108872287896E-2</v>
      </c>
      <c r="Z244" s="7">
        <v>0</v>
      </c>
      <c r="AB244" s="7">
        <v>0.98466889112771205</v>
      </c>
      <c r="AC244" s="7">
        <v>0</v>
      </c>
      <c r="AD244" s="7">
        <v>1</v>
      </c>
      <c r="AF244" s="7">
        <v>0</v>
      </c>
      <c r="AG244" s="7">
        <v>1</v>
      </c>
      <c r="AI244" s="7">
        <v>0</v>
      </c>
      <c r="AJ244" s="7">
        <v>0</v>
      </c>
      <c r="AK244" s="6">
        <v>1</v>
      </c>
    </row>
    <row r="245" spans="2:37">
      <c r="B245" s="322">
        <v>44501</v>
      </c>
      <c r="D245" s="6">
        <v>0.68466653683896328</v>
      </c>
      <c r="E245" s="6">
        <v>4.989567345225808E-2</v>
      </c>
      <c r="F245" s="35"/>
      <c r="G245" s="6">
        <v>9.010802608869195E-2</v>
      </c>
      <c r="H245" s="6">
        <v>0.17532976362008668</v>
      </c>
      <c r="I245" s="6">
        <v>1</v>
      </c>
      <c r="K245" s="6">
        <v>0</v>
      </c>
      <c r="L245" s="6">
        <v>0</v>
      </c>
      <c r="M245" s="6"/>
      <c r="N245" s="6">
        <v>1</v>
      </c>
      <c r="O245" s="6">
        <v>0</v>
      </c>
      <c r="P245" s="6">
        <v>1</v>
      </c>
      <c r="R245" s="7">
        <v>0</v>
      </c>
      <c r="S245" s="7">
        <v>0</v>
      </c>
      <c r="U245" s="7">
        <v>0</v>
      </c>
      <c r="V245" s="6">
        <v>0</v>
      </c>
      <c r="W245" s="6">
        <v>0</v>
      </c>
      <c r="Y245" s="6">
        <v>1.5420290701710518E-2</v>
      </c>
      <c r="Z245" s="7">
        <v>0</v>
      </c>
      <c r="AB245" s="7">
        <v>0.98457970929828953</v>
      </c>
      <c r="AC245" s="7">
        <v>0</v>
      </c>
      <c r="AD245" s="7">
        <v>1</v>
      </c>
      <c r="AF245" s="7">
        <v>0</v>
      </c>
      <c r="AG245" s="7">
        <v>1</v>
      </c>
      <c r="AI245" s="7">
        <v>0</v>
      </c>
      <c r="AJ245" s="7">
        <v>0</v>
      </c>
      <c r="AK245" s="6">
        <v>1</v>
      </c>
    </row>
    <row r="246" spans="2:37">
      <c r="B246" s="322">
        <v>44531</v>
      </c>
      <c r="D246" s="6">
        <v>0.66765931885397922</v>
      </c>
      <c r="E246" s="6">
        <v>5.2469176492963218E-2</v>
      </c>
      <c r="F246" s="35"/>
      <c r="G246" s="6">
        <v>9.5614836942753481E-2</v>
      </c>
      <c r="H246" s="6">
        <v>0.18425666771030394</v>
      </c>
      <c r="I246" s="6">
        <v>0.99999999999999989</v>
      </c>
      <c r="K246" s="6">
        <v>0</v>
      </c>
      <c r="L246" s="6">
        <v>0</v>
      </c>
      <c r="M246" s="6"/>
      <c r="N246" s="6">
        <v>1</v>
      </c>
      <c r="O246" s="6">
        <v>0</v>
      </c>
      <c r="P246" s="6">
        <v>1</v>
      </c>
      <c r="R246" s="7">
        <v>0</v>
      </c>
      <c r="S246" s="7">
        <v>0</v>
      </c>
      <c r="U246" s="7">
        <v>0</v>
      </c>
      <c r="V246" s="6">
        <v>0</v>
      </c>
      <c r="W246" s="6">
        <v>0</v>
      </c>
      <c r="Y246" s="6">
        <v>1.428180949265931E-2</v>
      </c>
      <c r="Z246" s="7">
        <v>0</v>
      </c>
      <c r="AB246" s="7">
        <v>0.98571819050734066</v>
      </c>
      <c r="AC246" s="7">
        <v>0</v>
      </c>
      <c r="AD246" s="7">
        <v>1</v>
      </c>
      <c r="AF246" s="7">
        <v>0</v>
      </c>
      <c r="AG246" s="7">
        <v>1</v>
      </c>
      <c r="AI246" s="7">
        <v>0</v>
      </c>
      <c r="AJ246" s="7">
        <v>0</v>
      </c>
      <c r="AK246" s="6">
        <v>1</v>
      </c>
    </row>
    <row r="247" spans="2:37">
      <c r="B247" s="322">
        <v>44562</v>
      </c>
      <c r="D247" s="6">
        <v>0.66440349108783814</v>
      </c>
      <c r="E247" s="6">
        <v>5.295193399215891E-2</v>
      </c>
      <c r="F247" s="35"/>
      <c r="G247" s="6">
        <v>9.7895623916587973E-2</v>
      </c>
      <c r="H247" s="6">
        <v>0.18474895100341496</v>
      </c>
      <c r="I247" s="6">
        <v>1</v>
      </c>
      <c r="K247" s="6">
        <v>0</v>
      </c>
      <c r="L247" s="6">
        <v>0</v>
      </c>
      <c r="M247" s="6"/>
      <c r="N247" s="6">
        <v>1</v>
      </c>
      <c r="O247" s="6">
        <v>0</v>
      </c>
      <c r="P247" s="6">
        <v>1</v>
      </c>
      <c r="R247" s="7">
        <v>0</v>
      </c>
      <c r="S247" s="7">
        <v>0</v>
      </c>
      <c r="U247" s="7">
        <v>0</v>
      </c>
      <c r="V247" s="6">
        <v>0</v>
      </c>
      <c r="W247" s="6">
        <v>0</v>
      </c>
      <c r="Y247" s="6">
        <v>1.4288615803330658E-2</v>
      </c>
      <c r="Z247" s="7">
        <v>0</v>
      </c>
      <c r="AB247" s="7">
        <v>0.98571138419666937</v>
      </c>
      <c r="AC247" s="7">
        <v>0</v>
      </c>
      <c r="AD247" s="7">
        <v>1</v>
      </c>
      <c r="AF247" s="7">
        <v>0</v>
      </c>
      <c r="AG247" s="7">
        <v>1</v>
      </c>
      <c r="AI247" s="7">
        <v>0</v>
      </c>
      <c r="AJ247" s="7">
        <v>0</v>
      </c>
      <c r="AK247" s="6">
        <v>1</v>
      </c>
    </row>
    <row r="248" spans="2:37">
      <c r="B248" s="322">
        <v>44593</v>
      </c>
      <c r="D248" s="6">
        <v>0.65744931301510223</v>
      </c>
      <c r="E248" s="6">
        <v>5.3005914051903663E-2</v>
      </c>
      <c r="F248" s="35"/>
      <c r="G248" s="6">
        <v>9.827808300160909E-2</v>
      </c>
      <c r="H248" s="6">
        <v>0.19126668993138504</v>
      </c>
      <c r="I248" s="6">
        <v>1</v>
      </c>
      <c r="K248" s="6">
        <v>0</v>
      </c>
      <c r="L248" s="6">
        <v>0</v>
      </c>
      <c r="M248" s="6"/>
      <c r="N248" s="6">
        <v>1</v>
      </c>
      <c r="O248" s="6">
        <v>0</v>
      </c>
      <c r="P248" s="6">
        <v>1</v>
      </c>
      <c r="R248" s="7">
        <v>0</v>
      </c>
      <c r="S248" s="7">
        <v>0</v>
      </c>
      <c r="U248" s="7">
        <v>0</v>
      </c>
      <c r="V248" s="6">
        <v>0</v>
      </c>
      <c r="W248" s="6">
        <v>0</v>
      </c>
      <c r="Y248" s="6">
        <v>1.4203618300165491E-2</v>
      </c>
      <c r="Z248" s="7">
        <v>0</v>
      </c>
      <c r="AB248" s="7">
        <v>0.98579638169983452</v>
      </c>
      <c r="AC248" s="7">
        <v>0</v>
      </c>
      <c r="AD248" s="7">
        <v>1</v>
      </c>
      <c r="AF248" s="7">
        <v>0</v>
      </c>
      <c r="AG248" s="7">
        <v>1</v>
      </c>
      <c r="AI248" s="7">
        <v>0</v>
      </c>
      <c r="AJ248" s="7">
        <v>0</v>
      </c>
      <c r="AK248" s="6">
        <v>1</v>
      </c>
    </row>
    <row r="249" spans="2:37">
      <c r="B249" s="322">
        <v>44621</v>
      </c>
      <c r="D249" s="6">
        <v>0.6560822593762915</v>
      </c>
      <c r="E249" s="6">
        <v>5.416647927126652E-2</v>
      </c>
      <c r="F249" s="35"/>
      <c r="G249" s="6">
        <v>9.8426198322690547E-2</v>
      </c>
      <c r="H249" s="6">
        <v>0.19132506302975141</v>
      </c>
      <c r="I249" s="6">
        <v>0.99999999999999989</v>
      </c>
      <c r="K249" s="6">
        <v>0</v>
      </c>
      <c r="L249" s="6">
        <v>0</v>
      </c>
      <c r="M249" s="6"/>
      <c r="N249" s="6">
        <v>1</v>
      </c>
      <c r="O249" s="6">
        <v>0</v>
      </c>
      <c r="P249" s="6">
        <v>1</v>
      </c>
      <c r="R249" s="7">
        <v>0</v>
      </c>
      <c r="S249" s="7">
        <v>0</v>
      </c>
      <c r="U249" s="7">
        <v>0</v>
      </c>
      <c r="V249" s="6">
        <v>0</v>
      </c>
      <c r="W249" s="6">
        <v>0</v>
      </c>
      <c r="Y249" s="6">
        <v>1.3984676820103976E-2</v>
      </c>
      <c r="Z249" s="7">
        <v>0</v>
      </c>
      <c r="AB249" s="7">
        <v>0.98601532317989604</v>
      </c>
      <c r="AC249" s="7">
        <v>0</v>
      </c>
      <c r="AD249" s="7">
        <v>1</v>
      </c>
      <c r="AF249" s="7">
        <v>0</v>
      </c>
      <c r="AG249" s="7">
        <v>1</v>
      </c>
      <c r="AI249" s="7">
        <v>0</v>
      </c>
      <c r="AJ249" s="7">
        <v>0</v>
      </c>
      <c r="AK249" s="6">
        <v>1</v>
      </c>
    </row>
    <row r="250" spans="2:37">
      <c r="B250" s="322">
        <v>44652</v>
      </c>
      <c r="D250" s="6">
        <v>0.65135116577517671</v>
      </c>
      <c r="E250" s="6">
        <v>5.4387298471629944E-2</v>
      </c>
      <c r="F250" s="35"/>
      <c r="G250" s="6">
        <v>9.8154484826008997E-2</v>
      </c>
      <c r="H250" s="6">
        <v>0.19610705092718431</v>
      </c>
      <c r="I250" s="6">
        <v>0.99999999999999989</v>
      </c>
      <c r="K250" s="6">
        <v>0</v>
      </c>
      <c r="L250" s="6">
        <v>0</v>
      </c>
      <c r="M250" s="6"/>
      <c r="N250" s="6">
        <v>1</v>
      </c>
      <c r="O250" s="6">
        <v>0</v>
      </c>
      <c r="P250" s="6">
        <v>1</v>
      </c>
      <c r="R250" s="7">
        <v>0</v>
      </c>
      <c r="S250" s="7">
        <v>0</v>
      </c>
      <c r="U250" s="7">
        <v>0</v>
      </c>
      <c r="V250" s="6">
        <v>0</v>
      </c>
      <c r="W250" s="6">
        <v>0</v>
      </c>
      <c r="Y250" s="6">
        <v>1.3941828819715606E-2</v>
      </c>
      <c r="Z250" s="7">
        <v>0</v>
      </c>
      <c r="AB250" s="7">
        <v>0.98605817118028438</v>
      </c>
      <c r="AC250" s="7">
        <v>0</v>
      </c>
      <c r="AD250" s="7">
        <v>1</v>
      </c>
      <c r="AF250" s="7">
        <v>0</v>
      </c>
      <c r="AG250" s="7">
        <v>1</v>
      </c>
      <c r="AI250" s="7">
        <v>0</v>
      </c>
      <c r="AJ250" s="7">
        <v>0</v>
      </c>
      <c r="AK250" s="6">
        <v>1</v>
      </c>
    </row>
    <row r="251" spans="2:37">
      <c r="B251" s="322">
        <v>44682</v>
      </c>
      <c r="D251" s="6">
        <v>0.65305749162521609</v>
      </c>
      <c r="E251" s="6">
        <v>5.0086454583390456E-2</v>
      </c>
      <c r="F251" s="35"/>
      <c r="G251" s="6">
        <v>9.7363011545167896E-2</v>
      </c>
      <c r="H251" s="6">
        <v>0.1994930422462256</v>
      </c>
      <c r="I251" s="6">
        <v>1</v>
      </c>
      <c r="K251" s="6">
        <v>0</v>
      </c>
      <c r="L251" s="6">
        <v>0</v>
      </c>
      <c r="M251" s="6"/>
      <c r="N251" s="6">
        <v>1</v>
      </c>
      <c r="O251" s="6">
        <v>0</v>
      </c>
      <c r="P251" s="6">
        <v>1</v>
      </c>
      <c r="R251" s="7">
        <v>0</v>
      </c>
      <c r="S251" s="7">
        <v>0</v>
      </c>
      <c r="U251" s="7">
        <v>0</v>
      </c>
      <c r="V251" s="6">
        <v>0</v>
      </c>
      <c r="W251" s="6">
        <v>0</v>
      </c>
      <c r="Y251" s="6">
        <v>1.3950427600158159E-2</v>
      </c>
      <c r="Z251" s="7">
        <v>0</v>
      </c>
      <c r="AB251" s="7">
        <v>0.98604957239984192</v>
      </c>
      <c r="AC251" s="7">
        <v>0</v>
      </c>
      <c r="AD251" s="7">
        <v>1</v>
      </c>
      <c r="AF251" s="7">
        <v>0</v>
      </c>
      <c r="AG251" s="7">
        <v>1</v>
      </c>
      <c r="AI251" s="7">
        <v>0</v>
      </c>
      <c r="AJ251" s="7">
        <v>0</v>
      </c>
      <c r="AK251" s="6">
        <v>1</v>
      </c>
    </row>
    <row r="252" spans="2:37">
      <c r="B252" s="322">
        <v>44713</v>
      </c>
      <c r="D252" s="6">
        <v>0.64942450995533862</v>
      </c>
      <c r="E252" s="6">
        <v>5.0751941138801902E-2</v>
      </c>
      <c r="F252" s="35"/>
      <c r="G252" s="6">
        <v>9.6018709200979172E-2</v>
      </c>
      <c r="H252" s="6">
        <v>0.20380483970488025</v>
      </c>
      <c r="I252" s="6">
        <v>1</v>
      </c>
      <c r="K252" s="6">
        <v>0</v>
      </c>
      <c r="L252" s="6">
        <v>0</v>
      </c>
      <c r="M252" s="6"/>
      <c r="N252" s="6">
        <v>1</v>
      </c>
      <c r="O252" s="6">
        <v>0</v>
      </c>
      <c r="P252" s="6">
        <v>1</v>
      </c>
      <c r="R252" s="7">
        <v>0</v>
      </c>
      <c r="S252" s="7">
        <v>0</v>
      </c>
      <c r="U252" s="7">
        <v>0</v>
      </c>
      <c r="V252" s="6">
        <v>0</v>
      </c>
      <c r="W252" s="6">
        <v>0</v>
      </c>
      <c r="Y252" s="6">
        <v>1.3792143129221807E-2</v>
      </c>
      <c r="Z252" s="7">
        <v>0</v>
      </c>
      <c r="AB252" s="7">
        <v>0.98620785687077805</v>
      </c>
      <c r="AC252" s="7">
        <v>0</v>
      </c>
      <c r="AD252" s="7">
        <v>0.99999999999999989</v>
      </c>
      <c r="AF252" s="7">
        <v>0</v>
      </c>
      <c r="AG252" s="7">
        <v>1</v>
      </c>
      <c r="AI252" s="7">
        <v>0</v>
      </c>
      <c r="AJ252" s="7">
        <v>0</v>
      </c>
      <c r="AK252" s="6">
        <v>1</v>
      </c>
    </row>
    <row r="253" spans="2:37">
      <c r="B253" s="322">
        <v>44743</v>
      </c>
      <c r="D253" s="6">
        <v>0.64538315424515047</v>
      </c>
      <c r="E253" s="6">
        <v>5.0808593662186964E-2</v>
      </c>
      <c r="F253" s="35"/>
      <c r="G253" s="6">
        <v>9.4490990817208895E-2</v>
      </c>
      <c r="H253" s="6">
        <v>0.20931726127545361</v>
      </c>
      <c r="I253" s="6">
        <v>0.99999999999999989</v>
      </c>
      <c r="K253" s="6">
        <v>0</v>
      </c>
      <c r="L253" s="6">
        <v>0</v>
      </c>
      <c r="M253" s="6"/>
      <c r="N253" s="6">
        <v>1</v>
      </c>
      <c r="O253" s="6">
        <v>0</v>
      </c>
      <c r="P253" s="6">
        <v>1</v>
      </c>
      <c r="R253" s="7">
        <v>0</v>
      </c>
      <c r="S253" s="7">
        <v>0</v>
      </c>
      <c r="U253" s="7">
        <v>0</v>
      </c>
      <c r="V253" s="6">
        <v>0</v>
      </c>
      <c r="W253" s="6">
        <v>0</v>
      </c>
      <c r="Y253" s="6">
        <v>1.3694118725385635E-2</v>
      </c>
      <c r="Z253" s="7">
        <v>0</v>
      </c>
      <c r="AB253" s="7">
        <v>0.98630588127461427</v>
      </c>
      <c r="AC253" s="7">
        <v>0</v>
      </c>
      <c r="AD253" s="7">
        <v>0.99999999999999989</v>
      </c>
      <c r="AF253" s="7">
        <v>0</v>
      </c>
      <c r="AG253" s="7">
        <v>1</v>
      </c>
      <c r="AI253" s="7">
        <v>0</v>
      </c>
      <c r="AJ253" s="7">
        <v>0</v>
      </c>
      <c r="AK253" s="6">
        <v>1</v>
      </c>
    </row>
    <row r="254" spans="2:37">
      <c r="B254" s="322">
        <v>44774</v>
      </c>
      <c r="D254" s="6">
        <v>0.65595344398494482</v>
      </c>
      <c r="E254" s="6">
        <v>4.8681835527067251E-2</v>
      </c>
      <c r="F254" s="35"/>
      <c r="G254" s="6">
        <v>8.9112715999728323E-2</v>
      </c>
      <c r="H254" s="6">
        <v>0.20625200448825964</v>
      </c>
      <c r="I254" s="6">
        <v>1</v>
      </c>
      <c r="K254" s="6">
        <v>0</v>
      </c>
      <c r="L254" s="6">
        <v>0</v>
      </c>
      <c r="M254" s="6"/>
      <c r="N254" s="6">
        <v>1</v>
      </c>
      <c r="O254" s="6">
        <v>0</v>
      </c>
      <c r="P254" s="6">
        <v>1</v>
      </c>
      <c r="R254" s="7">
        <v>0</v>
      </c>
      <c r="S254" s="7">
        <v>0</v>
      </c>
      <c r="U254" s="7">
        <v>0</v>
      </c>
      <c r="V254" s="6">
        <v>0</v>
      </c>
      <c r="W254" s="6">
        <v>0</v>
      </c>
      <c r="Y254" s="6">
        <v>1.3916796696302133E-2</v>
      </c>
      <c r="Z254" s="7">
        <v>0</v>
      </c>
      <c r="AB254" s="7">
        <v>0.98608320330369792</v>
      </c>
      <c r="AC254" s="7">
        <v>0</v>
      </c>
      <c r="AD254" s="7">
        <v>1</v>
      </c>
      <c r="AF254" s="7">
        <v>0</v>
      </c>
      <c r="AG254" s="7">
        <v>1</v>
      </c>
      <c r="AI254" s="7">
        <v>0</v>
      </c>
      <c r="AJ254" s="7">
        <v>0</v>
      </c>
      <c r="AK254" s="6">
        <v>1</v>
      </c>
    </row>
    <row r="255" spans="2:37">
      <c r="B255" s="322">
        <v>44805</v>
      </c>
      <c r="D255" s="6">
        <v>0.65019050300791836</v>
      </c>
      <c r="E255" s="6">
        <v>4.8503724001831949E-2</v>
      </c>
      <c r="F255" s="35"/>
      <c r="G255" s="6">
        <v>8.7534048307084431E-2</v>
      </c>
      <c r="H255" s="6">
        <v>0.21377172468316535</v>
      </c>
      <c r="I255" s="6">
        <v>1</v>
      </c>
      <c r="K255" s="6">
        <v>0</v>
      </c>
      <c r="L255" s="6">
        <v>0</v>
      </c>
      <c r="M255" s="6"/>
      <c r="N255" s="6">
        <v>1</v>
      </c>
      <c r="O255" s="6">
        <v>0</v>
      </c>
      <c r="P255" s="6">
        <v>1</v>
      </c>
      <c r="R255" s="7">
        <v>0</v>
      </c>
      <c r="S255" s="7">
        <v>0</v>
      </c>
      <c r="U255" s="7">
        <v>0</v>
      </c>
      <c r="V255" s="6">
        <v>0</v>
      </c>
      <c r="W255" s="6">
        <v>0</v>
      </c>
      <c r="Y255" s="6">
        <v>1.3859090423868365E-2</v>
      </c>
      <c r="Z255" s="7">
        <v>0</v>
      </c>
      <c r="AB255" s="7">
        <v>0.98614090957613154</v>
      </c>
      <c r="AC255" s="7">
        <v>0</v>
      </c>
      <c r="AD255" s="7">
        <v>0.99999999999999989</v>
      </c>
      <c r="AF255" s="7">
        <v>0</v>
      </c>
      <c r="AG255" s="7">
        <v>1</v>
      </c>
      <c r="AI255" s="7">
        <v>0</v>
      </c>
      <c r="AJ255" s="7">
        <v>0</v>
      </c>
      <c r="AK255" s="6">
        <v>1</v>
      </c>
    </row>
    <row r="256" spans="2:37">
      <c r="B256" s="322">
        <v>44835</v>
      </c>
      <c r="D256" s="6">
        <v>0.65084897483677839</v>
      </c>
      <c r="E256" s="6">
        <v>4.7383810917135678E-2</v>
      </c>
      <c r="F256" s="35"/>
      <c r="G256" s="6">
        <v>8.554290144376557E-2</v>
      </c>
      <c r="H256" s="6">
        <v>0.21622431280232032</v>
      </c>
      <c r="I256" s="6">
        <v>1</v>
      </c>
      <c r="K256" s="6">
        <v>0</v>
      </c>
      <c r="L256" s="6">
        <v>0</v>
      </c>
      <c r="M256" s="6"/>
      <c r="N256" s="6">
        <v>1</v>
      </c>
      <c r="O256" s="6">
        <v>0</v>
      </c>
      <c r="P256" s="6">
        <v>1</v>
      </c>
      <c r="R256" s="7">
        <v>0</v>
      </c>
      <c r="S256" s="7">
        <v>0</v>
      </c>
      <c r="U256" s="7">
        <v>0</v>
      </c>
      <c r="V256" s="6">
        <v>0</v>
      </c>
      <c r="W256" s="6">
        <v>0</v>
      </c>
      <c r="Y256" s="6">
        <v>1.3675551405867683E-2</v>
      </c>
      <c r="Z256" s="7">
        <v>0</v>
      </c>
      <c r="AB256" s="7">
        <v>0.98632444859413237</v>
      </c>
      <c r="AC256" s="7">
        <v>0</v>
      </c>
      <c r="AD256" s="7">
        <v>1</v>
      </c>
      <c r="AF256" s="7">
        <v>0</v>
      </c>
      <c r="AG256" s="7">
        <v>1</v>
      </c>
      <c r="AI256" s="7">
        <v>0</v>
      </c>
      <c r="AJ256" s="7">
        <v>0</v>
      </c>
      <c r="AK256" s="6">
        <v>1</v>
      </c>
    </row>
    <row r="257" spans="2:37">
      <c r="B257" s="322">
        <v>44866</v>
      </c>
      <c r="D257" s="6">
        <v>0.64662814176460759</v>
      </c>
      <c r="E257" s="6">
        <v>4.4123767174566286E-2</v>
      </c>
      <c r="F257" s="35"/>
      <c r="G257" s="6">
        <v>8.7495756108753375E-2</v>
      </c>
      <c r="H257" s="6">
        <v>0.22175233495207267</v>
      </c>
      <c r="I257" s="6">
        <v>0.99999999999999989</v>
      </c>
      <c r="J257" s="60"/>
      <c r="K257" s="6">
        <v>0</v>
      </c>
      <c r="L257" s="6">
        <v>0</v>
      </c>
      <c r="M257" s="6"/>
      <c r="N257" s="6">
        <v>1</v>
      </c>
      <c r="O257" s="6">
        <v>0</v>
      </c>
      <c r="P257" s="6">
        <v>1</v>
      </c>
      <c r="Q257" s="60"/>
      <c r="R257" s="7">
        <v>0</v>
      </c>
      <c r="S257" s="7">
        <v>0</v>
      </c>
      <c r="T257" s="60"/>
      <c r="U257" s="7">
        <v>0</v>
      </c>
      <c r="V257" s="6">
        <v>0</v>
      </c>
      <c r="W257" s="6">
        <v>0</v>
      </c>
      <c r="X257" s="60"/>
      <c r="Y257" s="6">
        <v>1.357154634520865E-2</v>
      </c>
      <c r="Z257" s="7">
        <v>0</v>
      </c>
      <c r="AA257" s="60"/>
      <c r="AB257" s="7">
        <v>0.98642845365479137</v>
      </c>
      <c r="AC257" s="7">
        <v>0</v>
      </c>
      <c r="AD257" s="7">
        <v>1</v>
      </c>
      <c r="AE257" s="60"/>
      <c r="AF257" s="7">
        <v>0</v>
      </c>
      <c r="AG257" s="7">
        <v>1</v>
      </c>
      <c r="AH257" s="60"/>
      <c r="AI257" s="7">
        <v>0</v>
      </c>
      <c r="AJ257" s="7">
        <v>0</v>
      </c>
      <c r="AK257" s="6">
        <v>1</v>
      </c>
    </row>
    <row r="258" spans="2:37">
      <c r="B258" s="322">
        <v>44896</v>
      </c>
      <c r="D258" s="6">
        <v>0.64375665080770927</v>
      </c>
      <c r="E258" s="6">
        <v>4.4580393227015111E-2</v>
      </c>
      <c r="F258" s="35"/>
      <c r="G258" s="6">
        <v>8.7137763254998432E-2</v>
      </c>
      <c r="H258" s="6">
        <v>0.22452519271027721</v>
      </c>
      <c r="I258" s="6">
        <v>1</v>
      </c>
      <c r="J258" s="60"/>
      <c r="K258" s="6">
        <v>0</v>
      </c>
      <c r="L258" s="6">
        <v>0</v>
      </c>
      <c r="M258" s="6"/>
      <c r="N258" s="6">
        <v>1</v>
      </c>
      <c r="O258" s="6">
        <v>0</v>
      </c>
      <c r="P258" s="6">
        <v>1</v>
      </c>
      <c r="Q258" s="60"/>
      <c r="R258" s="7">
        <v>0</v>
      </c>
      <c r="S258" s="7">
        <v>0</v>
      </c>
      <c r="T258" s="60"/>
      <c r="U258" s="7">
        <v>0</v>
      </c>
      <c r="V258" s="6">
        <v>0</v>
      </c>
      <c r="W258" s="6">
        <v>0</v>
      </c>
      <c r="X258" s="60"/>
      <c r="Y258" s="6">
        <v>1.3187319590356196E-2</v>
      </c>
      <c r="Z258" s="7">
        <v>0</v>
      </c>
      <c r="AA258" s="60"/>
      <c r="AB258" s="7">
        <v>0.98681268040964376</v>
      </c>
      <c r="AC258" s="7">
        <v>0</v>
      </c>
      <c r="AD258" s="7">
        <v>1</v>
      </c>
      <c r="AE258" s="60"/>
      <c r="AF258" s="7">
        <v>0</v>
      </c>
      <c r="AG258" s="7">
        <v>1</v>
      </c>
      <c r="AH258" s="60"/>
      <c r="AI258" s="7">
        <v>0</v>
      </c>
      <c r="AJ258" s="7">
        <v>0</v>
      </c>
      <c r="AK258" s="6">
        <v>1</v>
      </c>
    </row>
    <row r="259" spans="2:37">
      <c r="B259" s="322">
        <v>44927</v>
      </c>
      <c r="D259" s="6">
        <v>0.64196598526547388</v>
      </c>
      <c r="E259" s="6">
        <v>4.4710398465462202E-2</v>
      </c>
      <c r="F259" s="35"/>
      <c r="G259" s="6">
        <v>8.7084906452052968E-2</v>
      </c>
      <c r="H259" s="6">
        <v>0.22623870981701086</v>
      </c>
      <c r="I259" s="6">
        <v>1</v>
      </c>
      <c r="J259" s="60"/>
      <c r="K259" s="6">
        <v>0</v>
      </c>
      <c r="L259" s="6">
        <v>0</v>
      </c>
      <c r="M259" s="6"/>
      <c r="N259" s="6">
        <v>1</v>
      </c>
      <c r="O259" s="6">
        <v>0</v>
      </c>
      <c r="P259" s="6">
        <v>1</v>
      </c>
      <c r="Q259" s="60"/>
      <c r="R259" s="7">
        <v>0</v>
      </c>
      <c r="S259" s="7">
        <v>0</v>
      </c>
      <c r="T259" s="60"/>
      <c r="U259" s="7">
        <v>0</v>
      </c>
      <c r="V259" s="6">
        <v>0</v>
      </c>
      <c r="W259" s="6">
        <v>0</v>
      </c>
      <c r="X259" s="60"/>
      <c r="Y259" s="6">
        <v>1.296735048546724E-2</v>
      </c>
      <c r="Z259" s="7">
        <v>0</v>
      </c>
      <c r="AA259" s="60"/>
      <c r="AB259" s="7">
        <v>0.98703264951453284</v>
      </c>
      <c r="AC259" s="7">
        <v>0</v>
      </c>
      <c r="AD259" s="7">
        <v>1</v>
      </c>
      <c r="AE259" s="60"/>
      <c r="AF259" s="7">
        <v>0</v>
      </c>
      <c r="AG259" s="7">
        <v>1</v>
      </c>
      <c r="AH259" s="60"/>
      <c r="AI259" s="7">
        <v>0</v>
      </c>
      <c r="AJ259" s="7">
        <v>0</v>
      </c>
      <c r="AK259" s="6">
        <v>1</v>
      </c>
    </row>
    <row r="260" spans="2:37">
      <c r="B260" s="322">
        <v>44958</v>
      </c>
      <c r="D260" s="6">
        <v>0.63858389487824108</v>
      </c>
      <c r="E260" s="6">
        <v>4.4814710928457326E-2</v>
      </c>
      <c r="F260" s="35"/>
      <c r="G260" s="6">
        <v>8.7135656960036556E-2</v>
      </c>
      <c r="H260" s="6">
        <v>0.22946573723326488</v>
      </c>
      <c r="I260" s="6">
        <v>0.99999999999999989</v>
      </c>
      <c r="J260" s="60"/>
      <c r="K260" s="6">
        <v>0</v>
      </c>
      <c r="L260" s="6">
        <v>0</v>
      </c>
      <c r="M260" s="6"/>
      <c r="N260" s="6">
        <v>1</v>
      </c>
      <c r="O260" s="6">
        <v>0</v>
      </c>
      <c r="P260" s="6">
        <v>1</v>
      </c>
      <c r="Q260" s="60"/>
      <c r="R260" s="7">
        <v>0</v>
      </c>
      <c r="S260" s="7">
        <v>0</v>
      </c>
      <c r="T260" s="60"/>
      <c r="U260" s="7">
        <v>0</v>
      </c>
      <c r="V260" s="6">
        <v>0</v>
      </c>
      <c r="W260" s="6">
        <v>0</v>
      </c>
      <c r="X260" s="60"/>
      <c r="Y260" s="6">
        <v>1.2612220580861163E-2</v>
      </c>
      <c r="Z260" s="7">
        <v>0</v>
      </c>
      <c r="AA260" s="60"/>
      <c r="AB260" s="7">
        <v>0.98738777941913891</v>
      </c>
      <c r="AC260" s="7">
        <v>0</v>
      </c>
      <c r="AD260" s="7">
        <v>1</v>
      </c>
      <c r="AE260" s="60"/>
      <c r="AF260" s="7">
        <v>0</v>
      </c>
      <c r="AG260" s="7">
        <v>1</v>
      </c>
      <c r="AH260" s="60"/>
      <c r="AI260" s="7">
        <v>0</v>
      </c>
      <c r="AJ260" s="7">
        <v>0</v>
      </c>
      <c r="AK260" s="6">
        <v>1</v>
      </c>
    </row>
    <row r="261" spans="2:37">
      <c r="B261" s="322">
        <v>44986</v>
      </c>
      <c r="D261" s="6">
        <v>0.63368158162448895</v>
      </c>
      <c r="E261" s="6">
        <v>4.4739283808643338E-2</v>
      </c>
      <c r="F261" s="35"/>
      <c r="G261" s="6">
        <v>8.7628714190335244E-2</v>
      </c>
      <c r="H261" s="6">
        <v>0.23395042037653233</v>
      </c>
      <c r="I261" s="6">
        <v>0.99999999999999989</v>
      </c>
      <c r="J261" s="60"/>
      <c r="K261" s="6">
        <v>0</v>
      </c>
      <c r="L261" s="6">
        <v>0</v>
      </c>
      <c r="M261" s="6"/>
      <c r="N261" s="6">
        <v>1</v>
      </c>
      <c r="O261" s="6">
        <v>0</v>
      </c>
      <c r="P261" s="6">
        <v>1</v>
      </c>
      <c r="Q261" s="60"/>
      <c r="R261" s="7">
        <v>0</v>
      </c>
      <c r="S261" s="7">
        <v>0</v>
      </c>
      <c r="T261" s="60"/>
      <c r="U261" s="7">
        <v>0</v>
      </c>
      <c r="V261" s="6">
        <v>0</v>
      </c>
      <c r="W261" s="6">
        <v>0</v>
      </c>
      <c r="X261" s="60"/>
      <c r="Y261" s="6">
        <v>1.2274920831571853E-2</v>
      </c>
      <c r="Z261" s="7">
        <v>0</v>
      </c>
      <c r="AA261" s="60"/>
      <c r="AB261" s="7">
        <v>0.98772507916842822</v>
      </c>
      <c r="AC261" s="7">
        <v>0</v>
      </c>
      <c r="AD261" s="7">
        <v>1</v>
      </c>
      <c r="AE261" s="60"/>
      <c r="AF261" s="7">
        <v>0</v>
      </c>
      <c r="AG261" s="7">
        <v>1</v>
      </c>
      <c r="AH261" s="60"/>
      <c r="AI261" s="7">
        <v>0</v>
      </c>
      <c r="AJ261" s="7">
        <v>0</v>
      </c>
      <c r="AK261" s="6">
        <v>1</v>
      </c>
    </row>
    <row r="262" spans="2:37">
      <c r="B262" s="322">
        <v>45017</v>
      </c>
      <c r="D262" s="6">
        <v>0.62873568868403418</v>
      </c>
      <c r="E262" s="6">
        <v>3.9966097650988255E-2</v>
      </c>
      <c r="F262" s="35"/>
      <c r="G262" s="6">
        <v>9.3888812725749116E-2</v>
      </c>
      <c r="H262" s="6">
        <v>0.23740940093922838</v>
      </c>
      <c r="I262" s="6">
        <v>0.99999999999999989</v>
      </c>
      <c r="J262" s="60"/>
      <c r="K262" s="6">
        <v>0</v>
      </c>
      <c r="L262" s="6">
        <v>0</v>
      </c>
      <c r="M262" s="6"/>
      <c r="N262" s="6">
        <v>1</v>
      </c>
      <c r="O262" s="6">
        <v>0</v>
      </c>
      <c r="P262" s="6">
        <v>1</v>
      </c>
      <c r="Q262" s="60"/>
      <c r="R262" s="7">
        <v>0</v>
      </c>
      <c r="S262" s="7">
        <v>0</v>
      </c>
      <c r="T262" s="60"/>
      <c r="U262" s="7">
        <v>0</v>
      </c>
      <c r="V262" s="6">
        <v>0</v>
      </c>
      <c r="W262" s="6">
        <v>0</v>
      </c>
      <c r="X262" s="60"/>
      <c r="Y262" s="6">
        <v>1.2108607278185668E-2</v>
      </c>
      <c r="Z262" s="7">
        <v>0</v>
      </c>
      <c r="AA262" s="60"/>
      <c r="AB262" s="7">
        <v>0.98789139272181437</v>
      </c>
      <c r="AC262" s="7">
        <v>0</v>
      </c>
      <c r="AD262" s="7">
        <v>1</v>
      </c>
      <c r="AE262" s="60"/>
      <c r="AF262" s="7">
        <v>0</v>
      </c>
      <c r="AG262" s="7">
        <v>1</v>
      </c>
      <c r="AH262" s="60"/>
      <c r="AI262" s="7">
        <v>0</v>
      </c>
      <c r="AJ262" s="7">
        <v>0</v>
      </c>
      <c r="AK262" s="6">
        <v>1</v>
      </c>
    </row>
    <row r="263" spans="2:37">
      <c r="B263" s="322">
        <v>45047</v>
      </c>
      <c r="D263" s="6">
        <v>0.62379993211442308</v>
      </c>
      <c r="E263" s="6">
        <v>3.9952605748215887E-2</v>
      </c>
      <c r="F263" s="35"/>
      <c r="G263" s="6">
        <v>9.8227687151777279E-2</v>
      </c>
      <c r="H263" s="6">
        <v>0.23801977498558369</v>
      </c>
      <c r="I263" s="6">
        <v>1</v>
      </c>
      <c r="J263" s="60"/>
      <c r="K263" s="6">
        <v>0</v>
      </c>
      <c r="L263" s="6">
        <v>0</v>
      </c>
      <c r="M263" s="6"/>
      <c r="N263" s="6">
        <v>1</v>
      </c>
      <c r="O263" s="6">
        <v>0</v>
      </c>
      <c r="P263" s="6">
        <v>1</v>
      </c>
      <c r="Q263" s="60"/>
      <c r="R263" s="7">
        <v>0</v>
      </c>
      <c r="S263" s="7">
        <v>0</v>
      </c>
      <c r="T263" s="60"/>
      <c r="U263" s="7">
        <v>0</v>
      </c>
      <c r="V263" s="6">
        <v>0</v>
      </c>
      <c r="W263" s="6">
        <v>0</v>
      </c>
      <c r="X263" s="60"/>
      <c r="Y263" s="6">
        <v>1.2049065982961045E-2</v>
      </c>
      <c r="Z263" s="7">
        <v>0</v>
      </c>
      <c r="AA263" s="60"/>
      <c r="AB263" s="7">
        <v>0.98795093401703904</v>
      </c>
      <c r="AC263" s="7">
        <v>0</v>
      </c>
      <c r="AD263" s="7">
        <v>1</v>
      </c>
      <c r="AE263" s="60"/>
      <c r="AF263" s="7">
        <v>0</v>
      </c>
      <c r="AG263" s="7">
        <v>1</v>
      </c>
      <c r="AH263" s="60"/>
      <c r="AI263" s="7">
        <v>0</v>
      </c>
      <c r="AJ263" s="7">
        <v>0</v>
      </c>
      <c r="AK263" s="6">
        <v>1</v>
      </c>
    </row>
    <row r="264" spans="2:37">
      <c r="B264" s="322">
        <v>45078</v>
      </c>
      <c r="D264" s="6">
        <v>0.61728403228891437</v>
      </c>
      <c r="E264" s="6">
        <v>4.0000715818747014E-2</v>
      </c>
      <c r="F264" s="35"/>
      <c r="G264" s="6">
        <v>0.10022960482991934</v>
      </c>
      <c r="H264" s="6">
        <v>0.24248564706241929</v>
      </c>
      <c r="I264" s="6">
        <v>1</v>
      </c>
      <c r="J264" s="60"/>
      <c r="K264" s="6">
        <v>0</v>
      </c>
      <c r="L264" s="6">
        <v>0</v>
      </c>
      <c r="M264" s="6"/>
      <c r="N264" s="6">
        <v>1</v>
      </c>
      <c r="O264" s="6">
        <v>0</v>
      </c>
      <c r="P264" s="6">
        <v>1</v>
      </c>
      <c r="Q264" s="60"/>
      <c r="R264" s="7">
        <v>0</v>
      </c>
      <c r="S264" s="7">
        <v>0</v>
      </c>
      <c r="T264" s="60"/>
      <c r="U264" s="7">
        <v>0</v>
      </c>
      <c r="V264" s="6">
        <v>0</v>
      </c>
      <c r="W264" s="6">
        <v>0</v>
      </c>
      <c r="X264" s="60"/>
      <c r="Y264" s="49">
        <v>1.1535153963958418E-2</v>
      </c>
      <c r="Z264" s="7">
        <v>0</v>
      </c>
      <c r="AA264" s="60"/>
      <c r="AB264" s="7">
        <v>0.98846484603604157</v>
      </c>
      <c r="AC264" s="7">
        <v>0</v>
      </c>
      <c r="AD264" s="7">
        <v>1</v>
      </c>
      <c r="AE264" s="60"/>
      <c r="AF264" s="7">
        <v>0</v>
      </c>
      <c r="AG264" s="7">
        <v>1</v>
      </c>
      <c r="AH264" s="60"/>
      <c r="AI264" s="7">
        <v>0</v>
      </c>
      <c r="AJ264" s="7">
        <v>0</v>
      </c>
      <c r="AK264" s="6">
        <v>1</v>
      </c>
    </row>
    <row r="265" spans="2:37">
      <c r="B265" s="322">
        <v>45108</v>
      </c>
      <c r="D265" s="6">
        <v>0.6116827511958981</v>
      </c>
      <c r="E265" s="6">
        <v>3.9859696736175051E-2</v>
      </c>
      <c r="F265" s="35"/>
      <c r="G265" s="6">
        <v>0.10225590689942196</v>
      </c>
      <c r="H265" s="6">
        <v>0.24620164516850482</v>
      </c>
      <c r="I265" s="6">
        <v>1</v>
      </c>
      <c r="J265" s="60"/>
      <c r="K265" s="6">
        <v>0</v>
      </c>
      <c r="L265" s="6">
        <v>0</v>
      </c>
      <c r="M265" s="6"/>
      <c r="N265" s="6">
        <v>1</v>
      </c>
      <c r="O265" s="6">
        <v>0</v>
      </c>
      <c r="P265" s="6">
        <v>1</v>
      </c>
      <c r="Q265" s="60"/>
      <c r="R265" s="7">
        <v>0</v>
      </c>
      <c r="S265" s="7">
        <v>0</v>
      </c>
      <c r="T265" s="60"/>
      <c r="U265" s="7">
        <v>0</v>
      </c>
      <c r="V265" s="6">
        <v>0</v>
      </c>
      <c r="W265" s="6">
        <v>0</v>
      </c>
      <c r="X265" s="60"/>
      <c r="Y265" s="49">
        <v>1.1437276604487937E-2</v>
      </c>
      <c r="Z265" s="7">
        <v>0</v>
      </c>
      <c r="AA265" s="60"/>
      <c r="AB265" s="7">
        <v>0.98856272339551199</v>
      </c>
      <c r="AC265" s="7">
        <v>0</v>
      </c>
      <c r="AD265" s="7">
        <v>0.99999999999999989</v>
      </c>
      <c r="AE265" s="60"/>
      <c r="AF265" s="7">
        <v>0</v>
      </c>
      <c r="AG265" s="7">
        <v>1</v>
      </c>
      <c r="AH265" s="60"/>
      <c r="AI265" s="7">
        <v>0</v>
      </c>
      <c r="AJ265" s="7">
        <v>0</v>
      </c>
      <c r="AK265" s="6">
        <v>1</v>
      </c>
    </row>
    <row r="266" spans="2:37">
      <c r="B266" s="322">
        <v>45139</v>
      </c>
      <c r="D266" s="6">
        <v>0.59663680877614511</v>
      </c>
      <c r="E266" s="6">
        <v>4.0365549221336353E-2</v>
      </c>
      <c r="F266" s="35"/>
      <c r="G266" s="6">
        <v>0.10861103009833624</v>
      </c>
      <c r="H266" s="6">
        <v>0.25438661190418238</v>
      </c>
      <c r="I266" s="6">
        <v>1.0000000000000002</v>
      </c>
      <c r="J266" s="60"/>
      <c r="K266" s="6">
        <v>0</v>
      </c>
      <c r="L266" s="6">
        <v>0</v>
      </c>
      <c r="M266" s="6"/>
      <c r="N266" s="6">
        <v>1</v>
      </c>
      <c r="O266" s="6">
        <v>0</v>
      </c>
      <c r="P266" s="6">
        <v>1</v>
      </c>
      <c r="Q266" s="60"/>
      <c r="R266" s="7">
        <v>0</v>
      </c>
      <c r="S266" s="7">
        <v>0</v>
      </c>
      <c r="T266" s="60"/>
      <c r="U266" s="7">
        <v>0</v>
      </c>
      <c r="V266" s="6">
        <v>0</v>
      </c>
      <c r="W266" s="6">
        <v>0</v>
      </c>
      <c r="X266" s="60"/>
      <c r="Y266" s="49">
        <v>1.0473000734062177E-2</v>
      </c>
      <c r="Z266" s="7">
        <v>0</v>
      </c>
      <c r="AA266" s="60"/>
      <c r="AB266" s="7">
        <v>0.98952699926593768</v>
      </c>
      <c r="AC266" s="7">
        <v>0</v>
      </c>
      <c r="AD266" s="7">
        <v>0.99999999999999989</v>
      </c>
      <c r="AE266" s="60"/>
      <c r="AF266" s="7">
        <v>0</v>
      </c>
      <c r="AG266" s="7">
        <v>1</v>
      </c>
      <c r="AH266" s="60"/>
      <c r="AI266" s="7">
        <v>0</v>
      </c>
      <c r="AJ266" s="7">
        <v>0</v>
      </c>
      <c r="AK266" s="6">
        <v>1</v>
      </c>
    </row>
    <row r="267" spans="2:37">
      <c r="B267" s="322">
        <v>45170</v>
      </c>
      <c r="D267" s="6">
        <v>0.59162396751415947</v>
      </c>
      <c r="E267" s="6">
        <v>4.0283303523601141E-2</v>
      </c>
      <c r="F267" s="35"/>
      <c r="G267" s="6">
        <v>0.11068553668041789</v>
      </c>
      <c r="H267" s="6">
        <v>0.25740719228182152</v>
      </c>
      <c r="I267" s="6">
        <v>1</v>
      </c>
      <c r="J267" s="60"/>
      <c r="K267" s="6">
        <v>0</v>
      </c>
      <c r="L267" s="6">
        <v>0</v>
      </c>
      <c r="M267" s="6"/>
      <c r="N267" s="6">
        <v>1</v>
      </c>
      <c r="O267" s="6">
        <v>0</v>
      </c>
      <c r="P267" s="6">
        <v>1</v>
      </c>
      <c r="Q267" s="60"/>
      <c r="R267" s="7">
        <v>0</v>
      </c>
      <c r="S267" s="7">
        <v>0</v>
      </c>
      <c r="T267" s="60"/>
      <c r="U267" s="7">
        <v>0</v>
      </c>
      <c r="V267" s="6">
        <v>0</v>
      </c>
      <c r="W267" s="6">
        <v>0</v>
      </c>
      <c r="X267" s="60"/>
      <c r="Y267" s="49">
        <v>1.0205279702472181E-2</v>
      </c>
      <c r="Z267" s="7">
        <v>0</v>
      </c>
      <c r="AA267" s="60"/>
      <c r="AB267" s="7">
        <v>0.9897947202975278</v>
      </c>
      <c r="AC267" s="7">
        <v>0</v>
      </c>
      <c r="AD267" s="7">
        <v>1</v>
      </c>
      <c r="AE267" s="60"/>
      <c r="AF267" s="7">
        <v>0</v>
      </c>
      <c r="AG267" s="7">
        <v>1</v>
      </c>
      <c r="AH267" s="60"/>
      <c r="AI267" s="7">
        <v>0</v>
      </c>
      <c r="AJ267" s="7">
        <v>0</v>
      </c>
      <c r="AK267" s="6">
        <v>1</v>
      </c>
    </row>
    <row r="268" spans="2:37">
      <c r="B268" s="322">
        <v>45200</v>
      </c>
      <c r="D268" s="6">
        <v>0.58725488792080394</v>
      </c>
      <c r="E268" s="6">
        <v>3.6452329043088413E-2</v>
      </c>
      <c r="F268" s="35"/>
      <c r="G268" s="6">
        <v>0.11267364903843452</v>
      </c>
      <c r="H268" s="6">
        <v>0.26361913399767328</v>
      </c>
      <c r="I268" s="6">
        <v>1</v>
      </c>
      <c r="J268" s="60"/>
      <c r="K268" s="6">
        <v>0</v>
      </c>
      <c r="L268" s="6">
        <v>0</v>
      </c>
      <c r="M268" s="6"/>
      <c r="N268" s="6">
        <v>1</v>
      </c>
      <c r="O268" s="6">
        <v>0</v>
      </c>
      <c r="P268" s="6">
        <v>1</v>
      </c>
      <c r="Q268" s="60"/>
      <c r="R268" s="7">
        <v>0</v>
      </c>
      <c r="S268" s="7">
        <v>0</v>
      </c>
      <c r="T268" s="60"/>
      <c r="U268" s="7">
        <v>0</v>
      </c>
      <c r="V268" s="6">
        <v>0</v>
      </c>
      <c r="W268" s="6">
        <v>0</v>
      </c>
      <c r="X268" s="60"/>
      <c r="Y268" s="49">
        <v>9.8757587741211145E-3</v>
      </c>
      <c r="Z268" s="7">
        <v>0</v>
      </c>
      <c r="AA268" s="60"/>
      <c r="AB268" s="7">
        <v>0.99012424122587894</v>
      </c>
      <c r="AC268" s="7">
        <v>0</v>
      </c>
      <c r="AD268" s="7">
        <v>1</v>
      </c>
      <c r="AE268" s="60"/>
      <c r="AF268" s="7">
        <v>0</v>
      </c>
      <c r="AG268" s="7">
        <v>1</v>
      </c>
      <c r="AH268" s="60"/>
      <c r="AI268" s="7">
        <v>0</v>
      </c>
      <c r="AJ268" s="7">
        <v>0</v>
      </c>
      <c r="AK268" s="6">
        <v>1</v>
      </c>
    </row>
    <row r="269" spans="2:37">
      <c r="B269" s="322">
        <v>45231</v>
      </c>
      <c r="D269" s="6">
        <v>0.58477221382537092</v>
      </c>
      <c r="E269" s="6">
        <v>3.6297851522773983E-2</v>
      </c>
      <c r="F269" s="35"/>
      <c r="G269" s="6">
        <v>0.10936727532961664</v>
      </c>
      <c r="H269" s="6">
        <v>0.26956265932223844</v>
      </c>
      <c r="I269" s="6">
        <v>1</v>
      </c>
      <c r="J269" s="60"/>
      <c r="K269" s="6">
        <v>0</v>
      </c>
      <c r="L269" s="6">
        <v>0</v>
      </c>
      <c r="M269" s="6"/>
      <c r="N269" s="6">
        <v>1</v>
      </c>
      <c r="O269" s="6">
        <v>0</v>
      </c>
      <c r="P269" s="6">
        <v>1</v>
      </c>
      <c r="Q269" s="60"/>
      <c r="R269" s="7">
        <v>0</v>
      </c>
      <c r="S269" s="7">
        <v>0</v>
      </c>
      <c r="T269" s="60"/>
      <c r="U269" s="7">
        <v>0</v>
      </c>
      <c r="V269" s="6">
        <v>0</v>
      </c>
      <c r="W269" s="6">
        <v>0</v>
      </c>
      <c r="X269" s="60"/>
      <c r="Y269" s="6">
        <v>9.6866314744267507E-3</v>
      </c>
      <c r="Z269" s="7">
        <v>0</v>
      </c>
      <c r="AA269" s="60"/>
      <c r="AB269" s="7">
        <v>0.99031336852557317</v>
      </c>
      <c r="AC269" s="7">
        <v>0</v>
      </c>
      <c r="AD269" s="7">
        <v>0.99999999999999989</v>
      </c>
      <c r="AE269" s="60"/>
      <c r="AF269" s="7">
        <v>0</v>
      </c>
      <c r="AG269" s="7">
        <v>1</v>
      </c>
      <c r="AH269" s="60"/>
      <c r="AI269" s="7">
        <v>0</v>
      </c>
      <c r="AJ269" s="7">
        <v>0</v>
      </c>
      <c r="AK269" s="6">
        <v>1</v>
      </c>
    </row>
    <row r="270" spans="2:37">
      <c r="B270" s="322">
        <v>45261</v>
      </c>
      <c r="D270" s="6">
        <v>0.58632968580091871</v>
      </c>
      <c r="E270" s="6">
        <v>3.641147992221247E-2</v>
      </c>
      <c r="G270" s="6">
        <v>0.10803112833742323</v>
      </c>
      <c r="H270" s="6">
        <v>0.26922770593944567</v>
      </c>
      <c r="I270" s="6">
        <v>1</v>
      </c>
      <c r="K270" s="6">
        <v>0</v>
      </c>
      <c r="L270" s="6">
        <v>0</v>
      </c>
      <c r="M270" s="6"/>
      <c r="N270" s="6">
        <v>1</v>
      </c>
      <c r="O270" s="6">
        <v>0</v>
      </c>
      <c r="P270" s="6">
        <v>1</v>
      </c>
      <c r="R270" s="7">
        <v>0</v>
      </c>
      <c r="S270" s="7">
        <v>0</v>
      </c>
      <c r="U270" s="7">
        <v>0</v>
      </c>
      <c r="V270" s="6">
        <v>0</v>
      </c>
      <c r="W270" s="6">
        <v>0</v>
      </c>
      <c r="Y270" s="6">
        <v>9.6157985398761334E-3</v>
      </c>
      <c r="Z270" s="7">
        <v>0</v>
      </c>
      <c r="AB270" s="7">
        <v>0.99038420146012385</v>
      </c>
      <c r="AC270" s="7">
        <v>0</v>
      </c>
      <c r="AD270" s="7">
        <v>1</v>
      </c>
      <c r="AE270" s="6"/>
      <c r="AF270" s="7">
        <v>0</v>
      </c>
      <c r="AG270" s="7">
        <v>1</v>
      </c>
      <c r="AI270" s="7">
        <v>0</v>
      </c>
      <c r="AJ270" s="7">
        <v>0</v>
      </c>
      <c r="AK270" s="6">
        <v>1</v>
      </c>
    </row>
    <row r="271" spans="2:37">
      <c r="B271" s="322">
        <v>45292</v>
      </c>
      <c r="D271" s="6">
        <v>0.58498896726705751</v>
      </c>
      <c r="E271" s="6">
        <v>3.7177449107829538E-2</v>
      </c>
      <c r="G271" s="6">
        <v>0.1099163234616876</v>
      </c>
      <c r="H271" s="6">
        <v>0.26791726016342543</v>
      </c>
      <c r="I271" s="6">
        <v>1</v>
      </c>
      <c r="K271" s="6">
        <v>0</v>
      </c>
      <c r="L271" s="6">
        <v>0</v>
      </c>
      <c r="M271" s="6"/>
      <c r="N271" s="6">
        <v>1</v>
      </c>
      <c r="O271" s="6">
        <v>0</v>
      </c>
      <c r="P271" s="6">
        <v>1</v>
      </c>
      <c r="R271" s="7">
        <v>0</v>
      </c>
      <c r="S271" s="7">
        <v>0</v>
      </c>
      <c r="U271" s="7">
        <v>0</v>
      </c>
      <c r="V271" s="6">
        <v>0</v>
      </c>
      <c r="W271" s="6">
        <v>0</v>
      </c>
      <c r="Y271" s="6">
        <v>9.5573358661274564E-3</v>
      </c>
      <c r="Z271" s="7">
        <v>0</v>
      </c>
      <c r="AB271" s="7">
        <v>0.9904426641338725</v>
      </c>
      <c r="AC271" s="7">
        <v>0</v>
      </c>
      <c r="AD271" s="7">
        <v>1</v>
      </c>
      <c r="AE271" s="6"/>
      <c r="AF271" s="7">
        <v>0</v>
      </c>
      <c r="AG271" s="7">
        <v>1</v>
      </c>
      <c r="AI271" s="7">
        <v>0</v>
      </c>
      <c r="AJ271" s="7">
        <v>0</v>
      </c>
      <c r="AK271" s="6">
        <v>1</v>
      </c>
    </row>
    <row r="272" spans="2:37">
      <c r="B272" s="322">
        <v>45323</v>
      </c>
      <c r="D272" s="6">
        <v>0.58956422092074257</v>
      </c>
      <c r="E272" s="6">
        <v>3.6328905553549354E-2</v>
      </c>
      <c r="G272" s="6">
        <v>0.10972068586291611</v>
      </c>
      <c r="H272" s="6">
        <v>0.26438618766279193</v>
      </c>
      <c r="I272" s="6">
        <v>1</v>
      </c>
      <c r="K272" s="6">
        <v>0</v>
      </c>
      <c r="L272" s="6">
        <v>0</v>
      </c>
      <c r="M272" s="6"/>
      <c r="N272" s="6">
        <v>1</v>
      </c>
      <c r="O272" s="6">
        <v>0</v>
      </c>
      <c r="P272" s="6">
        <v>1</v>
      </c>
      <c r="R272" s="7">
        <v>0</v>
      </c>
      <c r="S272" s="7">
        <v>0</v>
      </c>
      <c r="U272" s="7">
        <v>0</v>
      </c>
      <c r="V272" s="6">
        <v>0</v>
      </c>
      <c r="W272" s="6">
        <v>0</v>
      </c>
      <c r="Y272" s="6">
        <v>9.2922238285235229E-3</v>
      </c>
      <c r="Z272" s="7">
        <v>0</v>
      </c>
      <c r="AB272" s="7">
        <v>0.99070777617147643</v>
      </c>
      <c r="AC272" s="7">
        <v>0</v>
      </c>
      <c r="AD272" s="7">
        <v>1</v>
      </c>
      <c r="AE272" s="6"/>
      <c r="AF272" s="7">
        <v>0</v>
      </c>
      <c r="AG272" s="7">
        <v>1</v>
      </c>
      <c r="AI272" s="7">
        <v>0</v>
      </c>
      <c r="AJ272" s="7">
        <v>0</v>
      </c>
      <c r="AK272" s="6">
        <v>1</v>
      </c>
    </row>
    <row r="273" spans="2:37">
      <c r="B273" s="322">
        <v>45352</v>
      </c>
      <c r="D273" s="6">
        <v>0.60900056511217771</v>
      </c>
      <c r="E273" s="6">
        <v>3.3832097328227589E-2</v>
      </c>
      <c r="G273" s="6">
        <v>0.10368474379773843</v>
      </c>
      <c r="H273" s="6">
        <v>0.25348259376185611</v>
      </c>
      <c r="I273" s="6">
        <v>0.99999999999999978</v>
      </c>
      <c r="K273" s="6">
        <v>0</v>
      </c>
      <c r="L273" s="6">
        <v>0</v>
      </c>
      <c r="M273" s="6"/>
      <c r="N273" s="6">
        <v>1</v>
      </c>
      <c r="O273" s="6">
        <v>0</v>
      </c>
      <c r="P273" s="6">
        <v>1</v>
      </c>
      <c r="R273" s="7">
        <v>0</v>
      </c>
      <c r="S273" s="7">
        <v>0</v>
      </c>
      <c r="U273" s="7">
        <v>0</v>
      </c>
      <c r="V273" s="6">
        <v>0</v>
      </c>
      <c r="W273" s="6">
        <v>0</v>
      </c>
      <c r="Y273" s="6">
        <v>9.1665101882767303E-3</v>
      </c>
      <c r="Z273" s="7">
        <v>0</v>
      </c>
      <c r="AB273" s="7">
        <v>0.99083348981172326</v>
      </c>
      <c r="AC273" s="7">
        <v>0</v>
      </c>
      <c r="AD273" s="7">
        <v>1</v>
      </c>
      <c r="AE273" s="6"/>
      <c r="AF273" s="7">
        <v>0</v>
      </c>
      <c r="AG273" s="7">
        <v>1</v>
      </c>
      <c r="AI273" s="7">
        <v>0</v>
      </c>
      <c r="AJ273" s="7">
        <v>0</v>
      </c>
      <c r="AK273" s="6">
        <v>1</v>
      </c>
    </row>
    <row r="274" spans="2:37">
      <c r="B274" s="322">
        <v>45383</v>
      </c>
      <c r="D274" s="6">
        <v>0.61077417541547063</v>
      </c>
      <c r="E274" s="6">
        <v>2.9513105190691082E-2</v>
      </c>
      <c r="G274" s="6">
        <v>0.1037153076233075</v>
      </c>
      <c r="H274" s="6">
        <v>0.2559974117705307</v>
      </c>
      <c r="I274" s="6">
        <v>0.99999999999999989</v>
      </c>
      <c r="K274" s="6">
        <v>0</v>
      </c>
      <c r="L274" s="6">
        <v>0</v>
      </c>
      <c r="M274" s="6"/>
      <c r="N274" s="6">
        <v>1</v>
      </c>
      <c r="O274" s="6">
        <v>0</v>
      </c>
      <c r="P274" s="6">
        <v>1</v>
      </c>
      <c r="R274" s="7">
        <v>0</v>
      </c>
      <c r="S274" s="7">
        <v>0</v>
      </c>
      <c r="U274" s="7">
        <v>0</v>
      </c>
      <c r="V274" s="6">
        <v>0</v>
      </c>
      <c r="W274" s="6">
        <v>0</v>
      </c>
      <c r="Y274" s="6">
        <v>9.0598854690073644E-3</v>
      </c>
      <c r="Z274" s="7">
        <v>0</v>
      </c>
      <c r="AB274" s="7">
        <v>0.99094011453099262</v>
      </c>
      <c r="AC274" s="7">
        <v>0</v>
      </c>
      <c r="AD274" s="7">
        <v>1</v>
      </c>
      <c r="AE274" s="6"/>
      <c r="AF274" s="7">
        <v>0</v>
      </c>
      <c r="AG274" s="7">
        <v>1</v>
      </c>
      <c r="AI274" s="7">
        <v>0</v>
      </c>
      <c r="AJ274" s="7">
        <v>0</v>
      </c>
      <c r="AK274" s="6">
        <v>1</v>
      </c>
    </row>
    <row r="275" spans="2:37">
      <c r="B275" s="322">
        <v>45413</v>
      </c>
      <c r="D275" s="6">
        <v>0.60859239366020801</v>
      </c>
      <c r="E275" s="6">
        <v>2.9602953710081231E-2</v>
      </c>
      <c r="G275" s="6">
        <v>0.10291027746114352</v>
      </c>
      <c r="H275" s="6">
        <v>0.25889437516856723</v>
      </c>
      <c r="I275" s="6">
        <v>1</v>
      </c>
      <c r="K275" s="6">
        <v>0</v>
      </c>
      <c r="L275" s="6">
        <v>0</v>
      </c>
      <c r="M275" s="6"/>
      <c r="N275" s="6">
        <v>1</v>
      </c>
      <c r="O275" s="6">
        <v>0</v>
      </c>
      <c r="P275" s="6">
        <v>1</v>
      </c>
      <c r="R275" s="7">
        <v>0</v>
      </c>
      <c r="S275" s="7">
        <v>0</v>
      </c>
      <c r="U275" s="7">
        <v>0</v>
      </c>
      <c r="V275" s="6">
        <v>0</v>
      </c>
      <c r="W275" s="6">
        <v>0</v>
      </c>
      <c r="Y275" s="6">
        <v>9.0243192487992428E-3</v>
      </c>
      <c r="Z275" s="7">
        <v>0</v>
      </c>
      <c r="AB275" s="7">
        <v>0.99097568075120068</v>
      </c>
      <c r="AC275" s="7">
        <v>0</v>
      </c>
      <c r="AD275" s="7">
        <v>0.99999999999999989</v>
      </c>
      <c r="AE275" s="6"/>
      <c r="AF275" s="7">
        <v>0</v>
      </c>
      <c r="AG275" s="7">
        <v>1</v>
      </c>
      <c r="AI275" s="7">
        <v>0</v>
      </c>
      <c r="AJ275" s="7">
        <v>0</v>
      </c>
      <c r="AK275" s="6">
        <v>1</v>
      </c>
    </row>
    <row r="276" spans="2:37">
      <c r="B276" s="322">
        <v>45444</v>
      </c>
      <c r="D276" s="6">
        <v>0.60979421803861711</v>
      </c>
      <c r="E276" s="6">
        <v>2.9376139833890529E-2</v>
      </c>
      <c r="G276" s="6">
        <v>0.10070475014835685</v>
      </c>
      <c r="H276" s="6">
        <v>0.26012489197913552</v>
      </c>
      <c r="I276" s="6">
        <v>1</v>
      </c>
      <c r="K276" s="6">
        <v>0</v>
      </c>
      <c r="L276" s="6">
        <v>0</v>
      </c>
      <c r="M276" s="6"/>
      <c r="N276" s="6">
        <v>1</v>
      </c>
      <c r="O276" s="6">
        <v>0</v>
      </c>
      <c r="P276" s="6">
        <v>1</v>
      </c>
      <c r="R276" s="7">
        <v>0</v>
      </c>
      <c r="S276" s="7">
        <v>0</v>
      </c>
      <c r="U276" s="7">
        <v>0</v>
      </c>
      <c r="V276" s="6">
        <v>0</v>
      </c>
      <c r="W276" s="6">
        <v>0</v>
      </c>
      <c r="Y276" s="6">
        <v>9.0169557621621009E-3</v>
      </c>
      <c r="Z276" s="7">
        <v>0</v>
      </c>
      <c r="AB276" s="7">
        <v>0.99098304423783801</v>
      </c>
      <c r="AC276" s="7">
        <v>0</v>
      </c>
      <c r="AD276" s="7">
        <v>1</v>
      </c>
      <c r="AE276" s="6"/>
      <c r="AF276" s="7">
        <v>0</v>
      </c>
      <c r="AG276" s="7">
        <v>1</v>
      </c>
      <c r="AI276" s="7">
        <v>0</v>
      </c>
      <c r="AJ276" s="7">
        <v>0</v>
      </c>
      <c r="AK276" s="6">
        <v>1</v>
      </c>
    </row>
    <row r="277" spans="2:37">
      <c r="B277" s="322">
        <v>45474</v>
      </c>
      <c r="D277" s="6">
        <v>0.6113554028610102</v>
      </c>
      <c r="E277" s="6">
        <v>2.9848153270703941E-2</v>
      </c>
      <c r="G277" s="6">
        <v>0.10041460864999931</v>
      </c>
      <c r="H277" s="6">
        <v>0.25838183521828662</v>
      </c>
      <c r="I277" s="6">
        <v>1</v>
      </c>
      <c r="K277" s="6">
        <v>0</v>
      </c>
      <c r="L277" s="6">
        <v>0</v>
      </c>
      <c r="M277" s="6"/>
      <c r="N277" s="6">
        <v>1</v>
      </c>
      <c r="O277" s="6">
        <v>0</v>
      </c>
      <c r="P277" s="6">
        <v>1</v>
      </c>
      <c r="R277" s="7">
        <v>0</v>
      </c>
      <c r="S277" s="7">
        <v>0</v>
      </c>
      <c r="U277" s="7">
        <v>0</v>
      </c>
      <c r="V277" s="6">
        <v>0</v>
      </c>
      <c r="W277" s="6">
        <v>0</v>
      </c>
      <c r="Y277" s="6">
        <v>8.800863020052313E-3</v>
      </c>
      <c r="Z277" s="7">
        <v>0</v>
      </c>
      <c r="AB277" s="7">
        <v>0.99119913697994766</v>
      </c>
      <c r="AC277" s="7">
        <v>0</v>
      </c>
      <c r="AD277" s="7">
        <v>1</v>
      </c>
      <c r="AE277" s="6"/>
      <c r="AF277" s="7">
        <v>0</v>
      </c>
      <c r="AG277" s="7">
        <v>1</v>
      </c>
      <c r="AI277" s="7">
        <v>0</v>
      </c>
      <c r="AJ277" s="7">
        <v>0</v>
      </c>
      <c r="AK277" s="6">
        <v>1</v>
      </c>
    </row>
    <row r="278" spans="2:37">
      <c r="B278" s="322">
        <v>45505</v>
      </c>
      <c r="D278" s="6">
        <v>0.62058228765881718</v>
      </c>
      <c r="E278" s="6">
        <v>2.9877971877092041E-2</v>
      </c>
      <c r="G278" s="6">
        <v>9.7973084416415418E-2</v>
      </c>
      <c r="H278" s="6">
        <v>0.25156665604767536</v>
      </c>
      <c r="I278" s="6">
        <v>1</v>
      </c>
      <c r="K278" s="6">
        <v>0</v>
      </c>
      <c r="L278" s="6">
        <v>0</v>
      </c>
      <c r="M278" s="6"/>
      <c r="N278" s="6">
        <v>1</v>
      </c>
      <c r="O278" s="6">
        <v>0</v>
      </c>
      <c r="P278" s="6">
        <v>1</v>
      </c>
      <c r="R278" s="7">
        <v>0</v>
      </c>
      <c r="S278" s="7">
        <v>0</v>
      </c>
      <c r="U278" s="7">
        <v>0</v>
      </c>
      <c r="V278" s="6">
        <v>0</v>
      </c>
      <c r="W278" s="6">
        <v>0</v>
      </c>
      <c r="Y278" s="6">
        <v>8.6790894687084341E-3</v>
      </c>
      <c r="Z278" s="7">
        <v>0</v>
      </c>
      <c r="AB278" s="7">
        <v>0.99132091053129157</v>
      </c>
      <c r="AC278" s="7">
        <v>0</v>
      </c>
      <c r="AD278" s="7">
        <v>1</v>
      </c>
      <c r="AE278" s="6"/>
      <c r="AF278" s="7">
        <v>0</v>
      </c>
      <c r="AG278" s="7">
        <v>1</v>
      </c>
      <c r="AI278" s="7">
        <v>0</v>
      </c>
      <c r="AJ278" s="7">
        <v>0</v>
      </c>
      <c r="AK278" s="6">
        <v>1</v>
      </c>
    </row>
    <row r="279" spans="2:37">
      <c r="B279" s="322">
        <v>45536</v>
      </c>
      <c r="D279" s="6">
        <v>0.61748183528613854</v>
      </c>
      <c r="E279" s="6">
        <v>3.0109855035424335E-2</v>
      </c>
      <c r="G279" s="6">
        <v>9.9673395603720169E-2</v>
      </c>
      <c r="H279" s="6">
        <v>0.25273491407471688</v>
      </c>
      <c r="I279" s="6">
        <v>0.99999999999999978</v>
      </c>
      <c r="K279" s="6">
        <v>0</v>
      </c>
      <c r="L279" s="6">
        <v>0</v>
      </c>
      <c r="M279" s="6"/>
      <c r="N279" s="6">
        <v>1</v>
      </c>
      <c r="O279" s="6">
        <v>0</v>
      </c>
      <c r="P279" s="6">
        <v>1</v>
      </c>
      <c r="R279" s="7">
        <v>0</v>
      </c>
      <c r="S279" s="7">
        <v>0</v>
      </c>
      <c r="U279" s="7">
        <v>0</v>
      </c>
      <c r="V279" s="6">
        <v>0</v>
      </c>
      <c r="W279" s="6">
        <v>0</v>
      </c>
      <c r="Y279" s="6">
        <v>8.6018399611027495E-3</v>
      </c>
      <c r="Z279" s="7">
        <v>0</v>
      </c>
      <c r="AB279" s="7">
        <v>0.99139816003889725</v>
      </c>
      <c r="AC279" s="7">
        <v>0</v>
      </c>
      <c r="AD279" s="7">
        <v>1</v>
      </c>
      <c r="AE279" s="6"/>
      <c r="AF279" s="7">
        <v>0</v>
      </c>
      <c r="AG279" s="7">
        <v>1</v>
      </c>
      <c r="AI279" s="7">
        <v>0</v>
      </c>
      <c r="AJ279" s="7">
        <v>0</v>
      </c>
      <c r="AK279" s="6">
        <v>1</v>
      </c>
    </row>
    <row r="280" spans="2:37">
      <c r="B280" s="322">
        <v>45566</v>
      </c>
      <c r="D280" s="6">
        <v>0.62977882314484313</v>
      </c>
      <c r="E280" s="6">
        <v>2.5089208329686665E-2</v>
      </c>
      <c r="G280" s="6">
        <v>9.8638518762465321E-2</v>
      </c>
      <c r="H280" s="6">
        <v>0.24649344976300486</v>
      </c>
      <c r="I280" s="6">
        <v>1</v>
      </c>
      <c r="K280" s="6">
        <v>0</v>
      </c>
      <c r="L280" s="6">
        <v>0</v>
      </c>
      <c r="M280" s="6"/>
      <c r="N280" s="6">
        <v>1</v>
      </c>
      <c r="O280" s="6">
        <v>0</v>
      </c>
      <c r="P280" s="6">
        <v>1</v>
      </c>
      <c r="R280" s="7">
        <v>0</v>
      </c>
      <c r="S280" s="7">
        <v>0</v>
      </c>
      <c r="U280" s="7">
        <v>0</v>
      </c>
      <c r="V280" s="6">
        <v>0</v>
      </c>
      <c r="W280" s="6">
        <v>0</v>
      </c>
      <c r="Y280" s="6">
        <v>8.7052380527110167E-3</v>
      </c>
      <c r="Z280" s="7">
        <v>0</v>
      </c>
      <c r="AB280" s="7">
        <v>0.99129476194728894</v>
      </c>
      <c r="AC280" s="7">
        <v>0</v>
      </c>
      <c r="AD280" s="7">
        <v>1</v>
      </c>
      <c r="AE280" s="6"/>
      <c r="AF280" s="7">
        <v>0</v>
      </c>
      <c r="AG280" s="7">
        <v>1</v>
      </c>
      <c r="AI280" s="7">
        <v>0</v>
      </c>
      <c r="AJ280" s="7">
        <v>0</v>
      </c>
      <c r="AK280" s="6">
        <v>1</v>
      </c>
    </row>
    <row r="281" spans="2:37">
      <c r="B281" s="322">
        <v>45597</v>
      </c>
      <c r="D281" s="6">
        <v>0.6255761800739803</v>
      </c>
      <c r="E281" s="6">
        <v>2.5118004663996923E-2</v>
      </c>
      <c r="G281" s="6">
        <v>9.9909584305515484E-2</v>
      </c>
      <c r="H281" s="6">
        <v>0.2493962309565072</v>
      </c>
      <c r="I281" s="6">
        <v>0.99999999999999989</v>
      </c>
      <c r="K281" s="6">
        <v>0</v>
      </c>
      <c r="L281" s="6">
        <v>0</v>
      </c>
      <c r="M281" s="6"/>
      <c r="N281" s="6">
        <v>1</v>
      </c>
      <c r="O281" s="6">
        <v>0</v>
      </c>
      <c r="P281" s="6">
        <v>1</v>
      </c>
      <c r="R281" s="7">
        <v>0</v>
      </c>
      <c r="S281" s="7">
        <v>0</v>
      </c>
      <c r="U281" s="7">
        <v>0</v>
      </c>
      <c r="V281" s="6">
        <v>0</v>
      </c>
      <c r="W281" s="6">
        <v>0</v>
      </c>
      <c r="Y281" s="6">
        <v>8.5570938650636197E-3</v>
      </c>
      <c r="Z281" s="7">
        <v>0</v>
      </c>
      <c r="AB281" s="7">
        <v>0.99144290613493646</v>
      </c>
      <c r="AC281" s="7">
        <v>0</v>
      </c>
      <c r="AD281" s="7">
        <v>1</v>
      </c>
      <c r="AE281" s="6"/>
      <c r="AF281" s="7">
        <v>0</v>
      </c>
      <c r="AG281" s="7">
        <v>1</v>
      </c>
      <c r="AI281" s="7">
        <v>0</v>
      </c>
      <c r="AJ281" s="7">
        <v>0</v>
      </c>
      <c r="AK281" s="6">
        <v>1</v>
      </c>
    </row>
    <row r="282" spans="2:37">
      <c r="B282" s="322">
        <v>45627</v>
      </c>
      <c r="D282" s="6">
        <v>0.62838919605282162</v>
      </c>
      <c r="E282" s="6">
        <v>2.5476487902992982E-2</v>
      </c>
      <c r="G282" s="6">
        <v>0.10483796167730486</v>
      </c>
      <c r="H282" s="6">
        <v>0.2412963543668806</v>
      </c>
      <c r="I282" s="6">
        <v>1</v>
      </c>
      <c r="K282" s="6">
        <v>0</v>
      </c>
      <c r="L282" s="6">
        <v>0</v>
      </c>
      <c r="M282" s="6"/>
      <c r="N282" s="6">
        <v>1</v>
      </c>
      <c r="O282" s="6">
        <v>0</v>
      </c>
      <c r="P282" s="6">
        <v>1</v>
      </c>
      <c r="R282" s="7">
        <v>0</v>
      </c>
      <c r="S282" s="7">
        <v>0</v>
      </c>
      <c r="U282" s="7">
        <v>0</v>
      </c>
      <c r="V282" s="6">
        <v>0</v>
      </c>
      <c r="W282" s="6">
        <v>0</v>
      </c>
      <c r="Y282" s="6">
        <v>8.3641968711878675E-3</v>
      </c>
      <c r="Z282" s="7">
        <v>0</v>
      </c>
      <c r="AB282" s="7">
        <v>0.99163580312881217</v>
      </c>
      <c r="AC282" s="7">
        <v>0</v>
      </c>
      <c r="AD282" s="7">
        <v>1</v>
      </c>
      <c r="AE282" s="6"/>
      <c r="AF282" s="7">
        <v>0</v>
      </c>
      <c r="AG282" s="7">
        <v>1</v>
      </c>
      <c r="AI282" s="7">
        <v>0</v>
      </c>
      <c r="AJ282" s="7">
        <v>0</v>
      </c>
      <c r="AK282" s="6">
        <v>1</v>
      </c>
    </row>
    <row r="283" spans="2:37">
      <c r="B283" s="322">
        <v>45658</v>
      </c>
      <c r="D283" s="6">
        <v>0.63508541022315501</v>
      </c>
      <c r="E283" s="6">
        <v>2.5038787977930611E-2</v>
      </c>
      <c r="G283" s="6">
        <v>0.10573422207121597</v>
      </c>
      <c r="H283" s="6">
        <v>0.23414157972769831</v>
      </c>
      <c r="I283" s="6">
        <v>0.99999999999999989</v>
      </c>
      <c r="K283" s="6">
        <v>0</v>
      </c>
      <c r="L283" s="6">
        <v>0</v>
      </c>
      <c r="M283" s="6"/>
      <c r="N283" s="6">
        <v>1</v>
      </c>
      <c r="O283" s="6">
        <v>0</v>
      </c>
      <c r="P283" s="6">
        <v>1</v>
      </c>
      <c r="R283" s="7">
        <v>0</v>
      </c>
      <c r="S283" s="7">
        <v>0</v>
      </c>
      <c r="U283" s="7">
        <v>0</v>
      </c>
      <c r="V283" s="6">
        <v>0</v>
      </c>
      <c r="W283" s="6">
        <v>0</v>
      </c>
      <c r="Y283" s="6">
        <v>8.4415562663780561E-3</v>
      </c>
      <c r="Z283" s="7">
        <v>0</v>
      </c>
      <c r="AB283" s="7">
        <v>0.99155844373362201</v>
      </c>
      <c r="AC283" s="7">
        <v>0</v>
      </c>
      <c r="AD283" s="7">
        <v>1</v>
      </c>
      <c r="AE283" s="6"/>
      <c r="AF283" s="7">
        <v>0</v>
      </c>
      <c r="AG283" s="7">
        <v>1</v>
      </c>
      <c r="AI283" s="7">
        <v>0</v>
      </c>
      <c r="AJ283" s="7">
        <v>0</v>
      </c>
      <c r="AK283" s="6">
        <v>1</v>
      </c>
    </row>
    <row r="284" spans="2:37">
      <c r="B284" s="322">
        <v>45689</v>
      </c>
      <c r="D284" s="6">
        <v>0.62933381004834477</v>
      </c>
      <c r="E284" s="6">
        <v>2.6107519900695538E-2</v>
      </c>
      <c r="G284" s="6">
        <v>0.10847208595393941</v>
      </c>
      <c r="H284" s="6">
        <v>0.23608658409702024</v>
      </c>
      <c r="I284" s="6">
        <v>0.99999999999999989</v>
      </c>
      <c r="K284" s="6">
        <v>0</v>
      </c>
      <c r="L284" s="6">
        <v>0</v>
      </c>
      <c r="M284" s="6"/>
      <c r="N284" s="6">
        <v>1</v>
      </c>
      <c r="O284" s="6">
        <v>0</v>
      </c>
      <c r="P284" s="6">
        <v>1</v>
      </c>
      <c r="R284" s="7">
        <v>0</v>
      </c>
      <c r="S284" s="7">
        <v>0</v>
      </c>
      <c r="U284" s="7">
        <v>0</v>
      </c>
      <c r="V284" s="6">
        <v>0</v>
      </c>
      <c r="W284" s="6">
        <v>0</v>
      </c>
      <c r="Y284" s="6">
        <v>8.5744824349403021E-3</v>
      </c>
      <c r="Z284" s="7">
        <v>0</v>
      </c>
      <c r="AB284" s="7">
        <v>0.9914255175650597</v>
      </c>
      <c r="AC284" s="7">
        <v>0</v>
      </c>
      <c r="AD284" s="7">
        <v>1</v>
      </c>
      <c r="AE284" s="6"/>
      <c r="AF284" s="7">
        <v>0</v>
      </c>
      <c r="AG284" s="7">
        <v>1</v>
      </c>
      <c r="AI284" s="7">
        <v>0</v>
      </c>
      <c r="AJ284" s="7">
        <v>0</v>
      </c>
      <c r="AK284" s="6">
        <v>1</v>
      </c>
    </row>
    <row r="285" spans="2:37">
      <c r="B285" s="294"/>
      <c r="D285" s="6"/>
      <c r="E285" s="6"/>
      <c r="G285" s="6"/>
      <c r="H285" s="6"/>
      <c r="I285" s="6"/>
      <c r="K285" s="6"/>
      <c r="L285" s="6"/>
      <c r="M285" s="6"/>
      <c r="N285" s="6"/>
      <c r="O285" s="6"/>
      <c r="P285" s="6"/>
      <c r="R285" s="7"/>
      <c r="S285" s="7"/>
      <c r="U285" s="7"/>
      <c r="V285" s="6"/>
      <c r="W285" s="6"/>
      <c r="Y285" s="6"/>
      <c r="Z285" s="7"/>
      <c r="AB285" s="7"/>
      <c r="AC285" s="7"/>
      <c r="AD285" s="7"/>
      <c r="AE285" s="6"/>
      <c r="AF285" s="7"/>
      <c r="AG285" s="7"/>
      <c r="AI285" s="7"/>
      <c r="AJ285" s="7"/>
      <c r="AK285" s="6"/>
    </row>
    <row r="286" spans="2:37">
      <c r="B286" s="9" t="s">
        <v>255</v>
      </c>
      <c r="D286" s="129"/>
      <c r="E286" s="129"/>
      <c r="F286" s="129"/>
      <c r="G286" s="129"/>
      <c r="H286" s="129"/>
      <c r="I286" s="22"/>
      <c r="J286" s="22"/>
      <c r="K286" s="34"/>
      <c r="L286" s="22"/>
      <c r="M286" s="22"/>
      <c r="N286" s="7"/>
      <c r="O286" s="7"/>
      <c r="P286" s="25"/>
      <c r="Q286" s="25"/>
      <c r="R286" s="25"/>
    </row>
    <row r="287" spans="2:37">
      <c r="B287" s="9" t="s">
        <v>256</v>
      </c>
      <c r="D287" s="129"/>
      <c r="E287" s="129"/>
      <c r="F287" s="129"/>
      <c r="G287" s="129"/>
      <c r="H287" s="129"/>
      <c r="I287" s="129"/>
      <c r="J287" s="129"/>
      <c r="K287" s="129"/>
      <c r="L287" s="129"/>
      <c r="M287" s="129"/>
      <c r="N287" s="25"/>
      <c r="O287" s="25"/>
      <c r="P287" s="25"/>
      <c r="Q287" s="25"/>
      <c r="R287" s="25"/>
    </row>
    <row r="288" spans="2:37">
      <c r="M288" s="25"/>
      <c r="N288" s="25"/>
      <c r="O288" s="25"/>
      <c r="P288" s="25"/>
      <c r="Q288" s="35"/>
    </row>
    <row r="289" spans="4:70">
      <c r="E289" s="136"/>
      <c r="N289" s="25"/>
      <c r="O289" s="25"/>
      <c r="P289" s="25"/>
      <c r="Q289" s="35"/>
    </row>
    <row r="290" spans="4:70">
      <c r="N290" s="25"/>
      <c r="O290" s="25"/>
      <c r="P290" s="25"/>
      <c r="Q290" s="35"/>
    </row>
    <row r="292" spans="4:70">
      <c r="D292" s="1"/>
      <c r="J292" s="136"/>
    </row>
    <row r="293" spans="4:70">
      <c r="J293" s="136"/>
    </row>
    <row r="294" spans="4:70">
      <c r="J294" s="136"/>
    </row>
    <row r="295" spans="4:70">
      <c r="J295" s="136"/>
    </row>
    <row r="296" spans="4:70">
      <c r="J296" s="136"/>
    </row>
    <row r="297" spans="4:70">
      <c r="J297" s="136"/>
    </row>
    <row r="301" spans="4:70">
      <c r="AV301" s="6"/>
      <c r="AW301" s="6"/>
      <c r="AX301" s="35"/>
      <c r="AY301" s="6"/>
      <c r="AZ301" s="6"/>
      <c r="BA301" s="6"/>
      <c r="BC301" s="6"/>
    </row>
    <row r="302" spans="4:70">
      <c r="AK302" s="7"/>
      <c r="AL302" s="7"/>
      <c r="AN302" s="7"/>
      <c r="AO302" s="7"/>
      <c r="AP302" s="6"/>
      <c r="AR302" s="6"/>
      <c r="AS302" s="6"/>
      <c r="AT302" s="6"/>
      <c r="AU302" s="6"/>
      <c r="AV302" s="6"/>
      <c r="AW302" s="6"/>
      <c r="AX302" s="35"/>
      <c r="AY302" s="6"/>
      <c r="AZ302" s="6"/>
      <c r="BA302" s="6"/>
      <c r="BC302" s="6"/>
      <c r="BD302" s="6"/>
      <c r="BF302" s="6"/>
      <c r="BG302" s="7"/>
      <c r="BI302" s="7"/>
      <c r="BJ302" s="7"/>
      <c r="BK302" s="7"/>
      <c r="BL302" s="7"/>
      <c r="BM302" s="7"/>
      <c r="BN302" s="7"/>
      <c r="BP302" s="7"/>
      <c r="BQ302" s="7"/>
      <c r="BR302" s="6"/>
    </row>
  </sheetData>
  <mergeCells count="7">
    <mergeCell ref="A8:U8"/>
    <mergeCell ref="AF11:AK11"/>
    <mergeCell ref="B11:B12"/>
    <mergeCell ref="D11:I11"/>
    <mergeCell ref="K11:P11"/>
    <mergeCell ref="R11:W11"/>
    <mergeCell ref="Y11:AD1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287"/>
  <sheetViews>
    <sheetView showGridLines="0" zoomScaleNormal="100" workbookViewId="0">
      <pane xSplit="3" ySplit="12" topLeftCell="D257" activePane="bottomRight" state="frozen"/>
      <selection activeCell="N266" sqref="N266"/>
      <selection pane="topRight" activeCell="N266" sqref="N266"/>
      <selection pane="bottomLeft" activeCell="N266" sqref="N266"/>
      <selection pane="bottomRight" activeCell="H275" sqref="H275"/>
    </sheetView>
  </sheetViews>
  <sheetFormatPr baseColWidth="10" defaultColWidth="11.42578125" defaultRowHeight="15"/>
  <cols>
    <col min="1" max="1" width="11.42578125" customWidth="1"/>
    <col min="3" max="3" width="5.42578125" customWidth="1"/>
    <col min="4" max="7" width="15.5703125" style="129" customWidth="1"/>
    <col min="8" max="8" width="18.5703125" style="129" bestFit="1" customWidth="1"/>
    <col min="9" max="9" width="15.5703125" style="129" customWidth="1"/>
    <col min="10" max="10" width="5.5703125" customWidth="1"/>
  </cols>
  <sheetData>
    <row r="1" spans="1:19">
      <c r="A1" s="16"/>
      <c r="B1" s="86"/>
      <c r="C1" s="86"/>
    </row>
    <row r="2" spans="1:19">
      <c r="A2" s="16"/>
      <c r="B2" s="86"/>
      <c r="C2" s="86"/>
    </row>
    <row r="3" spans="1:19">
      <c r="A3" s="16"/>
      <c r="B3" s="86"/>
      <c r="C3" s="86"/>
    </row>
    <row r="4" spans="1:19">
      <c r="B4" s="8"/>
      <c r="C4" s="86"/>
    </row>
    <row r="5" spans="1:19" ht="13.5" customHeight="1">
      <c r="B5" s="9"/>
      <c r="C5" s="86"/>
    </row>
    <row r="6" spans="1:19">
      <c r="B6" s="9"/>
      <c r="C6" s="86"/>
    </row>
    <row r="7" spans="1:19">
      <c r="B7" s="86"/>
      <c r="C7" s="86"/>
    </row>
    <row r="8" spans="1:19">
      <c r="A8" s="364"/>
      <c r="B8" s="364"/>
      <c r="C8" s="364"/>
      <c r="D8" s="364"/>
      <c r="E8" s="364"/>
      <c r="F8" s="364"/>
      <c r="G8" s="364"/>
      <c r="H8" s="364"/>
      <c r="I8" s="364"/>
      <c r="J8" s="364"/>
      <c r="K8" s="364"/>
      <c r="L8" s="364"/>
      <c r="M8" s="364"/>
      <c r="N8" s="364"/>
      <c r="O8" s="364"/>
      <c r="P8" s="364"/>
      <c r="Q8" s="364"/>
      <c r="R8" s="364"/>
      <c r="S8" s="364"/>
    </row>
    <row r="9" spans="1:19">
      <c r="C9" s="87"/>
      <c r="D9" s="87"/>
      <c r="E9" s="87"/>
      <c r="F9"/>
    </row>
    <row r="10" spans="1:19" ht="13.5" customHeight="1" thickBot="1">
      <c r="B10" s="86"/>
      <c r="C10" s="86"/>
    </row>
    <row r="11" spans="1:19" ht="15.75" thickTop="1">
      <c r="B11" s="398" t="s">
        <v>7</v>
      </c>
      <c r="D11" s="408" t="s">
        <v>120</v>
      </c>
      <c r="E11" s="408"/>
      <c r="F11" s="408"/>
      <c r="G11" s="408"/>
      <c r="H11" s="408"/>
      <c r="I11" s="408"/>
    </row>
    <row r="12" spans="1:19" s="134" customFormat="1" ht="15.75" thickBot="1">
      <c r="B12" s="399"/>
      <c r="C12" s="125"/>
      <c r="D12" s="343" t="s">
        <v>117</v>
      </c>
      <c r="E12" s="343" t="s">
        <v>30</v>
      </c>
      <c r="F12" s="343" t="s">
        <v>32</v>
      </c>
      <c r="G12" s="343" t="s">
        <v>31</v>
      </c>
      <c r="H12" s="343" t="s">
        <v>118</v>
      </c>
      <c r="I12" s="343" t="s">
        <v>1</v>
      </c>
    </row>
    <row r="13" spans="1:19" ht="15.75" thickTop="1">
      <c r="B13" s="322">
        <v>37803</v>
      </c>
      <c r="C13" s="90"/>
      <c r="D13" s="228">
        <v>-8.5753063824331344E-2</v>
      </c>
      <c r="E13" s="228">
        <v>0.21463461963237696</v>
      </c>
      <c r="F13" s="228">
        <v>0</v>
      </c>
      <c r="G13" s="228">
        <v>-0.99252246376510567</v>
      </c>
      <c r="H13" s="228">
        <v>0.3019561427609303</v>
      </c>
      <c r="I13" s="228">
        <v>4.5261339672816092E-2</v>
      </c>
      <c r="K13" s="25"/>
      <c r="L13" s="25"/>
      <c r="M13" s="25"/>
      <c r="N13" s="25"/>
      <c r="O13" s="25"/>
      <c r="P13" s="25"/>
    </row>
    <row r="14" spans="1:19">
      <c r="B14" s="322">
        <v>37834</v>
      </c>
      <c r="C14" s="90"/>
      <c r="D14" s="228">
        <v>-8.3701616410865376E-2</v>
      </c>
      <c r="E14" s="228">
        <v>0.22510991403190861</v>
      </c>
      <c r="F14" s="228">
        <v>0</v>
      </c>
      <c r="G14" s="228">
        <v>-1</v>
      </c>
      <c r="H14" s="228">
        <v>0.21818460514763194</v>
      </c>
      <c r="I14" s="228">
        <v>2.2323137661020231E-2</v>
      </c>
      <c r="K14" s="25"/>
      <c r="L14" s="25"/>
      <c r="M14" s="25"/>
      <c r="N14" s="25"/>
      <c r="O14" s="25"/>
      <c r="P14" s="25"/>
    </row>
    <row r="15" spans="1:19">
      <c r="B15" s="322">
        <v>37865</v>
      </c>
      <c r="C15" s="90"/>
      <c r="D15" s="228">
        <v>-8.0014220197794139E-2</v>
      </c>
      <c r="E15" s="228">
        <v>-0.45287228960761916</v>
      </c>
      <c r="F15" s="228">
        <v>0</v>
      </c>
      <c r="G15" s="228">
        <v>-1</v>
      </c>
      <c r="H15" s="228">
        <v>0.2047359597510805</v>
      </c>
      <c r="I15" s="228">
        <v>1.4230176537033845E-2</v>
      </c>
      <c r="K15" s="25"/>
      <c r="L15" s="25"/>
      <c r="M15" s="25"/>
      <c r="N15" s="25"/>
      <c r="O15" s="25"/>
      <c r="P15" s="25"/>
    </row>
    <row r="16" spans="1:19">
      <c r="B16" s="322">
        <v>37895</v>
      </c>
      <c r="C16" s="90"/>
      <c r="D16" s="228">
        <v>-8.861338440667621E-2</v>
      </c>
      <c r="E16" s="228">
        <v>0.27520773144141497</v>
      </c>
      <c r="F16" s="228">
        <v>0</v>
      </c>
      <c r="G16" s="228">
        <v>-1</v>
      </c>
      <c r="H16" s="228">
        <v>0.1866120202959356</v>
      </c>
      <c r="I16" s="228">
        <v>8.2860988667283753E-3</v>
      </c>
      <c r="K16" s="25"/>
      <c r="L16" s="25"/>
      <c r="M16" s="25"/>
      <c r="N16" s="25"/>
      <c r="O16" s="25"/>
      <c r="P16" s="25"/>
    </row>
    <row r="17" spans="2:16">
      <c r="B17" s="322">
        <v>37926</v>
      </c>
      <c r="C17" s="90"/>
      <c r="D17" s="228">
        <v>-0.28903824442029458</v>
      </c>
      <c r="E17" s="228">
        <v>0.34507803760786038</v>
      </c>
      <c r="F17" s="228">
        <v>0</v>
      </c>
      <c r="G17" s="228">
        <v>-1</v>
      </c>
      <c r="H17" s="228">
        <v>0.10578072910773928</v>
      </c>
      <c r="I17" s="228">
        <v>-0.14364924298817305</v>
      </c>
      <c r="K17" s="25"/>
      <c r="L17" s="25"/>
      <c r="M17" s="25"/>
      <c r="N17" s="25"/>
      <c r="O17" s="25"/>
      <c r="P17" s="25"/>
    </row>
    <row r="18" spans="2:16">
      <c r="B18" s="322">
        <v>37956</v>
      </c>
      <c r="C18" s="90"/>
      <c r="D18" s="228">
        <v>-4.6557431621606415E-2</v>
      </c>
      <c r="E18" s="228">
        <v>0.56569549175427092</v>
      </c>
      <c r="F18" s="228">
        <v>0</v>
      </c>
      <c r="G18" s="228">
        <v>-1</v>
      </c>
      <c r="H18" s="228">
        <v>9.0166731310656667E-2</v>
      </c>
      <c r="I18" s="228">
        <v>1.1079936821793979E-2</v>
      </c>
      <c r="K18" s="25"/>
      <c r="L18" s="25"/>
      <c r="M18" s="25"/>
      <c r="N18" s="25"/>
      <c r="O18" s="25"/>
      <c r="P18" s="25"/>
    </row>
    <row r="19" spans="2:16">
      <c r="B19" s="322">
        <v>37987</v>
      </c>
      <c r="C19" s="90"/>
      <c r="D19" s="228">
        <v>-6.4781691079842774E-2</v>
      </c>
      <c r="E19" s="228">
        <v>0.66922067785166184</v>
      </c>
      <c r="F19" s="228">
        <v>0</v>
      </c>
      <c r="G19" s="228">
        <v>-1</v>
      </c>
      <c r="H19" s="228">
        <v>4.4870306077762434E-2</v>
      </c>
      <c r="I19" s="228">
        <v>-1.7899374506574639E-2</v>
      </c>
      <c r="K19" s="25"/>
      <c r="L19" s="25"/>
      <c r="M19" s="25"/>
      <c r="N19" s="25"/>
      <c r="O19" s="25"/>
      <c r="P19" s="25"/>
    </row>
    <row r="20" spans="2:16">
      <c r="B20" s="322">
        <v>38018</v>
      </c>
      <c r="C20" s="90"/>
      <c r="D20" s="228">
        <v>-8.7104083309467173E-2</v>
      </c>
      <c r="E20" s="228">
        <v>0.81236529870277097</v>
      </c>
      <c r="F20" s="228">
        <v>0</v>
      </c>
      <c r="G20" s="228">
        <v>-1</v>
      </c>
      <c r="H20" s="228">
        <v>4.9892746384120557E-2</v>
      </c>
      <c r="I20" s="228">
        <v>-2.828044010622377E-2</v>
      </c>
      <c r="K20" s="25"/>
      <c r="L20" s="25"/>
      <c r="M20" s="25"/>
      <c r="N20" s="25"/>
      <c r="O20" s="25"/>
      <c r="P20" s="25"/>
    </row>
    <row r="21" spans="2:16">
      <c r="B21" s="322">
        <v>38047</v>
      </c>
      <c r="C21" s="90"/>
      <c r="D21" s="228">
        <v>-8.1498351214221998E-2</v>
      </c>
      <c r="E21" s="228">
        <v>1.042901665534671</v>
      </c>
      <c r="F21" s="228">
        <v>0</v>
      </c>
      <c r="G21" s="228">
        <v>-1</v>
      </c>
      <c r="H21" s="228">
        <v>3.0775335451612484E-2</v>
      </c>
      <c r="I21" s="228">
        <v>-3.006312175419612E-2</v>
      </c>
      <c r="K21" s="25"/>
      <c r="L21" s="25"/>
      <c r="M21" s="25"/>
      <c r="N21" s="25"/>
      <c r="O21" s="25"/>
      <c r="P21" s="25"/>
    </row>
    <row r="22" spans="2:16">
      <c r="B22" s="322">
        <v>38078</v>
      </c>
      <c r="C22" s="90"/>
      <c r="D22" s="228">
        <v>-5.1358177398476035E-2</v>
      </c>
      <c r="E22" s="228">
        <v>1.2465499479692004</v>
      </c>
      <c r="F22" s="228">
        <v>0</v>
      </c>
      <c r="G22" s="228">
        <v>-1</v>
      </c>
      <c r="H22" s="228">
        <v>6.5357267558705523E-3</v>
      </c>
      <c r="I22" s="228">
        <v>-2.2104823354057279E-2</v>
      </c>
      <c r="K22" s="25"/>
      <c r="L22" s="25"/>
      <c r="M22" s="25"/>
      <c r="N22" s="25"/>
      <c r="O22" s="25"/>
      <c r="P22" s="25"/>
    </row>
    <row r="23" spans="2:16">
      <c r="B23" s="322">
        <v>38108</v>
      </c>
      <c r="C23" s="90"/>
      <c r="D23" s="228">
        <v>-4.7632006759653178E-2</v>
      </c>
      <c r="E23" s="228">
        <v>1.3777155131749823</v>
      </c>
      <c r="F23" s="228">
        <v>0</v>
      </c>
      <c r="G23" s="228">
        <v>-1</v>
      </c>
      <c r="H23" s="228">
        <v>-2.8139771636358502E-3</v>
      </c>
      <c r="I23" s="228">
        <v>-2.0571882397459551E-2</v>
      </c>
      <c r="K23" s="25"/>
      <c r="L23" s="25"/>
      <c r="M23" s="25"/>
      <c r="N23" s="25"/>
      <c r="O23" s="25"/>
      <c r="P23" s="25"/>
    </row>
    <row r="24" spans="2:16">
      <c r="B24" s="322">
        <v>38139</v>
      </c>
      <c r="C24" s="90"/>
      <c r="D24" s="228">
        <v>-9.2664710598884925E-2</v>
      </c>
      <c r="E24" s="228">
        <v>1.6755711275159868</v>
      </c>
      <c r="F24" s="228">
        <v>0</v>
      </c>
      <c r="G24" s="228">
        <v>0</v>
      </c>
      <c r="H24" s="228">
        <v>-1.2050351151378202E-2</v>
      </c>
      <c r="I24" s="228">
        <v>-4.8522972972825262E-2</v>
      </c>
      <c r="K24" s="25"/>
      <c r="L24" s="25"/>
      <c r="M24" s="25"/>
      <c r="N24" s="25"/>
      <c r="O24" s="25"/>
      <c r="P24" s="25"/>
    </row>
    <row r="25" spans="2:16">
      <c r="B25" s="322">
        <v>38169</v>
      </c>
      <c r="C25" s="90"/>
      <c r="D25" s="228">
        <v>-8.1360445439535467E-2</v>
      </c>
      <c r="E25" s="228">
        <v>1.8686525237525444</v>
      </c>
      <c r="F25" s="228">
        <v>0</v>
      </c>
      <c r="G25" s="228">
        <v>-1</v>
      </c>
      <c r="H25" s="228">
        <v>-2.5713176451036879E-2</v>
      </c>
      <c r="I25" s="228">
        <v>-4.6994790781759943E-2</v>
      </c>
      <c r="K25" s="25"/>
      <c r="L25" s="25"/>
      <c r="M25" s="25"/>
      <c r="N25" s="25"/>
      <c r="O25" s="25"/>
      <c r="P25" s="25"/>
    </row>
    <row r="26" spans="2:16">
      <c r="B26" s="322">
        <v>38200</v>
      </c>
      <c r="C26" s="90"/>
      <c r="D26" s="228">
        <v>-9.8492482779900414E-2</v>
      </c>
      <c r="E26" s="228">
        <v>1.9794283654690257</v>
      </c>
      <c r="F26" s="228">
        <v>0</v>
      </c>
      <c r="G26" s="228">
        <v>0</v>
      </c>
      <c r="H26" s="228">
        <v>-3.4537000796091566E-2</v>
      </c>
      <c r="I26" s="228">
        <v>-5.9444146317883528E-2</v>
      </c>
      <c r="K26" s="25"/>
      <c r="L26" s="25"/>
      <c r="M26" s="25"/>
      <c r="N26" s="25"/>
      <c r="O26" s="25"/>
      <c r="P26" s="25"/>
    </row>
    <row r="27" spans="2:16">
      <c r="B27" s="322">
        <v>38231</v>
      </c>
      <c r="C27" s="90"/>
      <c r="D27" s="228">
        <v>-9.91766098283835E-2</v>
      </c>
      <c r="E27" s="228">
        <v>2.0291454081174836</v>
      </c>
      <c r="F27" s="228">
        <v>0</v>
      </c>
      <c r="G27" s="228">
        <v>0</v>
      </c>
      <c r="H27" s="228">
        <v>-4.7702530813466426E-2</v>
      </c>
      <c r="I27" s="228">
        <v>-6.420342388396294E-2</v>
      </c>
      <c r="K27" s="25"/>
      <c r="L27" s="25"/>
      <c r="M27" s="25"/>
      <c r="N27" s="25"/>
      <c r="O27" s="25"/>
      <c r="P27" s="25"/>
    </row>
    <row r="28" spans="2:16">
      <c r="B28" s="322">
        <v>38261</v>
      </c>
      <c r="C28" s="90"/>
      <c r="D28" s="228">
        <v>-0.11063689205255012</v>
      </c>
      <c r="E28" s="228">
        <v>2.1720806647073112</v>
      </c>
      <c r="F28" s="228">
        <v>0</v>
      </c>
      <c r="G28" s="228">
        <v>0</v>
      </c>
      <c r="H28" s="228">
        <v>-4.9706470518185331E-2</v>
      </c>
      <c r="I28" s="228">
        <v>-7.028715757851367E-2</v>
      </c>
      <c r="K28" s="25"/>
      <c r="L28" s="25"/>
      <c r="M28" s="25"/>
      <c r="N28" s="25"/>
      <c r="O28" s="25"/>
      <c r="P28" s="25"/>
    </row>
    <row r="29" spans="2:16">
      <c r="B29" s="322">
        <v>38292</v>
      </c>
      <c r="C29" s="90"/>
      <c r="D29" s="228">
        <v>8.7760246068650183E-2</v>
      </c>
      <c r="E29" s="228">
        <v>2.1280842091395895</v>
      </c>
      <c r="F29" s="228">
        <v>0</v>
      </c>
      <c r="G29" s="228">
        <v>0</v>
      </c>
      <c r="H29" s="228">
        <v>-3.6434754597535979E-2</v>
      </c>
      <c r="I29" s="228">
        <v>4.5225642273721389E-2</v>
      </c>
      <c r="K29" s="25"/>
      <c r="L29" s="25"/>
      <c r="M29" s="25"/>
      <c r="N29" s="25"/>
      <c r="O29" s="25"/>
      <c r="P29" s="25"/>
    </row>
    <row r="30" spans="2:16">
      <c r="B30" s="322">
        <v>38322</v>
      </c>
      <c r="C30" s="90"/>
      <c r="D30" s="228">
        <v>0.11835672809532216</v>
      </c>
      <c r="E30" s="228">
        <v>1.7508602478376099</v>
      </c>
      <c r="F30" s="228">
        <v>0</v>
      </c>
      <c r="G30" s="228">
        <v>0</v>
      </c>
      <c r="H30" s="228">
        <v>-4.5209769450053394E-2</v>
      </c>
      <c r="I30" s="228">
        <v>5.7780657377520583E-2</v>
      </c>
      <c r="K30" s="25"/>
      <c r="L30" s="25"/>
      <c r="M30" s="25"/>
      <c r="N30" s="25"/>
      <c r="O30" s="25"/>
      <c r="P30" s="25"/>
    </row>
    <row r="31" spans="2:16">
      <c r="B31" s="322">
        <v>38353</v>
      </c>
      <c r="C31" s="90"/>
      <c r="D31" s="228">
        <v>0.12457944997762249</v>
      </c>
      <c r="E31" s="228">
        <v>1.5944256941029789</v>
      </c>
      <c r="F31" s="228">
        <v>0</v>
      </c>
      <c r="G31" s="228">
        <v>0</v>
      </c>
      <c r="H31" s="228">
        <v>-3.2543526954529778E-2</v>
      </c>
      <c r="I31" s="228">
        <v>6.6792877274854279E-2</v>
      </c>
      <c r="K31" s="25"/>
      <c r="L31" s="25"/>
      <c r="M31" s="25"/>
      <c r="N31" s="25"/>
      <c r="O31" s="25"/>
      <c r="P31" s="25"/>
    </row>
    <row r="32" spans="2:16">
      <c r="B32" s="322">
        <v>38384</v>
      </c>
      <c r="C32" s="90"/>
      <c r="D32" s="228">
        <v>0.13357930466501688</v>
      </c>
      <c r="E32" s="228">
        <v>1.4259365115544664</v>
      </c>
      <c r="F32" s="228">
        <v>0</v>
      </c>
      <c r="G32" s="228">
        <v>0</v>
      </c>
      <c r="H32" s="228">
        <v>-3.9403242282278539E-2</v>
      </c>
      <c r="I32" s="228">
        <v>6.7846382994343646E-2</v>
      </c>
      <c r="K32" s="25"/>
      <c r="L32" s="25"/>
      <c r="M32" s="25"/>
      <c r="N32" s="25"/>
      <c r="O32" s="25"/>
      <c r="P32" s="25"/>
    </row>
    <row r="33" spans="2:16">
      <c r="B33" s="322">
        <v>38412</v>
      </c>
      <c r="C33" s="90"/>
      <c r="D33" s="228">
        <v>8.9673441704148926E-2</v>
      </c>
      <c r="E33" s="228">
        <v>1.255026601233447</v>
      </c>
      <c r="F33" s="228">
        <v>0</v>
      </c>
      <c r="G33" s="228">
        <v>0</v>
      </c>
      <c r="H33" s="228">
        <v>-3.2968878926644685E-2</v>
      </c>
      <c r="I33" s="228">
        <v>4.8103837875555833E-2</v>
      </c>
      <c r="K33" s="25"/>
      <c r="L33" s="25"/>
      <c r="M33" s="25"/>
      <c r="N33" s="25"/>
      <c r="O33" s="25"/>
      <c r="P33" s="25"/>
    </row>
    <row r="34" spans="2:16">
      <c r="B34" s="322">
        <v>38443</v>
      </c>
      <c r="C34" s="90"/>
      <c r="D34" s="228">
        <v>4.5311602389030758E-2</v>
      </c>
      <c r="E34" s="228">
        <v>1.1512157736935436</v>
      </c>
      <c r="F34" s="228">
        <v>0</v>
      </c>
      <c r="G34" s="228">
        <v>0</v>
      </c>
      <c r="H34" s="228">
        <v>4.0737495983699912E-2</v>
      </c>
      <c r="I34" s="228">
        <v>5.7707353474293344E-2</v>
      </c>
      <c r="K34" s="25"/>
      <c r="L34" s="25"/>
      <c r="M34" s="25"/>
      <c r="N34" s="25"/>
      <c r="O34" s="25"/>
      <c r="P34" s="25"/>
    </row>
    <row r="35" spans="2:16">
      <c r="B35" s="322">
        <v>38473</v>
      </c>
      <c r="C35" s="90"/>
      <c r="D35" s="228">
        <v>-1.8550738734549932E-2</v>
      </c>
      <c r="E35" s="228">
        <v>1.162727996666407</v>
      </c>
      <c r="F35" s="228">
        <v>0</v>
      </c>
      <c r="G35" s="228">
        <v>0</v>
      </c>
      <c r="H35" s="228">
        <v>8.0260944847720062E-2</v>
      </c>
      <c r="I35" s="228">
        <v>4.048771737657364E-2</v>
      </c>
      <c r="K35" s="25"/>
      <c r="L35" s="25"/>
      <c r="M35" s="25"/>
      <c r="N35" s="25"/>
      <c r="O35" s="25"/>
      <c r="P35" s="25"/>
    </row>
    <row r="36" spans="2:16">
      <c r="B36" s="322">
        <v>38504</v>
      </c>
      <c r="C36" s="90"/>
      <c r="D36" s="228">
        <v>3.9823660337474198E-2</v>
      </c>
      <c r="E36" s="228">
        <v>1.0706902543980625</v>
      </c>
      <c r="F36" s="228">
        <v>0</v>
      </c>
      <c r="G36" s="228">
        <v>0</v>
      </c>
      <c r="H36" s="228">
        <v>7.7620515186386241E-2</v>
      </c>
      <c r="I36" s="228">
        <v>7.2620099422374018E-2</v>
      </c>
      <c r="K36" s="25"/>
      <c r="L36" s="25"/>
      <c r="M36" s="25"/>
      <c r="N36" s="25"/>
      <c r="O36" s="25"/>
      <c r="P36" s="25"/>
    </row>
    <row r="37" spans="2:16">
      <c r="B37" s="322">
        <v>38534</v>
      </c>
      <c r="C37" s="90"/>
      <c r="D37" s="228">
        <v>2.4024359108745896E-2</v>
      </c>
      <c r="E37" s="228">
        <v>1.0551050903249255</v>
      </c>
      <c r="F37" s="228">
        <v>0</v>
      </c>
      <c r="G37" s="228">
        <v>0</v>
      </c>
      <c r="H37" s="228">
        <v>0.14672004876665135</v>
      </c>
      <c r="I37" s="228">
        <v>9.431566232053612E-2</v>
      </c>
      <c r="K37" s="25"/>
      <c r="L37" s="25"/>
      <c r="M37" s="25"/>
      <c r="N37" s="25"/>
      <c r="O37" s="25"/>
      <c r="P37" s="25"/>
    </row>
    <row r="38" spans="2:16">
      <c r="B38" s="322">
        <v>38565</v>
      </c>
      <c r="C38" s="90"/>
      <c r="D38" s="228">
        <v>2.3977563883650577E-2</v>
      </c>
      <c r="E38" s="228">
        <v>0.98706015895994748</v>
      </c>
      <c r="F38" s="228">
        <v>0</v>
      </c>
      <c r="G38" s="228">
        <v>0</v>
      </c>
      <c r="H38" s="228">
        <v>0.20485952498477911</v>
      </c>
      <c r="I38" s="228">
        <v>0.11992255360758453</v>
      </c>
      <c r="K38" s="25"/>
      <c r="L38" s="25"/>
      <c r="M38" s="25"/>
      <c r="N38" s="25"/>
      <c r="O38" s="25"/>
      <c r="P38" s="25"/>
    </row>
    <row r="39" spans="2:16">
      <c r="B39" s="322">
        <v>38596</v>
      </c>
      <c r="C39" s="90"/>
      <c r="D39" s="228">
        <v>4.8977345328643729E-2</v>
      </c>
      <c r="E39" s="228">
        <v>0.95585264209821008</v>
      </c>
      <c r="F39" s="228">
        <v>0</v>
      </c>
      <c r="G39" s="228">
        <v>0</v>
      </c>
      <c r="H39" s="228">
        <v>0.30215736200747267</v>
      </c>
      <c r="I39" s="228">
        <v>0.17572148857008418</v>
      </c>
      <c r="K39" s="25"/>
      <c r="L39" s="25"/>
      <c r="M39" s="25"/>
      <c r="N39" s="25"/>
      <c r="O39" s="25"/>
      <c r="P39" s="25"/>
    </row>
    <row r="40" spans="2:16">
      <c r="B40" s="322">
        <v>38626</v>
      </c>
      <c r="C40" s="90"/>
      <c r="D40" s="228">
        <v>5.3686293652157602E-2</v>
      </c>
      <c r="E40" s="228">
        <v>0.85657172336801612</v>
      </c>
      <c r="F40" s="228">
        <v>0</v>
      </c>
      <c r="G40" s="228">
        <v>0</v>
      </c>
      <c r="H40" s="228">
        <v>0.31972360390105115</v>
      </c>
      <c r="I40" s="228">
        <v>0.18506341085694067</v>
      </c>
      <c r="K40" s="25"/>
      <c r="L40" s="25"/>
      <c r="M40" s="25"/>
      <c r="N40" s="25"/>
      <c r="O40" s="25"/>
      <c r="P40" s="25"/>
    </row>
    <row r="41" spans="2:16">
      <c r="B41" s="322">
        <v>38657</v>
      </c>
      <c r="C41" s="90"/>
      <c r="D41" s="228">
        <v>7.4645053563667352E-2</v>
      </c>
      <c r="E41" s="228">
        <v>0.85225849924401165</v>
      </c>
      <c r="F41" s="228">
        <v>0</v>
      </c>
      <c r="G41" s="228">
        <v>0</v>
      </c>
      <c r="H41" s="228">
        <v>0.31002831371729767</v>
      </c>
      <c r="I41" s="228">
        <v>0.19556061622050303</v>
      </c>
      <c r="K41" s="25"/>
      <c r="L41" s="25"/>
      <c r="M41" s="25"/>
      <c r="N41" s="25"/>
      <c r="O41" s="25"/>
      <c r="P41" s="25"/>
    </row>
    <row r="42" spans="2:16">
      <c r="B42" s="322">
        <v>38687</v>
      </c>
      <c r="C42" s="90"/>
      <c r="D42" s="228">
        <v>5.1815012727191467E-2</v>
      </c>
      <c r="E42" s="228">
        <v>0.83795654622548987</v>
      </c>
      <c r="F42" s="228">
        <v>0</v>
      </c>
      <c r="G42" s="228">
        <v>0</v>
      </c>
      <c r="H42" s="228">
        <v>0.34041015686456766</v>
      </c>
      <c r="I42" s="228">
        <v>0.19174076647910354</v>
      </c>
      <c r="K42" s="25"/>
      <c r="L42" s="25"/>
      <c r="M42" s="25"/>
      <c r="N42" s="25"/>
      <c r="O42" s="25"/>
      <c r="P42" s="25"/>
    </row>
    <row r="43" spans="2:16">
      <c r="B43" s="322">
        <v>38718</v>
      </c>
      <c r="C43" s="90"/>
      <c r="D43" s="228">
        <v>5.6181853742745869E-2</v>
      </c>
      <c r="E43" s="228">
        <v>0.85814665106464649</v>
      </c>
      <c r="F43" s="228">
        <v>0</v>
      </c>
      <c r="G43" s="228">
        <v>0</v>
      </c>
      <c r="H43" s="228">
        <v>0.31944424547054262</v>
      </c>
      <c r="I43" s="228">
        <v>0.18588219200638578</v>
      </c>
      <c r="K43" s="25"/>
      <c r="L43" s="25"/>
      <c r="M43" s="25"/>
      <c r="N43" s="25"/>
      <c r="O43" s="25"/>
      <c r="P43" s="25"/>
    </row>
    <row r="44" spans="2:16">
      <c r="B44" s="322">
        <v>38749</v>
      </c>
      <c r="C44" s="90"/>
      <c r="D44" s="228">
        <v>8.2042898049262902E-2</v>
      </c>
      <c r="E44" s="228">
        <v>0.87592958648453645</v>
      </c>
      <c r="F44" s="228">
        <v>0</v>
      </c>
      <c r="G44" s="228">
        <v>0</v>
      </c>
      <c r="H44" s="228">
        <v>0.32557009812293192</v>
      </c>
      <c r="I44" s="228">
        <v>0.20302347278520716</v>
      </c>
      <c r="K44" s="25"/>
      <c r="L44" s="25"/>
      <c r="M44" s="25"/>
      <c r="N44" s="25"/>
      <c r="O44" s="25"/>
      <c r="P44" s="25"/>
    </row>
    <row r="45" spans="2:16">
      <c r="B45" s="322">
        <v>38777</v>
      </c>
      <c r="C45" s="90"/>
      <c r="D45" s="228">
        <v>0.10762919312519714</v>
      </c>
      <c r="E45" s="228">
        <v>0.93865964047674333</v>
      </c>
      <c r="F45" s="228">
        <v>0</v>
      </c>
      <c r="G45" s="228">
        <v>0</v>
      </c>
      <c r="H45" s="228">
        <v>0.31965267067382208</v>
      </c>
      <c r="I45" s="228">
        <v>0.2176695205327368</v>
      </c>
      <c r="K45" s="25"/>
      <c r="L45" s="25"/>
      <c r="M45" s="25"/>
      <c r="N45" s="25"/>
      <c r="O45" s="25"/>
      <c r="P45" s="25"/>
    </row>
    <row r="46" spans="2:16">
      <c r="B46" s="322">
        <v>38808</v>
      </c>
      <c r="C46" s="90"/>
      <c r="D46" s="228">
        <v>0.11079836496125961</v>
      </c>
      <c r="E46" s="228">
        <v>0.89667317372188693</v>
      </c>
      <c r="F46" s="228">
        <v>0</v>
      </c>
      <c r="G46" s="228">
        <v>0</v>
      </c>
      <c r="H46" s="228">
        <v>0.23334306111073788</v>
      </c>
      <c r="I46" s="228">
        <v>0.18491764994787263</v>
      </c>
      <c r="K46" s="25"/>
      <c r="L46" s="25"/>
      <c r="M46" s="25"/>
      <c r="N46" s="25"/>
      <c r="O46" s="25"/>
      <c r="P46" s="25"/>
    </row>
    <row r="47" spans="2:16">
      <c r="B47" s="322">
        <v>38838</v>
      </c>
      <c r="C47" s="90"/>
      <c r="D47" s="228">
        <v>0.15146370996490544</v>
      </c>
      <c r="E47" s="228">
        <v>0.82610003356666972</v>
      </c>
      <c r="F47" s="228">
        <v>0</v>
      </c>
      <c r="G47" s="228">
        <v>2.5209999999999999</v>
      </c>
      <c r="H47" s="228">
        <v>0.16985728498434849</v>
      </c>
      <c r="I47" s="228">
        <v>0.17884569604331979</v>
      </c>
      <c r="K47" s="25"/>
      <c r="L47" s="25"/>
      <c r="M47" s="25"/>
      <c r="N47" s="25"/>
      <c r="O47" s="25"/>
      <c r="P47" s="25"/>
    </row>
    <row r="48" spans="2:16">
      <c r="B48" s="322">
        <v>38869</v>
      </c>
      <c r="C48" s="90"/>
      <c r="D48" s="228">
        <v>0.13242790247753922</v>
      </c>
      <c r="E48" s="228">
        <v>0.80063812319126204</v>
      </c>
      <c r="F48" s="228">
        <v>0</v>
      </c>
      <c r="G48" s="228">
        <v>0.94277075194773685</v>
      </c>
      <c r="H48" s="228">
        <v>0.20007806036694764</v>
      </c>
      <c r="I48" s="228">
        <v>0.18260690053145878</v>
      </c>
      <c r="K48" s="25"/>
      <c r="L48" s="25"/>
      <c r="M48" s="25"/>
      <c r="N48" s="25"/>
      <c r="O48" s="25"/>
      <c r="P48" s="25"/>
    </row>
    <row r="49" spans="2:16">
      <c r="B49" s="322">
        <v>38899</v>
      </c>
      <c r="C49" s="90"/>
      <c r="D49" s="228">
        <v>0.11294970925766301</v>
      </c>
      <c r="E49" s="228">
        <v>0.72797001196777744</v>
      </c>
      <c r="F49" s="228">
        <v>0</v>
      </c>
      <c r="G49" s="228">
        <v>-0.42066348763223338</v>
      </c>
      <c r="H49" s="228">
        <v>0.11860119681973247</v>
      </c>
      <c r="I49" s="228">
        <v>0.134902818485656</v>
      </c>
      <c r="K49" s="25"/>
      <c r="L49" s="25"/>
      <c r="M49" s="25"/>
      <c r="N49" s="25"/>
      <c r="O49" s="25"/>
      <c r="P49" s="25"/>
    </row>
    <row r="50" spans="2:16">
      <c r="B50" s="322">
        <v>38930</v>
      </c>
      <c r="C50" s="90"/>
      <c r="D50" s="228">
        <v>0.13611674897367987</v>
      </c>
      <c r="E50" s="228">
        <v>0.68731301330779115</v>
      </c>
      <c r="F50" s="228">
        <v>0</v>
      </c>
      <c r="G50" s="228">
        <v>-0.47450469195910883</v>
      </c>
      <c r="H50" s="228">
        <v>6.7113314823278314E-2</v>
      </c>
      <c r="I50" s="228">
        <v>0.12215625362353544</v>
      </c>
      <c r="K50" s="25"/>
      <c r="L50" s="25"/>
      <c r="M50" s="25"/>
      <c r="N50" s="25"/>
      <c r="O50" s="25"/>
      <c r="P50" s="25"/>
    </row>
    <row r="51" spans="2:16">
      <c r="B51" s="322">
        <v>38961</v>
      </c>
      <c r="C51" s="90"/>
      <c r="D51" s="228">
        <v>5.178662184892957E-2</v>
      </c>
      <c r="E51" s="228">
        <v>0.59847091093613325</v>
      </c>
      <c r="F51" s="228">
        <v>0</v>
      </c>
      <c r="G51" s="228">
        <v>-0.44721982814907679</v>
      </c>
      <c r="H51" s="228">
        <v>4.2035297840874453E-3</v>
      </c>
      <c r="I51" s="228">
        <v>4.765710258103284E-2</v>
      </c>
      <c r="K51" s="25"/>
      <c r="L51" s="25"/>
      <c r="M51" s="25"/>
      <c r="N51" s="25"/>
      <c r="O51" s="25"/>
      <c r="P51" s="25"/>
    </row>
    <row r="52" spans="2:16">
      <c r="B52" s="322">
        <v>38991</v>
      </c>
      <c r="C52" s="90"/>
      <c r="D52" s="228">
        <v>7.0290272989067537E-2</v>
      </c>
      <c r="E52" s="228">
        <v>0.57553992301847035</v>
      </c>
      <c r="F52" s="228">
        <v>0</v>
      </c>
      <c r="G52" s="228">
        <v>3.5756137539601962</v>
      </c>
      <c r="H52" s="228">
        <v>6.0769781509755205E-3</v>
      </c>
      <c r="I52" s="228">
        <v>5.7459742008582948E-2</v>
      </c>
      <c r="K52" s="25"/>
      <c r="L52" s="25"/>
      <c r="M52" s="25"/>
      <c r="N52" s="25"/>
      <c r="O52" s="25"/>
      <c r="P52" s="25"/>
    </row>
    <row r="53" spans="2:16">
      <c r="B53" s="322">
        <v>39022</v>
      </c>
      <c r="C53" s="90"/>
      <c r="D53" s="228">
        <v>0.10464222869601869</v>
      </c>
      <c r="E53" s="228">
        <v>0.50929177289635863</v>
      </c>
      <c r="F53" s="228">
        <v>0</v>
      </c>
      <c r="G53" s="228">
        <v>14.27641558937175</v>
      </c>
      <c r="H53" s="228">
        <v>-1.2411302718748574E-2</v>
      </c>
      <c r="I53" s="228">
        <v>6.3648659244774031E-2</v>
      </c>
      <c r="K53" s="25"/>
      <c r="L53" s="25"/>
      <c r="M53" s="25"/>
      <c r="N53" s="25"/>
      <c r="O53" s="25"/>
      <c r="P53" s="25"/>
    </row>
    <row r="54" spans="2:16">
      <c r="B54" s="322">
        <v>39052</v>
      </c>
      <c r="C54" s="90"/>
      <c r="D54" s="228">
        <v>0.11440670152871379</v>
      </c>
      <c r="E54" s="228">
        <v>0.45195022068800417</v>
      </c>
      <c r="F54" s="228">
        <v>0</v>
      </c>
      <c r="G54" s="264">
        <v>1323.0931323442892</v>
      </c>
      <c r="H54" s="228">
        <v>-3.5273274874895177E-2</v>
      </c>
      <c r="I54" s="228">
        <v>5.8957055620711518E-2</v>
      </c>
      <c r="K54" s="25"/>
      <c r="L54" s="25"/>
      <c r="M54" s="25"/>
      <c r="N54" s="25"/>
      <c r="O54" s="25"/>
      <c r="P54" s="25"/>
    </row>
    <row r="55" spans="2:16">
      <c r="B55" s="322">
        <v>39083</v>
      </c>
      <c r="C55" s="90"/>
      <c r="D55" s="228">
        <v>0.12229507338428247</v>
      </c>
      <c r="E55" s="228">
        <v>0.41529480844851441</v>
      </c>
      <c r="F55" s="228">
        <v>0</v>
      </c>
      <c r="G55" s="264">
        <v>891.62548684842352</v>
      </c>
      <c r="H55" s="228">
        <v>-2.3931392916204275E-2</v>
      </c>
      <c r="I55" s="228">
        <v>6.6809160048143967E-2</v>
      </c>
      <c r="K55" s="25"/>
      <c r="L55" s="25"/>
      <c r="M55" s="25"/>
      <c r="N55" s="25"/>
      <c r="O55" s="25"/>
      <c r="P55" s="25"/>
    </row>
    <row r="56" spans="2:16">
      <c r="B56" s="322">
        <v>39114</v>
      </c>
      <c r="C56" s="90"/>
      <c r="D56" s="228">
        <v>0.10317809069153472</v>
      </c>
      <c r="E56" s="228">
        <v>0.36431416969142205</v>
      </c>
      <c r="F56" s="228">
        <v>0</v>
      </c>
      <c r="G56" s="264">
        <v>574.70893865886887</v>
      </c>
      <c r="H56" s="228">
        <v>-3.8573939554610748E-2</v>
      </c>
      <c r="I56" s="228">
        <v>4.9620323052726345E-2</v>
      </c>
      <c r="K56" s="25"/>
      <c r="L56" s="25"/>
      <c r="M56" s="25"/>
      <c r="N56" s="25"/>
      <c r="O56" s="25"/>
      <c r="P56" s="25"/>
    </row>
    <row r="57" spans="2:16">
      <c r="B57" s="322">
        <v>39142</v>
      </c>
      <c r="C57" s="90"/>
      <c r="D57" s="228">
        <v>0.13037256822385745</v>
      </c>
      <c r="E57" s="228">
        <v>0.29850676246849384</v>
      </c>
      <c r="F57" s="228">
        <v>0</v>
      </c>
      <c r="G57" s="264">
        <v>572.41906692363932</v>
      </c>
      <c r="H57" s="228">
        <v>-3.4710331232707947E-3</v>
      </c>
      <c r="I57" s="228">
        <v>7.7860775419842154E-2</v>
      </c>
      <c r="K57" s="25"/>
      <c r="L57" s="25"/>
      <c r="M57" s="25"/>
      <c r="N57" s="25"/>
      <c r="O57" s="25"/>
      <c r="P57" s="25"/>
    </row>
    <row r="58" spans="2:16">
      <c r="B58" s="322">
        <v>39173</v>
      </c>
      <c r="C58" s="90"/>
      <c r="D58" s="228">
        <v>0.16975808085989774</v>
      </c>
      <c r="E58" s="228">
        <v>0.25104674149020179</v>
      </c>
      <c r="F58" s="228">
        <v>0</v>
      </c>
      <c r="G58" s="264">
        <v>491.24619142289123</v>
      </c>
      <c r="H58" s="228">
        <v>-2.2706353851520422E-4</v>
      </c>
      <c r="I58" s="228">
        <v>9.7480936196986834E-2</v>
      </c>
      <c r="K58" s="25"/>
      <c r="L58" s="25"/>
      <c r="M58" s="25"/>
      <c r="N58" s="25"/>
      <c r="O58" s="25"/>
      <c r="P58" s="25"/>
    </row>
    <row r="59" spans="2:16">
      <c r="B59" s="322">
        <v>39203</v>
      </c>
      <c r="C59" s="90"/>
      <c r="D59" s="228">
        <v>0.19937567454359528</v>
      </c>
      <c r="E59" s="228">
        <v>0.20603666605604887</v>
      </c>
      <c r="F59" s="228">
        <v>0</v>
      </c>
      <c r="G59" s="264">
        <v>445.03492757739281</v>
      </c>
      <c r="H59" s="228">
        <v>7.3181136405278124E-3</v>
      </c>
      <c r="I59" s="228">
        <v>0.11470970162320437</v>
      </c>
      <c r="K59" s="25"/>
      <c r="L59" s="25"/>
      <c r="M59" s="25"/>
      <c r="N59" s="25"/>
      <c r="O59" s="25"/>
      <c r="P59" s="25"/>
    </row>
    <row r="60" spans="2:16">
      <c r="B60" s="322">
        <v>39234</v>
      </c>
      <c r="C60" s="90"/>
      <c r="D60" s="228">
        <v>0.24906124584306766</v>
      </c>
      <c r="E60" s="228">
        <v>0.13962353523543047</v>
      </c>
      <c r="F60" s="228">
        <v>0</v>
      </c>
      <c r="G60" s="264">
        <v>772.85608065890369</v>
      </c>
      <c r="H60" s="228">
        <v>6.1773544696632765E-3</v>
      </c>
      <c r="I60" s="228">
        <v>0.13641414022795306</v>
      </c>
      <c r="K60" s="25"/>
      <c r="L60" s="25"/>
      <c r="M60" s="25"/>
      <c r="N60" s="25"/>
      <c r="O60" s="25"/>
      <c r="P60" s="25"/>
    </row>
    <row r="61" spans="2:16">
      <c r="B61" s="322">
        <v>39264</v>
      </c>
      <c r="C61" s="90"/>
      <c r="D61" s="228">
        <v>0.30645236557918687</v>
      </c>
      <c r="E61" s="228">
        <v>8.7052190716383482E-2</v>
      </c>
      <c r="F61" s="228">
        <v>0</v>
      </c>
      <c r="G61" s="264">
        <v>2226.1284558513275</v>
      </c>
      <c r="H61" s="228">
        <v>2.3105119001071817E-2</v>
      </c>
      <c r="I61" s="228">
        <v>0.17461660040108118</v>
      </c>
      <c r="K61" s="25"/>
      <c r="L61" s="25"/>
      <c r="M61" s="25"/>
      <c r="N61" s="25"/>
      <c r="O61" s="25"/>
      <c r="P61" s="25"/>
    </row>
    <row r="62" spans="2:16">
      <c r="B62" s="322">
        <v>39295</v>
      </c>
      <c r="C62" s="90"/>
      <c r="D62" s="228">
        <v>0.33149989641594058</v>
      </c>
      <c r="E62" s="228">
        <v>3.7775832119854025E-2</v>
      </c>
      <c r="F62" s="228">
        <v>0</v>
      </c>
      <c r="G62" s="264">
        <v>6382.1080044760583</v>
      </c>
      <c r="H62" s="228">
        <v>1.9802232152686727E-2</v>
      </c>
      <c r="I62" s="228">
        <v>0.19050069511438661</v>
      </c>
      <c r="K62" s="25"/>
      <c r="L62" s="25"/>
      <c r="M62" s="25"/>
      <c r="N62" s="25"/>
      <c r="O62" s="25"/>
      <c r="P62" s="25"/>
    </row>
    <row r="63" spans="2:16">
      <c r="B63" s="322">
        <v>39326</v>
      </c>
      <c r="C63" s="90"/>
      <c r="D63" s="228">
        <v>0.44447470308010861</v>
      </c>
      <c r="E63" s="228">
        <v>1.6090654640989799E-2</v>
      </c>
      <c r="F63" s="228">
        <v>0</v>
      </c>
      <c r="G63" s="264">
        <v>11910.711604788947</v>
      </c>
      <c r="H63" s="228">
        <v>8.4990288645250267E-3</v>
      </c>
      <c r="I63" s="228">
        <v>0.24208342525004367</v>
      </c>
      <c r="K63" s="25"/>
      <c r="L63" s="25"/>
      <c r="M63" s="25"/>
      <c r="N63" s="25"/>
      <c r="O63" s="25"/>
      <c r="P63" s="25"/>
    </row>
    <row r="64" spans="2:16">
      <c r="B64" s="322">
        <v>39356</v>
      </c>
      <c r="C64" s="90"/>
      <c r="D64" s="228">
        <v>0.45952275085655381</v>
      </c>
      <c r="E64" s="228">
        <v>-1.2011376466955492E-2</v>
      </c>
      <c r="F64" s="228">
        <v>0</v>
      </c>
      <c r="G64" s="264">
        <v>2411.1064305019772</v>
      </c>
      <c r="H64" s="228">
        <v>3.874529225259149E-2</v>
      </c>
      <c r="I64" s="228">
        <v>0.2697629748900916</v>
      </c>
      <c r="K64" s="25"/>
      <c r="L64" s="25"/>
      <c r="M64" s="25"/>
      <c r="N64" s="25"/>
      <c r="O64" s="25"/>
      <c r="P64" s="25"/>
    </row>
    <row r="65" spans="2:16">
      <c r="B65" s="322">
        <v>39387</v>
      </c>
      <c r="C65" s="90"/>
      <c r="D65" s="228">
        <v>0.46019787008199686</v>
      </c>
      <c r="E65" s="228">
        <v>-3.1259058257044892E-2</v>
      </c>
      <c r="F65" s="228">
        <v>0</v>
      </c>
      <c r="G65" s="264">
        <v>1191.9100974947396</v>
      </c>
      <c r="H65" s="228">
        <v>3.4863255103598778E-2</v>
      </c>
      <c r="I65" s="228">
        <v>0.27746589031305691</v>
      </c>
      <c r="K65" s="25"/>
      <c r="L65" s="25"/>
      <c r="M65" s="25"/>
      <c r="N65" s="25"/>
      <c r="O65" s="25"/>
      <c r="P65" s="25"/>
    </row>
    <row r="66" spans="2:16">
      <c r="B66" s="322">
        <v>39417</v>
      </c>
      <c r="C66" s="90"/>
      <c r="D66" s="228">
        <v>0.44464466534473313</v>
      </c>
      <c r="E66" s="228">
        <v>-5.6506216650248464E-2</v>
      </c>
      <c r="F66" s="228">
        <v>0</v>
      </c>
      <c r="G66" s="264">
        <v>16.033459050331064</v>
      </c>
      <c r="H66" s="228">
        <v>3.831406924386771E-2</v>
      </c>
      <c r="I66" s="228">
        <v>0.27924291571997983</v>
      </c>
      <c r="K66" s="25"/>
      <c r="L66" s="25"/>
      <c r="M66" s="25"/>
      <c r="N66" s="25"/>
      <c r="O66" s="25"/>
      <c r="P66" s="25"/>
    </row>
    <row r="67" spans="2:16">
      <c r="B67" s="322">
        <v>39448</v>
      </c>
      <c r="C67" s="90"/>
      <c r="D67" s="228">
        <v>0.4490703302111323</v>
      </c>
      <c r="E67" s="228">
        <v>-6.3879551615551255E-2</v>
      </c>
      <c r="F67" s="228">
        <v>0</v>
      </c>
      <c r="G67" s="264">
        <v>30.862262226255979</v>
      </c>
      <c r="H67" s="228">
        <v>3.0363686431583492E-2</v>
      </c>
      <c r="I67" s="228">
        <v>0.2852404491777818</v>
      </c>
      <c r="K67" s="25"/>
      <c r="L67" s="25"/>
      <c r="M67" s="25"/>
      <c r="N67" s="25"/>
      <c r="O67" s="25"/>
      <c r="P67" s="25"/>
    </row>
    <row r="68" spans="2:16">
      <c r="B68" s="322">
        <v>39479</v>
      </c>
      <c r="C68" s="90"/>
      <c r="D68" s="228">
        <v>0.43720227250122368</v>
      </c>
      <c r="E68" s="228">
        <v>-6.7095402498176138E-2</v>
      </c>
      <c r="F68" s="228">
        <v>0</v>
      </c>
      <c r="G68" s="264">
        <v>39.032634034194729</v>
      </c>
      <c r="H68" s="228">
        <v>3.2226949367942348E-2</v>
      </c>
      <c r="I68" s="228">
        <v>0.28611563382871519</v>
      </c>
      <c r="K68" s="25"/>
      <c r="L68" s="25"/>
      <c r="M68" s="25"/>
      <c r="N68" s="25"/>
      <c r="O68" s="25"/>
      <c r="P68" s="25"/>
    </row>
    <row r="69" spans="2:16">
      <c r="B69" s="322">
        <v>39508</v>
      </c>
      <c r="C69" s="90"/>
      <c r="D69" s="228">
        <v>0.41933304850771513</v>
      </c>
      <c r="E69" s="228">
        <v>-7.8435114132475392E-2</v>
      </c>
      <c r="F69" s="228">
        <v>0</v>
      </c>
      <c r="G69" s="264">
        <v>42.653067885817265</v>
      </c>
      <c r="H69" s="228">
        <v>-0.16162073089500351</v>
      </c>
      <c r="I69" s="228">
        <v>0.19834655836670945</v>
      </c>
      <c r="K69" s="25"/>
      <c r="L69" s="25"/>
      <c r="M69" s="25"/>
      <c r="N69" s="25"/>
      <c r="O69" s="25"/>
      <c r="P69" s="25"/>
    </row>
    <row r="70" spans="2:16">
      <c r="B70" s="322">
        <v>39539</v>
      </c>
      <c r="C70" s="90"/>
      <c r="D70" s="228">
        <v>0.40948167940435276</v>
      </c>
      <c r="E70" s="228">
        <v>-6.7449027853507704E-2</v>
      </c>
      <c r="F70" s="228">
        <v>0</v>
      </c>
      <c r="G70" s="264">
        <v>46.626526209768294</v>
      </c>
      <c r="H70" s="228">
        <v>-0.17119093228484294</v>
      </c>
      <c r="I70" s="228">
        <v>0.19764546232013713</v>
      </c>
      <c r="K70" s="25"/>
      <c r="L70" s="25"/>
      <c r="M70" s="25"/>
      <c r="N70" s="25"/>
      <c r="O70" s="25"/>
      <c r="P70" s="25"/>
    </row>
    <row r="71" spans="2:16">
      <c r="B71" s="322">
        <v>39569</v>
      </c>
      <c r="C71" s="90"/>
      <c r="D71" s="228">
        <v>0.4048250445813768</v>
      </c>
      <c r="E71" s="228">
        <v>-5.5998073620739497E-2</v>
      </c>
      <c r="F71" s="228">
        <v>0</v>
      </c>
      <c r="G71" s="264">
        <v>56.347821568286342</v>
      </c>
      <c r="H71" s="228">
        <v>-6.092975511011256E-2</v>
      </c>
      <c r="I71" s="228">
        <v>0.24924464946233815</v>
      </c>
      <c r="K71" s="25"/>
      <c r="L71" s="25"/>
      <c r="M71" s="25"/>
      <c r="N71" s="25"/>
      <c r="O71" s="25"/>
      <c r="P71" s="25"/>
    </row>
    <row r="72" spans="2:16">
      <c r="B72" s="322">
        <v>39600</v>
      </c>
      <c r="C72" s="90"/>
      <c r="D72" s="228">
        <v>0.39253262818979073</v>
      </c>
      <c r="E72" s="228">
        <v>-3.1410781740612403E-2</v>
      </c>
      <c r="F72" s="228">
        <v>0</v>
      </c>
      <c r="G72" s="264">
        <v>35.935333613290801</v>
      </c>
      <c r="H72" s="228">
        <v>-7.1843986987244257E-2</v>
      </c>
      <c r="I72" s="228">
        <v>0.2463394882107961</v>
      </c>
      <c r="K72" s="25"/>
      <c r="L72" s="25"/>
      <c r="M72" s="25"/>
      <c r="N72" s="25"/>
      <c r="O72" s="25"/>
      <c r="P72" s="25"/>
    </row>
    <row r="73" spans="2:16">
      <c r="B73" s="322">
        <v>39630</v>
      </c>
      <c r="C73" s="90"/>
      <c r="D73" s="228">
        <v>0.40712434194659175</v>
      </c>
      <c r="E73" s="228">
        <v>-6.3134319978854769E-3</v>
      </c>
      <c r="F73" s="228">
        <v>0</v>
      </c>
      <c r="G73" s="264">
        <v>14.413866931711029</v>
      </c>
      <c r="H73" s="228">
        <v>-2.645669194697664E-3</v>
      </c>
      <c r="I73" s="228">
        <v>0.28975415865890208</v>
      </c>
      <c r="K73" s="25"/>
      <c r="L73" s="25"/>
      <c r="M73" s="25"/>
      <c r="N73" s="25"/>
      <c r="O73" s="25"/>
      <c r="P73" s="25"/>
    </row>
    <row r="74" spans="2:16">
      <c r="B74" s="322">
        <v>39661</v>
      </c>
      <c r="C74" s="90"/>
      <c r="D74" s="228">
        <v>0.42195777335701035</v>
      </c>
      <c r="E74" s="228">
        <v>1.9012063935270218E-2</v>
      </c>
      <c r="F74" s="228">
        <v>0</v>
      </c>
      <c r="G74" s="228">
        <v>6.9123037701352743</v>
      </c>
      <c r="H74" s="228">
        <v>0.14812932529407852</v>
      </c>
      <c r="I74" s="228">
        <v>0.36215344270078043</v>
      </c>
      <c r="K74" s="25"/>
      <c r="L74" s="25"/>
      <c r="M74" s="25"/>
      <c r="N74" s="25"/>
      <c r="O74" s="25"/>
      <c r="P74" s="25"/>
    </row>
    <row r="75" spans="2:16">
      <c r="B75" s="322">
        <v>39692</v>
      </c>
      <c r="C75" s="90"/>
      <c r="D75" s="228">
        <v>0.46130961792188496</v>
      </c>
      <c r="E75" s="228">
        <v>5.2552694877758821E-2</v>
      </c>
      <c r="F75" s="228">
        <v>0</v>
      </c>
      <c r="G75" s="228">
        <v>4.5987789132460026</v>
      </c>
      <c r="H75" s="228">
        <v>0.25565284744902828</v>
      </c>
      <c r="I75" s="228">
        <v>0.42733788273139228</v>
      </c>
      <c r="K75" s="25"/>
      <c r="L75" s="25"/>
      <c r="M75" s="25"/>
      <c r="N75" s="25"/>
      <c r="O75" s="25"/>
      <c r="P75" s="25"/>
    </row>
    <row r="76" spans="2:16">
      <c r="B76" s="322">
        <v>39722</v>
      </c>
      <c r="C76" s="90"/>
      <c r="D76" s="228">
        <v>0.48427945847319931</v>
      </c>
      <c r="E76" s="228">
        <v>8.2428630505873679E-2</v>
      </c>
      <c r="F76" s="228">
        <v>0</v>
      </c>
      <c r="G76" s="228">
        <v>3.5553217410165168</v>
      </c>
      <c r="H76" s="228">
        <v>0.31880284326438968</v>
      </c>
      <c r="I76" s="228">
        <v>0.46716751548231694</v>
      </c>
      <c r="K76" s="25"/>
      <c r="L76" s="25"/>
      <c r="M76" s="25"/>
      <c r="N76" s="25"/>
      <c r="O76" s="25"/>
      <c r="P76" s="25"/>
    </row>
    <row r="77" spans="2:16">
      <c r="B77" s="322">
        <v>39753</v>
      </c>
      <c r="C77" s="90"/>
      <c r="D77" s="228">
        <v>0.53035691859648115</v>
      </c>
      <c r="E77" s="228">
        <v>0.11458131922944248</v>
      </c>
      <c r="F77" s="228">
        <v>0</v>
      </c>
      <c r="G77" s="228">
        <v>2.9230903389810865</v>
      </c>
      <c r="H77" s="228">
        <v>0.42075547929689905</v>
      </c>
      <c r="I77" s="228">
        <v>0.5332963144182219</v>
      </c>
      <c r="K77" s="25"/>
      <c r="L77" s="25"/>
      <c r="M77" s="25"/>
      <c r="N77" s="25"/>
      <c r="O77" s="25"/>
      <c r="P77" s="25"/>
    </row>
    <row r="78" spans="2:16">
      <c r="B78" s="322">
        <v>39783</v>
      </c>
      <c r="C78" s="90"/>
      <c r="D78" s="228">
        <v>0.57060689493091865</v>
      </c>
      <c r="E78" s="228">
        <v>0.146890094333751</v>
      </c>
      <c r="F78" s="228">
        <v>0</v>
      </c>
      <c r="G78" s="228">
        <v>2.6375679367688418</v>
      </c>
      <c r="H78" s="228">
        <v>0.3483095595036767</v>
      </c>
      <c r="I78" s="228">
        <v>0.53832483195861514</v>
      </c>
      <c r="K78" s="25"/>
      <c r="L78" s="25"/>
      <c r="M78" s="25"/>
      <c r="N78" s="25"/>
      <c r="O78" s="25"/>
      <c r="P78" s="25"/>
    </row>
    <row r="79" spans="2:16">
      <c r="B79" s="322">
        <v>39814</v>
      </c>
      <c r="C79" s="90"/>
      <c r="D79" s="228">
        <v>0.61014476216045122</v>
      </c>
      <c r="E79" s="228">
        <v>0.13264162108041977</v>
      </c>
      <c r="F79" s="228">
        <v>0</v>
      </c>
      <c r="G79" s="228">
        <v>2.4363328613354778</v>
      </c>
      <c r="H79" s="228">
        <v>0.36190821698148157</v>
      </c>
      <c r="I79" s="228">
        <v>0.56805926611359436</v>
      </c>
      <c r="K79" s="25"/>
      <c r="L79" s="25"/>
      <c r="M79" s="25"/>
      <c r="N79" s="25"/>
      <c r="O79" s="25"/>
      <c r="P79" s="25"/>
    </row>
    <row r="80" spans="2:16">
      <c r="B80" s="322">
        <v>39845</v>
      </c>
      <c r="C80" s="90"/>
      <c r="D80" s="228">
        <v>0.69444977348397918</v>
      </c>
      <c r="E80" s="228">
        <v>0.1005642441369814</v>
      </c>
      <c r="F80" s="228">
        <v>0</v>
      </c>
      <c r="G80" s="228">
        <v>2.340738354752574</v>
      </c>
      <c r="H80" s="228">
        <v>0.40571001527816342</v>
      </c>
      <c r="I80" s="228">
        <v>0.63422560250434845</v>
      </c>
      <c r="K80" s="25"/>
      <c r="L80" s="25"/>
      <c r="M80" s="25"/>
      <c r="N80" s="25"/>
      <c r="O80" s="25"/>
      <c r="P80" s="25"/>
    </row>
    <row r="81" spans="2:16">
      <c r="B81" s="322">
        <v>39873</v>
      </c>
      <c r="C81" s="90"/>
      <c r="D81" s="228">
        <v>0.72661601412671728</v>
      </c>
      <c r="E81" s="228">
        <v>5.8860581915272769E-2</v>
      </c>
      <c r="F81" s="228">
        <v>0</v>
      </c>
      <c r="G81" s="228">
        <v>2.0018592546257601</v>
      </c>
      <c r="H81" s="228">
        <v>0.79722494180499992</v>
      </c>
      <c r="I81" s="228">
        <v>0.77443849605049087</v>
      </c>
      <c r="K81" s="25"/>
      <c r="L81" s="25"/>
      <c r="M81" s="25"/>
      <c r="N81" s="25"/>
      <c r="O81" s="25"/>
      <c r="P81" s="25"/>
    </row>
    <row r="82" spans="2:16">
      <c r="B82" s="322">
        <v>39904</v>
      </c>
      <c r="C82" s="90"/>
      <c r="D82" s="228">
        <v>0.72708990688583341</v>
      </c>
      <c r="E82" s="228">
        <v>2.9820152290269908E-2</v>
      </c>
      <c r="F82" s="228">
        <v>0</v>
      </c>
      <c r="G82" s="228">
        <v>1.8864142107227209</v>
      </c>
      <c r="H82" s="228">
        <v>1.0078839852862131</v>
      </c>
      <c r="I82" s="228">
        <v>0.83236774252647949</v>
      </c>
      <c r="K82" s="25"/>
      <c r="L82" s="25"/>
      <c r="M82" s="25"/>
      <c r="N82" s="25"/>
      <c r="O82" s="25"/>
      <c r="P82" s="25"/>
    </row>
    <row r="83" spans="2:16">
      <c r="B83" s="322">
        <v>39934</v>
      </c>
      <c r="C83" s="90"/>
      <c r="D83" s="228">
        <v>0.73501502642983341</v>
      </c>
      <c r="E83" s="228">
        <v>-6.8328042522125543E-3</v>
      </c>
      <c r="F83" s="228">
        <v>0</v>
      </c>
      <c r="G83" s="228">
        <v>1.7209411492868183</v>
      </c>
      <c r="H83" s="228">
        <v>0.92581718375733502</v>
      </c>
      <c r="I83" s="228">
        <v>0.81177111851915806</v>
      </c>
      <c r="K83" s="25"/>
      <c r="L83" s="25"/>
      <c r="M83" s="25"/>
      <c r="N83" s="25"/>
      <c r="O83" s="25"/>
      <c r="P83" s="25"/>
    </row>
    <row r="84" spans="2:16">
      <c r="B84" s="322">
        <v>39965</v>
      </c>
      <c r="C84" s="90"/>
      <c r="D84" s="228">
        <v>0.7202202983095598</v>
      </c>
      <c r="E84" s="228">
        <v>-5.604053567919709E-2</v>
      </c>
      <c r="F84" s="228">
        <v>0</v>
      </c>
      <c r="G84" s="228">
        <v>1.510234619521674</v>
      </c>
      <c r="H84" s="228">
        <v>0.97405727963406719</v>
      </c>
      <c r="I84" s="228">
        <v>0.80744518759755612</v>
      </c>
      <c r="K84" s="25"/>
      <c r="L84" s="25"/>
      <c r="M84" s="25"/>
      <c r="N84" s="25"/>
      <c r="O84" s="25"/>
      <c r="P84" s="25"/>
    </row>
    <row r="85" spans="2:16">
      <c r="B85" s="322">
        <v>39995</v>
      </c>
      <c r="C85" s="90"/>
      <c r="D85" s="228">
        <v>0.65787733403745308</v>
      </c>
      <c r="E85" s="228">
        <v>-8.3829776248315779E-2</v>
      </c>
      <c r="F85" s="228">
        <v>0</v>
      </c>
      <c r="G85" s="228">
        <v>1.2421658207271937</v>
      </c>
      <c r="H85" s="228">
        <v>0.88738090396112268</v>
      </c>
      <c r="I85" s="228">
        <v>0.73219138994887456</v>
      </c>
      <c r="K85" s="25"/>
      <c r="L85" s="25"/>
      <c r="M85" s="25"/>
      <c r="N85" s="25"/>
      <c r="O85" s="25"/>
      <c r="P85" s="25"/>
    </row>
    <row r="86" spans="2:16">
      <c r="B86" s="322">
        <v>40026</v>
      </c>
      <c r="C86" s="90"/>
      <c r="D86" s="228">
        <v>0.61190170831011703</v>
      </c>
      <c r="E86" s="228">
        <v>-0.11302139393735677</v>
      </c>
      <c r="F86" s="228">
        <v>0</v>
      </c>
      <c r="G86" s="228">
        <v>0.92982716722869085</v>
      </c>
      <c r="H86" s="228">
        <v>0.71822335308244045</v>
      </c>
      <c r="I86" s="228">
        <v>0.64059957725767358</v>
      </c>
      <c r="K86" s="25"/>
      <c r="L86" s="25"/>
      <c r="M86" s="25"/>
      <c r="N86" s="25"/>
      <c r="O86" s="25"/>
      <c r="P86" s="25"/>
    </row>
    <row r="87" spans="2:16">
      <c r="B87" s="322">
        <v>40057</v>
      </c>
      <c r="C87" s="90"/>
      <c r="D87" s="228">
        <v>0.54162631072670764</v>
      </c>
      <c r="E87" s="228">
        <v>-0.15986518480746503</v>
      </c>
      <c r="F87" s="228">
        <v>0</v>
      </c>
      <c r="G87" s="228">
        <v>0.75255382853597008</v>
      </c>
      <c r="H87" s="228">
        <v>0.60769980448873495</v>
      </c>
      <c r="I87" s="228">
        <v>0.55378655244679043</v>
      </c>
      <c r="K87" s="25"/>
      <c r="L87" s="25"/>
      <c r="M87" s="25"/>
      <c r="N87" s="25"/>
      <c r="O87" s="25"/>
      <c r="P87" s="25"/>
    </row>
    <row r="88" spans="2:16">
      <c r="B88" s="322">
        <v>40087</v>
      </c>
      <c r="C88" s="90"/>
      <c r="D88" s="228">
        <v>0.50126372481605919</v>
      </c>
      <c r="E88" s="228">
        <v>-0.20516101028067257</v>
      </c>
      <c r="F88" s="228">
        <v>0</v>
      </c>
      <c r="G88" s="228">
        <v>0.51040119521555494</v>
      </c>
      <c r="H88" s="228">
        <v>0.4908742714745602</v>
      </c>
      <c r="I88" s="228">
        <v>0.47784047180569833</v>
      </c>
      <c r="K88" s="25"/>
      <c r="L88" s="25"/>
      <c r="M88" s="25"/>
      <c r="N88" s="25"/>
      <c r="O88" s="25"/>
      <c r="P88" s="25"/>
    </row>
    <row r="89" spans="2:16">
      <c r="B89" s="322">
        <v>40118</v>
      </c>
      <c r="C89" s="90"/>
      <c r="D89" s="228">
        <v>0.43689142641268464</v>
      </c>
      <c r="E89" s="228">
        <v>-0.23201459186890305</v>
      </c>
      <c r="F89" s="228">
        <v>0</v>
      </c>
      <c r="G89" s="228">
        <v>0.40905703577749386</v>
      </c>
      <c r="H89" s="228">
        <v>0.4821313803321996</v>
      </c>
      <c r="I89" s="228">
        <v>0.43155244884001043</v>
      </c>
      <c r="K89" s="25"/>
      <c r="L89" s="25"/>
      <c r="M89" s="25"/>
      <c r="N89" s="25"/>
      <c r="O89" s="25"/>
      <c r="P89" s="25"/>
    </row>
    <row r="90" spans="2:16">
      <c r="B90" s="322">
        <v>40148</v>
      </c>
      <c r="C90" s="90"/>
      <c r="D90" s="228">
        <v>0.38378368682511277</v>
      </c>
      <c r="E90" s="228">
        <v>-0.22790084491501061</v>
      </c>
      <c r="F90" s="228">
        <v>0</v>
      </c>
      <c r="G90" s="228">
        <v>0.35384158221944317</v>
      </c>
      <c r="H90" s="228">
        <v>0.64699319369827202</v>
      </c>
      <c r="I90" s="228">
        <v>0.44521937550737056</v>
      </c>
      <c r="K90" s="25"/>
      <c r="L90" s="25"/>
      <c r="M90" s="25"/>
      <c r="N90" s="25"/>
      <c r="O90" s="25"/>
      <c r="P90" s="25"/>
    </row>
    <row r="91" spans="2:16">
      <c r="B91" s="322">
        <v>40179</v>
      </c>
      <c r="C91" s="90"/>
      <c r="D91" s="228">
        <v>0.33566556162917571</v>
      </c>
      <c r="E91" s="228">
        <v>-0.20520567539250434</v>
      </c>
      <c r="F91" s="228">
        <v>0</v>
      </c>
      <c r="G91" s="228">
        <v>0.4014011357123175</v>
      </c>
      <c r="H91" s="228">
        <v>0.63172248662233588</v>
      </c>
      <c r="I91" s="228">
        <v>0.41434079177576177</v>
      </c>
      <c r="K91" s="25"/>
      <c r="L91" s="25"/>
      <c r="M91" s="25"/>
      <c r="N91" s="25"/>
      <c r="O91" s="25"/>
      <c r="P91" s="25"/>
    </row>
    <row r="92" spans="2:16">
      <c r="B92" s="322">
        <v>40210</v>
      </c>
      <c r="C92" s="90"/>
      <c r="D92" s="228">
        <v>0.27144767199864428</v>
      </c>
      <c r="E92" s="228">
        <v>-0.16532806498284625</v>
      </c>
      <c r="F92" s="228">
        <v>0</v>
      </c>
      <c r="G92" s="228">
        <v>0.47597717747620094</v>
      </c>
      <c r="H92" s="228">
        <v>0.60859657739828843</v>
      </c>
      <c r="I92" s="228">
        <v>0.37368139732309258</v>
      </c>
      <c r="K92" s="25"/>
      <c r="L92" s="25"/>
      <c r="M92" s="25"/>
      <c r="N92" s="25"/>
      <c r="O92" s="25"/>
      <c r="P92" s="25"/>
    </row>
    <row r="93" spans="2:16">
      <c r="B93" s="322">
        <v>40238</v>
      </c>
      <c r="C93" s="90"/>
      <c r="D93" s="228">
        <v>0.25154019605392897</v>
      </c>
      <c r="E93" s="228">
        <v>-8.0641340858657706E-2</v>
      </c>
      <c r="F93" s="228">
        <v>-0.1857021327460715</v>
      </c>
      <c r="G93" s="228">
        <v>0.71255963328297112</v>
      </c>
      <c r="H93" s="228">
        <v>0.5220181128124306</v>
      </c>
      <c r="I93" s="228">
        <v>0.35554019425063443</v>
      </c>
      <c r="K93" s="25"/>
      <c r="L93" s="25"/>
      <c r="M93" s="25"/>
      <c r="N93" s="25"/>
      <c r="O93" s="25"/>
      <c r="P93" s="25"/>
    </row>
    <row r="94" spans="2:16">
      <c r="B94" s="322">
        <v>40269</v>
      </c>
      <c r="C94" s="90"/>
      <c r="D94" s="228">
        <v>0.2360573523469125</v>
      </c>
      <c r="E94" s="228">
        <v>-1.6263216715010409E-2</v>
      </c>
      <c r="F94" s="228">
        <v>-0.16866680458195904</v>
      </c>
      <c r="G94" s="228">
        <v>0.81767931523749793</v>
      </c>
      <c r="H94" s="228">
        <v>0.39654245184594439</v>
      </c>
      <c r="I94" s="228">
        <v>0.32058762173486155</v>
      </c>
      <c r="K94" s="25"/>
      <c r="L94" s="25"/>
      <c r="M94" s="25"/>
      <c r="N94" s="25"/>
      <c r="O94" s="25"/>
      <c r="P94" s="25"/>
    </row>
    <row r="95" spans="2:16">
      <c r="B95" s="322">
        <v>40299</v>
      </c>
      <c r="C95" s="90"/>
      <c r="D95" s="228">
        <v>0.22136341197956111</v>
      </c>
      <c r="E95" s="228">
        <v>6.3254028453541E-2</v>
      </c>
      <c r="F95" s="228">
        <v>-0.19237297476273318</v>
      </c>
      <c r="G95" s="228">
        <v>0.9297661154927932</v>
      </c>
      <c r="H95" s="228">
        <v>0.30893706627010076</v>
      </c>
      <c r="I95" s="228">
        <v>0.29424821615254881</v>
      </c>
      <c r="K95" s="25"/>
      <c r="L95" s="25"/>
      <c r="M95" s="25"/>
      <c r="N95" s="25"/>
      <c r="O95" s="25"/>
      <c r="P95" s="25"/>
    </row>
    <row r="96" spans="2:16">
      <c r="B96" s="322">
        <v>40330</v>
      </c>
      <c r="C96" s="90"/>
      <c r="D96" s="228">
        <v>0.21408566750127189</v>
      </c>
      <c r="E96" s="228">
        <v>0.1492388256323236</v>
      </c>
      <c r="F96" s="228">
        <v>-0.15145820958410905</v>
      </c>
      <c r="G96" s="228">
        <v>1.0007794980350639</v>
      </c>
      <c r="H96" s="228">
        <v>0.28228045712743177</v>
      </c>
      <c r="I96" s="228">
        <v>0.28828594801041652</v>
      </c>
      <c r="K96" s="25"/>
      <c r="L96" s="25"/>
      <c r="M96" s="25"/>
      <c r="N96" s="25"/>
      <c r="O96" s="25"/>
      <c r="P96" s="25"/>
    </row>
    <row r="97" spans="2:16">
      <c r="B97" s="322">
        <v>40360</v>
      </c>
      <c r="C97" s="90"/>
      <c r="D97" s="228">
        <v>0.22811340903696409</v>
      </c>
      <c r="E97" s="228">
        <v>0.24404006069546402</v>
      </c>
      <c r="F97" s="228">
        <v>-0.15035110836898358</v>
      </c>
      <c r="G97" s="228">
        <v>1.252716710649044</v>
      </c>
      <c r="H97" s="228">
        <v>0.27719691476216624</v>
      </c>
      <c r="I97" s="228">
        <v>0.31235191236410653</v>
      </c>
      <c r="K97" s="25"/>
      <c r="L97" s="25"/>
      <c r="M97" s="25"/>
      <c r="N97" s="25"/>
      <c r="O97" s="25"/>
      <c r="P97" s="25"/>
    </row>
    <row r="98" spans="2:16">
      <c r="B98" s="322">
        <v>40391</v>
      </c>
      <c r="C98" s="90"/>
      <c r="D98" s="228">
        <v>0.23709130787187838</v>
      </c>
      <c r="E98" s="228">
        <v>0.30046718410149009</v>
      </c>
      <c r="F98" s="228">
        <v>-0.13379373805451578</v>
      </c>
      <c r="G98" s="228">
        <v>1.4679062563908594</v>
      </c>
      <c r="H98" s="228">
        <v>0.23052485336044048</v>
      </c>
      <c r="I98" s="228">
        <v>0.31510713937267787</v>
      </c>
      <c r="K98" s="25"/>
      <c r="L98" s="25"/>
      <c r="M98" s="25"/>
      <c r="N98" s="25"/>
      <c r="O98" s="25"/>
      <c r="P98" s="25"/>
    </row>
    <row r="99" spans="2:16">
      <c r="B99" s="322">
        <v>40422</v>
      </c>
      <c r="C99" s="90"/>
      <c r="D99" s="228">
        <v>0.22930980805032908</v>
      </c>
      <c r="E99" s="228">
        <v>0.33084289793399035</v>
      </c>
      <c r="F99" s="228">
        <v>-0.16350624560650462</v>
      </c>
      <c r="G99" s="228">
        <v>1.8167165740238613</v>
      </c>
      <c r="H99" s="228">
        <v>0.21585833810268618</v>
      </c>
      <c r="I99" s="228">
        <v>0.32664694800224559</v>
      </c>
      <c r="K99" s="25"/>
      <c r="L99" s="25"/>
      <c r="M99" s="25"/>
      <c r="N99" s="25"/>
      <c r="O99" s="25"/>
      <c r="P99" s="25"/>
    </row>
    <row r="100" spans="2:16">
      <c r="B100" s="322">
        <v>40452</v>
      </c>
      <c r="C100" s="90"/>
      <c r="D100" s="228">
        <v>0.23381426844156783</v>
      </c>
      <c r="E100" s="228">
        <v>0.40711831893517925</v>
      </c>
      <c r="F100" s="228">
        <v>-0.1294319685953681</v>
      </c>
      <c r="G100" s="228">
        <v>1.9547669530803056</v>
      </c>
      <c r="H100" s="228">
        <v>0.21178253449724393</v>
      </c>
      <c r="I100" s="228">
        <v>0.33637049637638716</v>
      </c>
      <c r="K100" s="25"/>
      <c r="L100" s="25"/>
      <c r="M100" s="25"/>
      <c r="N100" s="25"/>
      <c r="O100" s="25"/>
      <c r="P100" s="25"/>
    </row>
    <row r="101" spans="2:16">
      <c r="B101" s="322">
        <v>40483</v>
      </c>
      <c r="C101" s="90"/>
      <c r="D101" s="228">
        <v>0.22922645717082291</v>
      </c>
      <c r="E101" s="228">
        <v>0.45881384839253547</v>
      </c>
      <c r="F101" s="228">
        <v>-0.13007281181926234</v>
      </c>
      <c r="G101" s="228">
        <v>1.9778127524829547</v>
      </c>
      <c r="H101" s="228">
        <v>0.18838643231541208</v>
      </c>
      <c r="I101" s="228">
        <v>0.32656146389134366</v>
      </c>
      <c r="K101" s="25"/>
      <c r="L101" s="25"/>
      <c r="M101" s="25"/>
      <c r="N101" s="25"/>
      <c r="O101" s="25"/>
      <c r="P101" s="25"/>
    </row>
    <row r="102" spans="2:16">
      <c r="B102" s="322">
        <v>40513</v>
      </c>
      <c r="C102" s="90"/>
      <c r="D102" s="228">
        <v>0.22753925734212643</v>
      </c>
      <c r="E102" s="228">
        <v>0.46178286091709464</v>
      </c>
      <c r="F102" s="228">
        <v>-0.13074428596695464</v>
      </c>
      <c r="G102" s="228">
        <v>1.5087862104474175</v>
      </c>
      <c r="H102" s="228">
        <v>0.19416731941978216</v>
      </c>
      <c r="I102" s="228">
        <v>0.30335208117280388</v>
      </c>
      <c r="K102" s="25"/>
      <c r="L102" s="25"/>
      <c r="M102" s="25"/>
      <c r="N102" s="25"/>
      <c r="O102" s="25"/>
      <c r="P102" s="25"/>
    </row>
    <row r="103" spans="2:16">
      <c r="B103" s="322">
        <v>40544</v>
      </c>
      <c r="C103" s="90"/>
      <c r="D103" s="228">
        <v>0.21777642403670017</v>
      </c>
      <c r="E103" s="228">
        <v>0.46209046429431799</v>
      </c>
      <c r="F103" s="228">
        <v>-0.13215844671133448</v>
      </c>
      <c r="G103" s="228">
        <v>1.1921643260895327</v>
      </c>
      <c r="H103" s="228">
        <v>0.19223207814352006</v>
      </c>
      <c r="I103" s="228">
        <v>0.28242728039558229</v>
      </c>
      <c r="K103" s="25"/>
      <c r="L103" s="25"/>
      <c r="M103" s="25"/>
      <c r="N103" s="25"/>
      <c r="O103" s="25"/>
      <c r="P103" s="25"/>
    </row>
    <row r="104" spans="2:16">
      <c r="B104" s="322">
        <v>40575</v>
      </c>
      <c r="C104" s="90"/>
      <c r="D104" s="228">
        <v>0.2326199030701892</v>
      </c>
      <c r="E104" s="228">
        <v>0.46329164300566994</v>
      </c>
      <c r="F104" s="228">
        <v>-0.13919469509474047</v>
      </c>
      <c r="G104" s="228">
        <v>0.93100336523135918</v>
      </c>
      <c r="H104" s="228">
        <v>0.17882700240501226</v>
      </c>
      <c r="I104" s="228">
        <v>0.272428117127965</v>
      </c>
      <c r="K104" s="25"/>
      <c r="L104" s="25"/>
      <c r="M104" s="25"/>
      <c r="N104" s="25"/>
      <c r="O104" s="25"/>
      <c r="P104" s="25"/>
    </row>
    <row r="105" spans="2:16">
      <c r="B105" s="322">
        <v>40603</v>
      </c>
      <c r="C105" s="90"/>
      <c r="D105" s="228">
        <v>0.22774878036462853</v>
      </c>
      <c r="E105" s="228">
        <v>0.41256019639379859</v>
      </c>
      <c r="F105" s="228">
        <v>-0.13556873188032204</v>
      </c>
      <c r="G105" s="228">
        <v>0.67122945398991085</v>
      </c>
      <c r="H105" s="228">
        <v>0.17804985925601158</v>
      </c>
      <c r="I105" s="228">
        <v>0.25224933832813234</v>
      </c>
      <c r="K105" s="25"/>
      <c r="L105" s="25"/>
      <c r="M105" s="25"/>
      <c r="N105" s="25"/>
      <c r="O105" s="25"/>
      <c r="P105" s="25"/>
    </row>
    <row r="106" spans="2:16">
      <c r="B106" s="322">
        <v>40634</v>
      </c>
      <c r="C106" s="90"/>
      <c r="D106" s="228">
        <v>0.23432310581673454</v>
      </c>
      <c r="E106" s="228">
        <v>0.37684516778653987</v>
      </c>
      <c r="F106" s="228">
        <v>-0.13779584337168393</v>
      </c>
      <c r="G106" s="228">
        <v>0.47016756616840727</v>
      </c>
      <c r="H106" s="228">
        <v>0.1549125162011713</v>
      </c>
      <c r="I106" s="228">
        <v>0.23247137694498066</v>
      </c>
      <c r="K106" s="25"/>
      <c r="L106" s="25"/>
      <c r="M106" s="25"/>
      <c r="N106" s="25"/>
      <c r="O106" s="25"/>
      <c r="P106" s="25"/>
    </row>
    <row r="107" spans="2:16">
      <c r="B107" s="322">
        <v>40664</v>
      </c>
      <c r="C107" s="90"/>
      <c r="D107" s="228">
        <v>0.23097253802820372</v>
      </c>
      <c r="E107" s="228">
        <v>0.33968955921450195</v>
      </c>
      <c r="F107" s="228">
        <v>-0.13659458692165261</v>
      </c>
      <c r="G107" s="228">
        <v>0.32000804045122111</v>
      </c>
      <c r="H107" s="228">
        <v>0.13265003621004645</v>
      </c>
      <c r="I107" s="228">
        <v>0.20941364162380505</v>
      </c>
      <c r="K107" s="25"/>
      <c r="L107" s="25"/>
      <c r="M107" s="25"/>
      <c r="N107" s="25"/>
      <c r="O107" s="25"/>
      <c r="P107" s="25"/>
    </row>
    <row r="108" spans="2:16">
      <c r="B108" s="322">
        <v>40695</v>
      </c>
      <c r="C108" s="90"/>
      <c r="D108" s="228">
        <v>0.22950532933231504</v>
      </c>
      <c r="E108" s="228">
        <v>0.32697922805953694</v>
      </c>
      <c r="F108" s="228">
        <v>-0.1812613434525786</v>
      </c>
      <c r="G108" s="228">
        <v>0.22148086220237362</v>
      </c>
      <c r="H108" s="228">
        <v>0.12479744269287463</v>
      </c>
      <c r="I108" s="228">
        <v>0.19631543161281595</v>
      </c>
      <c r="K108" s="25"/>
      <c r="L108" s="25"/>
      <c r="M108" s="25"/>
      <c r="N108" s="25"/>
      <c r="O108" s="25"/>
      <c r="P108" s="25"/>
    </row>
    <row r="109" spans="2:16">
      <c r="B109" s="322">
        <v>40725</v>
      </c>
      <c r="C109" s="90"/>
      <c r="D109" s="228">
        <v>0.21410361800321809</v>
      </c>
      <c r="E109" s="228">
        <v>0.26291743405018475</v>
      </c>
      <c r="F109" s="228">
        <v>-0.22755312525174609</v>
      </c>
      <c r="G109" s="228">
        <v>6.8156787578552702E-2</v>
      </c>
      <c r="H109" s="228">
        <v>0.11033341872680769</v>
      </c>
      <c r="I109" s="228">
        <v>0.16512026850245665</v>
      </c>
      <c r="K109" s="25"/>
      <c r="L109" s="25"/>
      <c r="M109" s="25"/>
      <c r="N109" s="25"/>
      <c r="O109" s="25"/>
      <c r="P109" s="25"/>
    </row>
    <row r="110" spans="2:16">
      <c r="B110" s="322">
        <v>40756</v>
      </c>
      <c r="C110" s="90"/>
      <c r="D110" s="228">
        <v>0.20495575476184635</v>
      </c>
      <c r="E110" s="228">
        <v>0.26144433020279978</v>
      </c>
      <c r="F110" s="228">
        <v>-0.22849457659329175</v>
      </c>
      <c r="G110" s="228">
        <v>-4.1885790722124283E-2</v>
      </c>
      <c r="H110" s="228">
        <v>0.11841581182160033</v>
      </c>
      <c r="I110" s="228">
        <v>0.1489173219309079</v>
      </c>
      <c r="K110" s="25"/>
      <c r="L110" s="25"/>
      <c r="M110" s="25"/>
      <c r="N110" s="25"/>
      <c r="O110" s="25"/>
      <c r="P110" s="25"/>
    </row>
    <row r="111" spans="2:16">
      <c r="B111" s="322">
        <v>40787</v>
      </c>
      <c r="C111" s="90"/>
      <c r="D111" s="228">
        <v>0.2292646664173541</v>
      </c>
      <c r="E111" s="228">
        <v>0.2898074517556084</v>
      </c>
      <c r="F111" s="228">
        <v>-0.2458115833929837</v>
      </c>
      <c r="G111" s="228">
        <v>-0.17727149966971212</v>
      </c>
      <c r="H111" s="228">
        <v>0.12520469730363781</v>
      </c>
      <c r="I111" s="228">
        <v>0.14358107446443746</v>
      </c>
      <c r="K111" s="25"/>
      <c r="L111" s="25"/>
      <c r="M111" s="25"/>
      <c r="N111" s="25"/>
      <c r="O111" s="25"/>
      <c r="P111" s="25"/>
    </row>
    <row r="112" spans="2:16">
      <c r="B112" s="322">
        <v>40817</v>
      </c>
      <c r="C112" s="90"/>
      <c r="D112" s="228">
        <v>0.20248095538229816</v>
      </c>
      <c r="E112" s="228">
        <v>0.24734899019959999</v>
      </c>
      <c r="F112" s="228">
        <v>-0.26111477532098903</v>
      </c>
      <c r="G112" s="228">
        <v>-0.24687075926307733</v>
      </c>
      <c r="H112" s="228">
        <v>0.12467580443509552</v>
      </c>
      <c r="I112" s="228">
        <v>0.11752456692735214</v>
      </c>
      <c r="K112" s="25"/>
      <c r="L112" s="25"/>
      <c r="M112" s="25"/>
      <c r="N112" s="25"/>
      <c r="O112" s="25"/>
      <c r="P112" s="25"/>
    </row>
    <row r="113" spans="2:16">
      <c r="B113" s="322">
        <v>40848</v>
      </c>
      <c r="C113" s="90"/>
      <c r="D113" s="228">
        <v>0.16720360849322669</v>
      </c>
      <c r="E113" s="228">
        <v>0.16316201704062383</v>
      </c>
      <c r="F113" s="228">
        <v>-0.26234740939903411</v>
      </c>
      <c r="G113" s="228">
        <v>-0.31362148167845827</v>
      </c>
      <c r="H113" s="228">
        <v>8.7797592131346747E-2</v>
      </c>
      <c r="I113" s="228">
        <v>7.5867591393558031E-2</v>
      </c>
      <c r="K113" s="25"/>
      <c r="L113" s="25"/>
      <c r="M113" s="25"/>
      <c r="N113" s="25"/>
      <c r="O113" s="25"/>
      <c r="P113" s="25"/>
    </row>
    <row r="114" spans="2:16">
      <c r="B114" s="322">
        <v>40878</v>
      </c>
      <c r="C114" s="90"/>
      <c r="D114" s="228">
        <v>0.1501483188870576</v>
      </c>
      <c r="E114" s="228">
        <v>8.5655106617154031E-2</v>
      </c>
      <c r="F114" s="228">
        <v>-0.26510096687968243</v>
      </c>
      <c r="G114" s="228">
        <v>-0.29977393324375001</v>
      </c>
      <c r="H114" s="228">
        <v>4.7730558323698657E-2</v>
      </c>
      <c r="I114" s="228">
        <v>5.9541962389766612E-2</v>
      </c>
      <c r="K114" s="25"/>
      <c r="L114" s="25"/>
      <c r="M114" s="25"/>
      <c r="N114" s="25"/>
      <c r="O114" s="25"/>
      <c r="P114" s="25"/>
    </row>
    <row r="115" spans="2:16">
      <c r="B115" s="322">
        <v>40909</v>
      </c>
      <c r="C115" s="90"/>
      <c r="D115" s="228">
        <v>0.14521997087610528</v>
      </c>
      <c r="E115" s="228">
        <v>4.1903578445814826E-2</v>
      </c>
      <c r="F115" s="228">
        <v>-0.26693848619961869</v>
      </c>
      <c r="G115" s="228">
        <v>-0.29814941888332824</v>
      </c>
      <c r="H115" s="228">
        <v>5.213591921487315E-2</v>
      </c>
      <c r="I115" s="228">
        <v>5.9404365920187718E-2</v>
      </c>
      <c r="K115" s="25"/>
      <c r="L115" s="25"/>
      <c r="M115" s="25"/>
      <c r="N115" s="25"/>
      <c r="O115" s="25"/>
      <c r="P115" s="25"/>
    </row>
    <row r="116" spans="2:16">
      <c r="B116" s="322">
        <v>40940</v>
      </c>
      <c r="C116" s="90"/>
      <c r="D116" s="228">
        <v>0.12242049322743598</v>
      </c>
      <c r="E116" s="228">
        <v>-2.0374589278518207E-2</v>
      </c>
      <c r="F116" s="228">
        <v>-0.27977502148573019</v>
      </c>
      <c r="G116" s="228">
        <v>-0.30080597865882153</v>
      </c>
      <c r="H116" s="228">
        <v>5.3100252360099409E-2</v>
      </c>
      <c r="I116" s="228">
        <v>4.7767626626890047E-2</v>
      </c>
      <c r="K116" s="25"/>
      <c r="L116" s="25"/>
      <c r="M116" s="25"/>
      <c r="N116" s="25"/>
      <c r="O116" s="25"/>
      <c r="P116" s="25"/>
    </row>
    <row r="117" spans="2:16">
      <c r="B117" s="322">
        <v>40969</v>
      </c>
      <c r="C117" s="90"/>
      <c r="D117" s="228">
        <v>0.10693612613562231</v>
      </c>
      <c r="E117" s="228">
        <v>-8.3541358400709864E-2</v>
      </c>
      <c r="F117" s="228">
        <v>-0.31665479254905438</v>
      </c>
      <c r="G117" s="228">
        <v>-0.27939703499793289</v>
      </c>
      <c r="H117" s="228">
        <v>4.9867789660260176E-2</v>
      </c>
      <c r="I117" s="228">
        <v>4.1082360827872533E-2</v>
      </c>
      <c r="K117" s="25"/>
      <c r="L117" s="25"/>
      <c r="M117" s="25"/>
      <c r="N117" s="25"/>
      <c r="O117" s="25"/>
      <c r="P117" s="25"/>
    </row>
    <row r="118" spans="2:16">
      <c r="B118" s="322">
        <v>41000</v>
      </c>
      <c r="C118" s="90"/>
      <c r="D118" s="228">
        <v>8.4794416408098039E-2</v>
      </c>
      <c r="E118" s="228">
        <v>-0.14067626461273397</v>
      </c>
      <c r="F118" s="228">
        <v>-0.33972333291961188</v>
      </c>
      <c r="G118" s="228">
        <v>-0.25497898442765288</v>
      </c>
      <c r="H118" s="228">
        <v>6.4280035554710624E-2</v>
      </c>
      <c r="I118" s="228">
        <v>3.6093312382770026E-2</v>
      </c>
      <c r="K118" s="25"/>
      <c r="L118" s="25"/>
      <c r="M118" s="25"/>
      <c r="N118" s="25"/>
      <c r="O118" s="25"/>
      <c r="P118" s="25"/>
    </row>
    <row r="119" spans="2:16">
      <c r="B119" s="322">
        <v>41030</v>
      </c>
      <c r="C119" s="90"/>
      <c r="D119" s="228">
        <v>6.8875084774079331E-2</v>
      </c>
      <c r="E119" s="228">
        <v>-0.20315463625827634</v>
      </c>
      <c r="F119" s="228">
        <v>-0.36886997891581419</v>
      </c>
      <c r="G119" s="228">
        <v>-0.22956333853025501</v>
      </c>
      <c r="H119" s="228">
        <v>6.6230400562844904E-2</v>
      </c>
      <c r="I119" s="228">
        <v>3.0294151667745961E-2</v>
      </c>
      <c r="K119" s="6"/>
      <c r="L119" s="25"/>
      <c r="M119" s="25"/>
      <c r="N119" s="25"/>
      <c r="O119" s="25"/>
      <c r="P119" s="25"/>
    </row>
    <row r="120" spans="2:16">
      <c r="B120" s="322">
        <v>41061</v>
      </c>
      <c r="C120" s="90"/>
      <c r="D120" s="228">
        <v>5.603574847996895E-2</v>
      </c>
      <c r="E120" s="228">
        <v>-0.27237929887745183</v>
      </c>
      <c r="F120" s="228">
        <v>-0.37925093140624222</v>
      </c>
      <c r="G120" s="228">
        <v>-0.19390245672983897</v>
      </c>
      <c r="H120" s="228">
        <v>7.0954279934706488E-2</v>
      </c>
      <c r="I120" s="228">
        <v>2.748522069794368E-2</v>
      </c>
      <c r="K120" s="7"/>
      <c r="L120" s="25"/>
      <c r="M120" s="25"/>
      <c r="N120" s="25"/>
      <c r="O120" s="25"/>
      <c r="P120" s="25"/>
    </row>
    <row r="121" spans="2:16">
      <c r="B121" s="322">
        <v>41091</v>
      </c>
      <c r="C121" s="90"/>
      <c r="D121" s="228">
        <v>4.2886335023164746E-2</v>
      </c>
      <c r="E121" s="228">
        <v>-0.32790018901593199</v>
      </c>
      <c r="F121" s="228">
        <v>-1</v>
      </c>
      <c r="G121" s="228">
        <v>-0.1406894653824261</v>
      </c>
      <c r="H121" s="228">
        <v>6.0400716418624212E-2</v>
      </c>
      <c r="I121" s="228">
        <v>2.1903938301923276E-2</v>
      </c>
      <c r="K121" s="7"/>
      <c r="L121" s="25"/>
      <c r="M121" s="25"/>
      <c r="N121" s="25"/>
      <c r="O121" s="25"/>
      <c r="P121" s="25"/>
    </row>
    <row r="122" spans="2:16">
      <c r="B122" s="322">
        <v>41122</v>
      </c>
      <c r="C122" s="90"/>
      <c r="D122" s="228">
        <v>4.6015302255010271E-2</v>
      </c>
      <c r="E122" s="228">
        <v>-0.3754292782371319</v>
      </c>
      <c r="F122" s="228">
        <v>-1</v>
      </c>
      <c r="G122" s="228">
        <v>-5.7983634711004761E-2</v>
      </c>
      <c r="H122" s="228">
        <v>6.4696147063001419E-2</v>
      </c>
      <c r="I122" s="228">
        <v>3.3049870863070208E-2</v>
      </c>
      <c r="K122" s="7"/>
      <c r="L122" s="25"/>
      <c r="M122" s="25"/>
      <c r="N122" s="25"/>
      <c r="O122" s="25"/>
      <c r="P122" s="25"/>
    </row>
    <row r="123" spans="2:16">
      <c r="B123" s="322">
        <v>41153</v>
      </c>
      <c r="C123" s="90"/>
      <c r="D123" s="228">
        <v>3.6389955490561343E-2</v>
      </c>
      <c r="E123" s="228">
        <v>-0.42128465695961204</v>
      </c>
      <c r="F123" s="228">
        <v>-1</v>
      </c>
      <c r="G123" s="228">
        <v>4.053806473449173E-2</v>
      </c>
      <c r="H123" s="228">
        <v>5.4043163735442823E-2</v>
      </c>
      <c r="I123" s="228">
        <v>3.3265336615767582E-2</v>
      </c>
      <c r="K123" s="7"/>
      <c r="L123" s="25"/>
      <c r="M123" s="7"/>
      <c r="N123" s="25"/>
      <c r="O123" s="25"/>
      <c r="P123" s="25"/>
    </row>
    <row r="124" spans="2:16">
      <c r="B124" s="322">
        <v>41183</v>
      </c>
      <c r="C124" s="90"/>
      <c r="D124" s="228">
        <v>5.9365759581050837E-2</v>
      </c>
      <c r="E124" s="228">
        <v>-0.45599406231699668</v>
      </c>
      <c r="F124" s="228">
        <v>-1</v>
      </c>
      <c r="G124" s="228">
        <v>0.18989185757069782</v>
      </c>
      <c r="H124" s="228">
        <v>4.997673596103791E-2</v>
      </c>
      <c r="I124" s="228">
        <v>5.8700019224421807E-2</v>
      </c>
      <c r="K124" s="7"/>
      <c r="L124" s="25"/>
      <c r="M124" s="7"/>
      <c r="N124" s="25"/>
      <c r="O124" s="25"/>
      <c r="P124" s="25"/>
    </row>
    <row r="125" spans="2:16">
      <c r="B125" s="322">
        <v>41214</v>
      </c>
      <c r="C125" s="90"/>
      <c r="D125" s="228">
        <v>4.2727936547292567E-2</v>
      </c>
      <c r="E125" s="228">
        <v>-0.45993775437965256</v>
      </c>
      <c r="F125" s="228">
        <v>-1</v>
      </c>
      <c r="G125" s="228">
        <v>0.39727261122930857</v>
      </c>
      <c r="H125" s="228">
        <v>4.5209892661179696E-2</v>
      </c>
      <c r="I125" s="228">
        <v>6.5488198333495395E-2</v>
      </c>
      <c r="K125" s="7"/>
      <c r="L125" s="25"/>
      <c r="M125" s="7"/>
      <c r="N125" s="25"/>
      <c r="O125" s="25"/>
      <c r="P125" s="25"/>
    </row>
    <row r="126" spans="2:16">
      <c r="B126" s="322">
        <v>41244</v>
      </c>
      <c r="C126" s="90"/>
      <c r="D126" s="228">
        <v>3.9286187136316153E-2</v>
      </c>
      <c r="E126" s="228">
        <v>-0.46940067487749537</v>
      </c>
      <c r="F126" s="228">
        <v>-1</v>
      </c>
      <c r="G126" s="228">
        <v>0.58490438912545994</v>
      </c>
      <c r="H126" s="228">
        <v>5.3189703401691935E-2</v>
      </c>
      <c r="I126" s="228">
        <v>8.0164845996724354E-2</v>
      </c>
      <c r="K126" s="7"/>
      <c r="L126" s="25"/>
      <c r="M126" s="7"/>
      <c r="N126" s="25"/>
      <c r="O126" s="25"/>
      <c r="P126" s="25"/>
    </row>
    <row r="127" spans="2:16">
      <c r="B127" s="322">
        <v>41275</v>
      </c>
      <c r="C127" s="90"/>
      <c r="D127" s="228">
        <v>0.11338424005043213</v>
      </c>
      <c r="E127" s="228">
        <v>-0.48395208278310908</v>
      </c>
      <c r="F127" s="228">
        <v>-1</v>
      </c>
      <c r="G127" s="228">
        <v>0.743317930682732</v>
      </c>
      <c r="H127" s="228">
        <v>4.1466090764168184E-2</v>
      </c>
      <c r="I127" s="228">
        <v>0.13159816542852276</v>
      </c>
      <c r="K127" s="7"/>
      <c r="L127" s="25"/>
      <c r="M127" s="7"/>
      <c r="N127" s="25"/>
      <c r="O127" s="25"/>
      <c r="P127" s="25"/>
    </row>
    <row r="128" spans="2:16">
      <c r="B128" s="322">
        <v>41306</v>
      </c>
      <c r="C128" s="90"/>
      <c r="D128" s="228">
        <v>0.1073503242686451</v>
      </c>
      <c r="E128" s="228">
        <v>-0.49242436637025611</v>
      </c>
      <c r="F128" s="228">
        <v>-1</v>
      </c>
      <c r="G128" s="228">
        <v>0.86640526061729517</v>
      </c>
      <c r="H128" s="228">
        <v>3.2311928600706974E-2</v>
      </c>
      <c r="I128" s="228">
        <v>0.13404114987811</v>
      </c>
      <c r="K128" s="7"/>
      <c r="L128" s="25"/>
      <c r="M128" s="7"/>
      <c r="N128" s="25"/>
      <c r="O128" s="25"/>
      <c r="P128" s="25"/>
    </row>
    <row r="129" spans="2:16">
      <c r="B129" s="322">
        <v>41334</v>
      </c>
      <c r="C129" s="90"/>
      <c r="D129" s="228">
        <v>0.11874603036227804</v>
      </c>
      <c r="E129" s="228">
        <v>-0.50474563896298619</v>
      </c>
      <c r="F129" s="228">
        <v>-1</v>
      </c>
      <c r="G129" s="228">
        <v>0.97526903041387447</v>
      </c>
      <c r="H129" s="228">
        <v>9.3555400047322657E-3</v>
      </c>
      <c r="I129" s="228">
        <v>0.142857442545399</v>
      </c>
      <c r="K129" s="7"/>
      <c r="L129" s="25"/>
      <c r="M129" s="7"/>
      <c r="N129" s="25"/>
      <c r="O129" s="25"/>
      <c r="P129" s="25"/>
    </row>
    <row r="130" spans="2:16">
      <c r="B130" s="322">
        <v>41365</v>
      </c>
      <c r="C130" s="90"/>
      <c r="D130" s="228">
        <v>0.14533286786500765</v>
      </c>
      <c r="E130" s="228">
        <v>-0.52003847786048452</v>
      </c>
      <c r="F130" s="228">
        <v>-1</v>
      </c>
      <c r="G130" s="228">
        <v>1.0394831972217693</v>
      </c>
      <c r="H130" s="228">
        <v>7.1153429272055035E-3</v>
      </c>
      <c r="I130" s="228">
        <v>0.16389444547926169</v>
      </c>
      <c r="K130" s="7"/>
      <c r="L130" s="25"/>
      <c r="M130" s="7"/>
      <c r="N130" s="25"/>
      <c r="O130" s="25"/>
      <c r="P130" s="25"/>
    </row>
    <row r="131" spans="2:16">
      <c r="B131" s="322">
        <v>41395</v>
      </c>
      <c r="C131" s="90"/>
      <c r="D131" s="228">
        <v>0.1481198534314363</v>
      </c>
      <c r="E131" s="228">
        <v>-0.53217898156777721</v>
      </c>
      <c r="F131" s="228">
        <v>-1</v>
      </c>
      <c r="G131" s="228">
        <v>1.1471432574630613</v>
      </c>
      <c r="H131" s="228">
        <v>7.215161057521069E-3</v>
      </c>
      <c r="I131" s="228">
        <v>0.1760275763502348</v>
      </c>
      <c r="K131" s="7"/>
      <c r="L131" s="25"/>
      <c r="M131" s="7"/>
      <c r="N131" s="25"/>
      <c r="O131" s="25"/>
      <c r="P131" s="25"/>
    </row>
    <row r="132" spans="2:16">
      <c r="B132" s="322">
        <v>41426</v>
      </c>
      <c r="C132" s="90"/>
      <c r="D132" s="228">
        <v>0.14801049905249464</v>
      </c>
      <c r="E132" s="228">
        <v>-0.5504809324994645</v>
      </c>
      <c r="F132" s="228">
        <v>-0.3160129982930967</v>
      </c>
      <c r="G132" s="228">
        <v>1.1978964496592486</v>
      </c>
      <c r="H132" s="228">
        <v>-8.8975537433199081E-3</v>
      </c>
      <c r="I132" s="228">
        <v>0.17785594782981784</v>
      </c>
      <c r="J132" s="6"/>
      <c r="K132" s="7"/>
      <c r="L132" s="25"/>
      <c r="M132" s="7"/>
      <c r="N132" s="25"/>
      <c r="O132" s="25"/>
      <c r="P132" s="25"/>
    </row>
    <row r="133" spans="2:16">
      <c r="B133" s="322">
        <v>41456</v>
      </c>
      <c r="C133" s="90"/>
      <c r="D133" s="228">
        <v>0.14172958513460743</v>
      </c>
      <c r="E133" s="228">
        <v>-0.56681511294953224</v>
      </c>
      <c r="F133" s="228">
        <v>0</v>
      </c>
      <c r="G133" s="228">
        <v>1.1817331115225236</v>
      </c>
      <c r="H133" s="228">
        <v>-1.3905798794606516E-2</v>
      </c>
      <c r="I133" s="228">
        <v>0.17555289836556831</v>
      </c>
      <c r="K133" s="7"/>
      <c r="L133" s="25"/>
      <c r="M133" s="7"/>
      <c r="N133" s="25"/>
      <c r="O133" s="25"/>
      <c r="P133" s="25"/>
    </row>
    <row r="134" spans="2:16">
      <c r="B134" s="322">
        <v>41487</v>
      </c>
      <c r="C134" s="90"/>
      <c r="D134" s="228">
        <v>0.12117579230543751</v>
      </c>
      <c r="E134" s="228">
        <v>-0.58087239319354789</v>
      </c>
      <c r="F134" s="228">
        <v>0</v>
      </c>
      <c r="G134" s="228">
        <v>1.1383964530650976</v>
      </c>
      <c r="H134" s="228">
        <v>-2.1894469491131052E-2</v>
      </c>
      <c r="I134" s="228">
        <v>0.16185114249634802</v>
      </c>
      <c r="K134" s="7"/>
      <c r="L134" s="25"/>
      <c r="M134" s="7"/>
      <c r="N134" s="25"/>
      <c r="O134" s="25"/>
      <c r="P134" s="25"/>
    </row>
    <row r="135" spans="2:16">
      <c r="B135" s="322">
        <v>41518</v>
      </c>
      <c r="C135" s="90"/>
      <c r="D135" s="228">
        <v>0.10000752424904769</v>
      </c>
      <c r="E135" s="228">
        <v>-0.59475656499765894</v>
      </c>
      <c r="F135" s="228">
        <v>0</v>
      </c>
      <c r="G135" s="228">
        <v>1.0488382936317771</v>
      </c>
      <c r="H135" s="228">
        <v>-1.781832943902395E-2</v>
      </c>
      <c r="I135" s="228">
        <v>0.14853828230801502</v>
      </c>
      <c r="K135" s="7"/>
      <c r="L135" s="25"/>
      <c r="M135" s="7"/>
      <c r="N135" s="25"/>
      <c r="O135" s="25"/>
      <c r="P135" s="25"/>
    </row>
    <row r="136" spans="2:16">
      <c r="B136" s="322">
        <v>41548</v>
      </c>
      <c r="C136" s="90"/>
      <c r="D136" s="228">
        <v>7.9689094406089511E-2</v>
      </c>
      <c r="E136" s="228">
        <v>-0.6045147787567593</v>
      </c>
      <c r="F136" s="228">
        <v>0</v>
      </c>
      <c r="G136" s="228">
        <v>0.91072584363368936</v>
      </c>
      <c r="H136" s="228">
        <v>-2.4880733066349525E-2</v>
      </c>
      <c r="I136" s="228">
        <v>0.12816848214876653</v>
      </c>
      <c r="K136" s="7"/>
      <c r="L136" s="25"/>
      <c r="M136" s="7"/>
      <c r="N136" s="25"/>
      <c r="O136" s="25"/>
      <c r="P136" s="25"/>
    </row>
    <row r="137" spans="2:16">
      <c r="B137" s="322">
        <v>41579</v>
      </c>
      <c r="C137" s="90"/>
      <c r="D137" s="228">
        <v>0.14695078006120954</v>
      </c>
      <c r="E137" s="228">
        <v>-0.61361612204400973</v>
      </c>
      <c r="F137" s="228">
        <v>0</v>
      </c>
      <c r="G137" s="228">
        <v>0.77050799709109219</v>
      </c>
      <c r="H137" s="228">
        <v>-2.2438982462901658E-2</v>
      </c>
      <c r="I137" s="228">
        <v>0.16047570308153269</v>
      </c>
      <c r="K137" s="7"/>
      <c r="L137" s="25"/>
      <c r="M137" s="7"/>
      <c r="N137" s="25"/>
      <c r="O137" s="25"/>
      <c r="P137" s="25"/>
    </row>
    <row r="138" spans="2:16">
      <c r="B138" s="322">
        <v>41609</v>
      </c>
      <c r="C138" s="90"/>
      <c r="D138" s="228">
        <v>0.14752870850233424</v>
      </c>
      <c r="E138" s="228">
        <v>-0.63107011146289804</v>
      </c>
      <c r="F138" s="228">
        <v>0</v>
      </c>
      <c r="G138" s="228">
        <v>0.64053350460275271</v>
      </c>
      <c r="H138" s="228">
        <v>1.5884744266485562E-3</v>
      </c>
      <c r="I138" s="228">
        <v>0.15645988885452189</v>
      </c>
      <c r="K138" s="7"/>
      <c r="L138" s="25"/>
      <c r="M138" s="7"/>
      <c r="N138" s="25"/>
      <c r="O138" s="25"/>
      <c r="P138" s="25"/>
    </row>
    <row r="139" spans="2:16">
      <c r="B139" s="322">
        <v>41640</v>
      </c>
      <c r="C139" s="90"/>
      <c r="D139" s="228">
        <v>7.6932673393929951E-2</v>
      </c>
      <c r="E139" s="228">
        <v>-0.64219281781044202</v>
      </c>
      <c r="F139" s="228">
        <v>0</v>
      </c>
      <c r="G139" s="228">
        <v>0.52115455169969715</v>
      </c>
      <c r="H139" s="228">
        <v>1.1589142138886732E-2</v>
      </c>
      <c r="I139" s="228">
        <v>0.10805665243991958</v>
      </c>
      <c r="K139" s="7"/>
      <c r="L139" s="25"/>
      <c r="M139" s="7"/>
      <c r="N139" s="25"/>
      <c r="O139" s="25"/>
      <c r="P139" s="25"/>
    </row>
    <row r="140" spans="2:16">
      <c r="B140" s="322">
        <v>41671</v>
      </c>
      <c r="C140" s="90"/>
      <c r="D140" s="228">
        <v>0.12451494202313418</v>
      </c>
      <c r="E140" s="228">
        <v>-0.65450736037037527</v>
      </c>
      <c r="F140" s="228">
        <v>0</v>
      </c>
      <c r="G140" s="228">
        <v>0.45126588702157777</v>
      </c>
      <c r="H140" s="228">
        <v>1.8548958965144635E-2</v>
      </c>
      <c r="I140" s="228">
        <v>0.13117113842984818</v>
      </c>
      <c r="K140" s="7"/>
      <c r="L140" s="25"/>
      <c r="M140" s="7"/>
      <c r="N140" s="25"/>
      <c r="O140" s="25"/>
      <c r="P140" s="25"/>
    </row>
    <row r="141" spans="2:16">
      <c r="B141" s="322">
        <v>41699</v>
      </c>
      <c r="C141" s="90"/>
      <c r="D141" s="228">
        <v>0.10466525309337449</v>
      </c>
      <c r="E141" s="228">
        <v>-0.66399121497776148</v>
      </c>
      <c r="F141" s="228">
        <v>0</v>
      </c>
      <c r="G141" s="228">
        <v>0.36172357210250472</v>
      </c>
      <c r="H141" s="228">
        <v>2.3604862314204444E-2</v>
      </c>
      <c r="I141" s="228">
        <v>0.11247673849424489</v>
      </c>
      <c r="K141" s="7"/>
      <c r="L141" s="25"/>
      <c r="M141" s="7"/>
      <c r="N141" s="25"/>
      <c r="O141" s="25"/>
      <c r="P141" s="25"/>
    </row>
    <row r="142" spans="2:16">
      <c r="B142" s="322">
        <v>41730</v>
      </c>
      <c r="C142" s="90"/>
      <c r="D142" s="228">
        <v>7.6816310418762024E-2</v>
      </c>
      <c r="E142" s="228">
        <v>-0.67221020715789714</v>
      </c>
      <c r="F142" s="228">
        <v>0</v>
      </c>
      <c r="G142" s="228">
        <v>0.30560768308537489</v>
      </c>
      <c r="H142" s="228">
        <v>6.6103589076815794E-3</v>
      </c>
      <c r="I142" s="228">
        <v>8.5499893835701002E-2</v>
      </c>
      <c r="K142" s="7"/>
      <c r="L142" s="25"/>
      <c r="M142" s="7"/>
      <c r="N142" s="25"/>
      <c r="O142" s="25"/>
      <c r="P142" s="25"/>
    </row>
    <row r="143" spans="2:16">
      <c r="B143" s="322">
        <v>41760</v>
      </c>
      <c r="C143" s="90"/>
      <c r="D143" s="228">
        <v>7.9746182734671045E-2</v>
      </c>
      <c r="E143" s="228">
        <v>-0.672581358764482</v>
      </c>
      <c r="F143" s="228">
        <v>0</v>
      </c>
      <c r="G143" s="228">
        <v>0.22191533087525439</v>
      </c>
      <c r="H143" s="228">
        <v>9.0616298453014554E-3</v>
      </c>
      <c r="I143" s="228">
        <v>7.7807502940884454E-2</v>
      </c>
      <c r="K143" s="7"/>
      <c r="L143" s="25"/>
      <c r="M143" s="7"/>
      <c r="N143" s="25"/>
      <c r="O143" s="25"/>
      <c r="P143" s="25"/>
    </row>
    <row r="144" spans="2:16">
      <c r="B144" s="322">
        <v>41791</v>
      </c>
      <c r="C144" s="90"/>
      <c r="D144" s="228">
        <v>8.2369999332882804E-2</v>
      </c>
      <c r="E144" s="228">
        <v>-0.67447122917742575</v>
      </c>
      <c r="F144" s="228">
        <v>-0.36040638303928074</v>
      </c>
      <c r="G144" s="228">
        <v>0.15167988450442849</v>
      </c>
      <c r="H144" s="228">
        <v>9.2951706568300541E-3</v>
      </c>
      <c r="I144" s="228">
        <v>7.0017129128144839E-2</v>
      </c>
      <c r="J144" s="6"/>
      <c r="K144" s="7"/>
      <c r="L144" s="25"/>
      <c r="M144" s="7"/>
      <c r="N144" s="25"/>
      <c r="O144" s="25"/>
      <c r="P144" s="25"/>
    </row>
    <row r="145" spans="2:16">
      <c r="B145" s="322">
        <v>41821</v>
      </c>
      <c r="C145" s="90"/>
      <c r="D145" s="229">
        <v>0.10356383047751638</v>
      </c>
      <c r="E145" s="229">
        <v>-0.66922841722033177</v>
      </c>
      <c r="F145" s="229">
        <v>-0.40202493308251286</v>
      </c>
      <c r="G145" s="229">
        <v>0.12040599324685997</v>
      </c>
      <c r="H145" s="229">
        <v>1.6020603419258261E-2</v>
      </c>
      <c r="I145" s="228">
        <v>7.9663244228344476E-2</v>
      </c>
      <c r="K145" s="7"/>
      <c r="L145" s="25"/>
      <c r="M145" s="7"/>
      <c r="N145" s="25"/>
      <c r="O145" s="25"/>
      <c r="P145" s="25"/>
    </row>
    <row r="146" spans="2:16">
      <c r="B146" s="322">
        <v>41852</v>
      </c>
      <c r="C146" s="90"/>
      <c r="D146" s="229">
        <v>0.10937044910403526</v>
      </c>
      <c r="E146" s="229">
        <v>-0.66071475274809055</v>
      </c>
      <c r="F146" s="229">
        <v>-0.40128417189398369</v>
      </c>
      <c r="G146" s="229">
        <v>7.700254474869106E-2</v>
      </c>
      <c r="H146" s="229">
        <v>5.2257902223105113E-3</v>
      </c>
      <c r="I146" s="228">
        <v>7.3187256529671396E-2</v>
      </c>
      <c r="J146" s="6"/>
      <c r="K146" s="7"/>
      <c r="L146" s="25"/>
      <c r="M146" s="7"/>
      <c r="N146" s="25"/>
      <c r="O146" s="25"/>
      <c r="P146" s="25"/>
    </row>
    <row r="147" spans="2:16">
      <c r="B147" s="322">
        <v>41883</v>
      </c>
      <c r="C147" s="90"/>
      <c r="D147" s="229">
        <v>0.12549826577641077</v>
      </c>
      <c r="E147" s="229">
        <v>-0.65491060983052773</v>
      </c>
      <c r="F147" s="229">
        <v>-0.41217394230543458</v>
      </c>
      <c r="G147" s="229">
        <v>5.143108664865248E-2</v>
      </c>
      <c r="H147" s="229">
        <v>4.7767771029010309E-3</v>
      </c>
      <c r="I147" s="228">
        <v>7.7799328472185181E-2</v>
      </c>
      <c r="K147" s="7"/>
      <c r="L147" s="25"/>
      <c r="M147" s="7"/>
      <c r="N147" s="25"/>
      <c r="O147" s="25"/>
      <c r="P147" s="25"/>
    </row>
    <row r="148" spans="2:16">
      <c r="B148" s="322">
        <v>41913</v>
      </c>
      <c r="C148" s="90"/>
      <c r="D148" s="229">
        <v>0.13117127649524174</v>
      </c>
      <c r="E148" s="229">
        <v>-0.64230124570355884</v>
      </c>
      <c r="F148" s="229">
        <v>-0.44376634619043531</v>
      </c>
      <c r="G148" s="229">
        <v>3.8231688874024838E-2</v>
      </c>
      <c r="H148" s="229">
        <v>2.0200343233605533E-2</v>
      </c>
      <c r="I148" s="228">
        <v>8.2966075991295796E-2</v>
      </c>
      <c r="K148" s="7"/>
      <c r="L148" s="25"/>
      <c r="M148" s="7"/>
      <c r="N148" s="25"/>
      <c r="O148" s="25"/>
      <c r="P148" s="25"/>
    </row>
    <row r="149" spans="2:16">
      <c r="B149" s="322">
        <v>41944</v>
      </c>
      <c r="C149" s="90"/>
      <c r="D149" s="228">
        <v>0.11375469783003234</v>
      </c>
      <c r="E149" s="228">
        <v>-0.62694359813096434</v>
      </c>
      <c r="F149" s="228">
        <v>-0.44737847878516102</v>
      </c>
      <c r="G149" s="228">
        <v>2.4884200359213571E-2</v>
      </c>
      <c r="H149" s="228">
        <v>6.2442066205544489E-2</v>
      </c>
      <c r="I149" s="228">
        <v>8.2481020463843979E-2</v>
      </c>
      <c r="K149" s="7"/>
      <c r="L149" s="25"/>
      <c r="M149" s="7"/>
      <c r="N149" s="25"/>
      <c r="O149" s="25"/>
      <c r="P149" s="25"/>
    </row>
    <row r="150" spans="2:16">
      <c r="B150" s="322">
        <v>41974</v>
      </c>
      <c r="C150" s="90"/>
      <c r="D150" s="228">
        <v>0.10462587973360615</v>
      </c>
      <c r="E150" s="228">
        <v>-0.60999565701665093</v>
      </c>
      <c r="F150" s="228">
        <v>-0.47190563189573476</v>
      </c>
      <c r="G150" s="228">
        <v>3.8052935191961401E-2</v>
      </c>
      <c r="H150" s="228">
        <v>6.6970879852761733E-2</v>
      </c>
      <c r="I150" s="228">
        <v>8.1072246840271811E-2</v>
      </c>
      <c r="K150" s="7"/>
      <c r="L150" s="25"/>
      <c r="M150" s="7"/>
      <c r="N150" s="25"/>
      <c r="O150" s="25"/>
      <c r="P150" s="25"/>
    </row>
    <row r="151" spans="2:16">
      <c r="B151" s="322">
        <v>42005</v>
      </c>
      <c r="C151" s="90"/>
      <c r="D151" s="264">
        <v>0.10152296740415201</v>
      </c>
      <c r="E151" s="264">
        <v>-0.59785229144558794</v>
      </c>
      <c r="F151" s="264">
        <v>-0.5085303843284843</v>
      </c>
      <c r="G151" s="264">
        <v>6.0519550486910934E-2</v>
      </c>
      <c r="H151" s="264">
        <v>6.7647980738235525E-2</v>
      </c>
      <c r="I151" s="228">
        <v>8.3726018862114504E-2</v>
      </c>
      <c r="K151" s="7"/>
      <c r="L151" s="25"/>
      <c r="M151" s="7"/>
      <c r="N151" s="25"/>
      <c r="O151" s="25"/>
      <c r="P151" s="25"/>
    </row>
    <row r="152" spans="2:16">
      <c r="B152" s="322">
        <v>42036</v>
      </c>
      <c r="C152" s="111"/>
      <c r="D152" s="228">
        <v>6.265766606085621E-2</v>
      </c>
      <c r="E152" s="228">
        <v>-0.57870343635530697</v>
      </c>
      <c r="F152" s="228">
        <v>-0.51196544738933381</v>
      </c>
      <c r="G152" s="228">
        <v>7.4527828345141156E-2</v>
      </c>
      <c r="H152" s="228">
        <v>7.5992943832999371E-2</v>
      </c>
      <c r="I152" s="228">
        <v>6.6653263102494531E-2</v>
      </c>
      <c r="K152" s="7"/>
      <c r="L152" s="25"/>
      <c r="M152" s="25"/>
      <c r="N152" s="25"/>
      <c r="O152" s="25"/>
      <c r="P152" s="25"/>
    </row>
    <row r="153" spans="2:16">
      <c r="B153" s="322">
        <v>42064</v>
      </c>
      <c r="C153" s="90"/>
      <c r="D153" s="228">
        <v>7.3231340721907623E-2</v>
      </c>
      <c r="E153" s="228">
        <v>-0.55726946900167473</v>
      </c>
      <c r="F153" s="228">
        <v>-0.53956426532236956</v>
      </c>
      <c r="G153" s="228">
        <v>8.015850217532039E-2</v>
      </c>
      <c r="H153" s="228">
        <v>7.6500771451817773E-2</v>
      </c>
      <c r="I153" s="228">
        <v>7.3946973554701367E-2</v>
      </c>
      <c r="K153" s="7"/>
      <c r="L153" s="25"/>
      <c r="M153" s="25"/>
      <c r="N153" s="25"/>
      <c r="O153" s="25"/>
      <c r="P153" s="25"/>
    </row>
    <row r="154" spans="2:16">
      <c r="B154" s="322">
        <v>42095</v>
      </c>
      <c r="C154" s="90"/>
      <c r="D154" s="228">
        <v>7.986243498018486E-2</v>
      </c>
      <c r="E154" s="228">
        <v>-0.54782138949443804</v>
      </c>
      <c r="F154" s="228">
        <v>-0.52721746194545738</v>
      </c>
      <c r="G154" s="228">
        <v>8.3263612265374931E-2</v>
      </c>
      <c r="H154" s="228">
        <v>8.7072038211782221E-2</v>
      </c>
      <c r="I154" s="228">
        <v>8.1112695761477838E-2</v>
      </c>
      <c r="K154" s="7"/>
      <c r="L154" s="25"/>
      <c r="M154" s="25"/>
      <c r="N154" s="25"/>
      <c r="O154" s="25"/>
      <c r="P154" s="25"/>
    </row>
    <row r="155" spans="2:16">
      <c r="B155" s="322">
        <v>42125</v>
      </c>
      <c r="C155" s="90"/>
      <c r="D155" s="228">
        <v>6.4228888122940253E-2</v>
      </c>
      <c r="E155" s="228">
        <v>-0.5313841110084403</v>
      </c>
      <c r="F155" s="228">
        <v>-0.54896977673984171</v>
      </c>
      <c r="G155" s="228">
        <v>9.8090873641173193E-2</v>
      </c>
      <c r="H155" s="228">
        <v>8.8122747037720384E-2</v>
      </c>
      <c r="I155" s="228">
        <v>7.5043901634274546E-2</v>
      </c>
      <c r="K155" s="7"/>
      <c r="L155" s="25"/>
      <c r="M155" s="25"/>
      <c r="N155" s="25"/>
      <c r="O155" s="25"/>
      <c r="P155" s="25"/>
    </row>
    <row r="156" spans="2:16">
      <c r="B156" s="322">
        <v>42156</v>
      </c>
      <c r="C156" s="90"/>
      <c r="D156" s="228">
        <v>4.6391332039859678E-2</v>
      </c>
      <c r="E156" s="228">
        <v>-0.51061715664391349</v>
      </c>
      <c r="F156" s="228">
        <v>-0.67042153424430384</v>
      </c>
      <c r="G156" s="228">
        <v>0.11568648527606018</v>
      </c>
      <c r="H156" s="228">
        <v>9.6507443276353744E-2</v>
      </c>
      <c r="I156" s="228">
        <v>6.9872586677497628E-2</v>
      </c>
      <c r="J156" s="6"/>
      <c r="K156" s="7"/>
      <c r="L156" s="25"/>
      <c r="M156" s="25"/>
      <c r="N156" s="25"/>
      <c r="O156" s="25"/>
      <c r="P156" s="25"/>
    </row>
    <row r="157" spans="2:16">
      <c r="B157" s="322">
        <v>42186</v>
      </c>
      <c r="C157" s="90"/>
      <c r="D157" s="229">
        <v>3.1175720131388696E-2</v>
      </c>
      <c r="E157" s="229">
        <v>-0.50323013641903624</v>
      </c>
      <c r="F157" s="229">
        <v>-0.69731081950907559</v>
      </c>
      <c r="G157" s="229">
        <v>0.11663456778088466</v>
      </c>
      <c r="H157" s="229">
        <v>9.5462969930712349E-2</v>
      </c>
      <c r="I157" s="228">
        <v>6.0857853808267359E-2</v>
      </c>
      <c r="K157" s="7"/>
      <c r="L157" s="25"/>
      <c r="M157" s="25"/>
      <c r="N157" s="25"/>
      <c r="O157" s="25"/>
      <c r="P157" s="25"/>
    </row>
    <row r="158" spans="2:16">
      <c r="B158" s="322">
        <v>42217</v>
      </c>
      <c r="C158" s="90"/>
      <c r="D158" s="229">
        <v>2.0345273204723124E-2</v>
      </c>
      <c r="E158" s="229">
        <v>-0.48709288324089539</v>
      </c>
      <c r="F158" s="229">
        <v>-0.70240166957114114</v>
      </c>
      <c r="G158" s="229">
        <v>0.11307897989850391</v>
      </c>
      <c r="H158" s="229">
        <v>0.10628339665934439</v>
      </c>
      <c r="I158" s="228">
        <v>5.6651038039140067E-2</v>
      </c>
      <c r="J158" s="6"/>
      <c r="K158" s="7"/>
      <c r="L158" s="25"/>
      <c r="M158" s="25"/>
      <c r="N158" s="25"/>
      <c r="O158" s="25"/>
      <c r="P158" s="25"/>
    </row>
    <row r="159" spans="2:16">
      <c r="B159" s="322">
        <v>42248</v>
      </c>
      <c r="D159" s="229">
        <v>8.8542683146453083E-3</v>
      </c>
      <c r="E159" s="229">
        <v>-0.46726245686827728</v>
      </c>
      <c r="F159" s="229">
        <v>-0.73995857143508137</v>
      </c>
      <c r="G159" s="229">
        <v>0.10873055467526993</v>
      </c>
      <c r="H159" s="229">
        <v>0.10093789335284553</v>
      </c>
      <c r="I159" s="228">
        <v>4.7828459325338857E-2</v>
      </c>
      <c r="K159" s="7"/>
      <c r="L159" s="25"/>
      <c r="M159" s="25"/>
      <c r="N159" s="25"/>
      <c r="O159" s="25"/>
      <c r="P159" s="25"/>
    </row>
    <row r="160" spans="2:16">
      <c r="B160" s="322">
        <v>42278</v>
      </c>
      <c r="D160" s="229">
        <v>-4.9577213034984746E-3</v>
      </c>
      <c r="E160" s="229">
        <v>-0.45999837379525044</v>
      </c>
      <c r="F160" s="229">
        <v>-0.73907356506343402</v>
      </c>
      <c r="G160" s="229">
        <v>8.0748984190449624E-2</v>
      </c>
      <c r="H160" s="229">
        <v>8.2901975320654797E-2</v>
      </c>
      <c r="I160" s="228">
        <v>3.0741157487884196E-2</v>
      </c>
      <c r="K160" s="7"/>
      <c r="L160" s="25"/>
      <c r="M160" s="25"/>
      <c r="N160" s="25"/>
      <c r="O160" s="25"/>
      <c r="P160" s="25"/>
    </row>
    <row r="161" spans="2:16">
      <c r="B161" s="322">
        <v>42309</v>
      </c>
      <c r="D161" s="229">
        <v>-5.5000947505023934E-3</v>
      </c>
      <c r="E161" s="229">
        <v>-0.47696260392324763</v>
      </c>
      <c r="F161" s="229">
        <v>-0.74978138917351456</v>
      </c>
      <c r="G161" s="229">
        <v>5.5353794879926088E-2</v>
      </c>
      <c r="H161" s="229">
        <v>4.6322787059978499E-2</v>
      </c>
      <c r="I161" s="228">
        <v>1.7280720331128041E-2</v>
      </c>
      <c r="K161" s="7"/>
      <c r="L161" s="25"/>
      <c r="M161" s="25"/>
      <c r="N161" s="25"/>
      <c r="O161" s="25"/>
      <c r="P161" s="25"/>
    </row>
    <row r="162" spans="2:16">
      <c r="B162" s="322">
        <v>42339</v>
      </c>
      <c r="D162" s="229">
        <v>-5.4729015689081173E-3</v>
      </c>
      <c r="E162" s="229">
        <v>-0.47351070398312478</v>
      </c>
      <c r="F162" s="229">
        <v>-0.75637270178730276</v>
      </c>
      <c r="G162" s="229">
        <v>3.495421686281297E-2</v>
      </c>
      <c r="H162" s="229">
        <v>1.3256577413020665E-2</v>
      </c>
      <c r="I162" s="228">
        <v>5.703087806044671E-3</v>
      </c>
      <c r="K162" s="7"/>
      <c r="L162" s="25"/>
      <c r="M162" s="25"/>
      <c r="N162" s="25"/>
      <c r="O162" s="25"/>
      <c r="P162" s="25"/>
    </row>
    <row r="163" spans="2:16">
      <c r="B163" s="322">
        <v>42370</v>
      </c>
      <c r="D163" s="240">
        <v>-0.10067353486716368</v>
      </c>
      <c r="E163" s="240">
        <v>-0.46295757317151354</v>
      </c>
      <c r="F163" s="240">
        <v>-0.75846071939389836</v>
      </c>
      <c r="G163" s="240">
        <v>0.31143999809584111</v>
      </c>
      <c r="H163" s="265">
        <v>1.3707755881631423E-2</v>
      </c>
      <c r="I163" s="228">
        <v>-1.8539833217838808E-3</v>
      </c>
      <c r="K163" s="7"/>
      <c r="L163" s="25"/>
      <c r="M163" s="25"/>
      <c r="N163" s="25"/>
      <c r="O163" s="25"/>
      <c r="P163" s="25"/>
    </row>
    <row r="164" spans="2:16">
      <c r="B164" s="322">
        <v>42401</v>
      </c>
      <c r="C164" s="126"/>
      <c r="D164" s="229">
        <v>-0.11213544632464822</v>
      </c>
      <c r="E164" s="229">
        <v>-0.46810062908271077</v>
      </c>
      <c r="F164" s="229">
        <v>-0.77619123531413647</v>
      </c>
      <c r="G164" s="229">
        <v>0.28913843848477616</v>
      </c>
      <c r="H164" s="229">
        <v>1.0882883569311774E-2</v>
      </c>
      <c r="I164" s="228">
        <v>-1.2622959382178278E-2</v>
      </c>
      <c r="K164" s="25"/>
      <c r="L164" s="25"/>
      <c r="M164" s="25"/>
      <c r="N164" s="25"/>
      <c r="O164" s="25"/>
      <c r="P164" s="25"/>
    </row>
    <row r="165" spans="2:16">
      <c r="B165" s="322">
        <v>42430</v>
      </c>
      <c r="D165" s="229">
        <v>-0.12208909931636647</v>
      </c>
      <c r="E165" s="229">
        <v>-0.46906695581240598</v>
      </c>
      <c r="F165" s="229">
        <v>-0.78997187803501423</v>
      </c>
      <c r="G165" s="229">
        <v>0.26809450034077198</v>
      </c>
      <c r="H165" s="229">
        <v>2.6388628809215442E-2</v>
      </c>
      <c r="I165" s="228">
        <v>-1.7881428319519777E-2</v>
      </c>
      <c r="K165" s="25"/>
      <c r="L165" s="25"/>
      <c r="M165" s="25"/>
      <c r="N165" s="25"/>
      <c r="O165" s="25"/>
      <c r="P165" s="25"/>
    </row>
    <row r="166" spans="2:16">
      <c r="B166" s="322">
        <v>42461</v>
      </c>
      <c r="D166" s="229">
        <v>-0.13855721352203465</v>
      </c>
      <c r="E166" s="229">
        <v>-0.44308256383713496</v>
      </c>
      <c r="F166" s="229">
        <v>-0.78788483832499101</v>
      </c>
      <c r="G166" s="229">
        <v>0.27995017042531445</v>
      </c>
      <c r="H166" s="229">
        <v>4.3083603946718174E-2</v>
      </c>
      <c r="I166" s="228">
        <v>-2.0570214949578669E-2</v>
      </c>
      <c r="K166" s="25"/>
      <c r="L166" s="25"/>
      <c r="M166" s="25"/>
      <c r="N166" s="25"/>
      <c r="O166" s="25"/>
      <c r="P166" s="25"/>
    </row>
    <row r="167" spans="2:16">
      <c r="B167" s="322">
        <v>42491</v>
      </c>
      <c r="D167" s="229">
        <v>-0.1334753245250595</v>
      </c>
      <c r="E167" s="229">
        <v>-0.53122191870506064</v>
      </c>
      <c r="F167" s="229">
        <v>-0.77642729480857775</v>
      </c>
      <c r="G167" s="229">
        <v>0.10206963496190036</v>
      </c>
      <c r="H167" s="229">
        <v>5.0927182876664423E-2</v>
      </c>
      <c r="I167" s="228">
        <v>-4.537559352016185E-2</v>
      </c>
      <c r="K167" s="25"/>
      <c r="L167" s="25"/>
      <c r="M167" s="25"/>
      <c r="N167" s="25"/>
      <c r="O167" s="25"/>
      <c r="P167" s="25"/>
    </row>
    <row r="168" spans="2:16">
      <c r="B168" s="322">
        <v>42522</v>
      </c>
      <c r="D168" s="229">
        <v>-0.12894857046293817</v>
      </c>
      <c r="E168" s="229">
        <v>-0.48399124951924377</v>
      </c>
      <c r="F168" s="229">
        <v>-0.69084613269726625</v>
      </c>
      <c r="G168" s="229">
        <v>0.10673911137410053</v>
      </c>
      <c r="H168" s="229">
        <v>6.6270288287940238E-2</v>
      </c>
      <c r="I168" s="228">
        <v>-3.7192567153537359E-2</v>
      </c>
      <c r="J168" s="6"/>
      <c r="K168" s="35"/>
      <c r="L168" s="35"/>
      <c r="M168" s="35"/>
      <c r="N168" s="35"/>
      <c r="O168" s="35"/>
      <c r="P168" s="35"/>
    </row>
    <row r="169" spans="2:16">
      <c r="B169" s="322">
        <v>42552</v>
      </c>
      <c r="D169" s="229">
        <v>-0.13530189407117155</v>
      </c>
      <c r="E169" s="229">
        <v>-0.40448882021916155</v>
      </c>
      <c r="F169" s="229">
        <v>-0.63368868693169633</v>
      </c>
      <c r="G169" s="229">
        <v>0.13172471227199334</v>
      </c>
      <c r="H169" s="229">
        <v>7.6714334314703203E-2</v>
      </c>
      <c r="I169" s="228">
        <v>-3.347084178582338E-2</v>
      </c>
      <c r="K169" s="25"/>
      <c r="L169" s="25"/>
      <c r="M169" s="25"/>
      <c r="N169" s="25"/>
      <c r="O169" s="25"/>
      <c r="P169" s="25"/>
    </row>
    <row r="170" spans="2:16">
      <c r="B170" s="322">
        <v>42583</v>
      </c>
      <c r="D170" s="242">
        <v>-0.12248336901917356</v>
      </c>
      <c r="E170" s="242">
        <v>-0.30613127395142992</v>
      </c>
      <c r="F170" s="242">
        <v>-0.6219354806374251</v>
      </c>
      <c r="G170" s="242">
        <v>0.16841127776545051</v>
      </c>
      <c r="H170" s="242">
        <v>7.4637823425825367E-2</v>
      </c>
      <c r="I170" s="228">
        <v>-1.9547177084894396E-2</v>
      </c>
      <c r="J170" s="6"/>
      <c r="K170" s="25"/>
      <c r="L170" s="25"/>
      <c r="M170" s="25"/>
      <c r="N170" s="25"/>
      <c r="O170" s="25"/>
      <c r="P170" s="25"/>
    </row>
    <row r="171" spans="2:16">
      <c r="B171" s="322">
        <v>42614</v>
      </c>
      <c r="D171" s="242">
        <v>-0.12474436520800358</v>
      </c>
      <c r="E171" s="242">
        <v>-0.1968866245184433</v>
      </c>
      <c r="F171" s="242">
        <v>-0.54969045461141852</v>
      </c>
      <c r="G171" s="242">
        <v>0.2018954894772691</v>
      </c>
      <c r="H171" s="242">
        <v>8.625908338730226E-2</v>
      </c>
      <c r="I171" s="228">
        <v>-1.1724975398324511E-2</v>
      </c>
      <c r="K171" s="35"/>
      <c r="L171" s="35"/>
      <c r="M171" s="35"/>
      <c r="N171" s="35"/>
      <c r="O171" s="35"/>
      <c r="P171" s="35"/>
    </row>
    <row r="172" spans="2:16">
      <c r="B172" s="322">
        <v>42644</v>
      </c>
      <c r="D172" s="242">
        <v>-0.12529525166139011</v>
      </c>
      <c r="E172" s="242">
        <v>-1.6709738395768836E-2</v>
      </c>
      <c r="F172" s="242">
        <v>-0.51353156722035576</v>
      </c>
      <c r="G172" s="242">
        <v>0.25857135972936773</v>
      </c>
      <c r="H172" s="242">
        <v>9.703389346315805E-2</v>
      </c>
      <c r="I172" s="228">
        <v>7.0535981289832073E-4</v>
      </c>
      <c r="J172" s="7"/>
      <c r="K172" s="25"/>
      <c r="L172" s="25"/>
      <c r="M172" s="25"/>
      <c r="N172" s="25"/>
      <c r="O172" s="25"/>
      <c r="P172" s="25"/>
    </row>
    <row r="173" spans="2:16">
      <c r="B173" s="322">
        <v>42675</v>
      </c>
      <c r="D173" s="242">
        <v>-0.14487169571545933</v>
      </c>
      <c r="E173" s="242">
        <v>0.1770977860492573</v>
      </c>
      <c r="F173" s="242">
        <v>-0.47948438747747602</v>
      </c>
      <c r="G173" s="242">
        <v>0.31727981205463407</v>
      </c>
      <c r="H173" s="242">
        <v>9.7064396329757496E-2</v>
      </c>
      <c r="I173" s="228">
        <v>-1.4153722754430831E-3</v>
      </c>
      <c r="J173" s="26"/>
      <c r="K173" s="25"/>
      <c r="L173" s="25"/>
      <c r="M173" s="25"/>
      <c r="N173" s="25"/>
      <c r="O173" s="25"/>
      <c r="P173" s="25"/>
    </row>
    <row r="174" spans="2:16">
      <c r="B174" s="322">
        <v>42705</v>
      </c>
      <c r="D174" s="242">
        <v>-0.14473091572435193</v>
      </c>
      <c r="E174" s="242">
        <v>0.34759868245572845</v>
      </c>
      <c r="F174" s="242">
        <v>-0.42357082307057015</v>
      </c>
      <c r="G174" s="242">
        <v>0.36006925699640102</v>
      </c>
      <c r="H174" s="242">
        <v>0.12200485954038376</v>
      </c>
      <c r="I174" s="228">
        <v>1.2678921229211548E-2</v>
      </c>
      <c r="J174" s="7"/>
      <c r="K174" s="25"/>
      <c r="L174" s="25"/>
      <c r="M174" s="25"/>
      <c r="N174" s="25"/>
      <c r="O174" s="25"/>
      <c r="P174" s="25"/>
    </row>
    <row r="175" spans="2:16">
      <c r="B175" s="322">
        <v>42736</v>
      </c>
      <c r="D175" s="242">
        <v>-6.12555099861124E-2</v>
      </c>
      <c r="E175" s="242">
        <v>0.53305702910370134</v>
      </c>
      <c r="F175" s="242">
        <v>-0.36823855953893503</v>
      </c>
      <c r="G175" s="242">
        <v>0.10001995994555313</v>
      </c>
      <c r="H175" s="242">
        <v>0.11824860832170381</v>
      </c>
      <c r="I175" s="228">
        <v>2.2323431758021872E-2</v>
      </c>
      <c r="J175" s="26"/>
      <c r="K175" s="25"/>
      <c r="L175" s="25"/>
      <c r="M175" s="25"/>
      <c r="N175" s="25"/>
      <c r="O175" s="25"/>
      <c r="P175" s="25"/>
    </row>
    <row r="176" spans="2:16">
      <c r="B176" s="322">
        <v>42767</v>
      </c>
      <c r="D176" s="242">
        <v>-6.2689417518694057E-2</v>
      </c>
      <c r="E176" s="242">
        <v>0.69069418502240643</v>
      </c>
      <c r="F176" s="242">
        <v>-0.30712899152479611</v>
      </c>
      <c r="G176" s="242">
        <v>0.11455728567704293</v>
      </c>
      <c r="H176" s="242">
        <v>0.11109390264167085</v>
      </c>
      <c r="I176" s="228">
        <v>2.3165073395640778E-2</v>
      </c>
      <c r="J176" s="41"/>
      <c r="K176" s="35"/>
      <c r="L176" s="35"/>
      <c r="M176" s="35"/>
      <c r="N176" s="35"/>
      <c r="O176" s="35"/>
      <c r="P176" s="35"/>
    </row>
    <row r="177" spans="2:16">
      <c r="B177" s="322">
        <v>42795</v>
      </c>
      <c r="D177" s="242">
        <v>-6.0715414725115546E-2</v>
      </c>
      <c r="E177" s="242">
        <v>0.90430034419957717</v>
      </c>
      <c r="F177" s="242">
        <v>-0.20367903373818586</v>
      </c>
      <c r="G177" s="242">
        <v>0.14401624760066567</v>
      </c>
      <c r="H177" s="242">
        <v>0.11626616045149119</v>
      </c>
      <c r="I177" s="228">
        <v>3.2236199835257828E-2</v>
      </c>
      <c r="J177" s="41"/>
      <c r="K177" s="35"/>
      <c r="L177" s="35"/>
      <c r="M177" s="35"/>
      <c r="N177" s="35"/>
      <c r="O177" s="35"/>
      <c r="P177" s="35"/>
    </row>
    <row r="178" spans="2:16">
      <c r="B178" s="322">
        <v>42826</v>
      </c>
      <c r="D178" s="242">
        <v>-4.3429482227933303E-2</v>
      </c>
      <c r="E178" s="242">
        <v>1.2294343465871016</v>
      </c>
      <c r="F178" s="242">
        <v>-0.17962889588803754</v>
      </c>
      <c r="G178" s="242">
        <v>0.14325837615236869</v>
      </c>
      <c r="H178" s="242">
        <v>9.6590421611715493E-2</v>
      </c>
      <c r="I178" s="228">
        <v>3.7144658672544795E-2</v>
      </c>
      <c r="J178" s="41"/>
      <c r="K178" s="35"/>
      <c r="L178" s="35"/>
      <c r="M178" s="35"/>
      <c r="N178" s="35"/>
      <c r="O178" s="35"/>
      <c r="P178" s="35"/>
    </row>
    <row r="179" spans="2:16">
      <c r="B179" s="322">
        <v>42856</v>
      </c>
      <c r="D179" s="242">
        <v>-3.1855069874926811E-2</v>
      </c>
      <c r="E179" s="242">
        <v>2.166569876858063</v>
      </c>
      <c r="F179" s="242">
        <v>-0.15820338072038431</v>
      </c>
      <c r="G179" s="242">
        <v>0.33354966882415416</v>
      </c>
      <c r="H179" s="242">
        <v>8.1681390533222542E-2</v>
      </c>
      <c r="I179" s="228">
        <v>7.4427776726252892E-2</v>
      </c>
      <c r="J179" s="26"/>
      <c r="K179" s="25"/>
      <c r="L179" s="25"/>
      <c r="M179" s="25"/>
      <c r="N179" s="25"/>
      <c r="O179" s="25"/>
      <c r="P179" s="25"/>
    </row>
    <row r="180" spans="2:16">
      <c r="B180" s="322">
        <v>42887</v>
      </c>
      <c r="D180" s="242">
        <v>-4.0040782483529491E-2</v>
      </c>
      <c r="E180" s="242">
        <v>2.3933216900353771</v>
      </c>
      <c r="F180" s="242">
        <v>-0.17038231216346533</v>
      </c>
      <c r="G180" s="242">
        <v>0.33676556304299865</v>
      </c>
      <c r="H180" s="242">
        <v>7.2702571417693207E-2</v>
      </c>
      <c r="I180" s="229">
        <v>6.9699624778587932E-2</v>
      </c>
      <c r="J180" s="41"/>
      <c r="K180" s="35"/>
      <c r="L180" s="35"/>
      <c r="M180" s="35"/>
      <c r="N180" s="35"/>
      <c r="O180" s="35"/>
      <c r="P180" s="35"/>
    </row>
    <row r="181" spans="2:16">
      <c r="B181" s="322">
        <v>42917</v>
      </c>
      <c r="D181" s="242">
        <v>-4.4214895933805121E-2</v>
      </c>
      <c r="E181" s="242">
        <v>2.401752541453535</v>
      </c>
      <c r="F181" s="242">
        <v>-0.17485779429752168</v>
      </c>
      <c r="G181" s="242">
        <v>0.32237672908646053</v>
      </c>
      <c r="H181" s="242">
        <v>5.3956375637808307E-2</v>
      </c>
      <c r="I181" s="229">
        <v>6.1327608809938372E-2</v>
      </c>
      <c r="J181" s="57"/>
      <c r="K181" s="35"/>
      <c r="L181" s="35"/>
      <c r="M181" s="35"/>
      <c r="N181" s="35"/>
      <c r="O181" s="35"/>
      <c r="P181" s="35"/>
    </row>
    <row r="182" spans="2:16">
      <c r="B182" s="322">
        <v>42948</v>
      </c>
      <c r="D182" s="242">
        <v>-2.6627687922558541E-2</v>
      </c>
      <c r="E182" s="242">
        <v>2.1913636212551446</v>
      </c>
      <c r="F182" s="242">
        <v>-0.17484501393187368</v>
      </c>
      <c r="G182" s="242">
        <v>0.26491928605982662</v>
      </c>
      <c r="H182" s="242">
        <v>4.4907935733386806E-2</v>
      </c>
      <c r="I182" s="229">
        <v>5.6795372144397005E-2</v>
      </c>
      <c r="J182" s="41"/>
      <c r="K182" s="35"/>
      <c r="L182" s="35"/>
      <c r="M182" s="35"/>
      <c r="N182" s="35"/>
      <c r="O182" s="35"/>
      <c r="P182" s="35"/>
    </row>
    <row r="183" spans="2:16">
      <c r="B183" s="322">
        <v>42979</v>
      </c>
      <c r="D183" s="242">
        <v>-2.9182879336408729E-2</v>
      </c>
      <c r="E183" s="242">
        <v>2.0613126225912262</v>
      </c>
      <c r="F183" s="242">
        <v>-0.17677729815777687</v>
      </c>
      <c r="G183" s="242">
        <v>0.25896416333912131</v>
      </c>
      <c r="H183" s="242">
        <v>4.2115164478751632E-2</v>
      </c>
      <c r="I183" s="229">
        <v>5.4859519946383717E-2</v>
      </c>
      <c r="J183" s="41"/>
      <c r="K183" s="35"/>
      <c r="L183" s="35"/>
      <c r="M183" s="35"/>
      <c r="N183" s="35"/>
      <c r="O183" s="35"/>
      <c r="P183" s="35"/>
    </row>
    <row r="184" spans="2:16">
      <c r="B184" s="322">
        <v>43009</v>
      </c>
      <c r="D184" s="242">
        <v>-7.0030640429001867E-3</v>
      </c>
      <c r="E184" s="242">
        <v>1.8618330542866652</v>
      </c>
      <c r="F184" s="242">
        <v>-0.18362867533962468</v>
      </c>
      <c r="G184" s="242">
        <v>0.24146850961210942</v>
      </c>
      <c r="H184" s="242">
        <v>4.0993069971593687E-2</v>
      </c>
      <c r="I184" s="229">
        <v>6.3285410335083503E-2</v>
      </c>
      <c r="J184" s="41"/>
      <c r="K184" s="35"/>
      <c r="L184" s="35"/>
      <c r="M184" s="35"/>
      <c r="N184" s="35"/>
      <c r="O184" s="35"/>
      <c r="P184" s="35"/>
    </row>
    <row r="185" spans="2:16">
      <c r="B185" s="322">
        <v>43040</v>
      </c>
      <c r="D185" s="242">
        <v>-2.5740620522302415E-2</v>
      </c>
      <c r="E185" s="242">
        <v>1.7651302569798415</v>
      </c>
      <c r="F185" s="242">
        <v>-0.19131838364024034</v>
      </c>
      <c r="G185" s="242">
        <v>0.24026549773497141</v>
      </c>
      <c r="H185" s="242">
        <v>4.1420523212310156E-2</v>
      </c>
      <c r="I185" s="229">
        <v>5.5608149026444176E-2</v>
      </c>
      <c r="J185" s="41"/>
      <c r="K185" s="35"/>
      <c r="L185" s="35"/>
      <c r="M185" s="35"/>
      <c r="N185" s="35"/>
      <c r="O185" s="35"/>
      <c r="P185" s="35"/>
    </row>
    <row r="186" spans="2:16">
      <c r="B186" s="322">
        <v>43070</v>
      </c>
      <c r="D186" s="242">
        <v>4.4657703353853329E-2</v>
      </c>
      <c r="E186" s="242">
        <v>1.6954373501633335</v>
      </c>
      <c r="F186" s="242">
        <v>-0.20617289171340958</v>
      </c>
      <c r="G186" s="242">
        <v>0.24899288272045816</v>
      </c>
      <c r="H186" s="242">
        <v>3.1997139901363658E-2</v>
      </c>
      <c r="I186" s="229">
        <v>8.9153431006095962E-2</v>
      </c>
      <c r="J186" s="41"/>
      <c r="K186" s="35"/>
      <c r="L186" s="35"/>
      <c r="M186" s="35"/>
      <c r="N186" s="35"/>
      <c r="O186" s="35"/>
      <c r="P186" s="35"/>
    </row>
    <row r="187" spans="2:16">
      <c r="B187" s="322">
        <v>43101</v>
      </c>
      <c r="D187" s="242">
        <v>6.7872513049400673E-2</v>
      </c>
      <c r="E187" s="242">
        <v>1.5645698448962526</v>
      </c>
      <c r="F187" s="242">
        <v>-0.20546659272166867</v>
      </c>
      <c r="G187" s="242">
        <v>0.2512108476900925</v>
      </c>
      <c r="H187" s="242">
        <v>3.2901296649669787E-2</v>
      </c>
      <c r="I187" s="229">
        <v>0.10237352319171111</v>
      </c>
      <c r="J187" s="41"/>
      <c r="K187" s="35"/>
      <c r="L187" s="35"/>
      <c r="M187" s="35"/>
      <c r="N187" s="35"/>
      <c r="O187" s="35"/>
      <c r="P187" s="35"/>
    </row>
    <row r="188" spans="2:16">
      <c r="B188" s="322">
        <v>43132</v>
      </c>
      <c r="D188" s="242">
        <v>0.11664080127498999</v>
      </c>
      <c r="E188" s="242">
        <v>1.4735292885061639</v>
      </c>
      <c r="F188" s="242">
        <v>-0.20582871229376876</v>
      </c>
      <c r="G188" s="242">
        <v>0.25533613041399783</v>
      </c>
      <c r="H188" s="242">
        <v>2.6480468129854273E-2</v>
      </c>
      <c r="I188" s="229">
        <v>0.12481627279907292</v>
      </c>
      <c r="J188" s="41"/>
      <c r="K188" s="35"/>
      <c r="L188" s="35"/>
      <c r="M188" s="35"/>
      <c r="N188" s="35"/>
      <c r="O188" s="35"/>
      <c r="P188" s="35"/>
    </row>
    <row r="189" spans="2:16">
      <c r="B189" s="322">
        <v>43160</v>
      </c>
      <c r="D189" s="242">
        <v>0.12959526389188114</v>
      </c>
      <c r="E189" s="242">
        <v>1.5286725839904665</v>
      </c>
      <c r="F189" s="242">
        <v>-0.19283007224260629</v>
      </c>
      <c r="G189" s="242">
        <v>0.25964512894082059</v>
      </c>
      <c r="H189" s="242">
        <v>2.1936391387413101E-2</v>
      </c>
      <c r="I189" s="229">
        <v>0.13104120993213297</v>
      </c>
      <c r="J189" s="41"/>
      <c r="K189" s="35"/>
      <c r="L189" s="35"/>
      <c r="M189" s="35"/>
      <c r="N189" s="35"/>
      <c r="O189" s="35"/>
      <c r="P189" s="35"/>
    </row>
    <row r="190" spans="2:16">
      <c r="B190" s="322">
        <v>43191</v>
      </c>
      <c r="D190" s="242">
        <v>0.12775659877376522</v>
      </c>
      <c r="E190" s="242">
        <v>1.3352160891033185</v>
      </c>
      <c r="F190" s="242">
        <v>-0.20316622871285239</v>
      </c>
      <c r="G190" s="242">
        <v>0.26221771302902908</v>
      </c>
      <c r="H190" s="242">
        <v>2.4618320297640217E-2</v>
      </c>
      <c r="I190" s="229">
        <v>0.13219576956837198</v>
      </c>
      <c r="J190" s="41"/>
      <c r="K190" s="35"/>
      <c r="L190" s="35"/>
      <c r="M190" s="35"/>
      <c r="N190" s="35"/>
      <c r="O190" s="35"/>
      <c r="P190" s="35"/>
    </row>
    <row r="191" spans="2:16">
      <c r="B191" s="322">
        <v>43221</v>
      </c>
      <c r="D191" s="242">
        <v>0.12809303217933676</v>
      </c>
      <c r="E191" s="242">
        <v>1.1686704588868131</v>
      </c>
      <c r="F191" s="242">
        <v>-0.22312041410511441</v>
      </c>
      <c r="G191" s="242">
        <v>0.26667035566044439</v>
      </c>
      <c r="H191" s="242">
        <v>2.3629161510204222E-2</v>
      </c>
      <c r="I191" s="229">
        <v>0.13391048677456796</v>
      </c>
      <c r="J191" s="41"/>
      <c r="K191" s="35"/>
      <c r="L191" s="35"/>
      <c r="M191" s="35"/>
      <c r="N191" s="35"/>
      <c r="O191" s="35"/>
      <c r="P191" s="35"/>
    </row>
    <row r="192" spans="2:16">
      <c r="B192" s="322">
        <v>43252</v>
      </c>
      <c r="D192" s="242">
        <v>0.14793598389434326</v>
      </c>
      <c r="E192" s="242">
        <v>1.0562172048646077</v>
      </c>
      <c r="F192" s="242">
        <v>-0.24895241971613224</v>
      </c>
      <c r="G192" s="242">
        <v>0.26264889754661302</v>
      </c>
      <c r="H192" s="242">
        <v>1.7511980514763437E-2</v>
      </c>
      <c r="I192" s="229">
        <v>0.14086153515981148</v>
      </c>
      <c r="J192" s="41"/>
      <c r="K192" s="35"/>
      <c r="L192" s="35"/>
      <c r="M192" s="35"/>
      <c r="N192" s="35"/>
      <c r="O192" s="35"/>
      <c r="P192" s="35"/>
    </row>
    <row r="193" spans="2:16">
      <c r="B193" s="322">
        <v>43282</v>
      </c>
      <c r="D193" s="242">
        <v>0.17224124259777662</v>
      </c>
      <c r="E193" s="242">
        <v>1.0183575959662026</v>
      </c>
      <c r="F193" s="242">
        <v>-0.25579554547495542</v>
      </c>
      <c r="G193" s="242">
        <v>0.24735500273440025</v>
      </c>
      <c r="H193" s="242">
        <v>2.2950244214821058E-2</v>
      </c>
      <c r="I193" s="229">
        <v>0.1504533269570234</v>
      </c>
      <c r="J193" s="41"/>
      <c r="K193" s="35"/>
      <c r="L193" s="35"/>
      <c r="M193" s="35"/>
      <c r="N193" s="35"/>
      <c r="O193" s="35"/>
      <c r="P193" s="35"/>
    </row>
    <row r="194" spans="2:16">
      <c r="B194" s="322">
        <v>43313</v>
      </c>
      <c r="D194" s="242">
        <v>0.15513165088796255</v>
      </c>
      <c r="E194" s="242">
        <v>0.97677678048997296</v>
      </c>
      <c r="F194" s="242">
        <v>-0.26597767696743269</v>
      </c>
      <c r="G194" s="242">
        <v>0.27617682166031976</v>
      </c>
      <c r="H194" s="242">
        <v>2.6372386767291811E-2</v>
      </c>
      <c r="I194" s="229">
        <v>0.15098484226078224</v>
      </c>
      <c r="J194" s="41"/>
      <c r="K194" s="35"/>
      <c r="L194" s="35"/>
      <c r="M194" s="35"/>
      <c r="N194" s="35"/>
      <c r="O194" s="35"/>
      <c r="P194" s="35"/>
    </row>
    <row r="195" spans="2:16">
      <c r="B195" s="322">
        <v>43344</v>
      </c>
      <c r="D195" s="242">
        <v>0.18126529173838324</v>
      </c>
      <c r="E195" s="242">
        <v>0.97583346987451347</v>
      </c>
      <c r="F195" s="242">
        <v>-0.27918629876139611</v>
      </c>
      <c r="G195" s="242">
        <v>0.25742904898160246</v>
      </c>
      <c r="H195" s="242">
        <v>2.4286311035479402E-2</v>
      </c>
      <c r="I195" s="229">
        <v>0.15808954271961695</v>
      </c>
      <c r="J195" s="41"/>
      <c r="K195" s="35"/>
      <c r="L195" s="35"/>
      <c r="M195" s="35"/>
      <c r="N195" s="35"/>
      <c r="O195" s="35"/>
      <c r="P195" s="35"/>
    </row>
    <row r="196" spans="2:16">
      <c r="B196" s="322">
        <v>43374</v>
      </c>
      <c r="D196" s="242">
        <v>0.16674259377115574</v>
      </c>
      <c r="E196" s="242">
        <v>0.85923113509041804</v>
      </c>
      <c r="F196" s="242">
        <v>-0.28128582509490674</v>
      </c>
      <c r="G196" s="242">
        <v>0.24080390530481943</v>
      </c>
      <c r="H196" s="242">
        <v>1.6944255030682642E-2</v>
      </c>
      <c r="I196" s="229">
        <v>0.14542720880800708</v>
      </c>
      <c r="J196" s="41"/>
      <c r="K196" s="35"/>
      <c r="L196" s="35"/>
      <c r="M196" s="35"/>
      <c r="N196" s="35"/>
      <c r="O196" s="35"/>
      <c r="P196" s="35"/>
    </row>
    <row r="197" spans="2:16">
      <c r="B197" s="322">
        <v>43405</v>
      </c>
      <c r="D197" s="242">
        <v>0.21672211988674372</v>
      </c>
      <c r="E197" s="242">
        <v>0.79227938992247027</v>
      </c>
      <c r="F197" s="242">
        <v>-0.28667802708595902</v>
      </c>
      <c r="G197" s="242">
        <v>0.22578625054536761</v>
      </c>
      <c r="H197" s="242">
        <v>6.4536426140557879E-3</v>
      </c>
      <c r="I197" s="229">
        <v>0.16084011148947219</v>
      </c>
      <c r="J197" s="41"/>
      <c r="K197" s="35"/>
      <c r="L197" s="35"/>
      <c r="M197" s="35"/>
      <c r="N197" s="35"/>
      <c r="O197" s="35"/>
      <c r="P197" s="35"/>
    </row>
    <row r="198" spans="2:16">
      <c r="B198" s="322">
        <v>43435</v>
      </c>
      <c r="D198" s="242">
        <v>0.12413916651379875</v>
      </c>
      <c r="E198" s="242">
        <v>0.74760868231950073</v>
      </c>
      <c r="F198" s="242">
        <v>-0.29541083370503673</v>
      </c>
      <c r="G198" s="242">
        <v>0.2060045778584223</v>
      </c>
      <c r="H198" s="242">
        <v>2.2622259073253215E-2</v>
      </c>
      <c r="I198" s="229">
        <v>0.11863054789107608</v>
      </c>
      <c r="J198" s="41"/>
      <c r="K198" s="35"/>
      <c r="L198" s="35"/>
      <c r="M198" s="35"/>
      <c r="N198" s="35"/>
      <c r="O198" s="35"/>
      <c r="P198" s="35"/>
    </row>
    <row r="199" spans="2:16">
      <c r="B199" s="322">
        <v>43466</v>
      </c>
      <c r="D199" s="242">
        <v>0.12122752755370381</v>
      </c>
      <c r="E199" s="242">
        <v>0.65405227215635731</v>
      </c>
      <c r="F199" s="242">
        <v>-0.30462145269336904</v>
      </c>
      <c r="G199" s="242">
        <v>0.18652754508487424</v>
      </c>
      <c r="H199" s="242">
        <v>2.7156047277361317E-2</v>
      </c>
      <c r="I199" s="229">
        <v>0.11414181634300657</v>
      </c>
      <c r="J199" s="41"/>
      <c r="K199" s="35"/>
      <c r="L199" s="35"/>
      <c r="M199" s="35"/>
      <c r="N199" s="35"/>
      <c r="O199" s="35"/>
      <c r="P199" s="35"/>
    </row>
    <row r="200" spans="2:16">
      <c r="B200" s="322">
        <v>43497</v>
      </c>
      <c r="D200" s="242">
        <v>9.7350992938515457E-2</v>
      </c>
      <c r="E200" s="242">
        <v>0.63762680205385958</v>
      </c>
      <c r="F200" s="242">
        <v>-0.31209828579784504</v>
      </c>
      <c r="G200" s="242">
        <v>0.19423144250782043</v>
      </c>
      <c r="H200" s="242">
        <v>2.9981282735586312E-2</v>
      </c>
      <c r="I200" s="229">
        <v>0.10638082657396475</v>
      </c>
      <c r="J200" s="41"/>
      <c r="K200" s="35"/>
      <c r="L200" s="35"/>
      <c r="M200" s="35"/>
      <c r="N200" s="35"/>
      <c r="O200" s="35"/>
      <c r="P200" s="35"/>
    </row>
    <row r="201" spans="2:16">
      <c r="B201" s="322">
        <v>43525</v>
      </c>
      <c r="D201" s="242">
        <v>9.0339281053953835E-2</v>
      </c>
      <c r="E201" s="242">
        <v>0.49002750104139348</v>
      </c>
      <c r="F201" s="242">
        <v>-0.34006267570929838</v>
      </c>
      <c r="G201" s="242">
        <v>0.17554208624952405</v>
      </c>
      <c r="H201" s="242">
        <v>3.1056581707983977E-2</v>
      </c>
      <c r="I201" s="229">
        <v>9.8559299673638412E-2</v>
      </c>
      <c r="J201" s="41"/>
      <c r="K201" s="35"/>
      <c r="L201" s="35"/>
      <c r="M201" s="35"/>
      <c r="N201" s="35"/>
      <c r="O201" s="35"/>
      <c r="P201" s="35"/>
    </row>
    <row r="202" spans="2:16">
      <c r="B202" s="322">
        <v>43556</v>
      </c>
      <c r="D202" s="242">
        <v>9.860761516360661E-2</v>
      </c>
      <c r="E202" s="242">
        <v>0.41348171858835769</v>
      </c>
      <c r="F202" s="242">
        <v>-0.32014622223553935</v>
      </c>
      <c r="G202" s="242">
        <v>0.15254337266128726</v>
      </c>
      <c r="H202" s="242">
        <v>3.0655378729126825E-2</v>
      </c>
      <c r="I202" s="229">
        <v>9.6249457759273405E-2</v>
      </c>
      <c r="J202" s="41"/>
      <c r="K202" s="35"/>
      <c r="L202" s="35"/>
      <c r="M202" s="35"/>
      <c r="N202" s="35"/>
      <c r="O202" s="35"/>
      <c r="P202" s="35"/>
    </row>
    <row r="203" spans="2:16">
      <c r="B203" s="322">
        <v>43586</v>
      </c>
      <c r="D203" s="242">
        <v>9.5558779257179038E-2</v>
      </c>
      <c r="E203" s="242">
        <v>0.3313676475360976</v>
      </c>
      <c r="F203" s="242">
        <v>-0.34753528609086137</v>
      </c>
      <c r="G203" s="242">
        <v>0.13492329787960955</v>
      </c>
      <c r="H203" s="242">
        <v>3.0003320746357698E-2</v>
      </c>
      <c r="I203" s="229">
        <v>9.0106708264976243E-2</v>
      </c>
      <c r="J203" s="41"/>
      <c r="K203" s="35"/>
      <c r="L203" s="35"/>
      <c r="M203" s="35"/>
      <c r="N203" s="35"/>
      <c r="O203" s="35"/>
      <c r="P203" s="35"/>
    </row>
    <row r="204" spans="2:16">
      <c r="B204" s="322">
        <v>43617</v>
      </c>
      <c r="D204" s="242">
        <v>9.406912282746771E-2</v>
      </c>
      <c r="E204" s="242">
        <v>0.26878167881510784</v>
      </c>
      <c r="F204" s="242">
        <v>-0.31073512241063472</v>
      </c>
      <c r="G204" s="242">
        <v>0.12286729625606707</v>
      </c>
      <c r="H204" s="242">
        <v>2.7966966249660663E-2</v>
      </c>
      <c r="I204" s="229">
        <v>8.5677377490190665E-2</v>
      </c>
      <c r="J204" s="41"/>
      <c r="K204" s="35"/>
      <c r="L204" s="35"/>
      <c r="M204" s="35"/>
      <c r="N204" s="35"/>
      <c r="O204" s="35"/>
      <c r="P204" s="35"/>
    </row>
    <row r="205" spans="2:16">
      <c r="B205" s="322">
        <v>43647</v>
      </c>
      <c r="D205" s="242">
        <v>7.9418249027684684E-2</v>
      </c>
      <c r="E205" s="242">
        <v>0.22632997287675694</v>
      </c>
      <c r="F205" s="242">
        <v>-0.32175511403851442</v>
      </c>
      <c r="G205" s="242">
        <v>0.12896460550676125</v>
      </c>
      <c r="H205" s="242">
        <v>2.8492738074176849E-2</v>
      </c>
      <c r="I205" s="229">
        <v>8.0853871652782017E-2</v>
      </c>
      <c r="J205" s="41"/>
      <c r="K205" s="35"/>
      <c r="L205" s="35"/>
      <c r="M205" s="35"/>
      <c r="N205" s="35"/>
      <c r="O205" s="35"/>
      <c r="P205" s="35"/>
    </row>
    <row r="206" spans="2:16">
      <c r="B206" s="322">
        <v>43678</v>
      </c>
      <c r="D206" s="242">
        <v>8.0906151474774202E-2</v>
      </c>
      <c r="E206" s="242">
        <v>0.21884832789388708</v>
      </c>
      <c r="F206" s="242">
        <v>-0.33592403783781632</v>
      </c>
      <c r="G206" s="242">
        <v>0.1299233986428443</v>
      </c>
      <c r="H206" s="242">
        <v>2.4343737332974458E-2</v>
      </c>
      <c r="I206" s="229">
        <v>8.0934673162816217E-2</v>
      </c>
      <c r="J206" s="41"/>
      <c r="K206" s="35"/>
      <c r="L206" s="35"/>
      <c r="M206" s="35"/>
      <c r="N206" s="35"/>
      <c r="O206" s="35"/>
      <c r="P206" s="35"/>
    </row>
    <row r="207" spans="2:16">
      <c r="B207" s="322">
        <v>43709</v>
      </c>
      <c r="D207" s="242">
        <v>6.3817316794998469E-2</v>
      </c>
      <c r="E207" s="242">
        <v>0.17017533850145838</v>
      </c>
      <c r="F207" s="242">
        <v>-0.349195549056598</v>
      </c>
      <c r="G207" s="242">
        <v>0.129599733725138</v>
      </c>
      <c r="H207" s="242">
        <v>1.2536213120664774E-2</v>
      </c>
      <c r="I207" s="229">
        <v>6.9891243284620375E-2</v>
      </c>
      <c r="J207" s="41"/>
      <c r="K207" s="35"/>
      <c r="L207" s="35"/>
      <c r="M207" s="35"/>
      <c r="N207" s="35"/>
      <c r="O207" s="35"/>
      <c r="P207" s="35"/>
    </row>
    <row r="208" spans="2:16">
      <c r="B208" s="322">
        <v>43739</v>
      </c>
      <c r="D208" s="242">
        <v>6.9097009452952163E-2</v>
      </c>
      <c r="E208" s="242">
        <v>0.15134907893431038</v>
      </c>
      <c r="F208" s="242">
        <v>-0.36319298293829949</v>
      </c>
      <c r="G208" s="242">
        <v>0.1293050084260714</v>
      </c>
      <c r="H208" s="242">
        <v>1.1235863449966077E-2</v>
      </c>
      <c r="I208" s="229">
        <v>7.2020486044432674E-2</v>
      </c>
      <c r="J208" s="41"/>
      <c r="K208" s="35"/>
      <c r="L208" s="35"/>
      <c r="M208" s="35"/>
      <c r="N208" s="35"/>
      <c r="O208" s="35"/>
      <c r="P208" s="35"/>
    </row>
    <row r="209" spans="2:16">
      <c r="B209" s="322">
        <v>43770</v>
      </c>
      <c r="C209" s="141"/>
      <c r="D209" s="266">
        <v>5.8953506523081733E-2</v>
      </c>
      <c r="E209" s="266">
        <v>0.11921470331011141</v>
      </c>
      <c r="F209" s="266">
        <v>-0.37850874751859898</v>
      </c>
      <c r="G209" s="266">
        <v>0.1235563141673679</v>
      </c>
      <c r="H209" s="266">
        <v>1.7034175762778103E-2</v>
      </c>
      <c r="I209" s="267">
        <v>6.724008975819884E-2</v>
      </c>
      <c r="J209" s="41"/>
      <c r="K209" s="35"/>
      <c r="L209" s="35"/>
      <c r="M209" s="35"/>
      <c r="N209" s="35"/>
      <c r="O209" s="35"/>
      <c r="P209" s="35"/>
    </row>
    <row r="210" spans="2:16">
      <c r="B210" s="322">
        <v>43800</v>
      </c>
      <c r="D210" s="242">
        <v>6.6702714976417443E-2</v>
      </c>
      <c r="E210" s="242">
        <v>0.10095460287085722</v>
      </c>
      <c r="F210" s="242">
        <v>-0.39489921889281832</v>
      </c>
      <c r="G210" s="242">
        <v>0.12585070642875906</v>
      </c>
      <c r="H210" s="242">
        <v>7.9780137669546614E-2</v>
      </c>
      <c r="I210" s="229">
        <v>8.6960602996918324E-2</v>
      </c>
      <c r="J210" s="41"/>
      <c r="K210" s="35"/>
      <c r="L210" s="35"/>
      <c r="M210" s="35"/>
      <c r="N210" s="35"/>
      <c r="O210" s="35"/>
      <c r="P210" s="35"/>
    </row>
    <row r="211" spans="2:16">
      <c r="B211" s="322">
        <v>43831</v>
      </c>
      <c r="D211" s="242">
        <v>4.0276732325530196E-2</v>
      </c>
      <c r="E211" s="242">
        <v>0.10917152167797295</v>
      </c>
      <c r="F211" s="242">
        <v>-0.41260667306247367</v>
      </c>
      <c r="G211" s="242">
        <v>0.12285635033687448</v>
      </c>
      <c r="H211" s="242">
        <v>7.3239441563282437E-2</v>
      </c>
      <c r="I211" s="229">
        <v>7.24386966348054E-2</v>
      </c>
      <c r="J211" s="41"/>
      <c r="K211" s="35"/>
      <c r="L211" s="35"/>
      <c r="M211" s="35"/>
      <c r="N211" s="35"/>
      <c r="O211" s="35"/>
      <c r="P211" s="35"/>
    </row>
    <row r="212" spans="2:16">
      <c r="B212" s="322">
        <v>43862</v>
      </c>
      <c r="D212" s="242">
        <v>3.0939545581221584E-2</v>
      </c>
      <c r="E212" s="242">
        <v>8.7365341070753555E-2</v>
      </c>
      <c r="F212" s="242">
        <v>-0.43376375229028707</v>
      </c>
      <c r="G212" s="242">
        <v>0.11063270940946879</v>
      </c>
      <c r="H212" s="242">
        <v>9.6921173591316245E-2</v>
      </c>
      <c r="I212" s="229">
        <v>7.0394271963157173E-2</v>
      </c>
      <c r="J212" s="41"/>
      <c r="K212" s="35"/>
      <c r="L212" s="35"/>
      <c r="M212" s="35"/>
      <c r="N212" s="35"/>
      <c r="O212" s="35"/>
      <c r="P212" s="35"/>
    </row>
    <row r="213" spans="2:16">
      <c r="B213" s="322">
        <v>43891</v>
      </c>
      <c r="D213" s="242">
        <v>2.9100720550786274E-2</v>
      </c>
      <c r="E213" s="242">
        <v>6.2371504815150969E-2</v>
      </c>
      <c r="F213" s="242">
        <v>-0.45260644707962328</v>
      </c>
      <c r="G213" s="242">
        <v>0.10243608826105066</v>
      </c>
      <c r="H213" s="242">
        <v>8.6213666764378027E-2</v>
      </c>
      <c r="I213" s="229">
        <v>6.4520509379365043E-2</v>
      </c>
      <c r="J213" s="41"/>
      <c r="K213" s="35"/>
      <c r="L213" s="35"/>
      <c r="M213" s="35"/>
      <c r="N213" s="35"/>
      <c r="O213" s="35"/>
      <c r="P213" s="35"/>
    </row>
    <row r="214" spans="2:16">
      <c r="B214" s="322">
        <v>43922</v>
      </c>
      <c r="D214" s="242">
        <v>3.2448734085782416E-2</v>
      </c>
      <c r="E214" s="242">
        <v>3.0045063555594664E-2</v>
      </c>
      <c r="F214" s="242">
        <v>-0.45260644707962328</v>
      </c>
      <c r="G214" s="242">
        <v>9.6511967722284098E-2</v>
      </c>
      <c r="H214" s="242">
        <v>8.1362534854249269E-2</v>
      </c>
      <c r="I214" s="229">
        <v>6.2978664361703407E-2</v>
      </c>
      <c r="J214" s="41"/>
      <c r="K214" s="35"/>
      <c r="L214" s="35"/>
      <c r="M214" s="35"/>
      <c r="N214" s="35"/>
      <c r="O214" s="35"/>
      <c r="P214" s="35"/>
    </row>
    <row r="215" spans="2:16">
      <c r="B215" s="322">
        <v>43952</v>
      </c>
      <c r="D215" s="266">
        <v>3.4076885686499248E-2</v>
      </c>
      <c r="E215" s="266">
        <v>3.2635463271553755E-2</v>
      </c>
      <c r="F215" s="266">
        <v>-0.50958819674072631</v>
      </c>
      <c r="G215" s="266">
        <v>9.059991660181077E-2</v>
      </c>
      <c r="H215" s="266">
        <v>8.8015428124475603E-2</v>
      </c>
      <c r="I215" s="267">
        <v>6.3569086706003031E-2</v>
      </c>
      <c r="J215" s="41"/>
      <c r="K215" s="35"/>
      <c r="L215" s="35"/>
      <c r="M215" s="35"/>
      <c r="N215" s="35"/>
      <c r="O215" s="35"/>
      <c r="P215" s="35"/>
    </row>
    <row r="216" spans="2:16">
      <c r="B216" s="322">
        <v>43983</v>
      </c>
      <c r="D216" s="266">
        <v>3.5541654604180017E-2</v>
      </c>
      <c r="E216" s="266">
        <v>7.8661849848176146E-3</v>
      </c>
      <c r="F216" s="266">
        <v>-0.54913389481155894</v>
      </c>
      <c r="G216" s="266">
        <v>7.9634279310247358E-2</v>
      </c>
      <c r="H216" s="266">
        <v>0.10900071934727706</v>
      </c>
      <c r="I216" s="267">
        <v>6.605322098670463E-2</v>
      </c>
      <c r="J216" s="41"/>
      <c r="K216" s="35"/>
      <c r="L216" s="35"/>
      <c r="M216" s="35"/>
      <c r="N216" s="35"/>
      <c r="O216" s="35"/>
      <c r="P216" s="35"/>
    </row>
    <row r="217" spans="2:16">
      <c r="B217" s="322">
        <v>44013</v>
      </c>
      <c r="D217" s="266">
        <v>3.5022660495894087E-2</v>
      </c>
      <c r="E217" s="266">
        <v>-3.1412701700003098E-2</v>
      </c>
      <c r="F217" s="266">
        <v>-0.5795845457046771</v>
      </c>
      <c r="G217" s="266">
        <v>5.3346191441550728E-2</v>
      </c>
      <c r="H217" s="266">
        <v>0.10421790259687125</v>
      </c>
      <c r="I217" s="267">
        <v>5.6873910535584882E-2</v>
      </c>
      <c r="J217" s="41"/>
      <c r="K217" s="35"/>
      <c r="L217" s="35"/>
      <c r="M217" s="35"/>
      <c r="N217" s="35"/>
      <c r="O217" s="35"/>
      <c r="P217" s="35"/>
    </row>
    <row r="218" spans="2:16">
      <c r="B218" s="322">
        <v>44044</v>
      </c>
      <c r="D218" s="266">
        <v>1.9032741920640861E-2</v>
      </c>
      <c r="E218" s="266">
        <v>-9.9480782271995083E-2</v>
      </c>
      <c r="F218" s="266">
        <v>-0.61167608511964333</v>
      </c>
      <c r="G218" s="266">
        <v>2.635804668547892E-2</v>
      </c>
      <c r="H218" s="266">
        <v>0.10018034106394169</v>
      </c>
      <c r="I218" s="267">
        <v>4.0129585590726213E-2</v>
      </c>
      <c r="J218" s="41"/>
      <c r="K218" s="35"/>
      <c r="L218" s="35"/>
      <c r="M218" s="35"/>
      <c r="N218" s="35"/>
      <c r="O218" s="35"/>
      <c r="P218" s="35"/>
    </row>
    <row r="219" spans="2:16">
      <c r="B219" s="322">
        <v>44075</v>
      </c>
      <c r="D219" s="266">
        <v>1.5024804092388377E-2</v>
      </c>
      <c r="E219" s="266">
        <v>-0.16620789397004199</v>
      </c>
      <c r="F219" s="266">
        <v>-0.64856426219751251</v>
      </c>
      <c r="G219" s="266">
        <v>-1.9709832935590477E-3</v>
      </c>
      <c r="H219" s="266">
        <v>0.10713698933399529</v>
      </c>
      <c r="I219" s="267">
        <v>3.1138580174443486E-2</v>
      </c>
      <c r="J219" s="41"/>
      <c r="K219" s="35"/>
      <c r="L219" s="35"/>
      <c r="M219" s="35"/>
      <c r="N219" s="35"/>
      <c r="O219" s="35"/>
      <c r="P219" s="35"/>
    </row>
    <row r="220" spans="2:16">
      <c r="B220" s="322">
        <v>44105</v>
      </c>
      <c r="D220" s="266">
        <v>3.0736628410792388E-3</v>
      </c>
      <c r="E220" s="266">
        <v>-0.22904279952575501</v>
      </c>
      <c r="F220" s="266">
        <v>-0.68992917172247004</v>
      </c>
      <c r="G220" s="266">
        <v>-2.7184138277799974E-2</v>
      </c>
      <c r="H220" s="266">
        <v>9.7466995429197123E-2</v>
      </c>
      <c r="I220" s="267">
        <v>1.5449110215654871E-2</v>
      </c>
      <c r="J220" s="41"/>
      <c r="K220" s="35"/>
      <c r="L220" s="35"/>
      <c r="M220" s="35"/>
      <c r="N220" s="35"/>
      <c r="O220" s="35"/>
      <c r="P220" s="35"/>
    </row>
    <row r="221" spans="2:16">
      <c r="B221" s="322">
        <v>44136</v>
      </c>
      <c r="C221" s="141"/>
      <c r="D221" s="266">
        <v>-6.2442815739672808E-3</v>
      </c>
      <c r="E221" s="266">
        <v>-0.27091213388823943</v>
      </c>
      <c r="F221" s="266">
        <v>-0.73642760187749245</v>
      </c>
      <c r="G221" s="266">
        <v>-4.9830624291685832E-2</v>
      </c>
      <c r="H221" s="266">
        <v>9.3839495977826148E-2</v>
      </c>
      <c r="I221" s="267">
        <v>3.2951373989360544E-3</v>
      </c>
      <c r="J221" s="41"/>
      <c r="K221" s="35"/>
      <c r="L221" s="35"/>
      <c r="M221" s="35"/>
      <c r="N221" s="35"/>
      <c r="O221" s="35"/>
      <c r="P221" s="35"/>
    </row>
    <row r="222" spans="2:16">
      <c r="B222" s="322">
        <v>44166</v>
      </c>
      <c r="D222" s="266">
        <v>-1.3949262736006385E-2</v>
      </c>
      <c r="E222" s="266">
        <v>-0.31655909882831568</v>
      </c>
      <c r="F222" s="266">
        <v>-0.78908186271858749</v>
      </c>
      <c r="G222" s="266">
        <v>-6.7492050658498393E-2</v>
      </c>
      <c r="H222" s="266">
        <v>2.8784363699872362E-2</v>
      </c>
      <c r="I222" s="267">
        <v>-1.9780370732730423E-2</v>
      </c>
      <c r="J222" s="41"/>
      <c r="K222" s="35"/>
      <c r="L222" s="35"/>
      <c r="M222" s="35"/>
      <c r="N222" s="35"/>
      <c r="O222" s="35"/>
      <c r="P222" s="35"/>
    </row>
    <row r="223" spans="2:16">
      <c r="B223" s="322">
        <v>44197</v>
      </c>
      <c r="D223" s="266">
        <v>-5.5195919777015767E-3</v>
      </c>
      <c r="E223" s="266">
        <v>-0.3356972127682607</v>
      </c>
      <c r="F223" s="266">
        <v>-0.84940508043996799</v>
      </c>
      <c r="G223" s="266">
        <v>-7.9944993449383994E-2</v>
      </c>
      <c r="H223" s="266">
        <v>3.7247776283922063E-2</v>
      </c>
      <c r="I223" s="267">
        <v>-1.8028196410544983E-2</v>
      </c>
      <c r="J223" s="41"/>
      <c r="K223" s="35"/>
      <c r="L223" s="35"/>
      <c r="M223" s="35"/>
      <c r="N223" s="35"/>
      <c r="O223" s="35"/>
      <c r="P223" s="35"/>
    </row>
    <row r="224" spans="2:16" s="141" customFormat="1">
      <c r="B224" s="322">
        <v>44228</v>
      </c>
      <c r="C224"/>
      <c r="D224" s="266">
        <v>1.2638775178217543E-3</v>
      </c>
      <c r="E224" s="266">
        <v>-0.33748701956960414</v>
      </c>
      <c r="F224" s="266">
        <v>-1</v>
      </c>
      <c r="G224" s="266">
        <v>-8.6745656381436387E-2</v>
      </c>
      <c r="H224" s="266">
        <v>3.2079632159649929E-2</v>
      </c>
      <c r="I224" s="266">
        <v>-1.8224336105270522E-2</v>
      </c>
      <c r="J224" s="73"/>
      <c r="K224" s="78"/>
      <c r="L224" s="78"/>
      <c r="M224" s="78"/>
      <c r="N224" s="78"/>
      <c r="O224" s="78"/>
      <c r="P224" s="78"/>
    </row>
    <row r="225" spans="2:16">
      <c r="B225" s="322">
        <v>44256</v>
      </c>
      <c r="D225" s="266">
        <v>-9.8416165237091846E-5</v>
      </c>
      <c r="E225" s="266">
        <v>-0.34465500029132401</v>
      </c>
      <c r="F225" s="266">
        <v>-1</v>
      </c>
      <c r="G225" s="266">
        <v>-9.1198649371384222E-2</v>
      </c>
      <c r="H225" s="266">
        <v>5.9457437877812547E-2</v>
      </c>
      <c r="I225" s="266">
        <v>-1.3299155352491043E-2</v>
      </c>
      <c r="J225" s="41"/>
      <c r="K225" s="35"/>
      <c r="L225" s="35"/>
      <c r="M225" s="35"/>
      <c r="N225" s="35"/>
      <c r="O225" s="35"/>
      <c r="P225" s="35"/>
    </row>
    <row r="226" spans="2:16">
      <c r="B226" s="322">
        <v>44287</v>
      </c>
      <c r="D226" s="266">
        <v>1.1539513314460237E-2</v>
      </c>
      <c r="E226" s="266">
        <v>-0.32870786189788759</v>
      </c>
      <c r="F226" s="266">
        <v>-1</v>
      </c>
      <c r="G226" s="266">
        <v>-9.2055692275502587E-2</v>
      </c>
      <c r="H226" s="266">
        <v>6.5391702277203034E-2</v>
      </c>
      <c r="I226" s="266">
        <v>-6.667707487601815E-3</v>
      </c>
      <c r="J226" s="41"/>
      <c r="K226" s="35"/>
      <c r="L226" s="35"/>
      <c r="M226" s="35"/>
      <c r="N226" s="35"/>
      <c r="O226" s="35"/>
      <c r="P226" s="35"/>
    </row>
    <row r="227" spans="2:16">
      <c r="B227" s="322">
        <v>44317</v>
      </c>
      <c r="C227" s="141"/>
      <c r="D227" s="266">
        <v>-1.4042478963900429E-3</v>
      </c>
      <c r="E227" s="266">
        <v>-0.33895242365726563</v>
      </c>
      <c r="F227" s="266">
        <v>-1</v>
      </c>
      <c r="G227" s="266">
        <v>-0.10052008077535091</v>
      </c>
      <c r="H227" s="266">
        <v>7.1429496942921888E-2</v>
      </c>
      <c r="I227" s="266">
        <v>-1.3527333575391931E-2</v>
      </c>
      <c r="J227" s="41"/>
      <c r="K227" s="35"/>
      <c r="L227" s="35"/>
      <c r="M227" s="35"/>
      <c r="N227" s="35"/>
      <c r="O227" s="35"/>
      <c r="P227" s="35"/>
    </row>
    <row r="228" spans="2:16">
      <c r="B228" s="322">
        <v>44348</v>
      </c>
      <c r="D228" s="241">
        <v>-1.9396694632300981E-3</v>
      </c>
      <c r="E228" s="241">
        <v>-0.3606452843767054</v>
      </c>
      <c r="F228" s="241">
        <v>-1</v>
      </c>
      <c r="G228" s="241">
        <v>-0.12217192815577382</v>
      </c>
      <c r="H228" s="241">
        <v>5.2592965215709997E-2</v>
      </c>
      <c r="I228" s="241">
        <v>-2.4518023645847431E-2</v>
      </c>
      <c r="J228" s="41"/>
      <c r="K228" s="35"/>
      <c r="L228" s="35"/>
      <c r="M228" s="35"/>
      <c r="N228" s="35"/>
      <c r="O228" s="35"/>
      <c r="P228" s="35"/>
    </row>
    <row r="229" spans="2:16">
      <c r="B229" s="322">
        <v>44378</v>
      </c>
      <c r="D229" s="241">
        <v>-1.9340465187037692E-2</v>
      </c>
      <c r="E229" s="241">
        <v>-0.3679823613947073</v>
      </c>
      <c r="F229" s="241">
        <v>-1</v>
      </c>
      <c r="G229" s="241">
        <v>-0.12510912934608875</v>
      </c>
      <c r="H229" s="241">
        <v>5.7330822710809359E-2</v>
      </c>
      <c r="I229" s="241">
        <v>-3.1943788762766712E-2</v>
      </c>
      <c r="J229" s="41"/>
      <c r="K229" s="35"/>
      <c r="L229" s="35"/>
      <c r="M229" s="35"/>
      <c r="N229" s="35"/>
      <c r="O229" s="35"/>
      <c r="P229" s="35"/>
    </row>
    <row r="230" spans="2:16">
      <c r="B230" s="322">
        <v>44409</v>
      </c>
      <c r="D230" s="241">
        <v>-1.4032317914500658E-2</v>
      </c>
      <c r="E230" s="241">
        <v>-0.35987222947407782</v>
      </c>
      <c r="F230" s="241">
        <v>-1</v>
      </c>
      <c r="G230" s="241">
        <v>-0.12412515231974897</v>
      </c>
      <c r="H230" s="241">
        <v>6.3596118843652016E-2</v>
      </c>
      <c r="I230" s="241">
        <v>-2.7461791151890513E-2</v>
      </c>
      <c r="J230" s="41"/>
      <c r="K230" s="35"/>
      <c r="L230" s="35"/>
      <c r="M230" s="35"/>
      <c r="N230" s="35"/>
      <c r="O230" s="35"/>
      <c r="P230" s="35"/>
    </row>
    <row r="231" spans="2:16">
      <c r="B231" s="322">
        <v>44440</v>
      </c>
      <c r="D231" s="241">
        <v>-1.9693039273223634E-2</v>
      </c>
      <c r="E231" s="241">
        <v>-0.34791212352010203</v>
      </c>
      <c r="F231" s="241">
        <v>-1</v>
      </c>
      <c r="G231" s="241">
        <v>-0.11703487097885712</v>
      </c>
      <c r="H231" s="241">
        <v>7.223693073327131E-2</v>
      </c>
      <c r="I231" s="241">
        <v>-2.5254122933140222E-2</v>
      </c>
      <c r="J231" s="41"/>
      <c r="K231" s="35"/>
      <c r="L231" s="35"/>
      <c r="M231" s="35"/>
      <c r="N231" s="35"/>
      <c r="O231" s="35"/>
      <c r="P231" s="35"/>
    </row>
    <row r="232" spans="2:16">
      <c r="B232" s="322">
        <v>44470</v>
      </c>
      <c r="D232" s="241">
        <v>-2.7957012682632176E-2</v>
      </c>
      <c r="E232" s="241">
        <v>-0.32077231772678161</v>
      </c>
      <c r="F232" s="241">
        <v>-1</v>
      </c>
      <c r="G232" s="241">
        <v>-0.11274513542278697</v>
      </c>
      <c r="H232" s="241">
        <v>8.6154468642985371E-2</v>
      </c>
      <c r="I232" s="241">
        <v>-2.3988110688758058E-2</v>
      </c>
      <c r="J232" s="41"/>
      <c r="K232" s="35"/>
      <c r="L232" s="35"/>
      <c r="M232" s="35"/>
      <c r="N232" s="35"/>
      <c r="O232" s="35"/>
      <c r="P232" s="35"/>
    </row>
    <row r="233" spans="2:16">
      <c r="B233" s="322">
        <v>44501</v>
      </c>
      <c r="D233" s="241">
        <v>-1.9004266072465636E-2</v>
      </c>
      <c r="E233" s="241">
        <v>-0.30656979167007836</v>
      </c>
      <c r="F233" s="241">
        <v>-1</v>
      </c>
      <c r="G233" s="241">
        <v>-0.11354912413051155</v>
      </c>
      <c r="H233" s="241">
        <v>9.6161455732098E-2</v>
      </c>
      <c r="I233" s="241">
        <v>-1.7139533202564561E-2</v>
      </c>
      <c r="J233" s="41"/>
      <c r="K233" s="35"/>
      <c r="L233" s="25"/>
      <c r="M233" s="25"/>
      <c r="N233" s="25"/>
      <c r="O233" s="25"/>
      <c r="P233" s="25"/>
    </row>
    <row r="234" spans="2:16">
      <c r="B234" s="322">
        <v>44531</v>
      </c>
      <c r="D234" s="241">
        <v>-4.4250027043859608E-2</v>
      </c>
      <c r="E234" s="241">
        <v>-0.2830590865343503</v>
      </c>
      <c r="F234" s="241">
        <v>-1</v>
      </c>
      <c r="G234" s="241">
        <v>-0.11938523305557647</v>
      </c>
      <c r="H234" s="241">
        <v>6.9144133571217514E-2</v>
      </c>
      <c r="I234" s="241">
        <v>-3.5770112351664496E-2</v>
      </c>
      <c r="J234" s="41"/>
      <c r="K234" s="35"/>
      <c r="L234" s="35"/>
      <c r="M234" s="35"/>
      <c r="N234" s="35"/>
      <c r="O234" s="35"/>
      <c r="P234" s="35"/>
    </row>
    <row r="235" spans="2:16">
      <c r="B235" s="322">
        <v>44562</v>
      </c>
      <c r="D235" s="241">
        <v>-4.7966618733077282E-2</v>
      </c>
      <c r="E235" s="241">
        <v>-0.2733712637350425</v>
      </c>
      <c r="F235" s="241">
        <v>-1</v>
      </c>
      <c r="G235" s="241">
        <v>-0.13120611958093475</v>
      </c>
      <c r="H235" s="241">
        <v>6.7749221103589274E-2</v>
      </c>
      <c r="I235" s="241">
        <v>-4.1118790295667562E-2</v>
      </c>
      <c r="J235" s="41"/>
      <c r="K235" s="35"/>
      <c r="L235" s="25"/>
      <c r="M235" s="25"/>
      <c r="N235" s="25"/>
      <c r="O235" s="25"/>
      <c r="P235" s="25"/>
    </row>
    <row r="236" spans="2:16" s="141" customFormat="1">
      <c r="B236" s="322">
        <v>44593</v>
      </c>
      <c r="C236"/>
      <c r="D236" s="241">
        <v>-6.1351776777315736E-2</v>
      </c>
      <c r="E236" s="241">
        <v>-0.2758069988567482</v>
      </c>
      <c r="F236" s="241">
        <v>0</v>
      </c>
      <c r="G236" s="241">
        <v>-0.12966578215382396</v>
      </c>
      <c r="H236" s="241">
        <v>6.7357980644394688E-2</v>
      </c>
      <c r="I236" s="241">
        <v>-4.660050324938414E-2</v>
      </c>
      <c r="J236" s="73"/>
      <c r="K236" s="78"/>
      <c r="L236" s="78"/>
      <c r="M236" s="78"/>
      <c r="N236" s="78"/>
      <c r="O236" s="78"/>
      <c r="P236" s="78"/>
    </row>
    <row r="237" spans="2:16">
      <c r="B237" s="322">
        <v>44621</v>
      </c>
      <c r="D237" s="241">
        <v>-7.1382608141012382E-2</v>
      </c>
      <c r="E237" s="241">
        <v>-0.27434277340785029</v>
      </c>
      <c r="F237" s="241">
        <v>0</v>
      </c>
      <c r="G237" s="241">
        <v>-0.1283541320007684</v>
      </c>
      <c r="H237" s="241">
        <v>5.2806501213996659E-2</v>
      </c>
      <c r="I237" s="241">
        <v>-5.389449999995144E-2</v>
      </c>
      <c r="J237" s="41"/>
      <c r="K237" s="35"/>
      <c r="L237" s="35"/>
      <c r="M237" s="35"/>
      <c r="N237" s="35"/>
      <c r="O237" s="35"/>
      <c r="P237" s="35"/>
    </row>
    <row r="238" spans="2:16">
      <c r="B238" s="322">
        <v>44652</v>
      </c>
      <c r="D238" s="241">
        <v>-9.2478190758715551E-2</v>
      </c>
      <c r="E238" s="241">
        <v>-0.28349877188334605</v>
      </c>
      <c r="F238" s="241">
        <v>0</v>
      </c>
      <c r="G238" s="241">
        <v>-0.13304183581320628</v>
      </c>
      <c r="H238" s="241">
        <v>5.4760011425263988E-2</v>
      </c>
      <c r="I238" s="241">
        <v>-6.4316571943298317E-2</v>
      </c>
      <c r="J238" s="26"/>
      <c r="K238" s="25"/>
      <c r="L238" s="25"/>
      <c r="M238" s="25"/>
      <c r="N238" s="25"/>
      <c r="O238" s="25"/>
      <c r="P238" s="25"/>
    </row>
    <row r="239" spans="2:16">
      <c r="B239" s="322">
        <v>44682</v>
      </c>
      <c r="D239" s="241">
        <v>-9.7029475354746042E-2</v>
      </c>
      <c r="E239" s="241">
        <v>-0.2926074421849516</v>
      </c>
      <c r="F239" s="241">
        <v>0</v>
      </c>
      <c r="G239" s="241">
        <v>-0.1339760099748043</v>
      </c>
      <c r="H239" s="241">
        <v>6.0705123384283022E-2</v>
      </c>
      <c r="I239" s="241">
        <v>-6.4712631375908658E-2</v>
      </c>
      <c r="J239" s="26"/>
      <c r="K239" s="25"/>
      <c r="L239" s="25"/>
      <c r="M239" s="25"/>
      <c r="N239" s="25"/>
      <c r="O239" s="25"/>
      <c r="P239" s="25"/>
    </row>
    <row r="240" spans="2:16">
      <c r="B240" s="322">
        <v>44713</v>
      </c>
      <c r="D240" s="241">
        <v>-0.10475002810995504</v>
      </c>
      <c r="E240" s="241">
        <v>-0.27692413439464758</v>
      </c>
      <c r="F240" s="241">
        <v>0</v>
      </c>
      <c r="G240" s="241">
        <v>-0.11618318034956243</v>
      </c>
      <c r="H240" s="241">
        <v>7.314347106481689E-2</v>
      </c>
      <c r="I240" s="241">
        <v>-5.9803008386864254E-2</v>
      </c>
      <c r="J240" s="26"/>
      <c r="K240" s="25"/>
      <c r="L240" s="25"/>
      <c r="M240" s="25"/>
      <c r="N240" s="25"/>
      <c r="O240" s="25"/>
      <c r="P240" s="25"/>
    </row>
    <row r="241" spans="2:16">
      <c r="B241" s="322">
        <v>44743</v>
      </c>
      <c r="D241" s="241">
        <v>-8.697657482554122E-2</v>
      </c>
      <c r="E241" s="241">
        <v>-0.26529378842423579</v>
      </c>
      <c r="F241" s="241">
        <v>0</v>
      </c>
      <c r="G241" s="241">
        <v>-0.10921509398821505</v>
      </c>
      <c r="H241" s="241">
        <v>8.1566313222515285E-2</v>
      </c>
      <c r="I241" s="241">
        <v>-4.6932691510995217E-2</v>
      </c>
      <c r="J241" s="26"/>
      <c r="K241" s="25"/>
      <c r="L241" s="25"/>
      <c r="M241" s="25"/>
      <c r="N241" s="25"/>
      <c r="O241" s="25"/>
      <c r="P241" s="25"/>
    </row>
    <row r="242" spans="2:16">
      <c r="B242" s="322">
        <v>44774</v>
      </c>
      <c r="D242" s="241">
        <v>-4.8433385464298984E-2</v>
      </c>
      <c r="E242" s="241">
        <v>-0.42163077451907138</v>
      </c>
      <c r="F242" s="241">
        <v>0</v>
      </c>
      <c r="G242" s="241">
        <v>-0.12568009752226728</v>
      </c>
      <c r="H242" s="241">
        <v>9.1169640918236983E-2</v>
      </c>
      <c r="I242" s="241">
        <v>-3.0991000566169324E-2</v>
      </c>
      <c r="J242" s="26"/>
      <c r="K242" s="25"/>
      <c r="L242" s="25"/>
      <c r="M242" s="25"/>
      <c r="N242" s="25"/>
      <c r="O242" s="25"/>
      <c r="P242" s="25"/>
    </row>
    <row r="243" spans="2:16">
      <c r="B243" s="322">
        <v>44805</v>
      </c>
      <c r="D243" s="241">
        <v>-4.1892490106861691E-2</v>
      </c>
      <c r="E243" s="241">
        <v>-0.40969765215157861</v>
      </c>
      <c r="F243" s="241">
        <v>0</v>
      </c>
      <c r="G243" s="241">
        <v>-0.12205090786076689</v>
      </c>
      <c r="H243" s="241">
        <v>9.4414864917518715E-2</v>
      </c>
      <c r="I243" s="241">
        <v>-2.5496184623597151E-2</v>
      </c>
      <c r="J243" s="26"/>
    </row>
    <row r="244" spans="2:16">
      <c r="B244" s="322">
        <v>44835</v>
      </c>
      <c r="D244" s="241">
        <v>-1.3815516203997347E-2</v>
      </c>
      <c r="E244" s="241">
        <v>-0.41073476854558688</v>
      </c>
      <c r="F244" s="241">
        <v>0</v>
      </c>
      <c r="G244" s="241">
        <v>-0.11416933096439952</v>
      </c>
      <c r="H244" s="241">
        <v>9.5237327597716304E-2</v>
      </c>
      <c r="I244" s="241">
        <v>-9.8224720796089571E-3</v>
      </c>
      <c r="J244" s="26"/>
    </row>
    <row r="245" spans="2:16">
      <c r="B245" s="322">
        <v>44866</v>
      </c>
      <c r="D245" s="241">
        <v>-4.6346187084307489E-2</v>
      </c>
      <c r="E245" s="241">
        <v>-0.40861324011704725</v>
      </c>
      <c r="F245" s="241">
        <v>0</v>
      </c>
      <c r="G245" s="241">
        <v>-0.10113141194274156</v>
      </c>
      <c r="H245" s="241">
        <v>9.0193444856223826E-2</v>
      </c>
      <c r="I245" s="241">
        <v>-2.218808236232217E-2</v>
      </c>
      <c r="J245" s="26"/>
    </row>
    <row r="246" spans="2:16">
      <c r="B246" s="322">
        <v>44896</v>
      </c>
      <c r="D246" s="241">
        <v>-1.8329480225882988E-2</v>
      </c>
      <c r="E246" s="241">
        <v>-0.41105301481605738</v>
      </c>
      <c r="F246" s="241">
        <v>0</v>
      </c>
      <c r="G246" s="241">
        <v>-8.1823793457018845E-2</v>
      </c>
      <c r="H246" s="241">
        <v>8.5807251626158321E-2</v>
      </c>
      <c r="I246" s="241">
        <v>-4.6118723019120678E-3</v>
      </c>
      <c r="J246" s="26"/>
    </row>
    <row r="247" spans="2:16">
      <c r="B247" s="322">
        <v>44927</v>
      </c>
      <c r="D247" s="241">
        <v>-1.1187147709010858E-2</v>
      </c>
      <c r="E247" s="241">
        <v>-0.40910039238626816</v>
      </c>
      <c r="F247" s="241">
        <v>0</v>
      </c>
      <c r="G247" s="241">
        <v>-6.6678250779540815E-2</v>
      </c>
      <c r="H247" s="241">
        <v>0.11037508832013976</v>
      </c>
      <c r="I247" s="241">
        <v>1.0022949213891241E-2</v>
      </c>
      <c r="J247" s="26"/>
    </row>
    <row r="248" spans="2:16">
      <c r="B248" s="322">
        <v>44958</v>
      </c>
      <c r="D248" s="241">
        <v>-9.1384232864588633E-3</v>
      </c>
      <c r="E248" s="241">
        <v>-0.40907216022899506</v>
      </c>
      <c r="F248" s="241">
        <v>0</v>
      </c>
      <c r="G248" s="241">
        <v>-6.4375075072747645E-2</v>
      </c>
      <c r="H248" s="241">
        <v>0.11671998308797193</v>
      </c>
      <c r="I248" s="241">
        <v>1.368995452835331E-2</v>
      </c>
      <c r="J248" s="26"/>
    </row>
    <row r="249" spans="2:16">
      <c r="B249" s="322">
        <v>44986</v>
      </c>
      <c r="D249" s="241">
        <v>-6.0018496961189438E-4</v>
      </c>
      <c r="E249" s="241">
        <v>-0.40599695284533632</v>
      </c>
      <c r="F249" s="241">
        <v>0</v>
      </c>
      <c r="G249" s="241">
        <v>-6.6636023104231557E-2</v>
      </c>
      <c r="H249" s="241">
        <v>0.11936530864370942</v>
      </c>
      <c r="I249" s="241">
        <v>1.8155984253295232E-2</v>
      </c>
      <c r="J249" s="26"/>
    </row>
    <row r="250" spans="2:16">
      <c r="B250" s="322">
        <v>45017</v>
      </c>
      <c r="D250" s="241">
        <v>-1.7656550352042055E-3</v>
      </c>
      <c r="E250" s="241">
        <v>-0.4112717492618162</v>
      </c>
      <c r="F250" s="241">
        <v>0</v>
      </c>
      <c r="G250" s="241">
        <v>-5.1083777583380785E-2</v>
      </c>
      <c r="H250" s="241">
        <v>0.11617400525611599</v>
      </c>
      <c r="I250" s="241">
        <v>2.0964486778110025E-2</v>
      </c>
      <c r="J250" s="26"/>
    </row>
    <row r="251" spans="2:16">
      <c r="B251" s="322">
        <v>45047</v>
      </c>
      <c r="D251" s="241">
        <v>2.3024868940024756E-3</v>
      </c>
      <c r="E251" s="241">
        <v>-0.41216631087606925</v>
      </c>
      <c r="F251" s="241">
        <v>0</v>
      </c>
      <c r="G251" s="241">
        <v>-4.3878697856734261E-2</v>
      </c>
      <c r="H251" s="241">
        <v>0.11052400947134777</v>
      </c>
      <c r="I251" s="241">
        <v>2.339454255358131E-2</v>
      </c>
      <c r="J251" s="26"/>
    </row>
    <row r="252" spans="2:16">
      <c r="B252" s="322">
        <v>45078</v>
      </c>
      <c r="D252" s="241">
        <v>-5.8188985249474356E-4</v>
      </c>
      <c r="E252" s="241">
        <v>-0.40216595635366448</v>
      </c>
      <c r="F252" s="241">
        <v>0</v>
      </c>
      <c r="G252" s="241">
        <v>-3.5737244882026564E-2</v>
      </c>
      <c r="H252" s="241">
        <v>0.10122588698573765</v>
      </c>
      <c r="I252" s="241">
        <v>2.1690832754053924E-2</v>
      </c>
      <c r="J252" s="26"/>
    </row>
    <row r="253" spans="2:16">
      <c r="B253" s="322">
        <v>45108</v>
      </c>
      <c r="D253" s="241">
        <v>-4.9917272853267081E-3</v>
      </c>
      <c r="E253" s="241">
        <v>-0.39452259797102796</v>
      </c>
      <c r="F253" s="241">
        <v>0</v>
      </c>
      <c r="G253" s="241">
        <v>-3.1411815491642625E-2</v>
      </c>
      <c r="H253" s="241">
        <v>0.1035595393273494</v>
      </c>
      <c r="I253" s="241">
        <v>2.1779207014954727E-2</v>
      </c>
      <c r="J253" s="26"/>
    </row>
    <row r="254" spans="2:16">
      <c r="B254" s="322">
        <v>45139</v>
      </c>
      <c r="D254" s="241">
        <v>-6.1056178301215458E-2</v>
      </c>
      <c r="E254" s="241">
        <v>-0.19848543536615282</v>
      </c>
      <c r="F254" s="241">
        <v>0</v>
      </c>
      <c r="G254" s="241">
        <v>-7.9461478987609135E-3</v>
      </c>
      <c r="H254" s="241">
        <v>0.10060868965464742</v>
      </c>
      <c r="I254" s="241">
        <v>1.3466538219712998E-3</v>
      </c>
      <c r="J254" s="26"/>
    </row>
    <row r="255" spans="2:16">
      <c r="B255" s="322">
        <v>45170</v>
      </c>
      <c r="D255" s="241">
        <v>-4.9481987868285615E-2</v>
      </c>
      <c r="E255" s="241">
        <v>-0.17835695006405183</v>
      </c>
      <c r="F255" s="241">
        <v>0</v>
      </c>
      <c r="G255" s="241">
        <v>2.4072460745943047E-3</v>
      </c>
      <c r="H255" s="241">
        <v>8.8178944860702213E-2</v>
      </c>
      <c r="I255" s="241">
        <v>5.5568106356274072E-3</v>
      </c>
      <c r="J255" s="26"/>
    </row>
    <row r="256" spans="2:16">
      <c r="B256" s="322">
        <v>45200</v>
      </c>
      <c r="D256" s="241">
        <v>-9.0507600712997238E-2</v>
      </c>
      <c r="E256" s="241">
        <v>-0.15644138734945667</v>
      </c>
      <c r="F256" s="241">
        <v>0</v>
      </c>
      <c r="G256" s="241">
        <v>-2.3701751321549835E-3</v>
      </c>
      <c r="H256" s="241">
        <v>8.005903034119588E-2</v>
      </c>
      <c r="I256" s="241">
        <v>-1.7173947821974567E-2</v>
      </c>
      <c r="J256" s="26"/>
    </row>
    <row r="257" spans="2:10">
      <c r="B257" s="322">
        <v>45231</v>
      </c>
      <c r="D257" s="241">
        <v>-6.1225790361778776E-2</v>
      </c>
      <c r="E257" s="241">
        <v>-7.0383853095521309E-2</v>
      </c>
      <c r="F257" s="241">
        <v>0</v>
      </c>
      <c r="G257" s="241">
        <v>-8.4659231092478748E-3</v>
      </c>
      <c r="H257" s="241">
        <v>7.3637888814036101E-2</v>
      </c>
      <c r="I257" s="241">
        <v>-6.2281413507060401E-3</v>
      </c>
      <c r="J257" s="26"/>
    </row>
    <row r="258" spans="2:10">
      <c r="B258" s="322">
        <v>45261</v>
      </c>
      <c r="D258" s="241">
        <v>-6.4272020897477744E-2</v>
      </c>
      <c r="E258" s="241">
        <v>5.9819686666396699E-2</v>
      </c>
      <c r="F258" s="241">
        <v>0</v>
      </c>
      <c r="G258" s="241">
        <v>-2.4958035968346226E-2</v>
      </c>
      <c r="H258" s="241">
        <v>5.0142669267521978E-2</v>
      </c>
      <c r="I258" s="241">
        <v>-1.8324465419483293E-2</v>
      </c>
      <c r="J258" s="26"/>
    </row>
    <row r="259" spans="2:10">
      <c r="B259" s="322">
        <v>45292</v>
      </c>
      <c r="D259" s="241">
        <v>-6.2777921969253803E-2</v>
      </c>
      <c r="E259" s="241">
        <v>0.19144540393071741</v>
      </c>
      <c r="F259" s="241">
        <v>0</v>
      </c>
      <c r="G259" s="241">
        <v>-3.6367638406334502E-2</v>
      </c>
      <c r="H259" s="241">
        <v>3.5249927081177468E-2</v>
      </c>
      <c r="I259" s="241">
        <v>-2.4510071691887569E-2</v>
      </c>
      <c r="J259" s="26"/>
    </row>
    <row r="260" spans="2:10">
      <c r="B260" s="322">
        <v>45323</v>
      </c>
      <c r="D260" s="241">
        <v>-4.3221592100151196E-2</v>
      </c>
      <c r="E260" s="241">
        <v>0.29577142716807647</v>
      </c>
      <c r="F260" s="241">
        <v>0</v>
      </c>
      <c r="G260" s="241">
        <v>-4.329605419629623E-2</v>
      </c>
      <c r="H260" s="241">
        <v>-3.8826602773952779E-2</v>
      </c>
      <c r="I260" s="241">
        <v>-4.1539858921959216E-2</v>
      </c>
      <c r="J260" s="26"/>
    </row>
    <row r="261" spans="2:10">
      <c r="B261" s="322">
        <v>45352</v>
      </c>
      <c r="D261" s="241">
        <v>2.4186862192839387E-2</v>
      </c>
      <c r="E261" s="241">
        <v>0.45497078686672987</v>
      </c>
      <c r="F261" s="241">
        <v>0</v>
      </c>
      <c r="G261" s="241">
        <v>-4.1025785847326413E-2</v>
      </c>
      <c r="H261" s="241">
        <v>-4.5661438010422439E-2</v>
      </c>
      <c r="I261" s="241">
        <v>-1.3812830334355652E-2</v>
      </c>
      <c r="J261" s="26"/>
    </row>
    <row r="262" spans="2:10">
      <c r="B262" s="322">
        <v>45383</v>
      </c>
      <c r="D262" s="241">
        <v>1.3234996953068068E-2</v>
      </c>
      <c r="E262" s="241">
        <v>0.62405415211394599</v>
      </c>
      <c r="F262" s="241">
        <v>0</v>
      </c>
      <c r="G262" s="241">
        <v>-5.3817318378871049E-2</v>
      </c>
      <c r="H262" s="241">
        <v>-4.9688907168204399E-2</v>
      </c>
      <c r="I262" s="241">
        <v>-2.2867323639230941E-2</v>
      </c>
      <c r="J262" s="26"/>
    </row>
    <row r="263" spans="2:10">
      <c r="B263" s="322">
        <v>45413</v>
      </c>
      <c r="D263" s="241">
        <v>1.5381306817301876E-2</v>
      </c>
      <c r="E263" s="241">
        <v>0.8353486203523488</v>
      </c>
      <c r="F263" s="241">
        <v>0</v>
      </c>
      <c r="G263" s="241">
        <v>-6.0245081426009151E-2</v>
      </c>
      <c r="H263" s="241">
        <v>-5.0722753050797653E-2</v>
      </c>
      <c r="I263" s="241">
        <v>-2.3758575060847331E-2</v>
      </c>
      <c r="J263" s="26"/>
    </row>
    <row r="264" spans="2:10">
      <c r="B264" s="322">
        <v>45444</v>
      </c>
      <c r="D264" s="241">
        <v>2.558609954746105E-2</v>
      </c>
      <c r="E264" s="241">
        <v>0.97904247241642084</v>
      </c>
      <c r="F264" s="241">
        <v>0</v>
      </c>
      <c r="G264" s="241">
        <v>-7.4206445763022377E-2</v>
      </c>
      <c r="H264" s="241">
        <v>-4.5878742952363827E-2</v>
      </c>
      <c r="I264" s="241">
        <v>-2.1081369242848869E-2</v>
      </c>
      <c r="J264" s="26"/>
    </row>
    <row r="265" spans="2:10">
      <c r="B265" s="322">
        <v>45474</v>
      </c>
      <c r="D265" s="241">
        <v>2.4787776808467887E-2</v>
      </c>
      <c r="E265" s="241">
        <v>1.1383393758637856</v>
      </c>
      <c r="F265" s="241">
        <v>0</v>
      </c>
      <c r="G265" s="241">
        <v>-7.6689313387273139E-2</v>
      </c>
      <c r="H265" s="241">
        <v>-5.7598718130843163E-2</v>
      </c>
      <c r="I265" s="241">
        <v>-2.5969649053631749E-2</v>
      </c>
      <c r="J265" s="26"/>
    </row>
    <row r="266" spans="2:10">
      <c r="B266" s="322">
        <v>45505</v>
      </c>
      <c r="D266" s="241">
        <v>6.3263711893597918E-2</v>
      </c>
      <c r="E266" s="241">
        <v>1.22063985007363</v>
      </c>
      <c r="F266" s="241">
        <v>0</v>
      </c>
      <c r="G266" s="241">
        <v>-7.5357436822403812E-2</v>
      </c>
      <c r="H266" s="241">
        <v>-5.8380642742082212E-2</v>
      </c>
      <c r="I266" s="241">
        <v>-9.7647184871130221E-3</v>
      </c>
      <c r="J266" s="26"/>
    </row>
    <row r="267" spans="2:10">
      <c r="B267" s="322">
        <v>45536</v>
      </c>
      <c r="D267" s="241">
        <v>5.3482310712704928E-2</v>
      </c>
      <c r="E267" s="241">
        <v>1.3030535980698619</v>
      </c>
      <c r="F267" s="241">
        <v>0</v>
      </c>
      <c r="G267" s="241">
        <v>-7.9291596159584588E-2</v>
      </c>
      <c r="H267" s="241">
        <v>-5.8409987852774736E-2</v>
      </c>
      <c r="I267" s="241">
        <v>-1.4531632054073373E-2</v>
      </c>
      <c r="J267" s="26"/>
    </row>
    <row r="268" spans="2:10">
      <c r="B268" s="322">
        <v>45566</v>
      </c>
      <c r="D268" s="241">
        <v>9.4156081176272721E-2</v>
      </c>
      <c r="E268" s="241">
        <v>1.4096571920284413</v>
      </c>
      <c r="F268" s="241">
        <v>0</v>
      </c>
      <c r="G268" s="241">
        <v>-7.4990397039985002E-2</v>
      </c>
      <c r="H268" s="241">
        <v>-5.0827727101535602E-2</v>
      </c>
      <c r="I268" s="241">
        <v>5.8254609764911702E-3</v>
      </c>
      <c r="J268" s="26"/>
    </row>
    <row r="269" spans="2:10">
      <c r="B269" s="322">
        <v>45597</v>
      </c>
      <c r="D269" s="241">
        <v>8.8315242098559565E-2</v>
      </c>
      <c r="E269" s="241">
        <v>1.324183158624666</v>
      </c>
      <c r="F269" s="241">
        <v>0</v>
      </c>
      <c r="G269" s="241">
        <v>-7.0243769355709196E-2</v>
      </c>
      <c r="H269" s="241">
        <v>-5.2189715442262918E-2</v>
      </c>
      <c r="I269" s="241">
        <v>4.1449098344781277E-3</v>
      </c>
      <c r="J269" s="26"/>
    </row>
    <row r="270" spans="2:10">
      <c r="B270" s="322">
        <v>45627</v>
      </c>
      <c r="D270" s="241">
        <v>9.6695974719616773E-2</v>
      </c>
      <c r="E270" s="241">
        <v>1.1632901915054017</v>
      </c>
      <c r="F270" s="241">
        <v>0</v>
      </c>
      <c r="G270" s="241">
        <v>-6.1622314941364498E-2</v>
      </c>
      <c r="H270" s="241">
        <v>-3.9703963053959512E-2</v>
      </c>
      <c r="I270" s="241">
        <v>1.3890350945021002E-2</v>
      </c>
      <c r="J270" s="26"/>
    </row>
    <row r="271" spans="2:10">
      <c r="B271" s="322">
        <v>45658</v>
      </c>
      <c r="D271" s="241">
        <v>0.10665422758017318</v>
      </c>
      <c r="E271" s="241">
        <v>1.0421164592683327</v>
      </c>
      <c r="F271" s="241">
        <v>0</v>
      </c>
      <c r="G271" s="241">
        <v>-5.8364613542601362E-2</v>
      </c>
      <c r="H271" s="241">
        <v>-3.7109946853587483E-2</v>
      </c>
      <c r="I271" s="241">
        <v>1.9560395356803761E-2</v>
      </c>
      <c r="J271" s="26"/>
    </row>
    <row r="272" spans="2:10">
      <c r="B272" s="322">
        <v>45689</v>
      </c>
      <c r="D272" s="241">
        <v>5.6708205615983331E-2</v>
      </c>
      <c r="E272" s="241">
        <v>1.0492372701822079</v>
      </c>
      <c r="F272" s="241">
        <v>0</v>
      </c>
      <c r="G272" s="241">
        <v>-5.3264985812769727E-2</v>
      </c>
      <c r="H272" s="241">
        <v>2.64381419479085E-2</v>
      </c>
      <c r="I272" s="241">
        <v>2.1977148554068737E-2</v>
      </c>
      <c r="J272" s="26"/>
    </row>
    <row r="273" spans="2:16">
      <c r="D273" s="26"/>
      <c r="E273" s="26"/>
      <c r="F273" s="26"/>
      <c r="G273" s="26"/>
      <c r="H273" s="26"/>
      <c r="I273" s="26"/>
      <c r="J273" s="26"/>
    </row>
    <row r="274" spans="2:16">
      <c r="B274" s="222" t="s">
        <v>301</v>
      </c>
      <c r="I274" s="22"/>
      <c r="J274" s="22"/>
      <c r="K274" s="34"/>
      <c r="L274" s="22"/>
      <c r="M274" s="22"/>
      <c r="N274" s="22"/>
      <c r="O274" s="22"/>
      <c r="P274" s="25"/>
    </row>
    <row r="275" spans="2:16">
      <c r="B275" s="222" t="s">
        <v>302</v>
      </c>
      <c r="J275" s="129"/>
      <c r="K275" s="129"/>
      <c r="L275" s="129"/>
      <c r="M275" s="129"/>
      <c r="N275" s="129"/>
      <c r="O275" s="129"/>
      <c r="P275" s="25"/>
    </row>
    <row r="287" spans="2:16">
      <c r="B287" s="137"/>
      <c r="E287" s="142"/>
    </row>
  </sheetData>
  <mergeCells count="3">
    <mergeCell ref="B11:B12"/>
    <mergeCell ref="D11:I11"/>
    <mergeCell ref="A8:S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3:Q289"/>
  <sheetViews>
    <sheetView showGridLines="0" zoomScaleNormal="100" workbookViewId="0">
      <pane xSplit="3" ySplit="11" topLeftCell="D262" activePane="bottomRight" state="frozen"/>
      <selection activeCell="N266" sqref="N266"/>
      <selection pane="topRight" activeCell="N266" sqref="N266"/>
      <selection pane="bottomLeft" activeCell="N266" sqref="N266"/>
      <selection pane="bottomRight" activeCell="H283" sqref="H283"/>
    </sheetView>
  </sheetViews>
  <sheetFormatPr baseColWidth="10" defaultColWidth="11.42578125" defaultRowHeight="15"/>
  <cols>
    <col min="1" max="1" width="11.42578125" customWidth="1"/>
    <col min="3" max="3" width="4.42578125" customWidth="1"/>
    <col min="4" max="4" width="13.5703125" style="72" customWidth="1"/>
    <col min="5" max="5" width="16.42578125" bestFit="1" customWidth="1"/>
    <col min="6" max="6" width="5" customWidth="1"/>
    <col min="7" max="7" width="13.5703125" customWidth="1"/>
    <col min="8" max="8" width="18.42578125" customWidth="1"/>
    <col min="11" max="11" width="15.5703125" bestFit="1" customWidth="1"/>
  </cols>
  <sheetData>
    <row r="3" spans="1:17">
      <c r="A3" s="16"/>
    </row>
    <row r="4" spans="1:17">
      <c r="B4" s="8"/>
    </row>
    <row r="5" spans="1:17">
      <c r="B5" s="9"/>
    </row>
    <row r="6" spans="1:17">
      <c r="B6" s="9"/>
    </row>
    <row r="8" spans="1:17">
      <c r="A8" s="364"/>
      <c r="B8" s="364"/>
      <c r="C8" s="364"/>
      <c r="D8" s="364"/>
      <c r="E8" s="364"/>
      <c r="F8" s="364"/>
      <c r="G8" s="364"/>
      <c r="H8" s="364"/>
      <c r="I8" s="364"/>
      <c r="J8" s="364"/>
      <c r="K8" s="364"/>
      <c r="L8" s="364"/>
      <c r="M8" s="364"/>
      <c r="N8" s="364"/>
      <c r="O8" s="364"/>
      <c r="P8" s="364"/>
      <c r="Q8" s="364"/>
    </row>
    <row r="9" spans="1:17">
      <c r="C9" s="87"/>
      <c r="D9" s="87"/>
      <c r="E9" s="87"/>
    </row>
    <row r="10" spans="1:17" ht="15.75" thickBot="1"/>
    <row r="11" spans="1:17" ht="30.75" customHeight="1" thickTop="1" thickBot="1">
      <c r="B11" s="344" t="s">
        <v>7</v>
      </c>
      <c r="C11" s="259"/>
      <c r="D11" s="345" t="s">
        <v>121</v>
      </c>
      <c r="E11" s="345" t="s">
        <v>120</v>
      </c>
      <c r="F11" s="268"/>
      <c r="G11" s="346" t="s">
        <v>122</v>
      </c>
      <c r="H11" s="347" t="s">
        <v>120</v>
      </c>
    </row>
    <row r="12" spans="1:17" ht="15.75" thickTop="1">
      <c r="B12" s="322">
        <v>37438</v>
      </c>
      <c r="C12" s="90"/>
      <c r="D12" s="22">
        <v>58.423527999999997</v>
      </c>
      <c r="E12" s="72"/>
      <c r="F12" s="72"/>
      <c r="G12" s="22">
        <v>242.28816699999999</v>
      </c>
      <c r="H12" s="72"/>
    </row>
    <row r="13" spans="1:17">
      <c r="B13" s="322">
        <v>37469</v>
      </c>
      <c r="C13" s="90"/>
      <c r="D13" s="22">
        <v>71.219650999999999</v>
      </c>
      <c r="E13" s="72"/>
      <c r="F13" s="72"/>
      <c r="G13" s="22">
        <v>229.060406</v>
      </c>
      <c r="H13" s="72"/>
    </row>
    <row r="14" spans="1:17">
      <c r="B14" s="322">
        <v>37500</v>
      </c>
      <c r="C14" s="90"/>
      <c r="D14" s="22">
        <v>63.802970000000002</v>
      </c>
      <c r="E14" s="72"/>
      <c r="F14" s="72"/>
      <c r="G14" s="22">
        <v>224.0633</v>
      </c>
      <c r="H14" s="72"/>
    </row>
    <row r="15" spans="1:17">
      <c r="B15" s="322">
        <v>37530</v>
      </c>
      <c r="C15" s="90"/>
      <c r="D15" s="22">
        <v>66.345731000000001</v>
      </c>
      <c r="E15" s="72"/>
      <c r="F15" s="72"/>
      <c r="G15" s="22">
        <v>208.836151</v>
      </c>
      <c r="H15" s="72"/>
    </row>
    <row r="16" spans="1:17">
      <c r="B16" s="322">
        <v>37561</v>
      </c>
      <c r="C16" s="90"/>
      <c r="D16" s="22">
        <v>69.102585000000005</v>
      </c>
      <c r="E16" s="72"/>
      <c r="F16" s="72"/>
      <c r="G16" s="22">
        <v>185.972238</v>
      </c>
      <c r="H16" s="72"/>
    </row>
    <row r="17" spans="2:8">
      <c r="B17" s="322">
        <v>37591</v>
      </c>
      <c r="C17" s="90"/>
      <c r="D17" s="22">
        <v>61.174996</v>
      </c>
      <c r="E17" s="72"/>
      <c r="F17" s="72"/>
      <c r="G17" s="22">
        <v>175.80010899999999</v>
      </c>
      <c r="H17" s="72"/>
    </row>
    <row r="18" spans="2:8">
      <c r="B18" s="322">
        <v>37622</v>
      </c>
      <c r="C18" s="90"/>
      <c r="D18" s="22">
        <v>59.967842359999999</v>
      </c>
      <c r="E18" s="72"/>
      <c r="F18" s="72"/>
      <c r="G18" s="22">
        <v>170.82260365000002</v>
      </c>
      <c r="H18" s="72"/>
    </row>
    <row r="19" spans="2:8">
      <c r="B19" s="322">
        <v>37653</v>
      </c>
      <c r="C19" s="90"/>
      <c r="D19" s="22">
        <v>64.310548730000008</v>
      </c>
      <c r="E19" s="72"/>
      <c r="F19" s="72"/>
      <c r="G19" s="22">
        <v>173.59201722</v>
      </c>
      <c r="H19" s="72"/>
    </row>
    <row r="20" spans="2:8">
      <c r="B20" s="322">
        <v>37681</v>
      </c>
      <c r="C20" s="90"/>
      <c r="D20" s="22">
        <v>62.202890519999997</v>
      </c>
      <c r="E20" s="72"/>
      <c r="F20" s="72"/>
      <c r="G20" s="22">
        <v>180.03571287</v>
      </c>
      <c r="H20" s="72"/>
    </row>
    <row r="21" spans="2:8">
      <c r="B21" s="322">
        <v>37712</v>
      </c>
      <c r="C21" s="90"/>
      <c r="D21" s="22">
        <v>70.675087489999996</v>
      </c>
      <c r="E21" s="72"/>
      <c r="F21" s="72"/>
      <c r="G21" s="22">
        <v>172.83917301</v>
      </c>
      <c r="H21" s="72"/>
    </row>
    <row r="22" spans="2:8">
      <c r="B22" s="322">
        <v>37742</v>
      </c>
      <c r="C22" s="90"/>
      <c r="D22" s="22">
        <v>77.397513060000009</v>
      </c>
      <c r="E22" s="72"/>
      <c r="F22" s="72"/>
      <c r="G22" s="22">
        <v>170.92040130000001</v>
      </c>
      <c r="H22" s="72"/>
    </row>
    <row r="23" spans="2:8">
      <c r="B23" s="322">
        <v>37773</v>
      </c>
      <c r="C23" s="90"/>
      <c r="D23" s="22">
        <v>76.358410259999999</v>
      </c>
      <c r="E23" s="72"/>
      <c r="F23" s="72"/>
      <c r="G23" s="22">
        <v>192.04119311000002</v>
      </c>
      <c r="H23" s="72"/>
    </row>
    <row r="24" spans="2:8">
      <c r="B24" s="322">
        <v>37803</v>
      </c>
      <c r="C24" s="90"/>
      <c r="D24" s="22">
        <v>93.209609960000009</v>
      </c>
      <c r="E24" s="7">
        <f>(+D24/D12)-1</f>
        <v>0.59541221064226058</v>
      </c>
      <c r="F24" s="72"/>
      <c r="G24" s="22">
        <v>179.38363581999999</v>
      </c>
      <c r="H24" s="7">
        <f>(+G24/G12)-1</f>
        <v>-0.25962692259750353</v>
      </c>
    </row>
    <row r="25" spans="2:8">
      <c r="B25" s="322">
        <v>37834</v>
      </c>
      <c r="C25" s="90"/>
      <c r="D25" s="22">
        <v>88.176658380000006</v>
      </c>
      <c r="E25" s="7">
        <f t="shared" ref="E25:E88" si="0">(+D25/D13)-1</f>
        <v>0.23809450259732401</v>
      </c>
      <c r="F25" s="72"/>
      <c r="G25" s="22">
        <v>192.85062855999999</v>
      </c>
      <c r="H25" s="7">
        <f t="shared" ref="H25:H88" si="1">(+G25/G13)-1</f>
        <v>-0.15807960036532898</v>
      </c>
    </row>
    <row r="26" spans="2:8">
      <c r="B26" s="322">
        <v>37865</v>
      </c>
      <c r="C26" s="90"/>
      <c r="D26" s="22">
        <v>105.98454740999999</v>
      </c>
      <c r="E26" s="7">
        <f t="shared" si="0"/>
        <v>0.661122474549382</v>
      </c>
      <c r="F26" s="72"/>
      <c r="G26" s="22">
        <v>200.89593712999999</v>
      </c>
      <c r="H26" s="7">
        <f t="shared" si="1"/>
        <v>-0.10339650835277359</v>
      </c>
    </row>
    <row r="27" spans="2:8">
      <c r="B27" s="322">
        <v>37895</v>
      </c>
      <c r="C27" s="90"/>
      <c r="D27" s="22">
        <v>64.119165969999997</v>
      </c>
      <c r="E27" s="7">
        <f t="shared" si="0"/>
        <v>-3.3560034631316404E-2</v>
      </c>
      <c r="F27" s="72"/>
      <c r="G27" s="22">
        <v>204.19012764999997</v>
      </c>
      <c r="H27" s="7">
        <f t="shared" si="1"/>
        <v>-2.2247217867944924E-2</v>
      </c>
    </row>
    <row r="28" spans="2:8">
      <c r="B28" s="322">
        <v>37926</v>
      </c>
      <c r="C28" s="90"/>
      <c r="D28" s="22">
        <v>79.143389690000006</v>
      </c>
      <c r="E28" s="7">
        <f t="shared" si="0"/>
        <v>0.14530288107167055</v>
      </c>
      <c r="F28" s="72"/>
      <c r="G28" s="22">
        <v>197.72246170999998</v>
      </c>
      <c r="H28" s="7">
        <f t="shared" si="1"/>
        <v>6.3182676276660077E-2</v>
      </c>
    </row>
    <row r="29" spans="2:8">
      <c r="B29" s="322">
        <v>37956</v>
      </c>
      <c r="C29" s="90"/>
      <c r="D29" s="22">
        <v>79.003534529999996</v>
      </c>
      <c r="E29" s="7">
        <f t="shared" si="0"/>
        <v>0.29143505836927219</v>
      </c>
      <c r="F29" s="72"/>
      <c r="G29" s="22">
        <v>178.48349347000004</v>
      </c>
      <c r="H29" s="7">
        <f t="shared" si="1"/>
        <v>1.5263838488291492E-2</v>
      </c>
    </row>
    <row r="30" spans="2:8">
      <c r="B30" s="322">
        <v>37987</v>
      </c>
      <c r="C30" s="90"/>
      <c r="D30" s="22">
        <v>113.58389223</v>
      </c>
      <c r="E30" s="7">
        <f t="shared" si="0"/>
        <v>0.89408002289178912</v>
      </c>
      <c r="F30" s="72"/>
      <c r="G30" s="22">
        <v>142.63182990000001</v>
      </c>
      <c r="H30" s="7">
        <f t="shared" si="1"/>
        <v>-0.16502952857316433</v>
      </c>
    </row>
    <row r="31" spans="2:8">
      <c r="B31" s="322">
        <v>38018</v>
      </c>
      <c r="C31" s="90"/>
      <c r="D31" s="22">
        <v>85.3646004</v>
      </c>
      <c r="E31" s="7">
        <f t="shared" si="0"/>
        <v>0.32738099869731885</v>
      </c>
      <c r="F31" s="72"/>
      <c r="G31" s="22">
        <v>169.29787831000002</v>
      </c>
      <c r="H31" s="7">
        <f t="shared" si="1"/>
        <v>-2.4736960712645306E-2</v>
      </c>
    </row>
    <row r="32" spans="2:8">
      <c r="B32" s="322">
        <v>38047</v>
      </c>
      <c r="C32" s="90"/>
      <c r="D32" s="22">
        <v>91.682975560000003</v>
      </c>
      <c r="E32" s="7">
        <f t="shared" si="0"/>
        <v>0.47393432674195934</v>
      </c>
      <c r="F32" s="72"/>
      <c r="G32" s="22">
        <v>174.98959821</v>
      </c>
      <c r="H32" s="7">
        <f t="shared" si="1"/>
        <v>-2.802840936144535E-2</v>
      </c>
    </row>
    <row r="33" spans="2:8">
      <c r="B33" s="322">
        <v>38078</v>
      </c>
      <c r="C33" s="90"/>
      <c r="D33" s="22">
        <v>77.052819370000009</v>
      </c>
      <c r="E33" s="7">
        <f t="shared" si="0"/>
        <v>9.0240169577468388E-2</v>
      </c>
      <c r="F33" s="124"/>
      <c r="G33" s="22">
        <v>165.73162775</v>
      </c>
      <c r="H33" s="7">
        <f t="shared" si="1"/>
        <v>-4.1122305413881954E-2</v>
      </c>
    </row>
    <row r="34" spans="2:8">
      <c r="B34" s="322">
        <v>38108</v>
      </c>
      <c r="C34" s="90"/>
      <c r="D34" s="22">
        <v>89.760617449999998</v>
      </c>
      <c r="E34" s="7">
        <f t="shared" si="0"/>
        <v>0.15973516333032411</v>
      </c>
      <c r="F34" s="72"/>
      <c r="G34" s="22">
        <v>154.31352297999999</v>
      </c>
      <c r="H34" s="7">
        <f t="shared" si="1"/>
        <v>-9.7161475129300512E-2</v>
      </c>
    </row>
    <row r="35" spans="2:8">
      <c r="B35" s="322">
        <v>38139</v>
      </c>
      <c r="C35" s="90"/>
      <c r="D35" s="22">
        <v>81.087727139999998</v>
      </c>
      <c r="E35" s="7">
        <f t="shared" si="0"/>
        <v>6.1935769274094277E-2</v>
      </c>
      <c r="F35" s="72"/>
      <c r="G35" s="22">
        <v>163.66998037000002</v>
      </c>
      <c r="H35" s="7">
        <f t="shared" si="1"/>
        <v>-0.14773503684571021</v>
      </c>
    </row>
    <row r="36" spans="2:8">
      <c r="B36" s="322">
        <v>38169</v>
      </c>
      <c r="C36" s="90"/>
      <c r="D36" s="22">
        <v>75.430055790000011</v>
      </c>
      <c r="E36" s="7">
        <f t="shared" si="0"/>
        <v>-0.19074808034954682</v>
      </c>
      <c r="F36" s="72"/>
      <c r="G36" s="22">
        <v>168.94328972</v>
      </c>
      <c r="H36" s="7">
        <f t="shared" si="1"/>
        <v>-5.8201218033490099E-2</v>
      </c>
    </row>
    <row r="37" spans="2:8">
      <c r="B37" s="322">
        <v>38200</v>
      </c>
      <c r="C37" s="90"/>
      <c r="D37" s="22">
        <v>76.423620400000004</v>
      </c>
      <c r="E37" s="7">
        <f t="shared" si="0"/>
        <v>-0.13328967320750496</v>
      </c>
      <c r="F37" s="72"/>
      <c r="G37" s="22">
        <v>175.13566344</v>
      </c>
      <c r="H37" s="7">
        <f t="shared" si="1"/>
        <v>-9.185847747697895E-2</v>
      </c>
    </row>
    <row r="38" spans="2:8">
      <c r="B38" s="322">
        <v>38231</v>
      </c>
      <c r="C38" s="90"/>
      <c r="D38" s="22">
        <v>130.72013888000001</v>
      </c>
      <c r="E38" s="7">
        <f t="shared" si="0"/>
        <v>0.23338865971008649</v>
      </c>
      <c r="F38" s="72"/>
      <c r="G38" s="22">
        <v>164.57716587000002</v>
      </c>
      <c r="H38" s="7">
        <f t="shared" si="1"/>
        <v>-0.18078400080584034</v>
      </c>
    </row>
    <row r="39" spans="2:8">
      <c r="B39" s="322">
        <v>38261</v>
      </c>
      <c r="C39" s="90"/>
      <c r="D39" s="22">
        <v>115.53667102</v>
      </c>
      <c r="E39" s="7">
        <f t="shared" si="0"/>
        <v>0.80190539399806249</v>
      </c>
      <c r="F39" s="72"/>
      <c r="G39" s="22">
        <v>196.90175111000002</v>
      </c>
      <c r="H39" s="7">
        <f t="shared" si="1"/>
        <v>-3.5694069169166065E-2</v>
      </c>
    </row>
    <row r="40" spans="2:8">
      <c r="B40" s="322">
        <v>38292</v>
      </c>
      <c r="C40" s="90"/>
      <c r="D40" s="22">
        <v>113.65992698000001</v>
      </c>
      <c r="E40" s="7">
        <f t="shared" si="0"/>
        <v>0.43612659787758967</v>
      </c>
      <c r="F40" s="72"/>
      <c r="G40" s="22">
        <v>208.97238103000001</v>
      </c>
      <c r="H40" s="7">
        <f t="shared" si="1"/>
        <v>5.6897528094204786E-2</v>
      </c>
    </row>
    <row r="41" spans="2:8">
      <c r="B41" s="322">
        <v>38322</v>
      </c>
      <c r="C41" s="90"/>
      <c r="D41" s="22">
        <v>85.881476740000011</v>
      </c>
      <c r="E41" s="7">
        <f t="shared" si="0"/>
        <v>8.7058664538461228E-2</v>
      </c>
      <c r="F41" s="72"/>
      <c r="G41" s="22">
        <v>189.51173255</v>
      </c>
      <c r="H41" s="7">
        <f t="shared" si="1"/>
        <v>6.1788565797282535E-2</v>
      </c>
    </row>
    <row r="42" spans="2:8">
      <c r="B42" s="322">
        <v>38353</v>
      </c>
      <c r="C42" s="90"/>
      <c r="D42" s="22">
        <v>86.839209089999997</v>
      </c>
      <c r="E42" s="7">
        <f t="shared" si="0"/>
        <v>-0.23546193579846486</v>
      </c>
      <c r="F42" s="72"/>
      <c r="G42" s="22">
        <v>192.18740421999999</v>
      </c>
      <c r="H42" s="7">
        <f t="shared" si="1"/>
        <v>0.3474369946367768</v>
      </c>
    </row>
    <row r="43" spans="2:8">
      <c r="B43" s="322">
        <v>38384</v>
      </c>
      <c r="C43" s="90"/>
      <c r="D43" s="22">
        <v>75.710552570000004</v>
      </c>
      <c r="E43" s="7">
        <f t="shared" si="0"/>
        <v>-0.11309193488592717</v>
      </c>
      <c r="F43" s="72"/>
      <c r="G43" s="22">
        <v>213.61767571999999</v>
      </c>
      <c r="H43" s="7">
        <f t="shared" si="1"/>
        <v>0.26178589981409184</v>
      </c>
    </row>
    <row r="44" spans="2:8">
      <c r="B44" s="322">
        <v>38412</v>
      </c>
      <c r="C44" s="90"/>
      <c r="D44" s="22">
        <v>88.291004400000006</v>
      </c>
      <c r="E44" s="7">
        <f t="shared" si="0"/>
        <v>-3.6996739463153627E-2</v>
      </c>
      <c r="F44" s="72"/>
      <c r="G44" s="22">
        <v>207.71588672999999</v>
      </c>
      <c r="H44" s="7">
        <f t="shared" si="1"/>
        <v>0.1870184791254057</v>
      </c>
    </row>
    <row r="45" spans="2:8">
      <c r="B45" s="322">
        <v>38443</v>
      </c>
      <c r="C45" s="90"/>
      <c r="D45" s="22">
        <v>85.381845710000007</v>
      </c>
      <c r="E45" s="7">
        <f t="shared" si="0"/>
        <v>0.10809502375253577</v>
      </c>
      <c r="F45" s="72"/>
      <c r="G45" s="22">
        <v>176.82753008</v>
      </c>
      <c r="H45" s="7">
        <f t="shared" si="1"/>
        <v>6.6951024862543118E-2</v>
      </c>
    </row>
    <row r="46" spans="2:8">
      <c r="B46" s="322">
        <v>38473</v>
      </c>
      <c r="C46" s="90"/>
      <c r="D46" s="22">
        <v>127.09721275</v>
      </c>
      <c r="E46" s="7">
        <f t="shared" si="0"/>
        <v>0.41595742498983901</v>
      </c>
      <c r="F46" s="72"/>
      <c r="G46" s="22">
        <v>153.18198876999998</v>
      </c>
      <c r="H46" s="7">
        <f t="shared" si="1"/>
        <v>-7.3326963713132853E-3</v>
      </c>
    </row>
    <row r="47" spans="2:8">
      <c r="B47" s="322">
        <v>38504</v>
      </c>
      <c r="C47" s="90"/>
      <c r="D47" s="22">
        <v>99.107342750000001</v>
      </c>
      <c r="E47" s="7">
        <f t="shared" si="0"/>
        <v>0.22222371061022206</v>
      </c>
      <c r="F47" s="72"/>
      <c r="G47" s="22">
        <v>194.47442914000001</v>
      </c>
      <c r="H47" s="7">
        <f t="shared" si="1"/>
        <v>0.18821074396393289</v>
      </c>
    </row>
    <row r="48" spans="2:8">
      <c r="B48" s="322">
        <v>38534</v>
      </c>
      <c r="C48" s="90"/>
      <c r="D48" s="22">
        <v>100.59434664999999</v>
      </c>
      <c r="E48" s="7">
        <f t="shared" si="0"/>
        <v>0.33361092732130904</v>
      </c>
      <c r="F48" s="72"/>
      <c r="G48" s="22">
        <v>200.78922259000001</v>
      </c>
      <c r="H48" s="7">
        <f t="shared" si="1"/>
        <v>0.18850072662122419</v>
      </c>
    </row>
    <row r="49" spans="2:8">
      <c r="B49" s="322">
        <v>38565</v>
      </c>
      <c r="C49" s="90"/>
      <c r="D49" s="22">
        <v>108.55548752</v>
      </c>
      <c r="E49" s="7">
        <f t="shared" si="0"/>
        <v>0.42044418926795557</v>
      </c>
      <c r="F49" s="72"/>
      <c r="G49" s="22">
        <v>212.23961132000002</v>
      </c>
      <c r="H49" s="7">
        <f t="shared" si="1"/>
        <v>0.21185832257809389</v>
      </c>
    </row>
    <row r="50" spans="2:8">
      <c r="B50" s="322">
        <v>38596</v>
      </c>
      <c r="C50" s="90"/>
      <c r="D50" s="22">
        <v>117.90523083999999</v>
      </c>
      <c r="E50" s="7">
        <f t="shared" si="0"/>
        <v>-9.8033158087171279E-2</v>
      </c>
      <c r="F50" s="72"/>
      <c r="G50" s="22">
        <v>193.21538816999998</v>
      </c>
      <c r="H50" s="7">
        <f t="shared" si="1"/>
        <v>0.17401090940295671</v>
      </c>
    </row>
    <row r="51" spans="2:8">
      <c r="B51" s="322">
        <v>38626</v>
      </c>
      <c r="C51" s="90"/>
      <c r="D51" s="22">
        <v>106.24744153</v>
      </c>
      <c r="E51" s="7">
        <f t="shared" si="0"/>
        <v>-8.0400702287778292E-2</v>
      </c>
      <c r="F51" s="72"/>
      <c r="G51" s="22">
        <v>188.39462351000003</v>
      </c>
      <c r="H51" s="7">
        <f t="shared" si="1"/>
        <v>-4.3204936228563251E-2</v>
      </c>
    </row>
    <row r="52" spans="2:8">
      <c r="B52" s="322">
        <v>38657</v>
      </c>
      <c r="C52" s="90"/>
      <c r="D52" s="22">
        <v>88.131427460000012</v>
      </c>
      <c r="E52" s="7">
        <f t="shared" si="0"/>
        <v>-0.22460422242301881</v>
      </c>
      <c r="F52" s="72"/>
      <c r="G52" s="22">
        <v>185.83017122000001</v>
      </c>
      <c r="H52" s="7">
        <f t="shared" si="1"/>
        <v>-0.1107429110772189</v>
      </c>
    </row>
    <row r="53" spans="2:8">
      <c r="B53" s="322">
        <v>38687</v>
      </c>
      <c r="C53" s="90"/>
      <c r="D53" s="22">
        <v>144.65049054999997</v>
      </c>
      <c r="E53" s="7">
        <f t="shared" si="0"/>
        <v>0.68430371764471309</v>
      </c>
      <c r="F53" s="72"/>
      <c r="G53" s="22">
        <v>148.44660599000002</v>
      </c>
      <c r="H53" s="7">
        <f t="shared" si="1"/>
        <v>-0.21668909891457788</v>
      </c>
    </row>
    <row r="54" spans="2:8">
      <c r="B54" s="322">
        <v>38718</v>
      </c>
      <c r="C54" s="90"/>
      <c r="D54" s="22">
        <v>139.19268930000001</v>
      </c>
      <c r="E54" s="7">
        <f t="shared" si="0"/>
        <v>0.60287836288030872</v>
      </c>
      <c r="F54" s="72"/>
      <c r="G54" s="22">
        <v>169.99170279999998</v>
      </c>
      <c r="H54" s="7">
        <f t="shared" si="1"/>
        <v>-0.11548988608323274</v>
      </c>
    </row>
    <row r="55" spans="2:8">
      <c r="B55" s="322">
        <v>38749</v>
      </c>
      <c r="C55" s="90"/>
      <c r="D55" s="22">
        <v>101.97957667000001</v>
      </c>
      <c r="E55" s="7">
        <f t="shared" si="0"/>
        <v>0.34696648232374683</v>
      </c>
      <c r="F55" s="72"/>
      <c r="G55" s="22">
        <v>181.28260680000002</v>
      </c>
      <c r="H55" s="7">
        <f t="shared" si="1"/>
        <v>-0.15136888279967642</v>
      </c>
    </row>
    <row r="56" spans="2:8">
      <c r="B56" s="322">
        <v>38777</v>
      </c>
      <c r="C56" s="90"/>
      <c r="D56" s="22">
        <v>100.55683330999999</v>
      </c>
      <c r="E56" s="7">
        <f t="shared" si="0"/>
        <v>0.13892501272757052</v>
      </c>
      <c r="F56" s="72"/>
      <c r="G56" s="22">
        <v>179.9754403</v>
      </c>
      <c r="H56" s="7">
        <f t="shared" si="1"/>
        <v>-0.13354995068845399</v>
      </c>
    </row>
    <row r="57" spans="2:8">
      <c r="B57" s="322">
        <v>38808</v>
      </c>
      <c r="C57" s="90"/>
      <c r="D57" s="22">
        <v>126.34131503</v>
      </c>
      <c r="E57" s="7">
        <f t="shared" si="0"/>
        <v>0.47972105755501127</v>
      </c>
      <c r="F57" s="72"/>
      <c r="G57" s="22">
        <v>162.89650616</v>
      </c>
      <c r="H57" s="7">
        <f t="shared" si="1"/>
        <v>-7.87831165978361E-2</v>
      </c>
    </row>
    <row r="58" spans="2:8">
      <c r="B58" s="322">
        <v>38838</v>
      </c>
      <c r="C58" s="90"/>
      <c r="D58" s="22">
        <v>123.79335688</v>
      </c>
      <c r="E58" s="7">
        <f t="shared" si="0"/>
        <v>-2.5994715371915111E-2</v>
      </c>
      <c r="F58" s="72"/>
      <c r="G58" s="22">
        <v>172.94487432</v>
      </c>
      <c r="H58" s="7">
        <f t="shared" si="1"/>
        <v>0.12901572638329983</v>
      </c>
    </row>
    <row r="59" spans="2:8">
      <c r="B59" s="322">
        <v>38869</v>
      </c>
      <c r="C59" s="90"/>
      <c r="D59" s="22">
        <v>136.2266309</v>
      </c>
      <c r="E59" s="7">
        <f t="shared" si="0"/>
        <v>0.37453620609760518</v>
      </c>
      <c r="F59" s="72"/>
      <c r="G59" s="22">
        <v>165.10454647999998</v>
      </c>
      <c r="H59" s="7">
        <f t="shared" si="1"/>
        <v>-0.15102182219985838</v>
      </c>
    </row>
    <row r="60" spans="2:8">
      <c r="B60" s="322">
        <v>38899</v>
      </c>
      <c r="C60" s="90"/>
      <c r="D60" s="22">
        <v>148.50173006</v>
      </c>
      <c r="E60" s="7">
        <f t="shared" si="0"/>
        <v>0.47624329801241383</v>
      </c>
      <c r="F60" s="72"/>
      <c r="G60" s="22">
        <v>167.10103217</v>
      </c>
      <c r="H60" s="7">
        <f t="shared" si="1"/>
        <v>-0.16777887769797961</v>
      </c>
    </row>
    <row r="61" spans="2:8">
      <c r="B61" s="322">
        <v>38930</v>
      </c>
      <c r="C61" s="90"/>
      <c r="D61" s="22">
        <v>124.06411999000001</v>
      </c>
      <c r="E61" s="7">
        <f t="shared" si="0"/>
        <v>0.14286364350897274</v>
      </c>
      <c r="F61" s="72"/>
      <c r="G61" s="22">
        <v>182.46280762000001</v>
      </c>
      <c r="H61" s="7">
        <f t="shared" si="1"/>
        <v>-0.1402980504666711</v>
      </c>
    </row>
    <row r="62" spans="2:8">
      <c r="B62" s="322">
        <v>38961</v>
      </c>
      <c r="C62" s="90"/>
      <c r="D62" s="22">
        <v>135.55624124000002</v>
      </c>
      <c r="E62" s="7">
        <f t="shared" si="0"/>
        <v>0.14970506629983915</v>
      </c>
      <c r="F62" s="72"/>
      <c r="G62" s="22">
        <v>190.25796113999999</v>
      </c>
      <c r="H62" s="7">
        <f t="shared" si="1"/>
        <v>-1.5306374186914717E-2</v>
      </c>
    </row>
    <row r="63" spans="2:8">
      <c r="B63" s="322">
        <v>38991</v>
      </c>
      <c r="C63" s="90"/>
      <c r="D63" s="22">
        <v>133.74767890000001</v>
      </c>
      <c r="E63" s="7">
        <f t="shared" si="0"/>
        <v>0.25883199608373664</v>
      </c>
      <c r="F63" s="72"/>
      <c r="G63" s="22">
        <v>179.34237515999996</v>
      </c>
      <c r="H63" s="7">
        <f t="shared" si="1"/>
        <v>-4.8049398551543998E-2</v>
      </c>
    </row>
    <row r="64" spans="2:8">
      <c r="B64" s="322">
        <v>39022</v>
      </c>
      <c r="C64" s="90"/>
      <c r="D64" s="22">
        <v>149.25746637999998</v>
      </c>
      <c r="E64" s="7">
        <f t="shared" si="0"/>
        <v>0.69357822381514356</v>
      </c>
      <c r="F64" s="72"/>
      <c r="G64" s="22">
        <v>175.53107625999996</v>
      </c>
      <c r="H64" s="7">
        <f t="shared" si="1"/>
        <v>-5.5422081852398386E-2</v>
      </c>
    </row>
    <row r="65" spans="2:8">
      <c r="B65" s="322">
        <v>39052</v>
      </c>
      <c r="C65" s="90"/>
      <c r="D65" s="22">
        <v>106.49120232</v>
      </c>
      <c r="E65" s="7">
        <f t="shared" si="0"/>
        <v>-0.26380337933807285</v>
      </c>
      <c r="F65" s="72"/>
      <c r="G65" s="22">
        <v>150.16141790999998</v>
      </c>
      <c r="H65" s="7">
        <f t="shared" si="1"/>
        <v>1.1551708498579449E-2</v>
      </c>
    </row>
    <row r="66" spans="2:8">
      <c r="B66" s="322">
        <v>39083</v>
      </c>
      <c r="C66" s="90"/>
      <c r="D66" s="22">
        <v>116.17938552000001</v>
      </c>
      <c r="E66" s="7">
        <f t="shared" si="0"/>
        <v>-0.16533414143899294</v>
      </c>
      <c r="F66" s="72"/>
      <c r="G66" s="22">
        <v>137.66315721000001</v>
      </c>
      <c r="H66" s="7">
        <f t="shared" si="1"/>
        <v>-0.19017719722494586</v>
      </c>
    </row>
    <row r="67" spans="2:8">
      <c r="B67" s="322">
        <v>39114</v>
      </c>
      <c r="C67" s="90"/>
      <c r="D67" s="22">
        <v>117.5874908</v>
      </c>
      <c r="E67" s="7">
        <f t="shared" si="0"/>
        <v>0.15304941086886736</v>
      </c>
      <c r="F67" s="72"/>
      <c r="G67" s="22">
        <v>151.09071165</v>
      </c>
      <c r="H67" s="7">
        <f t="shared" si="1"/>
        <v>-0.16654601168279326</v>
      </c>
    </row>
    <row r="68" spans="2:8">
      <c r="B68" s="322">
        <v>39142</v>
      </c>
      <c r="C68" s="90"/>
      <c r="D68" s="22">
        <v>183.05592353</v>
      </c>
      <c r="E68" s="7">
        <f t="shared" si="0"/>
        <v>0.82042251634624419</v>
      </c>
      <c r="F68" s="72"/>
      <c r="G68" s="22">
        <v>150.54098692999997</v>
      </c>
      <c r="H68" s="7">
        <f t="shared" si="1"/>
        <v>-0.16354705575902972</v>
      </c>
    </row>
    <row r="69" spans="2:8">
      <c r="B69" s="322">
        <v>39173</v>
      </c>
      <c r="C69" s="90"/>
      <c r="D69" s="22">
        <v>168.94722437000001</v>
      </c>
      <c r="E69" s="7">
        <f t="shared" si="0"/>
        <v>0.33722863601572572</v>
      </c>
      <c r="F69" s="72"/>
      <c r="G69" s="22">
        <v>145.14300652</v>
      </c>
      <c r="H69" s="7">
        <f t="shared" si="1"/>
        <v>-0.10898637459149785</v>
      </c>
    </row>
    <row r="70" spans="2:8">
      <c r="B70" s="322">
        <v>39203</v>
      </c>
      <c r="C70" s="90"/>
      <c r="D70" s="22">
        <v>180.51537233999997</v>
      </c>
      <c r="E70" s="7">
        <f t="shared" si="0"/>
        <v>0.45819918685122873</v>
      </c>
      <c r="F70" s="72"/>
      <c r="G70" s="22">
        <v>145.84034792</v>
      </c>
      <c r="H70" s="7">
        <f t="shared" si="1"/>
        <v>-0.15672350225221754</v>
      </c>
    </row>
    <row r="71" spans="2:8">
      <c r="B71" s="322">
        <v>39234</v>
      </c>
      <c r="C71" s="90"/>
      <c r="D71" s="22">
        <v>174.03384406999999</v>
      </c>
      <c r="E71" s="7">
        <f t="shared" si="0"/>
        <v>0.27753173458244862</v>
      </c>
      <c r="F71" s="72"/>
      <c r="G71" s="22">
        <v>147.90621186999999</v>
      </c>
      <c r="H71" s="7">
        <f t="shared" si="1"/>
        <v>-0.10416632961759975</v>
      </c>
    </row>
    <row r="72" spans="2:8">
      <c r="B72" s="322">
        <v>39264</v>
      </c>
      <c r="C72" s="90"/>
      <c r="D72" s="22">
        <v>222.04337846000001</v>
      </c>
      <c r="E72" s="7">
        <f t="shared" si="0"/>
        <v>0.49522418607706831</v>
      </c>
      <c r="F72" s="72"/>
      <c r="G72" s="22">
        <v>160.08876372</v>
      </c>
      <c r="H72" s="7">
        <f t="shared" si="1"/>
        <v>-4.1964243780768906E-2</v>
      </c>
    </row>
    <row r="73" spans="2:8">
      <c r="B73" s="322">
        <v>39295</v>
      </c>
      <c r="C73" s="90"/>
      <c r="D73" s="22">
        <v>222.06317247000001</v>
      </c>
      <c r="E73" s="7">
        <f t="shared" si="0"/>
        <v>0.78990648132513308</v>
      </c>
      <c r="F73" s="72"/>
      <c r="G73" s="22">
        <v>161.78084464000003</v>
      </c>
      <c r="H73" s="7">
        <f t="shared" si="1"/>
        <v>-0.1133489243631095</v>
      </c>
    </row>
    <row r="74" spans="2:8">
      <c r="B74" s="322">
        <v>39326</v>
      </c>
      <c r="C74" s="90"/>
      <c r="D74" s="22">
        <v>238.85074711999999</v>
      </c>
      <c r="E74" s="7">
        <f t="shared" si="0"/>
        <v>0.76200479546433275</v>
      </c>
      <c r="F74" s="72"/>
      <c r="G74" s="22">
        <v>173.86766839000001</v>
      </c>
      <c r="H74" s="7">
        <f t="shared" si="1"/>
        <v>-8.6147736745372239E-2</v>
      </c>
    </row>
    <row r="75" spans="2:8">
      <c r="B75" s="322">
        <v>39356</v>
      </c>
      <c r="C75" s="90"/>
      <c r="D75" s="22">
        <v>244.82869506999998</v>
      </c>
      <c r="E75" s="7">
        <f t="shared" si="0"/>
        <v>0.83052668340549385</v>
      </c>
      <c r="F75" s="72"/>
      <c r="G75" s="22">
        <v>164.18831516</v>
      </c>
      <c r="H75" s="7">
        <f t="shared" si="1"/>
        <v>-8.4497932998156666E-2</v>
      </c>
    </row>
    <row r="76" spans="2:8">
      <c r="B76" s="322">
        <v>39387</v>
      </c>
      <c r="C76" s="90"/>
      <c r="D76" s="22">
        <v>259.47760402</v>
      </c>
      <c r="E76" s="7">
        <f t="shared" si="0"/>
        <v>0.73845644250309461</v>
      </c>
      <c r="F76" s="72"/>
      <c r="G76" s="22">
        <v>160.61233746000002</v>
      </c>
      <c r="H76" s="7">
        <f t="shared" si="1"/>
        <v>-8.499200892440284E-2</v>
      </c>
    </row>
    <row r="77" spans="2:8">
      <c r="B77" s="322">
        <v>39417</v>
      </c>
      <c r="C77" s="90"/>
      <c r="D77" s="22">
        <v>293.32439472999999</v>
      </c>
      <c r="E77" s="7">
        <f t="shared" si="0"/>
        <v>1.7544472063389507</v>
      </c>
      <c r="F77" s="72"/>
      <c r="G77" s="22">
        <v>147.93165544999999</v>
      </c>
      <c r="H77" s="7">
        <f t="shared" si="1"/>
        <v>-1.48491036581474E-2</v>
      </c>
    </row>
    <row r="78" spans="2:8">
      <c r="B78" s="322">
        <v>39448</v>
      </c>
      <c r="C78" s="90"/>
      <c r="D78" s="22">
        <v>449.66020899</v>
      </c>
      <c r="E78" s="7">
        <f t="shared" si="0"/>
        <v>2.8703958277743862</v>
      </c>
      <c r="F78" s="72"/>
      <c r="G78" s="22">
        <v>146.73994305000002</v>
      </c>
      <c r="H78" s="7">
        <f t="shared" si="1"/>
        <v>6.5934749892113231E-2</v>
      </c>
    </row>
    <row r="79" spans="2:8">
      <c r="B79" s="322">
        <v>39479</v>
      </c>
      <c r="C79" s="90"/>
      <c r="D79" s="22">
        <v>369.55471949999998</v>
      </c>
      <c r="E79" s="7">
        <f t="shared" si="0"/>
        <v>2.142806407261137</v>
      </c>
      <c r="F79" s="72"/>
      <c r="G79" s="22">
        <v>204.41592196000002</v>
      </c>
      <c r="H79" s="7">
        <f t="shared" si="1"/>
        <v>0.35293506614441861</v>
      </c>
    </row>
    <row r="80" spans="2:8">
      <c r="B80" s="322">
        <v>39508</v>
      </c>
      <c r="C80" s="90"/>
      <c r="D80" s="22">
        <v>390.50289570000001</v>
      </c>
      <c r="E80" s="7">
        <f t="shared" si="0"/>
        <v>1.1332437004476543</v>
      </c>
      <c r="F80" s="72"/>
      <c r="G80" s="22">
        <v>224.57655443000002</v>
      </c>
      <c r="H80" s="7">
        <f t="shared" si="1"/>
        <v>0.4917967459215995</v>
      </c>
    </row>
    <row r="81" spans="2:8">
      <c r="B81" s="322">
        <v>39539</v>
      </c>
      <c r="C81" s="90"/>
      <c r="D81" s="22">
        <v>311.12110798000003</v>
      </c>
      <c r="E81" s="7">
        <f t="shared" si="0"/>
        <v>0.84152837751648701</v>
      </c>
      <c r="F81" s="72"/>
      <c r="G81" s="22">
        <v>278.93783277</v>
      </c>
      <c r="H81" s="7">
        <f t="shared" si="1"/>
        <v>0.92181379907934957</v>
      </c>
    </row>
    <row r="82" spans="2:8">
      <c r="B82" s="322">
        <v>39569</v>
      </c>
      <c r="C82" s="90"/>
      <c r="D82" s="22">
        <v>287.28212093000002</v>
      </c>
      <c r="E82" s="7">
        <f t="shared" si="0"/>
        <v>0.59145516088738037</v>
      </c>
      <c r="F82" s="72"/>
      <c r="G82" s="22">
        <v>281.91295097000005</v>
      </c>
      <c r="H82" s="7">
        <f t="shared" si="1"/>
        <v>0.93302439956219807</v>
      </c>
    </row>
    <row r="83" spans="2:8">
      <c r="B83" s="322">
        <v>39600</v>
      </c>
      <c r="C83" s="90"/>
      <c r="D83" s="22">
        <v>378.83425089999997</v>
      </c>
      <c r="E83" s="7">
        <f t="shared" si="0"/>
        <v>1.1767849404488535</v>
      </c>
      <c r="F83" s="72"/>
      <c r="G83" s="22">
        <v>155.18151371000002</v>
      </c>
      <c r="H83" s="7">
        <f t="shared" si="1"/>
        <v>4.9188615866888385E-2</v>
      </c>
    </row>
    <row r="84" spans="2:8">
      <c r="B84" s="322">
        <v>39630</v>
      </c>
      <c r="C84" s="90"/>
      <c r="D84" s="22">
        <v>292.94225621999999</v>
      </c>
      <c r="E84" s="7">
        <f t="shared" si="0"/>
        <v>0.31930192312747607</v>
      </c>
      <c r="F84" s="72"/>
      <c r="G84" s="22">
        <v>136.38062466</v>
      </c>
      <c r="H84" s="7">
        <f t="shared" si="1"/>
        <v>-0.14809371069581279</v>
      </c>
    </row>
    <row r="85" spans="2:8">
      <c r="B85" s="322">
        <v>39661</v>
      </c>
      <c r="C85" s="90"/>
      <c r="D85" s="22">
        <v>239.54267892000001</v>
      </c>
      <c r="E85" s="7">
        <f t="shared" si="0"/>
        <v>7.8714116598336048E-2</v>
      </c>
      <c r="F85" s="72"/>
      <c r="G85" s="22">
        <v>157.26192562000003</v>
      </c>
      <c r="H85" s="7">
        <f t="shared" si="1"/>
        <v>-2.7932349037091742E-2</v>
      </c>
    </row>
    <row r="86" spans="2:8">
      <c r="B86" s="322">
        <v>39692</v>
      </c>
      <c r="C86" s="90"/>
      <c r="D86" s="22">
        <v>258.32198155000003</v>
      </c>
      <c r="E86" s="7">
        <f t="shared" si="0"/>
        <v>8.1520508789606483E-2</v>
      </c>
      <c r="F86" s="72"/>
      <c r="G86" s="22">
        <v>134.78500344999998</v>
      </c>
      <c r="H86" s="7">
        <f t="shared" si="1"/>
        <v>-0.22478397106202797</v>
      </c>
    </row>
    <row r="87" spans="2:8">
      <c r="B87" s="322">
        <v>39722</v>
      </c>
      <c r="C87" s="90"/>
      <c r="D87" s="22">
        <v>280.28162313000001</v>
      </c>
      <c r="E87" s="7">
        <f t="shared" si="0"/>
        <v>0.14480707847527241</v>
      </c>
      <c r="F87" s="72"/>
      <c r="G87" s="22">
        <v>148.54093684</v>
      </c>
      <c r="H87" s="7">
        <f t="shared" si="1"/>
        <v>-9.5301412312756684E-2</v>
      </c>
    </row>
    <row r="88" spans="2:8">
      <c r="B88" s="322">
        <v>39753</v>
      </c>
      <c r="C88" s="90"/>
      <c r="D88" s="22">
        <v>189.32508519000001</v>
      </c>
      <c r="E88" s="7">
        <f t="shared" si="0"/>
        <v>-0.27036059275694857</v>
      </c>
      <c r="F88" s="72"/>
      <c r="G88" s="22">
        <v>152.89393287999999</v>
      </c>
      <c r="H88" s="7">
        <f t="shared" si="1"/>
        <v>-4.8056112637811954E-2</v>
      </c>
    </row>
    <row r="89" spans="2:8">
      <c r="B89" s="322">
        <v>39783</v>
      </c>
      <c r="C89" s="90"/>
      <c r="D89" s="22">
        <v>252.33159691</v>
      </c>
      <c r="E89" s="7">
        <f t="shared" ref="E89:E152" si="2">(+D89/D77)-1</f>
        <v>-0.13975243299396611</v>
      </c>
      <c r="F89" s="72"/>
      <c r="G89" s="22">
        <v>139.25637886999999</v>
      </c>
      <c r="H89" s="7">
        <f t="shared" ref="H89:H152" si="3">(+G89/G77)-1</f>
        <v>-5.8643814629196767E-2</v>
      </c>
    </row>
    <row r="90" spans="2:8">
      <c r="B90" s="322">
        <v>39814</v>
      </c>
      <c r="C90" s="90"/>
      <c r="D90" s="22">
        <v>201.23144265000002</v>
      </c>
      <c r="E90" s="7">
        <f t="shared" si="2"/>
        <v>-0.55248109877902229</v>
      </c>
      <c r="F90" s="72"/>
      <c r="G90" s="22">
        <v>128.68715255000001</v>
      </c>
      <c r="H90" s="7">
        <f t="shared" si="3"/>
        <v>-0.12302574285345558</v>
      </c>
    </row>
    <row r="91" spans="2:8">
      <c r="B91" s="322">
        <v>39845</v>
      </c>
      <c r="C91" s="90"/>
      <c r="D91" s="22">
        <v>255.63212260999998</v>
      </c>
      <c r="E91" s="7">
        <f t="shared" si="2"/>
        <v>-0.30826990125883103</v>
      </c>
      <c r="F91" s="72"/>
      <c r="G91" s="22">
        <v>142.42219887000002</v>
      </c>
      <c r="H91" s="7">
        <f t="shared" si="3"/>
        <v>-0.30327247748407238</v>
      </c>
    </row>
    <row r="92" spans="2:8">
      <c r="B92" s="322">
        <v>39873</v>
      </c>
      <c r="C92" s="90"/>
      <c r="D92" s="22">
        <v>227.65967068999998</v>
      </c>
      <c r="E92" s="7">
        <f t="shared" si="2"/>
        <v>-0.41700900762360216</v>
      </c>
      <c r="F92" s="72"/>
      <c r="G92" s="22">
        <v>138.06185821999998</v>
      </c>
      <c r="H92" s="7">
        <f t="shared" si="3"/>
        <v>-0.38523476517655131</v>
      </c>
    </row>
    <row r="93" spans="2:8">
      <c r="B93" s="322">
        <v>39904</v>
      </c>
      <c r="C93" s="90"/>
      <c r="D93" s="22">
        <v>268.73562979999997</v>
      </c>
      <c r="E93" s="7">
        <f t="shared" si="2"/>
        <v>-0.13623465940705237</v>
      </c>
      <c r="F93" s="72"/>
      <c r="G93" s="22">
        <v>137.58248065999999</v>
      </c>
      <c r="H93" s="7">
        <f t="shared" si="3"/>
        <v>-0.50676292529509781</v>
      </c>
    </row>
    <row r="94" spans="2:8">
      <c r="B94" s="322">
        <v>39934</v>
      </c>
      <c r="C94" s="90"/>
      <c r="D94" s="22">
        <v>186.39158973999997</v>
      </c>
      <c r="E94" s="7">
        <f t="shared" si="2"/>
        <v>-0.35118973246018093</v>
      </c>
      <c r="F94" s="72"/>
      <c r="G94" s="22">
        <v>133.44244092</v>
      </c>
      <c r="H94" s="7">
        <f t="shared" si="3"/>
        <v>-0.52665374023841727</v>
      </c>
    </row>
    <row r="95" spans="2:8">
      <c r="B95" s="322">
        <v>39965</v>
      </c>
      <c r="C95" s="90"/>
      <c r="D95" s="22">
        <v>226.29932330000003</v>
      </c>
      <c r="E95" s="7">
        <f t="shared" si="2"/>
        <v>-0.40264291636149929</v>
      </c>
      <c r="F95" s="72"/>
      <c r="G95" s="22">
        <v>112.79573769</v>
      </c>
      <c r="H95" s="7">
        <f t="shared" si="3"/>
        <v>-0.27313676098823003</v>
      </c>
    </row>
    <row r="96" spans="2:8">
      <c r="B96" s="322">
        <v>39995</v>
      </c>
      <c r="C96" s="90"/>
      <c r="D96" s="22">
        <v>284.12391898000004</v>
      </c>
      <c r="E96" s="7">
        <f t="shared" si="2"/>
        <v>-3.010264669149465E-2</v>
      </c>
      <c r="F96" s="72"/>
      <c r="G96" s="22">
        <v>109.38019699</v>
      </c>
      <c r="H96" s="7">
        <f t="shared" si="3"/>
        <v>-0.19797847192233264</v>
      </c>
    </row>
    <row r="97" spans="2:8">
      <c r="B97" s="322">
        <v>40026</v>
      </c>
      <c r="C97" s="90"/>
      <c r="D97" s="22">
        <v>422.63892399999997</v>
      </c>
      <c r="E97" s="7">
        <f t="shared" si="2"/>
        <v>0.76435750783745959</v>
      </c>
      <c r="F97" s="72"/>
      <c r="G97" s="22">
        <v>144.21609599999999</v>
      </c>
      <c r="H97" s="7">
        <f t="shared" si="3"/>
        <v>-8.2956059253168069E-2</v>
      </c>
    </row>
    <row r="98" spans="2:8">
      <c r="B98" s="322">
        <v>40057</v>
      </c>
      <c r="C98" s="90"/>
      <c r="D98" s="22">
        <v>341.68204838999998</v>
      </c>
      <c r="E98" s="7">
        <f t="shared" si="2"/>
        <v>0.32269830983727199</v>
      </c>
      <c r="F98" s="72"/>
      <c r="G98" s="22">
        <v>175.68866523000003</v>
      </c>
      <c r="H98" s="7">
        <f t="shared" si="3"/>
        <v>0.30347338897515952</v>
      </c>
    </row>
    <row r="99" spans="2:8">
      <c r="B99" s="322">
        <v>40087</v>
      </c>
      <c r="C99" s="90"/>
      <c r="D99" s="22">
        <v>356.170162</v>
      </c>
      <c r="E99" s="7">
        <f t="shared" si="2"/>
        <v>0.27075816823995424</v>
      </c>
      <c r="F99" s="72"/>
      <c r="G99" s="22">
        <v>210.31751</v>
      </c>
      <c r="H99" s="7">
        <f t="shared" si="3"/>
        <v>0.41588921191834327</v>
      </c>
    </row>
    <row r="100" spans="2:8">
      <c r="B100" s="322">
        <v>40118</v>
      </c>
      <c r="C100" s="90"/>
      <c r="D100" s="22">
        <v>302.82776869999998</v>
      </c>
      <c r="E100" s="7">
        <f t="shared" si="2"/>
        <v>0.59951212168262158</v>
      </c>
      <c r="F100" s="72"/>
      <c r="G100" s="22">
        <v>218.66810300999998</v>
      </c>
      <c r="H100" s="7">
        <f t="shared" si="3"/>
        <v>0.43019476895543884</v>
      </c>
    </row>
    <row r="101" spans="2:8">
      <c r="B101" s="322">
        <v>40148</v>
      </c>
      <c r="C101" s="90"/>
      <c r="D101" s="22">
        <v>423.98569500000008</v>
      </c>
      <c r="E101" s="7">
        <f t="shared" si="2"/>
        <v>0.68027191280061738</v>
      </c>
      <c r="F101" s="72"/>
      <c r="G101" s="22">
        <v>332.6336541</v>
      </c>
      <c r="H101" s="7">
        <f t="shared" si="3"/>
        <v>1.3886421347385709</v>
      </c>
    </row>
    <row r="102" spans="2:8">
      <c r="B102" s="322">
        <v>40179</v>
      </c>
      <c r="C102" s="90"/>
      <c r="D102" s="22">
        <v>470.8690618</v>
      </c>
      <c r="E102" s="7">
        <f t="shared" si="2"/>
        <v>1.3399378128942709</v>
      </c>
      <c r="F102" s="72"/>
      <c r="G102" s="22">
        <v>311.51803326999999</v>
      </c>
      <c r="H102" s="7">
        <f t="shared" si="3"/>
        <v>1.4207391887777066</v>
      </c>
    </row>
    <row r="103" spans="2:8">
      <c r="B103" s="322">
        <v>40210</v>
      </c>
      <c r="C103" s="90"/>
      <c r="D103" s="22">
        <v>455.18670629999997</v>
      </c>
      <c r="E103" s="7">
        <f t="shared" si="2"/>
        <v>0.78063187698224623</v>
      </c>
      <c r="F103" s="72"/>
      <c r="G103" s="22">
        <v>340.35999624999999</v>
      </c>
      <c r="H103" s="7">
        <f t="shared" si="3"/>
        <v>1.3897959654496939</v>
      </c>
    </row>
    <row r="104" spans="2:8">
      <c r="B104" s="322">
        <v>40238</v>
      </c>
      <c r="C104" s="90"/>
      <c r="D104" s="22">
        <v>386.31142879999993</v>
      </c>
      <c r="E104" s="7">
        <f t="shared" si="2"/>
        <v>0.69688125977320392</v>
      </c>
      <c r="F104" s="72"/>
      <c r="G104" s="22">
        <v>424.9530312</v>
      </c>
      <c r="H104" s="7">
        <f t="shared" si="3"/>
        <v>2.077990088492379</v>
      </c>
    </row>
    <row r="105" spans="2:8">
      <c r="B105" s="322">
        <v>40269</v>
      </c>
      <c r="C105" s="90"/>
      <c r="D105" s="22">
        <v>354.14967364</v>
      </c>
      <c r="E105" s="7">
        <f t="shared" si="2"/>
        <v>0.31783669289988592</v>
      </c>
      <c r="F105" s="72"/>
      <c r="G105" s="22">
        <v>407.70350440000004</v>
      </c>
      <c r="H105" s="7">
        <f t="shared" si="3"/>
        <v>1.9633388091579427</v>
      </c>
    </row>
    <row r="106" spans="2:8">
      <c r="B106" s="322">
        <v>40299</v>
      </c>
      <c r="C106" s="90"/>
      <c r="D106" s="22">
        <v>334.84976034999994</v>
      </c>
      <c r="E106" s="7">
        <f t="shared" si="2"/>
        <v>0.79648535010129051</v>
      </c>
      <c r="F106" s="72"/>
      <c r="G106" s="22">
        <v>406.80079110000003</v>
      </c>
      <c r="H106" s="7">
        <f t="shared" si="3"/>
        <v>2.0485113154058756</v>
      </c>
    </row>
    <row r="107" spans="2:8">
      <c r="B107" s="322">
        <v>40330</v>
      </c>
      <c r="C107" s="90"/>
      <c r="D107" s="22">
        <v>304.54410331999998</v>
      </c>
      <c r="E107" s="7">
        <f t="shared" si="2"/>
        <v>0.34575790541040452</v>
      </c>
      <c r="F107" s="72"/>
      <c r="G107" s="22">
        <v>376.41488886000002</v>
      </c>
      <c r="H107" s="7">
        <f t="shared" si="3"/>
        <v>2.3371375245978947</v>
      </c>
    </row>
    <row r="108" spans="2:8">
      <c r="B108" s="322">
        <v>40360</v>
      </c>
      <c r="C108" s="90"/>
      <c r="D108" s="22">
        <v>275.81403902</v>
      </c>
      <c r="E108" s="7">
        <f t="shared" si="2"/>
        <v>-2.9247379065558299E-2</v>
      </c>
      <c r="F108" s="72"/>
      <c r="G108" s="22">
        <v>379.14138205</v>
      </c>
      <c r="H108" s="7">
        <f t="shared" si="3"/>
        <v>2.4662707920032609</v>
      </c>
    </row>
    <row r="109" spans="2:8">
      <c r="B109" s="322">
        <v>40391</v>
      </c>
      <c r="C109" s="90"/>
      <c r="D109" s="22">
        <v>278.29282315999995</v>
      </c>
      <c r="E109" s="7">
        <f t="shared" si="2"/>
        <v>-0.34153527430426645</v>
      </c>
      <c r="F109" s="72"/>
      <c r="G109" s="22">
        <v>320.10151516000002</v>
      </c>
      <c r="H109" s="7">
        <f t="shared" si="3"/>
        <v>1.2195963144086219</v>
      </c>
    </row>
    <row r="110" spans="2:8">
      <c r="B110" s="322">
        <v>40422</v>
      </c>
      <c r="C110" s="90"/>
      <c r="D110" s="22">
        <v>273.69037781000003</v>
      </c>
      <c r="E110" s="7">
        <f t="shared" si="2"/>
        <v>-0.19899105294052044</v>
      </c>
      <c r="F110" s="72"/>
      <c r="G110" s="22">
        <v>278.24329236</v>
      </c>
      <c r="H110" s="7">
        <f t="shared" si="3"/>
        <v>0.58372933163185126</v>
      </c>
    </row>
    <row r="111" spans="2:8">
      <c r="B111" s="322">
        <v>40452</v>
      </c>
      <c r="C111" s="90"/>
      <c r="D111" s="22">
        <v>281.50001744000002</v>
      </c>
      <c r="E111" s="7">
        <f t="shared" si="2"/>
        <v>-0.20964738916001613</v>
      </c>
      <c r="F111" s="72"/>
      <c r="G111" s="22">
        <v>248.14104286000003</v>
      </c>
      <c r="H111" s="7">
        <f t="shared" si="3"/>
        <v>0.17984015149285493</v>
      </c>
    </row>
    <row r="112" spans="2:8">
      <c r="B112" s="322">
        <v>40483</v>
      </c>
      <c r="C112" s="90"/>
      <c r="D112" s="22">
        <v>289.67802685999999</v>
      </c>
      <c r="E112" s="7">
        <f t="shared" si="2"/>
        <v>-4.3423170525114352E-2</v>
      </c>
      <c r="F112" s="72"/>
      <c r="G112" s="22">
        <v>235.56104094999998</v>
      </c>
      <c r="H112" s="7">
        <f t="shared" si="3"/>
        <v>7.7253781907219654E-2</v>
      </c>
    </row>
    <row r="113" spans="2:8">
      <c r="B113" s="322">
        <v>40513</v>
      </c>
      <c r="C113" s="90"/>
      <c r="D113" s="22">
        <v>215.58419623</v>
      </c>
      <c r="E113" s="7">
        <f t="shared" si="2"/>
        <v>-0.49152955212321503</v>
      </c>
      <c r="F113" s="72"/>
      <c r="G113" s="22">
        <v>494.61144791999993</v>
      </c>
      <c r="H113" s="7">
        <f t="shared" si="3"/>
        <v>0.48695551945355597</v>
      </c>
    </row>
    <row r="114" spans="2:8">
      <c r="B114" s="322">
        <v>40544</v>
      </c>
      <c r="C114" s="90"/>
      <c r="D114" s="22">
        <v>268.01824227999998</v>
      </c>
      <c r="E114" s="7">
        <f t="shared" si="2"/>
        <v>-0.43080090831314843</v>
      </c>
      <c r="F114" s="72"/>
      <c r="G114" s="22">
        <v>537.7375742800001</v>
      </c>
      <c r="H114" s="7">
        <f t="shared" si="3"/>
        <v>0.72618441582779991</v>
      </c>
    </row>
    <row r="115" spans="2:8">
      <c r="B115" s="322">
        <v>40575</v>
      </c>
      <c r="C115" s="90"/>
      <c r="D115" s="22">
        <v>322.53015225000001</v>
      </c>
      <c r="E115" s="7">
        <f t="shared" si="2"/>
        <v>-0.29143327828772303</v>
      </c>
      <c r="F115" s="72"/>
      <c r="G115" s="22">
        <v>491.76801108999996</v>
      </c>
      <c r="H115" s="7">
        <f t="shared" si="3"/>
        <v>0.4448466814789489</v>
      </c>
    </row>
    <row r="116" spans="2:8">
      <c r="B116" s="322">
        <v>40603</v>
      </c>
      <c r="C116" s="90"/>
      <c r="D116" s="22">
        <v>322.43293288000001</v>
      </c>
      <c r="E116" s="7">
        <f t="shared" si="2"/>
        <v>-0.16535492133490803</v>
      </c>
      <c r="F116" s="72"/>
      <c r="G116" s="22">
        <v>485.29867903000002</v>
      </c>
      <c r="H116" s="7">
        <f t="shared" si="3"/>
        <v>0.14200545330761249</v>
      </c>
    </row>
    <row r="117" spans="2:8">
      <c r="B117" s="322">
        <v>40634</v>
      </c>
      <c r="C117" s="90"/>
      <c r="D117" s="22">
        <v>376.84766514999995</v>
      </c>
      <c r="E117" s="7">
        <f t="shared" si="2"/>
        <v>6.4091521747589919E-2</v>
      </c>
      <c r="F117" s="72"/>
      <c r="G117" s="22">
        <v>413.07698399000003</v>
      </c>
      <c r="H117" s="7">
        <f t="shared" si="3"/>
        <v>1.3179870989600495E-2</v>
      </c>
    </row>
    <row r="118" spans="2:8">
      <c r="B118" s="322">
        <v>40664</v>
      </c>
      <c r="C118" s="90"/>
      <c r="D118" s="22">
        <v>350.47008799000002</v>
      </c>
      <c r="E118" s="7">
        <f t="shared" si="2"/>
        <v>4.6648764579293678E-2</v>
      </c>
      <c r="F118" s="72"/>
      <c r="G118" s="22">
        <v>418.39294056999995</v>
      </c>
      <c r="H118" s="7">
        <f t="shared" si="3"/>
        <v>2.8495887234276207E-2</v>
      </c>
    </row>
    <row r="119" spans="2:8">
      <c r="B119" s="322">
        <v>40695</v>
      </c>
      <c r="C119" s="90"/>
      <c r="D119" s="22">
        <v>387.69837888999996</v>
      </c>
      <c r="E119" s="7">
        <f t="shared" si="2"/>
        <v>0.27304510139415039</v>
      </c>
      <c r="F119" s="72"/>
      <c r="G119" s="22">
        <v>396.86615859</v>
      </c>
      <c r="H119" s="7">
        <f t="shared" si="3"/>
        <v>5.4331723678460619E-2</v>
      </c>
    </row>
    <row r="120" spans="2:8">
      <c r="B120" s="322">
        <v>40725</v>
      </c>
      <c r="C120" s="90"/>
      <c r="D120" s="22">
        <v>409.89386414999996</v>
      </c>
      <c r="E120" s="7">
        <f t="shared" si="2"/>
        <v>0.48612400444299886</v>
      </c>
      <c r="F120" s="72"/>
      <c r="G120" s="22">
        <v>394.75234345999996</v>
      </c>
      <c r="H120" s="7">
        <f t="shared" si="3"/>
        <v>4.1174512066164404E-2</v>
      </c>
    </row>
    <row r="121" spans="2:8">
      <c r="B121" s="322">
        <v>40756</v>
      </c>
      <c r="C121" s="90"/>
      <c r="D121" s="22">
        <v>404.44593997999993</v>
      </c>
      <c r="E121" s="7">
        <f t="shared" si="2"/>
        <v>0.45331070843846488</v>
      </c>
      <c r="F121" s="72"/>
      <c r="G121" s="22">
        <v>377.25552900999998</v>
      </c>
      <c r="H121" s="7">
        <f t="shared" si="3"/>
        <v>0.17854965110500021</v>
      </c>
    </row>
    <row r="122" spans="2:8">
      <c r="B122" s="322">
        <v>40787</v>
      </c>
      <c r="C122" s="90"/>
      <c r="D122" s="22">
        <v>437.08405679999993</v>
      </c>
      <c r="E122" s="7">
        <f t="shared" si="2"/>
        <v>0.59700191251674273</v>
      </c>
      <c r="F122" s="72"/>
      <c r="G122" s="22">
        <v>401.31131339000001</v>
      </c>
      <c r="H122" s="7">
        <f t="shared" si="3"/>
        <v>0.44230364004883427</v>
      </c>
    </row>
    <row r="123" spans="2:8">
      <c r="B123" s="322">
        <v>40817</v>
      </c>
      <c r="C123" s="90"/>
      <c r="D123" s="22">
        <v>375.36547241999995</v>
      </c>
      <c r="E123" s="7">
        <f t="shared" si="2"/>
        <v>0.33344742154414519</v>
      </c>
      <c r="F123" s="72"/>
      <c r="G123" s="22">
        <v>479.43577980000003</v>
      </c>
      <c r="H123" s="7">
        <f t="shared" si="3"/>
        <v>0.93210995760381077</v>
      </c>
    </row>
    <row r="124" spans="2:8">
      <c r="B124" s="322">
        <v>40848</v>
      </c>
      <c r="C124" s="90"/>
      <c r="D124" s="22">
        <v>405.51403882</v>
      </c>
      <c r="E124" s="7">
        <f t="shared" si="2"/>
        <v>0.39987848997598641</v>
      </c>
      <c r="F124" s="72"/>
      <c r="G124" s="22">
        <v>537.65639296000006</v>
      </c>
      <c r="H124" s="7">
        <f t="shared" si="3"/>
        <v>1.2824504034778936</v>
      </c>
    </row>
    <row r="125" spans="2:8">
      <c r="B125" s="322">
        <v>40878</v>
      </c>
      <c r="C125" s="90"/>
      <c r="D125" s="22">
        <v>379.64086537999998</v>
      </c>
      <c r="E125" s="7">
        <f t="shared" si="2"/>
        <v>0.76098652878512985</v>
      </c>
      <c r="F125" s="72"/>
      <c r="G125" s="22">
        <v>410.17862104999995</v>
      </c>
      <c r="H125" s="7">
        <f t="shared" si="3"/>
        <v>-0.17070536322009355</v>
      </c>
    </row>
    <row r="126" spans="2:8">
      <c r="B126" s="322">
        <v>40909</v>
      </c>
      <c r="C126" s="90"/>
      <c r="D126" s="22">
        <v>473.06247691999994</v>
      </c>
      <c r="E126" s="7">
        <f t="shared" si="2"/>
        <v>0.7650383529707252</v>
      </c>
      <c r="F126" s="72"/>
      <c r="G126" s="22">
        <v>440.36896555999999</v>
      </c>
      <c r="H126" s="7">
        <f t="shared" si="3"/>
        <v>-0.1810708668635832</v>
      </c>
    </row>
    <row r="127" spans="2:8">
      <c r="B127" s="322">
        <v>40940</v>
      </c>
      <c r="C127" s="90"/>
      <c r="D127" s="22">
        <v>502.63935674999999</v>
      </c>
      <c r="E127" s="7">
        <f t="shared" si="2"/>
        <v>0.55842594326000716</v>
      </c>
      <c r="F127" s="72"/>
      <c r="G127" s="22">
        <v>434.65995360000005</v>
      </c>
      <c r="H127" s="7">
        <f t="shared" si="3"/>
        <v>-0.11612804452941206</v>
      </c>
    </row>
    <row r="128" spans="2:8">
      <c r="B128" s="322">
        <v>40969</v>
      </c>
      <c r="C128" s="90"/>
      <c r="D128" s="22">
        <v>547.75949830999991</v>
      </c>
      <c r="E128" s="7">
        <f t="shared" si="2"/>
        <v>0.6988323538087835</v>
      </c>
      <c r="F128" s="72"/>
      <c r="G128" s="22">
        <v>733.25748850000002</v>
      </c>
      <c r="H128" s="7">
        <f t="shared" si="3"/>
        <v>0.51094062313462785</v>
      </c>
    </row>
    <row r="129" spans="2:8">
      <c r="B129" s="322">
        <v>41000</v>
      </c>
      <c r="C129" s="90"/>
      <c r="D129" s="22">
        <v>458.25025468000001</v>
      </c>
      <c r="E129" s="7">
        <f t="shared" si="2"/>
        <v>0.21600927127304526</v>
      </c>
      <c r="F129" s="72"/>
      <c r="G129" s="22">
        <v>772.59073612999998</v>
      </c>
      <c r="H129" s="7">
        <f t="shared" si="3"/>
        <v>0.8703311152012847</v>
      </c>
    </row>
    <row r="130" spans="2:8">
      <c r="B130" s="322">
        <v>41030</v>
      </c>
      <c r="C130" s="90"/>
      <c r="D130" s="22">
        <v>364.82287839999998</v>
      </c>
      <c r="E130" s="7">
        <f t="shared" si="2"/>
        <v>4.095296831839601E-2</v>
      </c>
      <c r="F130" s="72"/>
      <c r="G130" s="22">
        <v>944.28304922999985</v>
      </c>
      <c r="H130" s="7">
        <f t="shared" si="3"/>
        <v>1.2569287329359589</v>
      </c>
    </row>
    <row r="131" spans="2:8">
      <c r="B131" s="322">
        <v>41061</v>
      </c>
      <c r="C131" s="90"/>
      <c r="D131" s="22">
        <v>351.63831713000002</v>
      </c>
      <c r="E131" s="7">
        <f t="shared" si="2"/>
        <v>-9.3010607532695189E-2</v>
      </c>
      <c r="F131" s="72"/>
      <c r="G131" s="22">
        <v>906.99055053999996</v>
      </c>
      <c r="H131" s="7">
        <f t="shared" si="3"/>
        <v>1.2853814337871179</v>
      </c>
    </row>
    <row r="132" spans="2:8">
      <c r="B132" s="322">
        <v>41091</v>
      </c>
      <c r="C132" s="90"/>
      <c r="D132" s="22">
        <v>327.76341461999999</v>
      </c>
      <c r="E132" s="7">
        <f t="shared" si="2"/>
        <v>-0.2003700389619506</v>
      </c>
      <c r="F132" s="72"/>
      <c r="G132" s="22">
        <v>897.18449337000004</v>
      </c>
      <c r="H132" s="7">
        <f t="shared" si="3"/>
        <v>1.272778130982549</v>
      </c>
    </row>
    <row r="133" spans="2:8">
      <c r="B133" s="322">
        <v>41122</v>
      </c>
      <c r="C133" s="90"/>
      <c r="D133" s="22">
        <v>305.01430524</v>
      </c>
      <c r="E133" s="7">
        <f t="shared" si="2"/>
        <v>-0.2458465394532503</v>
      </c>
      <c r="F133" s="72"/>
      <c r="G133" s="22">
        <v>929.32451639999999</v>
      </c>
      <c r="H133" s="7">
        <f t="shared" si="3"/>
        <v>1.4633820976428056</v>
      </c>
    </row>
    <row r="134" spans="2:8">
      <c r="B134" s="322">
        <v>41153</v>
      </c>
      <c r="C134" s="90"/>
      <c r="D134" s="22">
        <v>334.28443632</v>
      </c>
      <c r="E134" s="7">
        <f t="shared" si="2"/>
        <v>-0.23519416661550474</v>
      </c>
      <c r="F134" s="72"/>
      <c r="G134" s="22">
        <v>907.38574908999999</v>
      </c>
      <c r="H134" s="7">
        <f t="shared" si="3"/>
        <v>1.2610520033064447</v>
      </c>
    </row>
    <row r="135" spans="2:8">
      <c r="B135" s="322">
        <v>41183</v>
      </c>
      <c r="C135" s="90"/>
      <c r="D135" s="22">
        <v>379.80332700000002</v>
      </c>
      <c r="E135" s="7">
        <f t="shared" si="2"/>
        <v>1.1822756502853027E-2</v>
      </c>
      <c r="F135" s="72"/>
      <c r="G135" s="22">
        <v>1111.68642757</v>
      </c>
      <c r="H135" s="7">
        <f t="shared" si="3"/>
        <v>1.3187389727853596</v>
      </c>
    </row>
    <row r="136" spans="2:8">
      <c r="B136" s="322">
        <v>41214</v>
      </c>
      <c r="C136" s="90"/>
      <c r="D136" s="22">
        <v>386.25057307000003</v>
      </c>
      <c r="E136" s="7">
        <f t="shared" si="2"/>
        <v>-4.7503819611410925E-2</v>
      </c>
      <c r="F136" s="72"/>
      <c r="G136" s="22">
        <v>1420.5082158200003</v>
      </c>
      <c r="H136" s="7">
        <f t="shared" si="3"/>
        <v>1.6420372461295769</v>
      </c>
    </row>
    <row r="137" spans="2:8">
      <c r="B137" s="322">
        <v>41244</v>
      </c>
      <c r="C137" s="90"/>
      <c r="D137" s="22">
        <v>316.42613481000001</v>
      </c>
      <c r="E137" s="7">
        <f t="shared" si="2"/>
        <v>-0.16651192306899165</v>
      </c>
      <c r="F137" s="72"/>
      <c r="G137" s="22">
        <v>1680.6772861299999</v>
      </c>
      <c r="H137" s="7">
        <f t="shared" si="3"/>
        <v>3.0974278031061218</v>
      </c>
    </row>
    <row r="138" spans="2:8">
      <c r="B138" s="322">
        <v>41275</v>
      </c>
      <c r="C138" s="90"/>
      <c r="D138" s="22">
        <v>333.93912354000003</v>
      </c>
      <c r="E138" s="7">
        <f t="shared" si="2"/>
        <v>-0.29409086572623511</v>
      </c>
      <c r="F138" s="72"/>
      <c r="G138" s="22">
        <v>1670.1772301399999</v>
      </c>
      <c r="H138" s="7">
        <f t="shared" si="3"/>
        <v>2.7926769612751907</v>
      </c>
    </row>
    <row r="139" spans="2:8">
      <c r="B139" s="322">
        <v>41306</v>
      </c>
      <c r="C139" s="90"/>
      <c r="D139" s="22">
        <v>294.41438688</v>
      </c>
      <c r="E139" s="7">
        <f t="shared" si="2"/>
        <v>-0.41426316318792722</v>
      </c>
      <c r="F139" s="72"/>
      <c r="G139" s="22">
        <v>1705.0229687200001</v>
      </c>
      <c r="H139" s="7">
        <f t="shared" si="3"/>
        <v>2.9226594366433485</v>
      </c>
    </row>
    <row r="140" spans="2:8">
      <c r="B140" s="322">
        <v>41334</v>
      </c>
      <c r="C140" s="90"/>
      <c r="D140" s="22">
        <v>472.96796624999996</v>
      </c>
      <c r="E140" s="7">
        <f t="shared" si="2"/>
        <v>-0.13654082182190164</v>
      </c>
      <c r="F140" s="72"/>
      <c r="G140" s="22">
        <v>1628.4915843499998</v>
      </c>
      <c r="H140" s="7">
        <f t="shared" si="3"/>
        <v>1.2209000383771733</v>
      </c>
    </row>
    <row r="141" spans="2:8">
      <c r="B141" s="322">
        <v>41365</v>
      </c>
      <c r="C141" s="90"/>
      <c r="D141" s="22">
        <v>436.10697644999999</v>
      </c>
      <c r="E141" s="7">
        <f t="shared" si="2"/>
        <v>-4.832136589964986E-2</v>
      </c>
      <c r="F141" s="72"/>
      <c r="G141" s="22">
        <v>1621.9883094900001</v>
      </c>
      <c r="H141" s="7">
        <f t="shared" si="3"/>
        <v>1.0994146494879486</v>
      </c>
    </row>
    <row r="142" spans="2:8">
      <c r="B142" s="322">
        <v>41395</v>
      </c>
      <c r="C142" s="90"/>
      <c r="D142" s="22">
        <v>406.34351463000002</v>
      </c>
      <c r="E142" s="7">
        <f t="shared" si="2"/>
        <v>0.11381039591622288</v>
      </c>
      <c r="F142" s="72"/>
      <c r="G142" s="22">
        <v>1606.6211340099999</v>
      </c>
      <c r="H142" s="7">
        <f t="shared" si="3"/>
        <v>0.70141901341985613</v>
      </c>
    </row>
    <row r="143" spans="2:8">
      <c r="B143" s="322">
        <v>41426</v>
      </c>
      <c r="C143" s="90"/>
      <c r="D143" s="22">
        <v>340.80768594</v>
      </c>
      <c r="E143" s="7">
        <f t="shared" si="2"/>
        <v>-3.0800486358817269E-2</v>
      </c>
      <c r="F143" s="72"/>
      <c r="G143" s="22">
        <v>1736.3279791800001</v>
      </c>
      <c r="H143" s="7">
        <f t="shared" si="3"/>
        <v>0.91438375862486421</v>
      </c>
    </row>
    <row r="144" spans="2:8">
      <c r="B144" s="322">
        <v>41456</v>
      </c>
      <c r="C144" s="90"/>
      <c r="D144" s="22">
        <v>362.50990428000006</v>
      </c>
      <c r="E144" s="7">
        <f t="shared" si="2"/>
        <v>0.10601088501681688</v>
      </c>
      <c r="F144" s="72"/>
      <c r="G144" s="22">
        <v>1726.26150654</v>
      </c>
      <c r="H144" s="7">
        <f t="shared" si="3"/>
        <v>0.9240875419679011</v>
      </c>
    </row>
    <row r="145" spans="2:11">
      <c r="B145" s="322">
        <v>41487</v>
      </c>
      <c r="C145" s="90"/>
      <c r="D145" s="22">
        <v>387.09239141</v>
      </c>
      <c r="E145" s="7">
        <f t="shared" si="2"/>
        <v>0.26909585799727331</v>
      </c>
      <c r="F145" s="72"/>
      <c r="G145" s="22">
        <v>1700.1535924699999</v>
      </c>
      <c r="H145" s="7">
        <f t="shared" si="3"/>
        <v>0.82945092103673668</v>
      </c>
    </row>
    <row r="146" spans="2:11">
      <c r="B146" s="322">
        <v>41518</v>
      </c>
      <c r="C146" s="90"/>
      <c r="D146" s="22">
        <v>387.09217931000001</v>
      </c>
      <c r="E146" s="7">
        <f t="shared" si="2"/>
        <v>0.15797248466407465</v>
      </c>
      <c r="F146" s="72"/>
      <c r="G146" s="22">
        <v>1697.6571980600002</v>
      </c>
      <c r="H146" s="7">
        <f t="shared" si="3"/>
        <v>0.87093218045638077</v>
      </c>
    </row>
    <row r="147" spans="2:11">
      <c r="B147" s="322">
        <v>41548</v>
      </c>
      <c r="C147" s="90"/>
      <c r="D147" s="22">
        <v>450.93898451000001</v>
      </c>
      <c r="E147" s="7">
        <f t="shared" si="2"/>
        <v>0.18729603574536346</v>
      </c>
      <c r="F147" s="72"/>
      <c r="G147" s="22">
        <v>1969.65325725</v>
      </c>
      <c r="H147" s="7">
        <f t="shared" si="3"/>
        <v>0.77177053564951992</v>
      </c>
    </row>
    <row r="148" spans="2:11">
      <c r="B148" s="322">
        <v>41579</v>
      </c>
      <c r="C148" s="90"/>
      <c r="D148" s="22">
        <v>510.31420152999999</v>
      </c>
      <c r="E148" s="7">
        <f t="shared" si="2"/>
        <v>0.32119985602588597</v>
      </c>
      <c r="F148" s="72"/>
      <c r="G148" s="22">
        <v>1989.7141126000001</v>
      </c>
      <c r="H148" s="7">
        <f t="shared" si="3"/>
        <v>0.40070581108988579</v>
      </c>
    </row>
    <row r="149" spans="2:11">
      <c r="B149" s="322">
        <v>41609</v>
      </c>
      <c r="C149" s="90"/>
      <c r="D149" s="22">
        <v>461.61424990999996</v>
      </c>
      <c r="E149" s="7">
        <f t="shared" si="2"/>
        <v>0.4588373055442434</v>
      </c>
      <c r="F149" s="72"/>
      <c r="G149" s="22">
        <v>2314.2811025199999</v>
      </c>
      <c r="H149" s="7">
        <f t="shared" si="3"/>
        <v>0.37699314533426187</v>
      </c>
    </row>
    <row r="150" spans="2:11">
      <c r="B150" s="322">
        <v>41640</v>
      </c>
      <c r="C150" s="90"/>
      <c r="D150" s="22">
        <v>419.63011518000008</v>
      </c>
      <c r="E150" s="7">
        <f t="shared" si="2"/>
        <v>0.25660662557777769</v>
      </c>
      <c r="F150" s="72"/>
      <c r="G150" s="22">
        <v>2328.1155395000001</v>
      </c>
      <c r="H150" s="7">
        <f t="shared" si="3"/>
        <v>0.39393322905309258</v>
      </c>
    </row>
    <row r="151" spans="2:11">
      <c r="B151" s="322">
        <v>41671</v>
      </c>
      <c r="C151" s="90"/>
      <c r="D151" s="22">
        <v>438.68224590999995</v>
      </c>
      <c r="E151" s="7">
        <f t="shared" si="2"/>
        <v>0.49001633567860226</v>
      </c>
      <c r="F151" s="72"/>
      <c r="G151" s="22">
        <v>2482.4554568400004</v>
      </c>
      <c r="H151" s="7">
        <f t="shared" si="3"/>
        <v>0.45596599129901261</v>
      </c>
    </row>
    <row r="152" spans="2:11">
      <c r="B152" s="322">
        <v>41699</v>
      </c>
      <c r="C152" s="90"/>
      <c r="D152" s="22">
        <v>459.60211049999998</v>
      </c>
      <c r="E152" s="7">
        <f t="shared" si="2"/>
        <v>-2.8259537016794734E-2</v>
      </c>
      <c r="F152" s="72"/>
      <c r="G152" s="22">
        <v>2616.1307098900002</v>
      </c>
      <c r="H152" s="7">
        <f t="shared" si="3"/>
        <v>0.60647481081961452</v>
      </c>
    </row>
    <row r="153" spans="2:11">
      <c r="B153" s="322">
        <v>41730</v>
      </c>
      <c r="C153" s="90"/>
      <c r="D153" s="22">
        <v>499.43513963999999</v>
      </c>
      <c r="E153" s="7">
        <f t="shared" ref="E153:E194" si="4">(+D153/D141)-1</f>
        <v>0.14521245155375451</v>
      </c>
      <c r="F153" s="72"/>
      <c r="G153" s="22">
        <v>2724.8609011500002</v>
      </c>
      <c r="H153" s="7">
        <f t="shared" ref="H153:H194" si="5">(+G153/G141)-1</f>
        <v>0.67995101148834736</v>
      </c>
      <c r="I153" s="136"/>
    </row>
    <row r="154" spans="2:11">
      <c r="B154" s="322">
        <v>41760</v>
      </c>
      <c r="C154" s="90"/>
      <c r="D154" s="22">
        <v>463.66028273000001</v>
      </c>
      <c r="E154" s="7">
        <f t="shared" si="4"/>
        <v>0.14105495974801108</v>
      </c>
      <c r="F154" s="72"/>
      <c r="G154" s="22">
        <v>2616.4162648299998</v>
      </c>
      <c r="H154" s="7">
        <f t="shared" si="5"/>
        <v>0.62852100563350044</v>
      </c>
      <c r="J154" s="22"/>
    </row>
    <row r="155" spans="2:11">
      <c r="B155" s="322">
        <v>41791</v>
      </c>
      <c r="C155" s="90"/>
      <c r="D155" s="22">
        <v>428.47348011999998</v>
      </c>
      <c r="E155" s="7">
        <f t="shared" si="4"/>
        <v>0.25722951035627095</v>
      </c>
      <c r="F155" s="72"/>
      <c r="G155" s="22">
        <v>2509.1549625600001</v>
      </c>
      <c r="H155" s="7">
        <f t="shared" si="5"/>
        <v>0.4450927432183498</v>
      </c>
      <c r="J155" s="22"/>
    </row>
    <row r="156" spans="2:11">
      <c r="B156" s="322">
        <v>41821</v>
      </c>
      <c r="C156" s="90"/>
      <c r="D156" s="22">
        <v>457.47593643999994</v>
      </c>
      <c r="E156" s="7">
        <f t="shared" si="4"/>
        <v>0.26196810359876066</v>
      </c>
      <c r="F156" s="72"/>
      <c r="G156" s="22">
        <v>2242.1101291</v>
      </c>
      <c r="H156" s="7">
        <f t="shared" si="5"/>
        <v>0.29882414721390127</v>
      </c>
      <c r="J156" s="22"/>
      <c r="K156" s="86"/>
    </row>
    <row r="157" spans="2:11">
      <c r="B157" s="322">
        <v>41852</v>
      </c>
      <c r="C157" s="90"/>
      <c r="D157" s="22">
        <v>367.64912550999998</v>
      </c>
      <c r="E157" s="7">
        <f t="shared" si="4"/>
        <v>-5.0229005610720301E-2</v>
      </c>
      <c r="F157" s="72"/>
      <c r="G157" s="22">
        <v>2211.09624304</v>
      </c>
      <c r="H157" s="7">
        <f t="shared" si="5"/>
        <v>0.3005273481366455</v>
      </c>
      <c r="J157" s="22"/>
      <c r="K157" s="38"/>
    </row>
    <row r="158" spans="2:11">
      <c r="B158" s="322">
        <v>41883</v>
      </c>
      <c r="C158" s="90"/>
      <c r="D158" s="22">
        <v>366.62959304000003</v>
      </c>
      <c r="E158" s="7">
        <f t="shared" si="4"/>
        <v>-5.2862308679227143E-2</v>
      </c>
      <c r="F158" s="72"/>
      <c r="G158" s="22">
        <v>2180.8652582500004</v>
      </c>
      <c r="H158" s="7">
        <f t="shared" si="5"/>
        <v>0.28463229251593725</v>
      </c>
      <c r="J158" s="22"/>
      <c r="K158" s="36"/>
    </row>
    <row r="159" spans="2:11">
      <c r="B159" s="322">
        <v>41913</v>
      </c>
      <c r="C159" s="90"/>
      <c r="D159" s="22">
        <v>297.72828905</v>
      </c>
      <c r="E159" s="7">
        <f t="shared" si="4"/>
        <v>-0.33975925950709729</v>
      </c>
      <c r="F159" s="72"/>
      <c r="G159" s="22">
        <v>2194.5403851900001</v>
      </c>
      <c r="H159" s="7">
        <f t="shared" si="5"/>
        <v>0.1141759988019333</v>
      </c>
      <c r="J159" s="22"/>
      <c r="K159" s="36"/>
    </row>
    <row r="160" spans="2:11">
      <c r="B160" s="322">
        <v>41944</v>
      </c>
      <c r="C160" s="90"/>
      <c r="D160" s="22">
        <v>246.25350084000002</v>
      </c>
      <c r="E160" s="7">
        <f t="shared" si="4"/>
        <v>-0.51744729011715851</v>
      </c>
      <c r="F160" s="72"/>
      <c r="G160" s="22">
        <v>2159.3243356200005</v>
      </c>
      <c r="H160" s="7">
        <f t="shared" si="5"/>
        <v>8.5243514103826357E-2</v>
      </c>
      <c r="J160" s="22"/>
      <c r="K160" s="36"/>
    </row>
    <row r="161" spans="2:15">
      <c r="B161" s="322">
        <v>41974</v>
      </c>
      <c r="C161" s="90"/>
      <c r="D161" s="22">
        <v>295.81239481</v>
      </c>
      <c r="E161" s="7">
        <f t="shared" si="4"/>
        <v>-0.35917837270475517</v>
      </c>
      <c r="F161" s="72"/>
      <c r="G161" s="22">
        <v>2244.9646941200003</v>
      </c>
      <c r="H161" s="7">
        <f t="shared" si="5"/>
        <v>-2.9951594179514984E-2</v>
      </c>
      <c r="J161" s="22"/>
      <c r="K161" s="36"/>
    </row>
    <row r="162" spans="2:15">
      <c r="B162" s="322">
        <v>42005</v>
      </c>
      <c r="C162" s="90"/>
      <c r="D162" s="22">
        <v>253.03870352999999</v>
      </c>
      <c r="E162" s="7">
        <f t="shared" si="4"/>
        <v>-0.39699584377670516</v>
      </c>
      <c r="F162" s="72"/>
      <c r="G162" s="22">
        <v>2253.7934938399999</v>
      </c>
      <c r="H162" s="7">
        <f t="shared" si="5"/>
        <v>-3.1923692960686201E-2</v>
      </c>
      <c r="J162" s="22"/>
      <c r="K162" s="36"/>
    </row>
    <row r="163" spans="2:15">
      <c r="B163" s="322">
        <v>42036</v>
      </c>
      <c r="C163" s="90"/>
      <c r="D163" s="22">
        <v>223.42025814000002</v>
      </c>
      <c r="E163" s="7">
        <f t="shared" si="4"/>
        <v>-0.49070138984873135</v>
      </c>
      <c r="F163" s="72"/>
      <c r="G163" s="22">
        <v>2208.2483226499994</v>
      </c>
      <c r="H163" s="7">
        <f t="shared" si="5"/>
        <v>-0.1104580279313645</v>
      </c>
      <c r="J163" s="22"/>
      <c r="K163" s="36"/>
    </row>
    <row r="164" spans="2:15">
      <c r="B164" s="322">
        <v>42064</v>
      </c>
      <c r="C164" s="90"/>
      <c r="D164" s="22">
        <v>209.45901701999998</v>
      </c>
      <c r="E164" s="7">
        <f t="shared" si="4"/>
        <v>-0.5442601062207264</v>
      </c>
      <c r="F164" s="72"/>
      <c r="G164" s="22">
        <v>2165.9433202300002</v>
      </c>
      <c r="H164" s="7">
        <f t="shared" si="5"/>
        <v>-0.17208138261521688</v>
      </c>
      <c r="J164" s="22"/>
      <c r="K164" s="36"/>
    </row>
    <row r="165" spans="2:15">
      <c r="B165" s="322">
        <v>42095</v>
      </c>
      <c r="C165" s="90"/>
      <c r="D165" s="22">
        <v>205.69735804000001</v>
      </c>
      <c r="E165" s="7">
        <f t="shared" si="4"/>
        <v>-0.58813999714103093</v>
      </c>
      <c r="F165" s="72"/>
      <c r="G165" s="22">
        <v>2180.3591228399996</v>
      </c>
      <c r="H165" s="7">
        <f t="shared" si="5"/>
        <v>-0.19982736663005407</v>
      </c>
      <c r="J165" s="22"/>
      <c r="K165" s="36"/>
    </row>
    <row r="166" spans="2:15">
      <c r="B166" s="322">
        <v>42125</v>
      </c>
      <c r="C166" s="90"/>
      <c r="D166" s="22">
        <v>228.35768339000001</v>
      </c>
      <c r="E166" s="7">
        <f t="shared" si="4"/>
        <v>-0.5074892288693662</v>
      </c>
      <c r="F166" s="72"/>
      <c r="G166" s="22">
        <v>2122.59701726</v>
      </c>
      <c r="H166" s="7">
        <f t="shared" si="5"/>
        <v>-0.18873879290843099</v>
      </c>
      <c r="I166" s="25"/>
      <c r="J166" s="61"/>
      <c r="K166" s="36"/>
    </row>
    <row r="167" spans="2:15">
      <c r="B167" s="322">
        <v>42156</v>
      </c>
      <c r="C167" s="90"/>
      <c r="D167" s="22">
        <v>281.45913960999997</v>
      </c>
      <c r="E167" s="7">
        <f t="shared" si="4"/>
        <v>-0.34311187816997823</v>
      </c>
      <c r="F167" s="72"/>
      <c r="G167" s="22">
        <v>2118.6468319000001</v>
      </c>
      <c r="H167" s="7">
        <f t="shared" si="5"/>
        <v>-0.15563332535730623</v>
      </c>
      <c r="I167" s="25"/>
      <c r="K167" s="36"/>
    </row>
    <row r="168" spans="2:15">
      <c r="B168" s="322">
        <v>42186</v>
      </c>
      <c r="C168" s="90"/>
      <c r="D168" s="22">
        <v>219.36502834000001</v>
      </c>
      <c r="E168" s="7">
        <f t="shared" si="4"/>
        <v>-0.52048837793073577</v>
      </c>
      <c r="F168" s="72"/>
      <c r="G168" s="22">
        <v>2107.37673077</v>
      </c>
      <c r="H168" s="7">
        <f t="shared" si="5"/>
        <v>-6.0092230341996178E-2</v>
      </c>
      <c r="I168" s="22"/>
      <c r="J168" s="33"/>
      <c r="K168" s="36"/>
    </row>
    <row r="169" spans="2:15">
      <c r="B169" s="322">
        <v>42217</v>
      </c>
      <c r="C169" s="90"/>
      <c r="D169" s="22">
        <v>203.60841517000003</v>
      </c>
      <c r="E169" s="7">
        <f t="shared" si="4"/>
        <v>-0.44618822392802915</v>
      </c>
      <c r="F169" s="72"/>
      <c r="G169" s="22">
        <v>2066.2847195900003</v>
      </c>
      <c r="H169" s="7">
        <f t="shared" si="5"/>
        <v>-6.5493089188601195E-2</v>
      </c>
      <c r="I169" s="22"/>
      <c r="K169" s="36"/>
      <c r="L169" s="25"/>
    </row>
    <row r="170" spans="2:15">
      <c r="B170" s="322">
        <v>42248</v>
      </c>
      <c r="D170" s="22">
        <v>240.79314724</v>
      </c>
      <c r="E170" s="7">
        <f t="shared" si="4"/>
        <v>-0.34322501017060847</v>
      </c>
      <c r="G170" s="22">
        <v>2085.6692435499999</v>
      </c>
      <c r="H170" s="7">
        <f t="shared" si="5"/>
        <v>-4.3650571414205031E-2</v>
      </c>
      <c r="I170" s="22"/>
      <c r="K170" s="36"/>
      <c r="L170" s="25"/>
    </row>
    <row r="171" spans="2:15">
      <c r="B171" s="322">
        <v>42278</v>
      </c>
      <c r="D171" s="92">
        <v>289.75661307000001</v>
      </c>
      <c r="E171" s="7">
        <f t="shared" si="4"/>
        <v>-2.6775003495422722E-2</v>
      </c>
      <c r="G171" s="22">
        <v>2075.2789453099999</v>
      </c>
      <c r="H171" s="7">
        <f t="shared" si="5"/>
        <v>-5.4344609324505355E-2</v>
      </c>
      <c r="I171" s="22"/>
      <c r="K171" s="36"/>
      <c r="L171" s="25"/>
    </row>
    <row r="172" spans="2:15">
      <c r="B172" s="322">
        <v>42309</v>
      </c>
      <c r="D172" s="22">
        <v>264.98004961999999</v>
      </c>
      <c r="E172" s="7">
        <f t="shared" si="4"/>
        <v>7.604581748532091E-2</v>
      </c>
      <c r="G172" s="22">
        <v>2065.3344622400004</v>
      </c>
      <c r="H172" s="7">
        <f t="shared" si="5"/>
        <v>-4.3527445983705393E-2</v>
      </c>
      <c r="I172" s="22"/>
      <c r="K172" s="36"/>
      <c r="L172" s="25"/>
    </row>
    <row r="173" spans="2:15">
      <c r="B173" s="322">
        <v>42339</v>
      </c>
      <c r="D173" s="22">
        <v>206.98268951999998</v>
      </c>
      <c r="E173" s="7">
        <f t="shared" si="4"/>
        <v>-0.30029068033831119</v>
      </c>
      <c r="G173" s="22">
        <v>2067.2057758000001</v>
      </c>
      <c r="H173" s="7">
        <f t="shared" si="5"/>
        <v>-7.918116431210942E-2</v>
      </c>
      <c r="I173" s="22"/>
      <c r="K173" s="36"/>
      <c r="L173" s="25"/>
    </row>
    <row r="174" spans="2:15">
      <c r="B174" s="322">
        <v>42370</v>
      </c>
      <c r="D174" s="22">
        <v>273.31277886000004</v>
      </c>
      <c r="E174" s="7">
        <f t="shared" si="4"/>
        <v>8.0122428099606458E-2</v>
      </c>
      <c r="G174" s="22">
        <v>2070.8804467099999</v>
      </c>
      <c r="H174" s="7">
        <f t="shared" si="5"/>
        <v>-8.1157855690830782E-2</v>
      </c>
      <c r="I174" s="22"/>
      <c r="J174" s="90"/>
      <c r="K174" s="36"/>
      <c r="L174" s="25"/>
    </row>
    <row r="175" spans="2:15">
      <c r="B175" s="322">
        <v>42401</v>
      </c>
      <c r="D175" s="22">
        <v>298.97107095000001</v>
      </c>
      <c r="E175" s="7">
        <f t="shared" si="4"/>
        <v>0.33815560611633622</v>
      </c>
      <c r="G175" s="22">
        <v>2068.7900116599999</v>
      </c>
      <c r="H175" s="7">
        <f t="shared" si="5"/>
        <v>-6.315336439275232E-2</v>
      </c>
      <c r="I175" s="22"/>
      <c r="J175" s="90"/>
      <c r="K175" s="36"/>
      <c r="L175" s="25"/>
      <c r="M175" s="25"/>
      <c r="N175" s="25"/>
      <c r="O175" s="24"/>
    </row>
    <row r="176" spans="2:15">
      <c r="B176" s="322">
        <v>42430</v>
      </c>
      <c r="D176" s="22">
        <v>250.73277058000002</v>
      </c>
      <c r="E176" s="7">
        <f t="shared" si="4"/>
        <v>0.19704930418946387</v>
      </c>
      <c r="G176" s="22">
        <v>2091.1425785199999</v>
      </c>
      <c r="H176" s="7">
        <f t="shared" si="5"/>
        <v>-3.453494881946273E-2</v>
      </c>
      <c r="I176" s="22"/>
      <c r="J176" s="90"/>
      <c r="K176" s="36"/>
      <c r="L176" s="25"/>
      <c r="M176" s="25"/>
    </row>
    <row r="177" spans="2:15">
      <c r="B177" s="322">
        <v>42461</v>
      </c>
      <c r="D177" s="22">
        <v>281.19164802</v>
      </c>
      <c r="E177" s="7">
        <f t="shared" si="4"/>
        <v>0.36701633263232925</v>
      </c>
      <c r="G177" s="22">
        <v>2080.7000092099997</v>
      </c>
      <c r="H177" s="7">
        <f t="shared" si="5"/>
        <v>-4.5707660075827383E-2</v>
      </c>
      <c r="I177" s="106"/>
      <c r="J177" s="90"/>
      <c r="K177" s="36"/>
      <c r="L177" s="25"/>
      <c r="M177" s="25"/>
    </row>
    <row r="178" spans="2:15">
      <c r="B178" s="322">
        <v>42491</v>
      </c>
      <c r="D178" s="22">
        <v>284.51115443999998</v>
      </c>
      <c r="E178" s="7">
        <f t="shared" si="4"/>
        <v>0.24590138687866459</v>
      </c>
      <c r="G178" s="22">
        <v>2050.41504063</v>
      </c>
      <c r="H178" s="7">
        <f t="shared" si="5"/>
        <v>-3.4006444013182313E-2</v>
      </c>
      <c r="I178" s="106"/>
      <c r="J178" s="90"/>
      <c r="K178" s="36"/>
      <c r="L178" s="25"/>
      <c r="M178" s="25"/>
    </row>
    <row r="179" spans="2:15">
      <c r="B179" s="322">
        <v>42522</v>
      </c>
      <c r="D179" s="22">
        <v>386.56247959000001</v>
      </c>
      <c r="E179" s="7">
        <f t="shared" si="4"/>
        <v>0.37342308416644432</v>
      </c>
      <c r="G179" s="22">
        <v>2046.98237094</v>
      </c>
      <c r="H179" s="7">
        <f t="shared" si="5"/>
        <v>-3.3825581442345154E-2</v>
      </c>
      <c r="I179" s="106"/>
      <c r="K179" s="6"/>
      <c r="L179" s="35"/>
      <c r="M179" s="35"/>
    </row>
    <row r="180" spans="2:15">
      <c r="B180" s="322">
        <v>42552</v>
      </c>
      <c r="D180" s="22">
        <v>428.69055827000005</v>
      </c>
      <c r="E180" s="7">
        <f t="shared" si="4"/>
        <v>0.95423382438863746</v>
      </c>
      <c r="G180" s="22">
        <v>2038.9108683499999</v>
      </c>
      <c r="H180" s="7">
        <f t="shared" si="5"/>
        <v>-3.2488667745222632E-2</v>
      </c>
      <c r="I180" s="143"/>
      <c r="K180" s="90"/>
      <c r="L180" s="25"/>
      <c r="M180" s="25"/>
    </row>
    <row r="181" spans="2:15">
      <c r="B181" s="322">
        <v>42583</v>
      </c>
      <c r="D181" s="22">
        <v>442.79624235999995</v>
      </c>
      <c r="E181" s="7">
        <f t="shared" si="4"/>
        <v>1.1747443100045416</v>
      </c>
      <c r="G181" s="22">
        <v>2065.49313484</v>
      </c>
      <c r="H181" s="7">
        <f t="shared" si="5"/>
        <v>-3.8309568013328299E-4</v>
      </c>
      <c r="I181" s="61"/>
      <c r="K181" s="24"/>
      <c r="L181" s="25"/>
    </row>
    <row r="182" spans="2:15">
      <c r="B182" s="322">
        <v>42614</v>
      </c>
      <c r="D182" s="22">
        <v>479.9</v>
      </c>
      <c r="E182" s="7">
        <f t="shared" si="4"/>
        <v>0.99299691665095735</v>
      </c>
      <c r="G182" s="22">
        <v>2133.7091084600002</v>
      </c>
      <c r="H182" s="7">
        <f t="shared" si="5"/>
        <v>2.3033309360324106E-2</v>
      </c>
      <c r="K182" s="46"/>
      <c r="L182" s="35"/>
    </row>
    <row r="183" spans="2:15">
      <c r="B183" s="322">
        <v>42644</v>
      </c>
      <c r="D183" s="22">
        <v>469.6</v>
      </c>
      <c r="E183" s="7">
        <f t="shared" si="4"/>
        <v>0.62067051731638334</v>
      </c>
      <c r="G183" s="22">
        <v>2144.8922791999998</v>
      </c>
      <c r="H183" s="7">
        <f t="shared" si="5"/>
        <v>3.3544085264933576E-2</v>
      </c>
      <c r="K183" s="24"/>
    </row>
    <row r="184" spans="2:15">
      <c r="B184" s="322">
        <v>42675</v>
      </c>
      <c r="D184" s="22">
        <v>484.2</v>
      </c>
      <c r="E184" s="7">
        <f t="shared" si="4"/>
        <v>0.82730737915694719</v>
      </c>
      <c r="G184" s="22">
        <v>2147.9670948200001</v>
      </c>
      <c r="H184" s="7">
        <f t="shared" si="5"/>
        <v>4.0009322504781508E-2</v>
      </c>
      <c r="K184" s="24"/>
      <c r="L184" s="7"/>
      <c r="M184" s="72"/>
      <c r="N184" s="22"/>
      <c r="O184" s="7"/>
    </row>
    <row r="185" spans="2:15">
      <c r="B185" s="322">
        <v>42705</v>
      </c>
      <c r="D185" s="22">
        <v>659.93675680999991</v>
      </c>
      <c r="E185" s="7">
        <f t="shared" si="4"/>
        <v>2.1883669032440158</v>
      </c>
      <c r="G185" s="22">
        <v>2084.9455102900001</v>
      </c>
      <c r="H185" s="7">
        <f t="shared" si="5"/>
        <v>8.5815039304129037E-3</v>
      </c>
      <c r="K185" s="24"/>
    </row>
    <row r="186" spans="2:15">
      <c r="B186" s="322">
        <v>42736</v>
      </c>
      <c r="D186" s="22">
        <v>655.44260789999998</v>
      </c>
      <c r="E186" s="7">
        <f t="shared" si="4"/>
        <v>1.3981410991241638</v>
      </c>
      <c r="G186" s="22">
        <v>2099.4975720800003</v>
      </c>
      <c r="H186" s="7">
        <f t="shared" si="5"/>
        <v>1.3818820596555703E-2</v>
      </c>
      <c r="K186" s="24"/>
    </row>
    <row r="187" spans="2:15">
      <c r="B187" s="322">
        <v>42767</v>
      </c>
      <c r="D187" s="22">
        <v>742.3</v>
      </c>
      <c r="E187" s="7">
        <f t="shared" si="4"/>
        <v>1.4828489179280573</v>
      </c>
      <c r="G187" s="22">
        <v>1954.5</v>
      </c>
      <c r="H187" s="7">
        <f t="shared" si="5"/>
        <v>-5.5244858596495972E-2</v>
      </c>
      <c r="K187" s="46"/>
    </row>
    <row r="188" spans="2:15">
      <c r="B188" s="322">
        <v>42795</v>
      </c>
      <c r="D188" s="22">
        <v>732.9</v>
      </c>
      <c r="E188" s="7">
        <f t="shared" si="4"/>
        <v>1.923032351553573</v>
      </c>
      <c r="G188" s="22">
        <v>2093.1999999999998</v>
      </c>
      <c r="H188" s="7">
        <f t="shared" si="5"/>
        <v>9.8387431882152043E-4</v>
      </c>
      <c r="K188" s="24"/>
    </row>
    <row r="189" spans="2:15">
      <c r="B189" s="322">
        <v>42826</v>
      </c>
      <c r="D189" s="22">
        <v>717.6</v>
      </c>
      <c r="E189" s="7">
        <f t="shared" si="4"/>
        <v>1.5519961387649754</v>
      </c>
      <c r="G189" s="22">
        <v>2146.3000000000002</v>
      </c>
      <c r="H189" s="7">
        <f t="shared" si="5"/>
        <v>3.1527846637972257E-2</v>
      </c>
      <c r="K189" s="24"/>
    </row>
    <row r="190" spans="2:15">
      <c r="B190" s="322">
        <v>42856</v>
      </c>
      <c r="D190" s="22">
        <v>555.54988294000009</v>
      </c>
      <c r="E190" s="7">
        <f t="shared" si="4"/>
        <v>0.95264710810190367</v>
      </c>
      <c r="G190" s="22">
        <v>2244.6</v>
      </c>
      <c r="H190" s="7">
        <f t="shared" si="5"/>
        <v>9.4705196519791146E-2</v>
      </c>
      <c r="K190" s="50"/>
    </row>
    <row r="191" spans="2:15">
      <c r="B191" s="322">
        <v>42887</v>
      </c>
      <c r="D191" s="22">
        <v>628.10109561000002</v>
      </c>
      <c r="E191" s="7">
        <f t="shared" si="4"/>
        <v>0.62483719650231762</v>
      </c>
      <c r="G191" s="22">
        <v>2251.59692584</v>
      </c>
      <c r="H191" s="7">
        <f t="shared" si="5"/>
        <v>9.9959119240503602E-2</v>
      </c>
      <c r="K191" s="46"/>
    </row>
    <row r="192" spans="2:15">
      <c r="B192" s="322">
        <v>42917</v>
      </c>
      <c r="D192" s="22">
        <v>614.5</v>
      </c>
      <c r="E192" s="7">
        <f t="shared" si="4"/>
        <v>0.43343488244724182</v>
      </c>
      <c r="G192" s="22">
        <v>2280.4032575000001</v>
      </c>
      <c r="H192" s="7">
        <f t="shared" si="5"/>
        <v>0.11844185682595798</v>
      </c>
      <c r="J192" s="24"/>
      <c r="K192" s="137"/>
    </row>
    <row r="193" spans="2:11">
      <c r="B193" s="322">
        <v>42948</v>
      </c>
      <c r="D193" s="22">
        <v>644.9</v>
      </c>
      <c r="E193" s="7">
        <f t="shared" si="4"/>
        <v>0.4564260901647097</v>
      </c>
      <c r="G193" s="22">
        <v>2281.9294151700001</v>
      </c>
      <c r="H193" s="7">
        <f t="shared" si="5"/>
        <v>0.10478673430534835</v>
      </c>
      <c r="J193" s="24"/>
      <c r="K193" s="137"/>
    </row>
    <row r="194" spans="2:11">
      <c r="B194" s="322">
        <v>42979</v>
      </c>
      <c r="D194" s="52">
        <v>604.71510645000001</v>
      </c>
      <c r="E194" s="7">
        <f t="shared" si="4"/>
        <v>0.26008565628255886</v>
      </c>
      <c r="G194" s="22">
        <v>2328.5006440799998</v>
      </c>
      <c r="H194" s="7">
        <f t="shared" si="5"/>
        <v>9.1292451650351714E-2</v>
      </c>
      <c r="J194" s="46"/>
      <c r="K194" s="137"/>
    </row>
    <row r="195" spans="2:11">
      <c r="B195" s="322">
        <v>43009</v>
      </c>
      <c r="D195" s="52">
        <v>557.04113525000002</v>
      </c>
      <c r="E195" s="7">
        <v>0.18614989663117165</v>
      </c>
      <c r="G195" s="22">
        <v>2721.5645958</v>
      </c>
      <c r="H195" s="7">
        <v>0.26885840477503464</v>
      </c>
      <c r="J195" s="46"/>
      <c r="K195" s="137"/>
    </row>
    <row r="196" spans="2:11">
      <c r="B196" s="322">
        <v>43040</v>
      </c>
      <c r="D196" s="52">
        <v>587.1571605800001</v>
      </c>
      <c r="E196" s="7">
        <v>0.2125721740368347</v>
      </c>
      <c r="G196" s="22">
        <v>2689.6758701199997</v>
      </c>
      <c r="H196" s="7">
        <v>0.25219603065911711</v>
      </c>
      <c r="J196" s="24"/>
      <c r="K196" s="137"/>
    </row>
    <row r="197" spans="2:11">
      <c r="B197" s="322">
        <v>43070</v>
      </c>
      <c r="D197" s="52">
        <v>551.90651455</v>
      </c>
      <c r="E197" s="7">
        <v>-0.16369787126602275</v>
      </c>
      <c r="G197" s="22">
        <v>2307.3496764299998</v>
      </c>
      <c r="H197" s="7">
        <v>0.10667145258346111</v>
      </c>
      <c r="J197" s="24"/>
      <c r="K197" s="137"/>
    </row>
    <row r="198" spans="2:11">
      <c r="B198" s="322">
        <v>43101</v>
      </c>
      <c r="D198" s="52">
        <v>555.80210013999999</v>
      </c>
      <c r="E198" s="7">
        <v>-0.15202018690735164</v>
      </c>
      <c r="G198" s="22">
        <v>2307.6153438200004</v>
      </c>
      <c r="H198" s="7">
        <v>9.912639764815645E-2</v>
      </c>
      <c r="J198" s="24"/>
      <c r="K198" s="137"/>
    </row>
    <row r="199" spans="2:11">
      <c r="B199" s="322">
        <v>43132</v>
      </c>
      <c r="D199" s="52">
        <v>609.81087271000001</v>
      </c>
      <c r="E199" s="7">
        <v>-0.17852958189957824</v>
      </c>
      <c r="G199" s="22">
        <v>2217.8325829800001</v>
      </c>
      <c r="H199" s="7">
        <v>0.13473436277797157</v>
      </c>
      <c r="J199" s="24"/>
      <c r="K199" s="137"/>
    </row>
    <row r="200" spans="2:11">
      <c r="B200" s="322">
        <v>43160</v>
      </c>
      <c r="D200" s="52">
        <v>820.60249872000009</v>
      </c>
      <c r="E200" s="7">
        <v>0.11968395145472766</v>
      </c>
      <c r="G200" s="22">
        <v>1965.70972545</v>
      </c>
      <c r="H200" s="7">
        <v>-6.090864458803158E-2</v>
      </c>
      <c r="J200" s="24"/>
      <c r="K200" s="137"/>
    </row>
    <row r="201" spans="2:11">
      <c r="B201" s="322">
        <v>43191</v>
      </c>
      <c r="D201" s="52">
        <v>851.89462020000008</v>
      </c>
      <c r="E201" s="7">
        <v>0.18719038342814831</v>
      </c>
      <c r="G201" s="22">
        <v>1899.0911685000001</v>
      </c>
      <c r="H201" s="7">
        <v>-0.11519482509349965</v>
      </c>
      <c r="J201" s="24"/>
      <c r="K201" s="137"/>
    </row>
    <row r="202" spans="2:11">
      <c r="B202" s="322">
        <v>43221</v>
      </c>
      <c r="D202" s="52">
        <v>835.62167504999991</v>
      </c>
      <c r="E202" s="7">
        <v>0.50413437336687905</v>
      </c>
      <c r="G202" s="22">
        <v>1912.7992245200001</v>
      </c>
      <c r="H202" s="7">
        <v>-0.14781152276378917</v>
      </c>
      <c r="J202" s="24"/>
      <c r="K202" s="137"/>
    </row>
    <row r="203" spans="2:11">
      <c r="B203" s="322">
        <v>43252</v>
      </c>
      <c r="D203" s="52">
        <v>691.81142800999999</v>
      </c>
      <c r="E203" s="7">
        <v>0.10143324513409047</v>
      </c>
      <c r="G203" s="22">
        <v>2000.70793321</v>
      </c>
      <c r="H203" s="7">
        <v>-0.11142713411566829</v>
      </c>
      <c r="J203" s="24"/>
      <c r="K203" s="137"/>
    </row>
    <row r="204" spans="2:11">
      <c r="B204" s="322">
        <v>43282</v>
      </c>
      <c r="D204" s="52">
        <v>638.09859616999995</v>
      </c>
      <c r="E204" s="7">
        <v>3.8463792233249583E-2</v>
      </c>
      <c r="G204" s="22">
        <v>1985.1941507899999</v>
      </c>
      <c r="H204" s="7">
        <v>-0.12945478206062422</v>
      </c>
      <c r="J204" s="24"/>
      <c r="K204" s="137"/>
    </row>
    <row r="205" spans="2:11">
      <c r="B205" s="322">
        <v>43313</v>
      </c>
      <c r="D205" s="52">
        <v>617</v>
      </c>
      <c r="E205" s="7">
        <v>-4.2999999999999997E-2</v>
      </c>
      <c r="G205" s="22">
        <v>1983.6</v>
      </c>
      <c r="H205" s="7">
        <v>-0.13100000000000001</v>
      </c>
      <c r="J205" s="24"/>
      <c r="K205" s="137"/>
    </row>
    <row r="206" spans="2:11">
      <c r="B206" s="322">
        <v>43344</v>
      </c>
      <c r="D206" s="52">
        <v>650.6</v>
      </c>
      <c r="E206" s="7">
        <v>7.5999999999999998E-2</v>
      </c>
      <c r="G206" s="22">
        <v>1830.1</v>
      </c>
      <c r="H206" s="7">
        <v>-0.214</v>
      </c>
      <c r="J206" s="24"/>
      <c r="K206" s="137"/>
    </row>
    <row r="207" spans="2:11">
      <c r="B207" s="322">
        <v>43374</v>
      </c>
      <c r="D207" s="52">
        <v>520.1</v>
      </c>
      <c r="E207" s="7">
        <v>-6.6000000000000003E-2</v>
      </c>
      <c r="G207" s="22">
        <v>1901.6</v>
      </c>
      <c r="H207" s="7">
        <v>-0.30099999999999999</v>
      </c>
      <c r="J207" s="24"/>
      <c r="K207" s="137"/>
    </row>
    <row r="208" spans="2:11">
      <c r="B208" s="322">
        <v>43405</v>
      </c>
      <c r="D208" s="52">
        <v>512</v>
      </c>
      <c r="E208" s="7">
        <v>-0.128</v>
      </c>
      <c r="G208" s="22">
        <v>1867.3</v>
      </c>
      <c r="H208" s="7">
        <v>-0.30599999999999999</v>
      </c>
      <c r="J208" s="24"/>
      <c r="K208" s="137"/>
    </row>
    <row r="209" spans="2:11">
      <c r="B209" s="322">
        <v>43435</v>
      </c>
      <c r="D209" s="52">
        <v>530.70000000000005</v>
      </c>
      <c r="E209" s="7">
        <v>-3.7999999999999999E-2</v>
      </c>
      <c r="G209" s="22">
        <v>1511.6</v>
      </c>
      <c r="H209" s="7">
        <v>-0.34499999999999997</v>
      </c>
      <c r="J209" s="24"/>
      <c r="K209" s="137"/>
    </row>
    <row r="210" spans="2:11">
      <c r="B210" s="322">
        <v>43466</v>
      </c>
      <c r="D210" s="52">
        <v>533.1</v>
      </c>
      <c r="E210" s="7">
        <v>-4.1000000000000002E-2</v>
      </c>
      <c r="G210" s="22">
        <v>1708.9</v>
      </c>
      <c r="H210" s="7">
        <v>-0.25900000000000001</v>
      </c>
      <c r="J210" s="24"/>
      <c r="K210" s="137"/>
    </row>
    <row r="211" spans="2:11">
      <c r="B211" s="322">
        <v>43497</v>
      </c>
      <c r="D211" s="52">
        <v>515</v>
      </c>
      <c r="E211" s="7">
        <v>-0.156</v>
      </c>
      <c r="G211" s="22">
        <v>1735.5</v>
      </c>
      <c r="H211" s="7">
        <v>-0.217</v>
      </c>
      <c r="J211" s="24"/>
      <c r="K211" s="137"/>
    </row>
    <row r="212" spans="2:11">
      <c r="B212" s="322">
        <v>43525</v>
      </c>
      <c r="D212" s="52">
        <v>450.4</v>
      </c>
      <c r="E212" s="7">
        <v>-0.45100000000000001</v>
      </c>
      <c r="G212" s="22">
        <v>1814.6</v>
      </c>
      <c r="H212" s="7">
        <v>-7.6999999999999999E-2</v>
      </c>
      <c r="J212" s="24"/>
      <c r="K212" s="137"/>
    </row>
    <row r="213" spans="2:11">
      <c r="B213" s="322">
        <v>43556</v>
      </c>
      <c r="D213" s="52">
        <v>514.6</v>
      </c>
      <c r="E213" s="7">
        <v>-0.39600000000000002</v>
      </c>
      <c r="G213" s="22">
        <v>1763.8</v>
      </c>
      <c r="H213" s="7">
        <v>-7.0999999999999994E-2</v>
      </c>
      <c r="J213" s="24"/>
      <c r="K213" s="137"/>
    </row>
    <row r="214" spans="2:11">
      <c r="B214" s="322">
        <v>43586</v>
      </c>
      <c r="D214" s="52">
        <v>527.4</v>
      </c>
      <c r="E214" s="7">
        <v>-0.36899999999999999</v>
      </c>
      <c r="G214" s="22">
        <v>1746.7</v>
      </c>
      <c r="H214" s="7">
        <v>-8.6999999999999994E-2</v>
      </c>
      <c r="J214" s="24"/>
      <c r="K214" s="137"/>
    </row>
    <row r="215" spans="2:11">
      <c r="B215" s="322">
        <v>43617</v>
      </c>
      <c r="D215" s="52">
        <v>552</v>
      </c>
      <c r="E215" s="7">
        <v>-0.20200000000000001</v>
      </c>
      <c r="G215" s="22">
        <v>1746.2</v>
      </c>
      <c r="H215" s="7">
        <v>-0.127</v>
      </c>
      <c r="J215" s="24"/>
      <c r="K215" s="137"/>
    </row>
    <row r="216" spans="2:11">
      <c r="B216" s="322">
        <v>43647</v>
      </c>
      <c r="D216" s="52">
        <v>578</v>
      </c>
      <c r="E216" s="7">
        <v>-9.4E-2</v>
      </c>
      <c r="G216" s="22">
        <v>1762.8</v>
      </c>
      <c r="H216" s="7">
        <v>-0.112</v>
      </c>
      <c r="J216" s="24"/>
      <c r="K216" s="137"/>
    </row>
    <row r="217" spans="2:11">
      <c r="B217" s="322">
        <v>43678</v>
      </c>
      <c r="D217" s="52">
        <v>625</v>
      </c>
      <c r="E217" s="7">
        <v>1.2999999999999999E-2</v>
      </c>
      <c r="G217" s="22">
        <v>1798.8</v>
      </c>
      <c r="H217" s="7">
        <v>-9.2999999999999999E-2</v>
      </c>
      <c r="J217" s="46"/>
      <c r="K217" s="137"/>
    </row>
    <row r="218" spans="2:11">
      <c r="B218" s="322">
        <v>43709</v>
      </c>
      <c r="D218" s="52">
        <v>705.4</v>
      </c>
      <c r="E218" s="7">
        <v>8.4000000000000005E-2</v>
      </c>
      <c r="G218" s="22">
        <v>1617.7</v>
      </c>
      <c r="H218" s="7">
        <v>-0.11600000000000001</v>
      </c>
      <c r="J218" s="46"/>
      <c r="K218" s="137"/>
    </row>
    <row r="219" spans="2:11">
      <c r="B219" s="322">
        <v>43739</v>
      </c>
      <c r="D219" s="52">
        <v>666</v>
      </c>
      <c r="E219" s="7">
        <v>0.28100000000000003</v>
      </c>
      <c r="G219" s="22">
        <v>1421.2</v>
      </c>
      <c r="H219" s="7">
        <v>-0.253</v>
      </c>
      <c r="J219" s="46"/>
      <c r="K219" s="137"/>
    </row>
    <row r="220" spans="2:11">
      <c r="B220" s="322">
        <v>43770</v>
      </c>
      <c r="D220" s="52">
        <v>651.6</v>
      </c>
      <c r="E220" s="7">
        <v>0.27300000000000002</v>
      </c>
      <c r="G220" s="22">
        <v>1424.2</v>
      </c>
      <c r="H220" s="7">
        <v>-0.23699999999999999</v>
      </c>
      <c r="J220" s="46"/>
      <c r="K220" s="137"/>
    </row>
    <row r="221" spans="2:11">
      <c r="B221" s="322">
        <v>43800</v>
      </c>
      <c r="D221" s="52">
        <v>413.2</v>
      </c>
      <c r="E221" s="7">
        <v>-0.222</v>
      </c>
      <c r="G221" s="22">
        <v>1545</v>
      </c>
      <c r="H221" s="7">
        <v>2.1999999999999999E-2</v>
      </c>
      <c r="J221" s="46"/>
      <c r="K221" s="137"/>
    </row>
    <row r="222" spans="2:11">
      <c r="B222" s="322">
        <v>43831</v>
      </c>
      <c r="D222" s="52">
        <v>442.71033038999997</v>
      </c>
      <c r="E222" s="7">
        <v>-0.16948116254705559</v>
      </c>
      <c r="G222" s="22">
        <v>1515.5340347899999</v>
      </c>
      <c r="H222" s="7">
        <v>-0.11313505458280193</v>
      </c>
      <c r="J222" s="24"/>
      <c r="K222" s="137"/>
    </row>
    <row r="223" spans="2:11">
      <c r="B223" s="322">
        <v>43862</v>
      </c>
      <c r="D223" s="52">
        <v>414.29571141000002</v>
      </c>
      <c r="E223" s="7">
        <v>-0.19547903400805777</v>
      </c>
      <c r="G223" s="22">
        <v>1556.3678791500001</v>
      </c>
      <c r="H223" s="7">
        <v>-0.10319413307188263</v>
      </c>
      <c r="J223" s="24"/>
      <c r="K223" s="137"/>
    </row>
    <row r="224" spans="2:11">
      <c r="B224" s="322">
        <v>43891</v>
      </c>
      <c r="D224" s="52">
        <v>594.463571</v>
      </c>
      <c r="E224" s="7">
        <v>0.31997988445518843</v>
      </c>
      <c r="G224" s="22">
        <v>1309.492786</v>
      </c>
      <c r="H224" s="7">
        <v>-0.27836272759795477</v>
      </c>
      <c r="J224" s="24"/>
      <c r="K224" s="137"/>
    </row>
    <row r="225" spans="2:11">
      <c r="B225" s="322">
        <v>43922</v>
      </c>
      <c r="D225" s="52">
        <v>501.52017999999998</v>
      </c>
      <c r="E225" s="7">
        <v>-2.5338177882636148E-2</v>
      </c>
      <c r="G225" s="22">
        <v>1295.3851649999999</v>
      </c>
      <c r="H225" s="7">
        <v>-0.26555910196008958</v>
      </c>
      <c r="J225" s="24"/>
      <c r="K225" s="137"/>
    </row>
    <row r="226" spans="2:11">
      <c r="B226" s="322">
        <v>43952</v>
      </c>
      <c r="D226" s="52">
        <v>504.20336300000002</v>
      </c>
      <c r="E226" s="7">
        <v>-4.4060089446868345E-2</v>
      </c>
      <c r="G226" s="22">
        <v>1244.98161</v>
      </c>
      <c r="H226" s="7">
        <v>-0.28722429214171952</v>
      </c>
      <c r="J226" s="24"/>
      <c r="K226" s="137"/>
    </row>
    <row r="227" spans="2:11">
      <c r="B227" s="322">
        <v>43983</v>
      </c>
      <c r="D227" s="52">
        <v>514.49605799999995</v>
      </c>
      <c r="E227" s="7">
        <v>-6.7919357531497471E-2</v>
      </c>
      <c r="G227" s="22">
        <v>1172.1642549999999</v>
      </c>
      <c r="H227" s="7">
        <v>-0.32872425064353239</v>
      </c>
      <c r="J227" s="24"/>
      <c r="K227" s="137"/>
    </row>
    <row r="228" spans="2:11">
      <c r="B228" s="322">
        <v>44013</v>
      </c>
      <c r="D228" s="52">
        <v>659.44153300000005</v>
      </c>
      <c r="E228" s="7">
        <v>0.14083532050351932</v>
      </c>
      <c r="G228" s="22">
        <v>1098.3161950000001</v>
      </c>
      <c r="H228" s="7">
        <v>-0.37693814764747202</v>
      </c>
      <c r="J228" s="24"/>
      <c r="K228" s="137"/>
    </row>
    <row r="229" spans="2:11">
      <c r="B229" s="322">
        <v>44044</v>
      </c>
      <c r="D229" s="52">
        <v>645.579702</v>
      </c>
      <c r="E229" s="7">
        <v>3.2926383873935094E-2</v>
      </c>
      <c r="G229" s="22">
        <v>1157.3811840000001</v>
      </c>
      <c r="H229" s="7">
        <v>-0.35659739434372195</v>
      </c>
      <c r="J229" s="46"/>
      <c r="K229" s="137"/>
    </row>
    <row r="230" spans="2:11">
      <c r="B230" s="322">
        <v>44075</v>
      </c>
      <c r="D230" s="52">
        <v>674.50456299999996</v>
      </c>
      <c r="E230" s="7">
        <v>-4.3749850212118413E-2</v>
      </c>
      <c r="G230" s="22">
        <v>1326.0500199999999</v>
      </c>
      <c r="H230" s="7">
        <v>-0.18029290432715794</v>
      </c>
      <c r="J230" s="46"/>
      <c r="K230" s="137"/>
    </row>
    <row r="231" spans="2:11">
      <c r="B231" s="322">
        <v>44105</v>
      </c>
      <c r="D231" s="52">
        <v>750.40258500000004</v>
      </c>
      <c r="E231" s="7">
        <v>0.12676478027846194</v>
      </c>
      <c r="G231" s="22">
        <v>1308.386262</v>
      </c>
      <c r="H231" s="7">
        <v>-7.9394045584046835E-2</v>
      </c>
      <c r="J231" s="46"/>
      <c r="K231" s="137"/>
    </row>
    <row r="232" spans="2:11">
      <c r="B232" s="322">
        <v>44136</v>
      </c>
      <c r="D232" s="52">
        <v>834.554394</v>
      </c>
      <c r="E232" s="7">
        <v>0.28076943220288664</v>
      </c>
      <c r="G232" s="22">
        <v>1214.870484</v>
      </c>
      <c r="H232" s="7">
        <v>-0.14699968115231932</v>
      </c>
      <c r="J232" s="46"/>
      <c r="K232" s="137"/>
    </row>
    <row r="233" spans="2:11">
      <c r="B233" s="322">
        <v>44166</v>
      </c>
      <c r="D233" s="52">
        <v>798.03245200000003</v>
      </c>
      <c r="E233" s="7">
        <v>0.93146037215137278</v>
      </c>
      <c r="G233" s="22">
        <v>1323.030904</v>
      </c>
      <c r="H233" s="7">
        <v>-0.1436794720648007</v>
      </c>
      <c r="J233" s="46"/>
      <c r="K233" s="137"/>
    </row>
    <row r="234" spans="2:11">
      <c r="B234" s="322">
        <v>44197</v>
      </c>
      <c r="D234" s="52">
        <v>841.25082899999995</v>
      </c>
      <c r="E234" s="7">
        <v>0.90022859475384465</v>
      </c>
      <c r="G234" s="22">
        <v>1318.975252</v>
      </c>
      <c r="H234" s="7">
        <v>-0.12969605319172928</v>
      </c>
      <c r="J234" s="46"/>
      <c r="K234" s="137"/>
    </row>
    <row r="235" spans="2:11">
      <c r="B235" s="322">
        <v>44228</v>
      </c>
      <c r="D235" s="52">
        <v>822.05816300000004</v>
      </c>
      <c r="E235" s="7">
        <v>0.9842304430384643</v>
      </c>
      <c r="G235" s="22">
        <v>1340.5606009999999</v>
      </c>
      <c r="H235" s="7">
        <v>-0.13866084043565707</v>
      </c>
      <c r="J235" s="24"/>
      <c r="K235" s="137"/>
    </row>
    <row r="236" spans="2:11">
      <c r="B236" s="322">
        <v>44256</v>
      </c>
      <c r="D236" s="52">
        <v>844.16565700000001</v>
      </c>
      <c r="E236" s="7">
        <v>0.42004606872706085</v>
      </c>
      <c r="G236" s="22">
        <v>1335.0548060000001</v>
      </c>
      <c r="H236" s="7">
        <v>1.9520550455327301E-2</v>
      </c>
      <c r="J236" s="24"/>
      <c r="K236" s="137"/>
    </row>
    <row r="237" spans="2:11">
      <c r="B237" s="322">
        <v>44287</v>
      </c>
      <c r="D237" s="52">
        <v>869.41852800000004</v>
      </c>
      <c r="E237" s="7">
        <v>0.73356639009022517</v>
      </c>
      <c r="G237" s="22">
        <v>1232.8427799999999</v>
      </c>
      <c r="H237" s="7">
        <v>-4.8280918054206645E-2</v>
      </c>
      <c r="J237" s="24"/>
      <c r="K237" s="137"/>
    </row>
    <row r="238" spans="2:11">
      <c r="B238" s="322">
        <v>44317</v>
      </c>
      <c r="D238" s="52">
        <v>848.69996900000001</v>
      </c>
      <c r="E238" s="7">
        <v>0.6832493221589242</v>
      </c>
      <c r="G238" s="22">
        <v>1323.4437129999999</v>
      </c>
      <c r="H238" s="7">
        <v>6.3022700391534237E-2</v>
      </c>
      <c r="J238" s="24"/>
      <c r="K238" s="137"/>
    </row>
    <row r="239" spans="2:11">
      <c r="B239" s="322">
        <v>44348</v>
      </c>
      <c r="D239" s="52">
        <v>937.61967300000003</v>
      </c>
      <c r="E239" s="7">
        <v>0.82240399789418794</v>
      </c>
      <c r="G239" s="22">
        <v>1340.15426</v>
      </c>
      <c r="H239" s="7">
        <v>0.14331609608757434</v>
      </c>
      <c r="J239" s="24"/>
      <c r="K239" s="137"/>
    </row>
    <row r="240" spans="2:11">
      <c r="B240" s="322">
        <v>44378</v>
      </c>
      <c r="D240" s="52">
        <v>925.31162400000005</v>
      </c>
      <c r="E240" s="7">
        <v>0.40317462230575041</v>
      </c>
      <c r="G240" s="22">
        <v>1574.3041470000001</v>
      </c>
      <c r="H240" s="7">
        <v>0.43337970810855619</v>
      </c>
      <c r="J240" s="24"/>
      <c r="K240" s="137"/>
    </row>
    <row r="241" spans="2:11">
      <c r="B241" s="322">
        <v>44409</v>
      </c>
      <c r="D241" s="52">
        <v>854.00210300000003</v>
      </c>
      <c r="E241" s="7">
        <v>0.3228453440439798</v>
      </c>
      <c r="G241" s="22">
        <v>1670.4761000000001</v>
      </c>
      <c r="H241" s="7">
        <v>0.44332405182768198</v>
      </c>
      <c r="J241" s="24"/>
      <c r="K241" s="137"/>
    </row>
    <row r="242" spans="2:11">
      <c r="B242" s="322">
        <v>44440</v>
      </c>
      <c r="D242" s="52">
        <v>883.92220299999997</v>
      </c>
      <c r="E242" s="7">
        <v>0.31047623913553868</v>
      </c>
      <c r="G242" s="22">
        <v>1641.2042349999999</v>
      </c>
      <c r="H242" s="7">
        <v>0.23766389672087929</v>
      </c>
      <c r="J242" s="24"/>
      <c r="K242" s="137"/>
    </row>
    <row r="243" spans="2:11">
      <c r="B243" s="322">
        <v>44470</v>
      </c>
      <c r="D243" s="52">
        <v>931.28940299999999</v>
      </c>
      <c r="E243" s="7">
        <v>0.24105303155372249</v>
      </c>
      <c r="G243" s="22">
        <v>1472.392384</v>
      </c>
      <c r="H243" s="7">
        <v>0.12534992667173084</v>
      </c>
      <c r="J243" s="24"/>
      <c r="K243" s="137"/>
    </row>
    <row r="244" spans="2:11">
      <c r="B244" s="322">
        <v>44501</v>
      </c>
      <c r="D244" s="52">
        <v>957.68780100000004</v>
      </c>
      <c r="E244" s="7">
        <v>0.14754389634188425</v>
      </c>
      <c r="G244" s="22">
        <v>1387.823738</v>
      </c>
      <c r="H244" s="7">
        <v>0.14236353280272795</v>
      </c>
      <c r="J244" s="24"/>
      <c r="K244" s="137"/>
    </row>
    <row r="245" spans="2:11">
      <c r="B245" s="322">
        <v>44531</v>
      </c>
      <c r="D245" s="52">
        <v>1102.8362247299999</v>
      </c>
      <c r="E245" s="7">
        <v>0.38194408255718404</v>
      </c>
      <c r="G245" s="22">
        <v>1426.0655889300001</v>
      </c>
      <c r="H245" s="7">
        <v>7.7877761296798909E-2</v>
      </c>
      <c r="J245" s="24"/>
      <c r="K245" s="137"/>
    </row>
    <row r="246" spans="2:11">
      <c r="B246" s="322">
        <v>44562</v>
      </c>
      <c r="D246" s="52">
        <v>1146.593286</v>
      </c>
      <c r="E246" s="7">
        <v>0.36296244410595402</v>
      </c>
      <c r="G246" s="22">
        <v>1254.233477</v>
      </c>
      <c r="H246" s="7">
        <v>-4.9084905044147087E-2</v>
      </c>
      <c r="J246" s="24"/>
      <c r="K246" s="137"/>
    </row>
    <row r="247" spans="2:11">
      <c r="B247" s="322">
        <v>44593</v>
      </c>
      <c r="D247" s="52">
        <v>1197.94056</v>
      </c>
      <c r="E247" s="7">
        <v>0.45724550149622445</v>
      </c>
      <c r="G247" s="22">
        <v>1250.84545</v>
      </c>
      <c r="H247" s="7">
        <v>-6.6923607133520413E-2</v>
      </c>
      <c r="J247" s="24"/>
      <c r="K247" s="137"/>
    </row>
    <row r="248" spans="2:11">
      <c r="B248" s="322">
        <v>44621</v>
      </c>
      <c r="D248" s="52">
        <v>1246.5961129899999</v>
      </c>
      <c r="E248" s="7">
        <v>0.47671976780026726</v>
      </c>
      <c r="G248" s="22">
        <v>1301.6192547600001</v>
      </c>
      <c r="H248" s="7">
        <v>-2.5044328584664877E-2</v>
      </c>
      <c r="J248" s="24"/>
      <c r="K248" s="137"/>
    </row>
    <row r="249" spans="2:11">
      <c r="B249" s="322">
        <v>44652</v>
      </c>
      <c r="D249" s="52">
        <v>1131.9203806500002</v>
      </c>
      <c r="E249" s="7">
        <v>0.30192806363795377</v>
      </c>
      <c r="G249" s="22">
        <v>1365.4469093499999</v>
      </c>
      <c r="H249" s="7">
        <v>0.10755964304710441</v>
      </c>
      <c r="J249" s="24"/>
      <c r="K249" s="137"/>
    </row>
    <row r="250" spans="2:11">
      <c r="B250" s="322">
        <v>44682</v>
      </c>
      <c r="D250" s="52">
        <v>1039.8938827100001</v>
      </c>
      <c r="E250" s="7">
        <v>0.22527856803774671</v>
      </c>
      <c r="G250" s="22">
        <v>1402.5644105399999</v>
      </c>
      <c r="H250" s="7">
        <v>5.9783953607402074E-2</v>
      </c>
      <c r="J250" s="24"/>
      <c r="K250" s="137"/>
    </row>
    <row r="251" spans="2:11">
      <c r="B251" s="322">
        <v>44713</v>
      </c>
      <c r="D251" s="52">
        <v>1001.90686758</v>
      </c>
      <c r="E251" s="7">
        <v>6.8564255242541172E-2</v>
      </c>
      <c r="G251" s="22">
        <v>1398.7957090500001</v>
      </c>
      <c r="H251" s="7">
        <v>4.3757238103321106E-2</v>
      </c>
      <c r="J251" s="24"/>
      <c r="K251" s="137"/>
    </row>
    <row r="252" spans="2:11">
      <c r="B252" s="322">
        <v>44743</v>
      </c>
      <c r="D252" s="52">
        <v>944.39655892999986</v>
      </c>
      <c r="E252" s="7">
        <v>2.0625413574183904E-2</v>
      </c>
      <c r="G252" s="22">
        <v>1453.6997600499999</v>
      </c>
      <c r="H252" s="7">
        <v>-7.6608060253048449E-2</v>
      </c>
      <c r="J252" s="24"/>
      <c r="K252" s="137"/>
    </row>
    <row r="253" spans="2:11">
      <c r="B253" s="322">
        <v>44774</v>
      </c>
      <c r="D253" s="52">
        <v>927.48358614000006</v>
      </c>
      <c r="E253" s="7">
        <v>8.6043679379557814E-2</v>
      </c>
      <c r="G253" s="22">
        <v>1487.4173720899998</v>
      </c>
      <c r="H253" s="7">
        <v>-0.10958476323606192</v>
      </c>
      <c r="J253" s="24"/>
      <c r="K253" s="137"/>
    </row>
    <row r="254" spans="2:11">
      <c r="B254" s="322">
        <v>44805</v>
      </c>
      <c r="D254" s="52">
        <v>930.11086818000001</v>
      </c>
      <c r="E254" s="7">
        <v>5.2254219911251676E-2</v>
      </c>
      <c r="G254" s="22">
        <v>1440.45853949</v>
      </c>
      <c r="H254" s="7">
        <v>-0.1223160964546256</v>
      </c>
      <c r="J254" s="24"/>
      <c r="K254" s="137"/>
    </row>
    <row r="255" spans="2:11">
      <c r="B255" s="322">
        <v>44835</v>
      </c>
      <c r="D255" s="22">
        <v>898.18783059999987</v>
      </c>
      <c r="E255" s="54">
        <v>-3.5543808716569369E-2</v>
      </c>
      <c r="F255" s="107"/>
      <c r="G255" s="22">
        <v>1433.2170195399999</v>
      </c>
      <c r="H255" s="107">
        <v>-2.6606606286276535E-2</v>
      </c>
      <c r="J255" s="24"/>
      <c r="K255" s="137"/>
    </row>
    <row r="256" spans="2:11" ht="14.25" customHeight="1">
      <c r="B256" s="322">
        <v>44866</v>
      </c>
      <c r="D256" s="22">
        <v>920.16554208000002</v>
      </c>
      <c r="E256" s="54">
        <v>-3.9180053124640346E-2</v>
      </c>
      <c r="F256" s="107"/>
      <c r="G256" s="22">
        <v>1439.38341163</v>
      </c>
      <c r="H256" s="107">
        <v>3.715145678679832E-2</v>
      </c>
      <c r="J256" s="24"/>
      <c r="K256" s="137"/>
    </row>
    <row r="257" spans="2:11" ht="14.25" customHeight="1">
      <c r="B257" s="322">
        <v>44896</v>
      </c>
      <c r="D257" s="22">
        <v>896.0092490699999</v>
      </c>
      <c r="E257" s="54">
        <v>-0.18754097029287931</v>
      </c>
      <c r="F257" s="107"/>
      <c r="G257" s="22">
        <v>1429.5183649200001</v>
      </c>
      <c r="H257" s="107">
        <v>2.3593116922164814E-3</v>
      </c>
      <c r="J257" s="24"/>
      <c r="K257" s="137"/>
    </row>
    <row r="258" spans="2:11" ht="14.25" customHeight="1">
      <c r="B258" s="322">
        <v>44927</v>
      </c>
      <c r="D258" s="22">
        <v>842.37363464999999</v>
      </c>
      <c r="E258" s="54">
        <v>-0.2653248148794759</v>
      </c>
      <c r="F258" s="107"/>
      <c r="G258" s="22">
        <v>1425.71654306</v>
      </c>
      <c r="H258" s="107">
        <v>0.1367234005507254</v>
      </c>
      <c r="J258" s="24"/>
      <c r="K258" s="137"/>
    </row>
    <row r="259" spans="2:11" ht="14.25" customHeight="1">
      <c r="B259" s="322">
        <v>44958</v>
      </c>
      <c r="D259" s="22">
        <v>810.67397020999999</v>
      </c>
      <c r="E259" s="54">
        <v>-0.32273553330810767</v>
      </c>
      <c r="F259" s="107"/>
      <c r="G259" s="22">
        <v>1446.83750506</v>
      </c>
      <c r="H259" s="107">
        <v>0.15668766656501143</v>
      </c>
      <c r="J259" s="24"/>
      <c r="K259" s="137"/>
    </row>
    <row r="260" spans="2:11" ht="14.25" customHeight="1">
      <c r="B260" s="322">
        <v>44986</v>
      </c>
      <c r="D260" s="22">
        <v>827.89457903000005</v>
      </c>
      <c r="E260" s="54">
        <v>-0.33587585393293995</v>
      </c>
      <c r="F260" s="107"/>
      <c r="G260" s="22">
        <v>1424.9196157700001</v>
      </c>
      <c r="H260" s="107">
        <v>9.4728439640926254E-2</v>
      </c>
      <c r="J260" s="24"/>
      <c r="K260" s="137"/>
    </row>
    <row r="261" spans="2:11" ht="14.25" customHeight="1">
      <c r="B261" s="322">
        <v>45017</v>
      </c>
      <c r="D261" s="22">
        <v>759.95944339999994</v>
      </c>
      <c r="E261" s="54">
        <v>-0.32861051325571433</v>
      </c>
      <c r="F261" s="107"/>
      <c r="G261" s="22">
        <v>1548.9413426800002</v>
      </c>
      <c r="H261" s="107">
        <v>0.13438415809029869</v>
      </c>
      <c r="J261" s="24"/>
      <c r="K261" s="137"/>
    </row>
    <row r="262" spans="2:11" ht="14.25" customHeight="1">
      <c r="B262" s="322">
        <v>45047</v>
      </c>
      <c r="D262" s="22">
        <v>738.90924687000006</v>
      </c>
      <c r="E262" s="54">
        <v>-0.28943783672967038</v>
      </c>
      <c r="F262" s="107"/>
      <c r="G262" s="22">
        <v>1549.9402067099998</v>
      </c>
      <c r="H262" s="107">
        <v>0.10507595591510754</v>
      </c>
      <c r="J262" s="24"/>
      <c r="K262" s="137"/>
    </row>
    <row r="263" spans="2:11" ht="14.25" customHeight="1">
      <c r="B263" s="322">
        <v>45078</v>
      </c>
      <c r="D263" s="22">
        <v>684.52479681</v>
      </c>
      <c r="E263" s="54">
        <v>-0.31677801703925124</v>
      </c>
      <c r="F263" s="107"/>
      <c r="G263" s="22">
        <v>1550.1671164600002</v>
      </c>
      <c r="H263" s="107">
        <v>0.10821552170245408</v>
      </c>
      <c r="J263" s="24"/>
      <c r="K263" s="137"/>
    </row>
    <row r="264" spans="2:11" ht="14.25" customHeight="1">
      <c r="B264" s="322">
        <v>45108</v>
      </c>
      <c r="D264" s="22">
        <v>698.28372376999994</v>
      </c>
      <c r="E264" s="54">
        <v>-0.26060327394547622</v>
      </c>
      <c r="F264" s="107"/>
      <c r="G264" s="22">
        <v>1635.7230186000002</v>
      </c>
      <c r="H264" s="107">
        <v>0.1252137914253626</v>
      </c>
      <c r="J264" s="24"/>
      <c r="K264" s="137"/>
    </row>
    <row r="265" spans="2:11" ht="14.25" customHeight="1">
      <c r="B265" s="322">
        <v>45139</v>
      </c>
      <c r="D265" s="22">
        <v>625.46386846000007</v>
      </c>
      <c r="E265" s="54">
        <v>-0.32563349065501557</v>
      </c>
      <c r="F265" s="107"/>
      <c r="G265" s="22">
        <v>1661.8131538900002</v>
      </c>
      <c r="H265" s="107">
        <v>0.11724737459194334</v>
      </c>
      <c r="J265" s="24"/>
      <c r="K265" s="137"/>
    </row>
    <row r="266" spans="2:11" ht="14.25" customHeight="1">
      <c r="B266" s="322">
        <v>45170</v>
      </c>
      <c r="D266" s="22">
        <v>561.93978100000004</v>
      </c>
      <c r="E266" s="54">
        <v>-0.39583570064117302</v>
      </c>
      <c r="F266" s="107"/>
      <c r="G266" s="22">
        <v>1662.1029539400001</v>
      </c>
      <c r="H266" s="107">
        <v>0.15387073516775707</v>
      </c>
      <c r="J266" s="24"/>
      <c r="K266" s="137"/>
    </row>
    <row r="267" spans="2:11" ht="14.25" customHeight="1">
      <c r="B267" s="322">
        <v>45200</v>
      </c>
      <c r="D267" s="22">
        <v>606.3329621800001</v>
      </c>
      <c r="E267" s="54">
        <v>-0.32493745570460175</v>
      </c>
      <c r="F267" s="107"/>
      <c r="G267" s="22">
        <v>1609.3730589499999</v>
      </c>
      <c r="H267" s="107">
        <v>0.12290953638447455</v>
      </c>
      <c r="J267" s="24"/>
      <c r="K267" s="137"/>
    </row>
    <row r="268" spans="2:11" ht="14.25" customHeight="1">
      <c r="B268" s="322">
        <v>45231</v>
      </c>
      <c r="D268" s="22">
        <v>528.18516849000002</v>
      </c>
      <c r="E268" s="54">
        <v>-0.4259889722711665</v>
      </c>
      <c r="F268" s="107"/>
      <c r="G268" s="22">
        <v>1666.8200947400001</v>
      </c>
      <c r="H268" s="107">
        <v>0.15800979869042964</v>
      </c>
      <c r="J268" s="24"/>
      <c r="K268" s="137"/>
    </row>
    <row r="269" spans="2:11" ht="14.25" customHeight="1">
      <c r="B269" s="322">
        <v>45261</v>
      </c>
      <c r="D269" s="22">
        <v>697.94472331999998</v>
      </c>
      <c r="E269" s="54">
        <v>-0.22105187636799317</v>
      </c>
      <c r="G269" s="22">
        <v>1539.3106318600001</v>
      </c>
      <c r="H269" s="107">
        <v>7.6803677122500247E-2</v>
      </c>
      <c r="J269" s="24"/>
      <c r="K269" s="137"/>
    </row>
    <row r="270" spans="2:11" ht="14.25" customHeight="1">
      <c r="B270" s="322">
        <v>45292</v>
      </c>
      <c r="D270" s="22">
        <v>632.57230237999988</v>
      </c>
      <c r="E270" s="54">
        <v>-0.24905970894634066</v>
      </c>
      <c r="G270" s="22">
        <v>1682.3777500500003</v>
      </c>
      <c r="H270" s="54">
        <v>0.1800226056430061</v>
      </c>
      <c r="J270" s="24"/>
      <c r="K270" s="137"/>
    </row>
    <row r="271" spans="2:11" ht="14.25" customHeight="1">
      <c r="B271" s="322">
        <v>45323</v>
      </c>
      <c r="D271" s="22">
        <v>607.66832507999993</v>
      </c>
      <c r="E271" s="54">
        <v>-0.25041589170232359</v>
      </c>
      <c r="G271" s="22">
        <v>1700.8963318400001</v>
      </c>
      <c r="H271" s="54">
        <v>0.17559596422644885</v>
      </c>
      <c r="J271" s="24"/>
      <c r="K271" s="137"/>
    </row>
    <row r="272" spans="2:11" ht="14.25" customHeight="1">
      <c r="B272" s="322">
        <v>45352</v>
      </c>
      <c r="D272" s="22">
        <v>459.19794087999998</v>
      </c>
      <c r="E272" s="54">
        <v>-0.44534249587910368</v>
      </c>
      <c r="G272" s="22">
        <v>1714.52226952</v>
      </c>
      <c r="H272" s="54">
        <v>0.20324139730050961</v>
      </c>
      <c r="J272" s="24"/>
      <c r="K272" s="137"/>
    </row>
    <row r="273" spans="2:11" ht="14.25" customHeight="1">
      <c r="B273" s="322">
        <v>45383</v>
      </c>
      <c r="D273" s="22">
        <v>509.67554041000005</v>
      </c>
      <c r="E273" s="54">
        <v>-0.32933849978921115</v>
      </c>
      <c r="G273" s="22">
        <v>1725.0487470800001</v>
      </c>
      <c r="H273" s="54">
        <v>0.11369533470860604</v>
      </c>
      <c r="J273" s="24"/>
      <c r="K273" s="137"/>
    </row>
    <row r="274" spans="2:11" ht="14.25" customHeight="1">
      <c r="B274" s="322">
        <v>45413</v>
      </c>
      <c r="D274" s="22">
        <v>575.90709145000005</v>
      </c>
      <c r="E274" s="54">
        <v>-0.22059834290946112</v>
      </c>
      <c r="G274" s="22">
        <v>1733.5644091199999</v>
      </c>
      <c r="H274" s="54">
        <v>0.1184717975668057</v>
      </c>
      <c r="J274" s="24"/>
      <c r="K274" s="137"/>
    </row>
    <row r="275" spans="2:11" ht="14.25" customHeight="1">
      <c r="B275" s="322">
        <v>45444</v>
      </c>
      <c r="D275" s="22">
        <v>672.97283720000007</v>
      </c>
      <c r="E275" s="54">
        <v>-1.687588187284661E-2</v>
      </c>
      <c r="G275" s="22">
        <v>1799.7864171100002</v>
      </c>
      <c r="H275" s="54">
        <v>0.16102734859970225</v>
      </c>
      <c r="J275" s="24"/>
      <c r="K275" s="137"/>
    </row>
    <row r="276" spans="2:11" ht="14.25" customHeight="1">
      <c r="B276" s="322">
        <v>45474</v>
      </c>
      <c r="D276" s="22">
        <v>708.20542539999985</v>
      </c>
      <c r="E276" s="54">
        <v>1.4208696683395416E-2</v>
      </c>
      <c r="G276" s="22">
        <v>1927.2624675199997</v>
      </c>
      <c r="H276" s="54">
        <v>0.17823277266680848</v>
      </c>
      <c r="J276" s="24"/>
      <c r="K276" s="137"/>
    </row>
    <row r="277" spans="2:11" ht="14.25" customHeight="1">
      <c r="B277" s="322">
        <v>45505</v>
      </c>
      <c r="D277" s="22">
        <v>662.49119360999998</v>
      </c>
      <c r="E277" s="54">
        <v>5.9199782780686716E-2</v>
      </c>
      <c r="G277" s="22">
        <v>1911.2711314400001</v>
      </c>
      <c r="H277" s="54">
        <v>0.15011192862811584</v>
      </c>
      <c r="J277" s="24"/>
      <c r="K277" s="137"/>
    </row>
    <row r="278" spans="2:11" ht="14.25" customHeight="1">
      <c r="B278" s="322">
        <v>45536</v>
      </c>
      <c r="D278" s="22">
        <v>653.00315214</v>
      </c>
      <c r="E278" s="54">
        <v>0.16205183227631292</v>
      </c>
      <c r="G278" s="22">
        <v>1979.3274848600001</v>
      </c>
      <c r="H278" s="54">
        <v>0.19085732936580269</v>
      </c>
      <c r="J278" s="24"/>
      <c r="K278" s="137"/>
    </row>
    <row r="279" spans="2:11" ht="14.25" customHeight="1">
      <c r="B279" s="322">
        <v>45566</v>
      </c>
      <c r="D279" s="22">
        <v>751.87549635000005</v>
      </c>
      <c r="E279" s="54">
        <v>0.2400373115898542</v>
      </c>
      <c r="G279" s="22">
        <v>1977.1498624800004</v>
      </c>
      <c r="H279" s="54">
        <v>0.22852178460719874</v>
      </c>
      <c r="J279" s="24"/>
      <c r="K279" s="137"/>
    </row>
    <row r="280" spans="2:11" ht="14.25" customHeight="1">
      <c r="B280" s="322">
        <v>45597</v>
      </c>
      <c r="D280" s="22">
        <v>786.74203006999994</v>
      </c>
      <c r="E280" s="54">
        <v>0.4895193523119441</v>
      </c>
      <c r="G280" s="22">
        <v>1980.0282317399999</v>
      </c>
      <c r="H280" s="54">
        <v>0.18790758402085128</v>
      </c>
      <c r="J280" s="24"/>
      <c r="K280" s="137"/>
    </row>
    <row r="281" spans="2:11" ht="14.25" customHeight="1">
      <c r="B281" s="322">
        <v>45627</v>
      </c>
      <c r="D281" s="22">
        <v>855.32125903999997</v>
      </c>
      <c r="E281" s="54">
        <v>0.22548567309369094</v>
      </c>
      <c r="G281" s="22">
        <v>1941.9765258400002</v>
      </c>
      <c r="H281" s="54">
        <v>0.26158845761589089</v>
      </c>
      <c r="J281" s="24"/>
      <c r="K281" s="137"/>
    </row>
    <row r="282" spans="2:11" ht="14.25" customHeight="1">
      <c r="B282" s="322">
        <v>45658</v>
      </c>
      <c r="D282" s="22">
        <v>753.30045469000004</v>
      </c>
      <c r="E282" s="54">
        <v>0.19085273233711098</v>
      </c>
      <c r="G282" s="22">
        <v>1958.83828182</v>
      </c>
      <c r="H282" s="54">
        <v>0.1643272634589843</v>
      </c>
      <c r="J282" s="24"/>
      <c r="K282" s="137"/>
    </row>
    <row r="283" spans="2:11" ht="14.25" customHeight="1">
      <c r="B283" s="322">
        <v>45689</v>
      </c>
      <c r="D283" s="22">
        <v>773.39850524999997</v>
      </c>
      <c r="E283" s="54">
        <v>0.2727313130039839</v>
      </c>
      <c r="G283" s="22">
        <v>2010.9893564200001</v>
      </c>
      <c r="H283" s="54">
        <v>0.18231153702621405</v>
      </c>
      <c r="J283" s="24"/>
      <c r="K283" s="137"/>
    </row>
    <row r="284" spans="2:11" ht="14.25" customHeight="1">
      <c r="D284" s="22"/>
      <c r="E284" s="10"/>
      <c r="G284" s="22"/>
      <c r="H284" s="33"/>
      <c r="J284" s="24"/>
      <c r="K284" s="137"/>
    </row>
    <row r="285" spans="2:11">
      <c r="B285" s="9" t="s">
        <v>255</v>
      </c>
      <c r="D285" s="129"/>
      <c r="E285" s="129"/>
      <c r="F285" s="129"/>
      <c r="G285" s="129"/>
      <c r="H285" s="129"/>
      <c r="K285" s="137"/>
    </row>
    <row r="286" spans="2:11">
      <c r="B286" s="9" t="s">
        <v>256</v>
      </c>
      <c r="D286" s="129"/>
      <c r="E286" s="129"/>
      <c r="F286" s="129"/>
      <c r="G286" s="129"/>
      <c r="H286" s="129"/>
    </row>
    <row r="287" spans="2:11">
      <c r="C287" s="144"/>
      <c r="D287" s="145"/>
    </row>
    <row r="289" spans="2:2">
      <c r="B289" s="136"/>
    </row>
  </sheetData>
  <mergeCells count="1">
    <mergeCell ref="A8:Q8"/>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322"/>
  <sheetViews>
    <sheetView showGridLines="0" zoomScale="90" zoomScaleNormal="90" workbookViewId="0">
      <pane xSplit="2" ySplit="12" topLeftCell="N262" activePane="bottomRight" state="frozen"/>
      <selection activeCell="N266" sqref="N266"/>
      <selection pane="topRight" activeCell="N266" sqref="N266"/>
      <selection pane="bottomLeft" activeCell="N266" sqref="N266"/>
      <selection pane="bottomRight" activeCell="AA289" sqref="AA289"/>
    </sheetView>
  </sheetViews>
  <sheetFormatPr baseColWidth="10" defaultColWidth="11.42578125" defaultRowHeight="15"/>
  <cols>
    <col min="1" max="1" width="11.42578125" customWidth="1"/>
    <col min="2" max="2" width="11" customWidth="1"/>
    <col min="3" max="3" width="3.42578125" customWidth="1"/>
    <col min="4" max="6" width="11.5703125" customWidth="1"/>
    <col min="7" max="7" width="17" customWidth="1"/>
    <col min="8" max="8" width="11.5703125" customWidth="1"/>
    <col min="9" max="11" width="10.5703125" customWidth="1"/>
    <col min="12" max="12" width="16.42578125" customWidth="1"/>
    <col min="13" max="13" width="10.42578125" customWidth="1"/>
    <col min="14" max="14" width="7.5703125" customWidth="1"/>
    <col min="15" max="17" width="10.5703125" customWidth="1"/>
    <col min="18" max="18" width="11.5703125" bestFit="1" customWidth="1"/>
    <col min="19" max="19" width="13.42578125" customWidth="1"/>
    <col min="20" max="24" width="10.5703125" customWidth="1"/>
  </cols>
  <sheetData>
    <row r="1" spans="1:25">
      <c r="A1" s="16"/>
    </row>
    <row r="2" spans="1:25">
      <c r="A2" s="16"/>
    </row>
    <row r="3" spans="1:25">
      <c r="A3" s="16"/>
    </row>
    <row r="4" spans="1:25">
      <c r="B4" s="8"/>
    </row>
    <row r="5" spans="1:25">
      <c r="B5" s="9"/>
    </row>
    <row r="6" spans="1:25">
      <c r="B6" s="9"/>
    </row>
    <row r="8" spans="1:25">
      <c r="A8" s="364"/>
      <c r="B8" s="364"/>
      <c r="C8" s="364"/>
      <c r="D8" s="364"/>
      <c r="E8" s="364"/>
      <c r="F8" s="364"/>
      <c r="G8" s="364"/>
      <c r="H8" s="364"/>
      <c r="I8" s="364"/>
      <c r="J8" s="364"/>
      <c r="K8" s="364"/>
      <c r="L8" s="364"/>
      <c r="M8" s="364"/>
      <c r="N8" s="364"/>
      <c r="O8" s="364"/>
      <c r="P8" s="364"/>
      <c r="Q8" s="364"/>
    </row>
    <row r="9" spans="1:25">
      <c r="C9" s="87"/>
      <c r="D9" s="87"/>
      <c r="E9" s="87"/>
      <c r="O9" s="7"/>
      <c r="P9" s="7"/>
      <c r="Q9" s="7"/>
      <c r="R9" s="6"/>
      <c r="S9" s="7"/>
      <c r="T9" s="7"/>
      <c r="U9" s="7"/>
      <c r="V9" s="7"/>
      <c r="W9" s="7"/>
      <c r="X9" s="7"/>
    </row>
    <row r="10" spans="1:25" ht="15.75" thickBot="1">
      <c r="B10" s="72"/>
    </row>
    <row r="11" spans="1:25" ht="15.75" thickTop="1">
      <c r="B11" s="398" t="s">
        <v>7</v>
      </c>
      <c r="C11" s="222"/>
      <c r="D11" s="404" t="s">
        <v>122</v>
      </c>
      <c r="E11" s="404"/>
      <c r="F11" s="404"/>
      <c r="G11" s="404"/>
      <c r="H11" s="404"/>
      <c r="I11" s="404"/>
      <c r="J11" s="404"/>
      <c r="K11" s="404"/>
      <c r="L11" s="404"/>
      <c r="M11" s="404"/>
      <c r="N11" s="222"/>
      <c r="O11" s="404" t="s">
        <v>123</v>
      </c>
      <c r="P11" s="404"/>
      <c r="Q11" s="404"/>
      <c r="R11" s="404"/>
      <c r="S11" s="404"/>
      <c r="T11" s="404"/>
      <c r="U11" s="404"/>
      <c r="V11" s="404"/>
      <c r="W11" s="404"/>
      <c r="X11" s="404"/>
    </row>
    <row r="12" spans="1:25" s="2" customFormat="1" ht="15.75" thickBot="1">
      <c r="B12" s="399"/>
      <c r="C12" s="259"/>
      <c r="D12" s="342" t="s">
        <v>92</v>
      </c>
      <c r="E12" s="342" t="s">
        <v>93</v>
      </c>
      <c r="F12" s="342" t="s">
        <v>94</v>
      </c>
      <c r="G12" s="348" t="s">
        <v>95</v>
      </c>
      <c r="H12" s="348" t="s">
        <v>96</v>
      </c>
      <c r="I12" s="342" t="s">
        <v>97</v>
      </c>
      <c r="J12" s="342" t="s">
        <v>98</v>
      </c>
      <c r="K12" s="342" t="s">
        <v>99</v>
      </c>
      <c r="L12" s="342" t="s">
        <v>213</v>
      </c>
      <c r="M12" s="342" t="s">
        <v>90</v>
      </c>
      <c r="N12" s="255"/>
      <c r="O12" s="342" t="s">
        <v>92</v>
      </c>
      <c r="P12" s="342" t="s">
        <v>100</v>
      </c>
      <c r="Q12" s="342" t="s">
        <v>101</v>
      </c>
      <c r="R12" s="342" t="s">
        <v>102</v>
      </c>
      <c r="S12" s="342" t="s">
        <v>103</v>
      </c>
      <c r="T12" s="342" t="s">
        <v>104</v>
      </c>
      <c r="U12" s="342" t="s">
        <v>105</v>
      </c>
      <c r="V12" s="342" t="s">
        <v>106</v>
      </c>
      <c r="W12" s="342" t="s">
        <v>107</v>
      </c>
      <c r="X12" s="342" t="s">
        <v>108</v>
      </c>
    </row>
    <row r="13" spans="1:25" ht="15.75" thickTop="1">
      <c r="B13" s="322">
        <v>37438</v>
      </c>
      <c r="C13" s="90"/>
      <c r="D13" s="227">
        <v>3.3058890000000001</v>
      </c>
      <c r="E13" s="227">
        <v>3.352382</v>
      </c>
      <c r="F13" s="227">
        <v>12.527070999999999</v>
      </c>
      <c r="G13" s="269">
        <f>SUM(D13:F13)</f>
        <v>19.185341999999999</v>
      </c>
      <c r="H13" s="227">
        <v>11.067724999999999</v>
      </c>
      <c r="I13" s="227">
        <v>167.825175</v>
      </c>
      <c r="J13" s="227">
        <v>0.82994199999999996</v>
      </c>
      <c r="K13" s="227">
        <v>0</v>
      </c>
      <c r="L13" s="227">
        <v>43.379983000000003</v>
      </c>
      <c r="M13" s="227">
        <f>SUM(G13:L13)</f>
        <v>242.28816699999999</v>
      </c>
      <c r="N13" s="244"/>
      <c r="O13" s="228">
        <f>+D13/$M13</f>
        <v>1.3644450907088667E-2</v>
      </c>
      <c r="P13" s="228">
        <f t="shared" ref="P13:W28" si="0">+E13/$M13</f>
        <v>1.3836342242830209E-2</v>
      </c>
      <c r="Q13" s="228">
        <f t="shared" si="0"/>
        <v>5.1703189450436511E-2</v>
      </c>
      <c r="R13" s="270">
        <f t="shared" si="0"/>
        <v>7.918398260035539E-2</v>
      </c>
      <c r="S13" s="228">
        <f t="shared" si="0"/>
        <v>4.5680006320737904E-2</v>
      </c>
      <c r="T13" s="228">
        <f t="shared" si="0"/>
        <v>0.69266764893227328</v>
      </c>
      <c r="U13" s="228">
        <f t="shared" si="0"/>
        <v>3.4254334839224731E-3</v>
      </c>
      <c r="V13" s="228">
        <f t="shared" si="0"/>
        <v>0</v>
      </c>
      <c r="W13" s="228">
        <f t="shared" si="0"/>
        <v>0.17904292866271099</v>
      </c>
      <c r="X13" s="228">
        <f>SUM(R13:W13)</f>
        <v>1</v>
      </c>
      <c r="Y13" s="33"/>
    </row>
    <row r="14" spans="1:25">
      <c r="B14" s="322">
        <v>37469</v>
      </c>
      <c r="C14" s="90"/>
      <c r="D14" s="227">
        <v>0.14177400000000001</v>
      </c>
      <c r="E14" s="227">
        <v>1.347486</v>
      </c>
      <c r="F14" s="227">
        <v>12.658277</v>
      </c>
      <c r="G14" s="269">
        <f t="shared" ref="G14:G77" si="1">SUM(D14:F14)</f>
        <v>14.147537</v>
      </c>
      <c r="H14" s="227">
        <v>13.519803</v>
      </c>
      <c r="I14" s="227">
        <v>157.59456499999999</v>
      </c>
      <c r="J14" s="227">
        <v>0.828955</v>
      </c>
      <c r="K14" s="227">
        <v>0</v>
      </c>
      <c r="L14" s="227">
        <v>42.969546000000001</v>
      </c>
      <c r="M14" s="227">
        <f>SUM(G14:L14)</f>
        <v>229.060406</v>
      </c>
      <c r="N14" s="244"/>
      <c r="O14" s="228">
        <f>+D14/$M14</f>
        <v>6.1893717240682792E-4</v>
      </c>
      <c r="P14" s="228">
        <f t="shared" si="0"/>
        <v>5.8826666010536972E-3</v>
      </c>
      <c r="Q14" s="228">
        <f t="shared" si="0"/>
        <v>5.5261741743354804E-2</v>
      </c>
      <c r="R14" s="270">
        <f t="shared" si="0"/>
        <v>6.1763345516815331E-2</v>
      </c>
      <c r="S14" s="228">
        <f t="shared" si="0"/>
        <v>5.9022871896944072E-2</v>
      </c>
      <c r="T14" s="228">
        <f t="shared" si="0"/>
        <v>0.68800439042267303</v>
      </c>
      <c r="U14" s="228">
        <f t="shared" si="0"/>
        <v>3.618936220692807E-3</v>
      </c>
      <c r="V14" s="228">
        <f t="shared" si="0"/>
        <v>0</v>
      </c>
      <c r="W14" s="228">
        <f t="shared" si="0"/>
        <v>0.18759045594287474</v>
      </c>
      <c r="X14" s="228">
        <f t="shared" ref="X14:X77" si="2">SUM(R14:W14)</f>
        <v>0.99999999999999989</v>
      </c>
      <c r="Y14" s="33"/>
    </row>
    <row r="15" spans="1:25">
      <c r="B15" s="322">
        <v>37500</v>
      </c>
      <c r="C15" s="90"/>
      <c r="D15" s="227">
        <v>3.0308389999999998</v>
      </c>
      <c r="E15" s="227">
        <v>8.5082559999999994</v>
      </c>
      <c r="F15" s="227">
        <v>5.1286440000000004</v>
      </c>
      <c r="G15" s="269">
        <f t="shared" si="1"/>
        <v>16.667739000000001</v>
      </c>
      <c r="H15" s="227">
        <v>13.660506</v>
      </c>
      <c r="I15" s="227">
        <v>151.553774</v>
      </c>
      <c r="J15" s="227">
        <v>0</v>
      </c>
      <c r="K15" s="227">
        <v>0</v>
      </c>
      <c r="L15" s="227">
        <v>42.181280999999998</v>
      </c>
      <c r="M15" s="227">
        <f t="shared" ref="M15:M78" si="3">SUM(G15:L15)</f>
        <v>224.06330000000003</v>
      </c>
      <c r="N15" s="244"/>
      <c r="O15" s="228">
        <f t="shared" ref="O15:W55" si="4">+D15/$M15</f>
        <v>1.3526708747037108E-2</v>
      </c>
      <c r="P15" s="228">
        <f t="shared" si="0"/>
        <v>3.7972555077069731E-2</v>
      </c>
      <c r="Q15" s="228">
        <f t="shared" si="0"/>
        <v>2.2889263882126167E-2</v>
      </c>
      <c r="R15" s="270">
        <f t="shared" si="0"/>
        <v>7.4388527706233012E-2</v>
      </c>
      <c r="S15" s="228">
        <f t="shared" si="0"/>
        <v>6.0967173115811464E-2</v>
      </c>
      <c r="T15" s="228">
        <f t="shared" si="0"/>
        <v>0.67638820815367795</v>
      </c>
      <c r="U15" s="228">
        <f t="shared" si="0"/>
        <v>0</v>
      </c>
      <c r="V15" s="228">
        <f t="shared" si="0"/>
        <v>0</v>
      </c>
      <c r="W15" s="228">
        <f t="shared" si="0"/>
        <v>0.18825609102427748</v>
      </c>
      <c r="X15" s="228">
        <f t="shared" si="2"/>
        <v>1</v>
      </c>
      <c r="Y15" s="33"/>
    </row>
    <row r="16" spans="1:25">
      <c r="B16" s="322">
        <v>37530</v>
      </c>
      <c r="C16" s="90"/>
      <c r="D16" s="227">
        <v>3.3888739999999999</v>
      </c>
      <c r="E16" s="227">
        <v>4.4202159999999999</v>
      </c>
      <c r="F16" s="227">
        <v>1.11416</v>
      </c>
      <c r="G16" s="269">
        <f t="shared" si="1"/>
        <v>8.9232499999999995</v>
      </c>
      <c r="H16" s="227">
        <v>12.670401999999999</v>
      </c>
      <c r="I16" s="227">
        <v>144.41574</v>
      </c>
      <c r="J16" s="227">
        <v>0</v>
      </c>
      <c r="K16" s="227">
        <v>0</v>
      </c>
      <c r="L16" s="227">
        <v>42.826757999999998</v>
      </c>
      <c r="M16" s="227">
        <f t="shared" si="3"/>
        <v>208.83614999999998</v>
      </c>
      <c r="N16" s="244"/>
      <c r="O16" s="228">
        <f t="shared" si="4"/>
        <v>1.6227429973211058E-2</v>
      </c>
      <c r="P16" s="228">
        <f t="shared" si="0"/>
        <v>2.1165952350682582E-2</v>
      </c>
      <c r="Q16" s="228">
        <f t="shared" si="0"/>
        <v>5.3350916496018534E-3</v>
      </c>
      <c r="R16" s="270">
        <f t="shared" si="0"/>
        <v>4.2728473973495489E-2</v>
      </c>
      <c r="S16" s="228">
        <f t="shared" si="0"/>
        <v>6.0671497726806405E-2</v>
      </c>
      <c r="T16" s="228">
        <f t="shared" si="0"/>
        <v>0.6915265388679116</v>
      </c>
      <c r="U16" s="228">
        <f t="shared" si="0"/>
        <v>0</v>
      </c>
      <c r="V16" s="228">
        <f t="shared" si="0"/>
        <v>0</v>
      </c>
      <c r="W16" s="228">
        <f t="shared" si="0"/>
        <v>0.2050734894317866</v>
      </c>
      <c r="X16" s="228">
        <f t="shared" si="2"/>
        <v>1</v>
      </c>
      <c r="Y16" s="33"/>
    </row>
    <row r="17" spans="2:25">
      <c r="B17" s="322">
        <v>37561</v>
      </c>
      <c r="C17" s="90"/>
      <c r="D17" s="227">
        <v>4.385758</v>
      </c>
      <c r="E17" s="227">
        <v>2.9588429999999999</v>
      </c>
      <c r="F17" s="227">
        <v>-0.87266699999999997</v>
      </c>
      <c r="G17" s="269">
        <f t="shared" si="1"/>
        <v>6.4719340000000001</v>
      </c>
      <c r="H17" s="227">
        <v>10.951662000000001</v>
      </c>
      <c r="I17" s="227">
        <v>126.431428</v>
      </c>
      <c r="J17" s="227">
        <v>0</v>
      </c>
      <c r="K17" s="227">
        <v>0</v>
      </c>
      <c r="L17" s="227">
        <v>42.117212000000002</v>
      </c>
      <c r="M17" s="227">
        <f t="shared" si="3"/>
        <v>185.97223599999998</v>
      </c>
      <c r="N17" s="244"/>
      <c r="O17" s="228">
        <f t="shared" si="4"/>
        <v>2.358286427227772E-2</v>
      </c>
      <c r="P17" s="228">
        <f t="shared" si="0"/>
        <v>1.5910132951243324E-2</v>
      </c>
      <c r="Q17" s="228">
        <f t="shared" si="0"/>
        <v>-4.6924585022465395E-3</v>
      </c>
      <c r="R17" s="270">
        <f t="shared" si="0"/>
        <v>3.4800538721274504E-2</v>
      </c>
      <c r="S17" s="228">
        <f t="shared" si="0"/>
        <v>5.8888693471427646E-2</v>
      </c>
      <c r="T17" s="228">
        <f t="shared" si="0"/>
        <v>0.67984033917837072</v>
      </c>
      <c r="U17" s="228">
        <f t="shared" si="0"/>
        <v>0</v>
      </c>
      <c r="V17" s="228">
        <f t="shared" si="0"/>
        <v>0</v>
      </c>
      <c r="W17" s="228">
        <f t="shared" si="0"/>
        <v>0.22647042862892722</v>
      </c>
      <c r="X17" s="228">
        <f t="shared" si="2"/>
        <v>1</v>
      </c>
      <c r="Y17" s="33"/>
    </row>
    <row r="18" spans="2:25">
      <c r="B18" s="322">
        <v>37591</v>
      </c>
      <c r="C18" s="90"/>
      <c r="D18" s="227">
        <v>3.655891</v>
      </c>
      <c r="E18" s="227">
        <v>1.838625</v>
      </c>
      <c r="F18" s="227">
        <v>14.541634</v>
      </c>
      <c r="G18" s="269">
        <f t="shared" si="1"/>
        <v>20.036149999999999</v>
      </c>
      <c r="H18" s="227">
        <v>12.837346999999999</v>
      </c>
      <c r="I18" s="227">
        <v>101.53457299999999</v>
      </c>
      <c r="J18" s="227">
        <v>0</v>
      </c>
      <c r="K18" s="227">
        <v>0</v>
      </c>
      <c r="L18" s="227">
        <v>41.392037999999999</v>
      </c>
      <c r="M18" s="227">
        <f t="shared" si="3"/>
        <v>175.80010800000002</v>
      </c>
      <c r="N18" s="244"/>
      <c r="O18" s="228">
        <f t="shared" si="4"/>
        <v>2.079572670114628E-2</v>
      </c>
      <c r="P18" s="228">
        <f t="shared" si="0"/>
        <v>1.0458611322354818E-2</v>
      </c>
      <c r="Q18" s="228">
        <f t="shared" si="0"/>
        <v>8.2716866135258568E-2</v>
      </c>
      <c r="R18" s="270">
        <f t="shared" si="0"/>
        <v>0.11397120415875965</v>
      </c>
      <c r="S18" s="228">
        <f t="shared" si="0"/>
        <v>7.3022406789420166E-2</v>
      </c>
      <c r="T18" s="228">
        <f t="shared" si="0"/>
        <v>0.57755694325284479</v>
      </c>
      <c r="U18" s="228">
        <f t="shared" si="0"/>
        <v>0</v>
      </c>
      <c r="V18" s="228">
        <f t="shared" si="0"/>
        <v>0</v>
      </c>
      <c r="W18" s="228">
        <f t="shared" si="0"/>
        <v>0.23544944579897525</v>
      </c>
      <c r="X18" s="228">
        <f t="shared" si="2"/>
        <v>0.99999999999999978</v>
      </c>
      <c r="Y18" s="33"/>
    </row>
    <row r="19" spans="2:25">
      <c r="B19" s="322">
        <v>37622</v>
      </c>
      <c r="C19" s="90"/>
      <c r="D19" s="227">
        <v>0.12757726999999999</v>
      </c>
      <c r="E19" s="227">
        <v>2.9282468399999999</v>
      </c>
      <c r="F19" s="227">
        <v>14.059419289999999</v>
      </c>
      <c r="G19" s="269">
        <f t="shared" si="1"/>
        <v>17.115243400000001</v>
      </c>
      <c r="H19" s="227">
        <v>21.606108210000002</v>
      </c>
      <c r="I19" s="227">
        <v>94.228329610000003</v>
      </c>
      <c r="J19" s="227">
        <v>0</v>
      </c>
      <c r="K19" s="227">
        <v>0</v>
      </c>
      <c r="L19" s="227">
        <v>37.872922379999999</v>
      </c>
      <c r="M19" s="227">
        <f t="shared" si="3"/>
        <v>170.82260360000001</v>
      </c>
      <c r="N19" s="244"/>
      <c r="O19" s="228">
        <f t="shared" si="4"/>
        <v>7.4684068332511928E-4</v>
      </c>
      <c r="P19" s="228">
        <f t="shared" si="0"/>
        <v>1.7142033772397085E-2</v>
      </c>
      <c r="Q19" s="228">
        <f t="shared" si="0"/>
        <v>8.2304209125167546E-2</v>
      </c>
      <c r="R19" s="270">
        <f t="shared" si="0"/>
        <v>0.10019308358088976</v>
      </c>
      <c r="S19" s="228">
        <f t="shared" si="0"/>
        <v>0.12648272391745702</v>
      </c>
      <c r="T19" s="228">
        <f t="shared" si="0"/>
        <v>0.55161511195934021</v>
      </c>
      <c r="U19" s="228">
        <f t="shared" si="0"/>
        <v>0</v>
      </c>
      <c r="V19" s="228">
        <f t="shared" si="0"/>
        <v>0</v>
      </c>
      <c r="W19" s="228">
        <f t="shared" si="0"/>
        <v>0.22170908054231295</v>
      </c>
      <c r="X19" s="228">
        <f t="shared" si="2"/>
        <v>1</v>
      </c>
      <c r="Y19" s="33"/>
    </row>
    <row r="20" spans="2:25">
      <c r="B20" s="322">
        <v>37653</v>
      </c>
      <c r="C20" s="90"/>
      <c r="D20" s="227">
        <v>1.85510076</v>
      </c>
      <c r="E20" s="227">
        <v>1.4509978100000001</v>
      </c>
      <c r="F20" s="227">
        <v>14.712137759999999</v>
      </c>
      <c r="G20" s="269">
        <f t="shared" si="1"/>
        <v>18.018236330000001</v>
      </c>
      <c r="H20" s="227">
        <v>19.686593859999999</v>
      </c>
      <c r="I20" s="227">
        <v>101.25046352</v>
      </c>
      <c r="J20" s="227">
        <v>0</v>
      </c>
      <c r="K20" s="227">
        <v>0</v>
      </c>
      <c r="L20" s="227">
        <v>34.636723490000001</v>
      </c>
      <c r="M20" s="227">
        <f t="shared" si="3"/>
        <v>173.59201719999999</v>
      </c>
      <c r="N20" s="244"/>
      <c r="O20" s="228">
        <f t="shared" si="4"/>
        <v>1.0686555694912451E-2</v>
      </c>
      <c r="P20" s="228">
        <f t="shared" si="0"/>
        <v>8.3586666795182566E-3</v>
      </c>
      <c r="Q20" s="228">
        <f t="shared" si="0"/>
        <v>8.4751234517021323E-2</v>
      </c>
      <c r="R20" s="270">
        <f t="shared" si="0"/>
        <v>0.10379645689145205</v>
      </c>
      <c r="S20" s="228">
        <f t="shared" si="0"/>
        <v>0.11340725326855641</v>
      </c>
      <c r="T20" s="228">
        <f t="shared" si="0"/>
        <v>0.58326681810112635</v>
      </c>
      <c r="U20" s="228">
        <f t="shared" si="0"/>
        <v>0</v>
      </c>
      <c r="V20" s="228">
        <f t="shared" si="0"/>
        <v>0</v>
      </c>
      <c r="W20" s="228">
        <f t="shared" si="0"/>
        <v>0.19952947173886521</v>
      </c>
      <c r="X20" s="228">
        <f t="shared" si="2"/>
        <v>1</v>
      </c>
      <c r="Y20" s="33"/>
    </row>
    <row r="21" spans="2:25">
      <c r="B21" s="322">
        <v>37681</v>
      </c>
      <c r="C21" s="90"/>
      <c r="D21" s="227">
        <v>0.85992049999999998</v>
      </c>
      <c r="E21" s="227">
        <v>7.3790605199999995</v>
      </c>
      <c r="F21" s="227">
        <v>7.2495008599999995</v>
      </c>
      <c r="G21" s="269">
        <f t="shared" si="1"/>
        <v>15.488481879999998</v>
      </c>
      <c r="H21" s="227">
        <v>19.05946578</v>
      </c>
      <c r="I21" s="227">
        <v>112.50740872</v>
      </c>
      <c r="J21" s="227">
        <v>0</v>
      </c>
      <c r="K21" s="227">
        <v>0</v>
      </c>
      <c r="L21" s="227">
        <v>32.980356489999998</v>
      </c>
      <c r="M21" s="227">
        <f t="shared" si="3"/>
        <v>180.03571287</v>
      </c>
      <c r="N21" s="244"/>
      <c r="O21" s="228">
        <f t="shared" si="4"/>
        <v>4.7763884525562463E-3</v>
      </c>
      <c r="P21" s="228">
        <f t="shared" si="0"/>
        <v>4.0986648717458982E-2</v>
      </c>
      <c r="Q21" s="228">
        <f t="shared" si="0"/>
        <v>4.0267015607257386E-2</v>
      </c>
      <c r="R21" s="270">
        <f t="shared" si="0"/>
        <v>8.6030052777272617E-2</v>
      </c>
      <c r="S21" s="228">
        <f t="shared" si="0"/>
        <v>0.10586491688880884</v>
      </c>
      <c r="T21" s="228">
        <f t="shared" si="0"/>
        <v>0.62491717296800575</v>
      </c>
      <c r="U21" s="228">
        <f t="shared" si="0"/>
        <v>0</v>
      </c>
      <c r="V21" s="228">
        <f t="shared" si="0"/>
        <v>0</v>
      </c>
      <c r="W21" s="228">
        <f t="shared" si="0"/>
        <v>0.18318785736591284</v>
      </c>
      <c r="X21" s="228">
        <f t="shared" si="2"/>
        <v>1</v>
      </c>
      <c r="Y21" s="33"/>
    </row>
    <row r="22" spans="2:25">
      <c r="B22" s="322">
        <v>37712</v>
      </c>
      <c r="C22" s="90"/>
      <c r="D22" s="227">
        <v>1.7990504700000001</v>
      </c>
      <c r="E22" s="227">
        <v>7.5636617499999996</v>
      </c>
      <c r="F22" s="227">
        <v>6.63255266</v>
      </c>
      <c r="G22" s="269">
        <f t="shared" si="1"/>
        <v>15.995264879999999</v>
      </c>
      <c r="H22" s="227">
        <v>16.366249750000001</v>
      </c>
      <c r="I22" s="227">
        <v>111.31375678000001</v>
      </c>
      <c r="J22" s="227">
        <v>0</v>
      </c>
      <c r="K22" s="227">
        <v>0</v>
      </c>
      <c r="L22" s="227">
        <v>29.163901599999999</v>
      </c>
      <c r="M22" s="227">
        <f t="shared" si="3"/>
        <v>172.83917301</v>
      </c>
      <c r="N22" s="244"/>
      <c r="O22" s="228">
        <f t="shared" si="4"/>
        <v>1.0408812068870012E-2</v>
      </c>
      <c r="P22" s="228">
        <f t="shared" si="0"/>
        <v>4.3761270192853717E-2</v>
      </c>
      <c r="Q22" s="228">
        <f t="shared" si="0"/>
        <v>3.837412864510905E-2</v>
      </c>
      <c r="R22" s="270">
        <f t="shared" si="0"/>
        <v>9.2544210906832777E-2</v>
      </c>
      <c r="S22" s="228">
        <f t="shared" si="0"/>
        <v>9.4690627506376093E-2</v>
      </c>
      <c r="T22" s="228">
        <f t="shared" si="0"/>
        <v>0.6440308342227471</v>
      </c>
      <c r="U22" s="228">
        <f t="shared" si="0"/>
        <v>0</v>
      </c>
      <c r="V22" s="228">
        <f t="shared" si="0"/>
        <v>0</v>
      </c>
      <c r="W22" s="228">
        <f t="shared" si="0"/>
        <v>0.16873432736404412</v>
      </c>
      <c r="X22" s="228">
        <f t="shared" si="2"/>
        <v>1</v>
      </c>
      <c r="Y22" s="33"/>
    </row>
    <row r="23" spans="2:25">
      <c r="B23" s="322">
        <v>37742</v>
      </c>
      <c r="C23" s="90"/>
      <c r="D23" s="227">
        <v>9.7293187799999998</v>
      </c>
      <c r="E23" s="227">
        <v>3.1670757599999999</v>
      </c>
      <c r="F23" s="227">
        <v>6.8485392100000002</v>
      </c>
      <c r="G23" s="269">
        <f t="shared" si="1"/>
        <v>19.744933750000001</v>
      </c>
      <c r="H23" s="227">
        <v>16.144487359999999</v>
      </c>
      <c r="I23" s="227">
        <v>97.114299160000002</v>
      </c>
      <c r="J23" s="227">
        <v>0</v>
      </c>
      <c r="K23" s="227">
        <v>0</v>
      </c>
      <c r="L23" s="227">
        <v>37.916681060000002</v>
      </c>
      <c r="M23" s="227">
        <f t="shared" si="3"/>
        <v>170.92040133</v>
      </c>
      <c r="N23" s="244"/>
      <c r="O23" s="228">
        <f t="shared" si="4"/>
        <v>5.6923098145641358E-2</v>
      </c>
      <c r="P23" s="228">
        <f t="shared" si="0"/>
        <v>1.8529536177985289E-2</v>
      </c>
      <c r="Q23" s="228">
        <f t="shared" si="0"/>
        <v>4.0068588399680652E-2</v>
      </c>
      <c r="R23" s="270">
        <f t="shared" si="0"/>
        <v>0.11552122272330731</v>
      </c>
      <c r="S23" s="228">
        <f t="shared" si="0"/>
        <v>9.4456175122298369E-2</v>
      </c>
      <c r="T23" s="228">
        <f t="shared" si="0"/>
        <v>0.56818436186853527</v>
      </c>
      <c r="U23" s="228">
        <f t="shared" si="0"/>
        <v>0</v>
      </c>
      <c r="V23" s="228">
        <f t="shared" si="0"/>
        <v>0</v>
      </c>
      <c r="W23" s="228">
        <f t="shared" si="0"/>
        <v>0.22183824028585905</v>
      </c>
      <c r="X23" s="228">
        <f t="shared" si="2"/>
        <v>1</v>
      </c>
      <c r="Y23" s="33"/>
    </row>
    <row r="24" spans="2:25">
      <c r="B24" s="322">
        <v>37773</v>
      </c>
      <c r="C24" s="90"/>
      <c r="D24" s="227">
        <v>4.6669249900000001</v>
      </c>
      <c r="E24" s="227">
        <v>4.8839645000000003</v>
      </c>
      <c r="F24" s="227">
        <v>19.473073020000001</v>
      </c>
      <c r="G24" s="269">
        <f t="shared" si="1"/>
        <v>29.02396251</v>
      </c>
      <c r="H24" s="227">
        <v>22.931767319999999</v>
      </c>
      <c r="I24" s="227">
        <v>107.37500426999999</v>
      </c>
      <c r="J24" s="227">
        <v>0</v>
      </c>
      <c r="K24" s="227">
        <v>0</v>
      </c>
      <c r="L24" s="227">
        <v>32.710458960000004</v>
      </c>
      <c r="M24" s="227">
        <f t="shared" si="3"/>
        <v>192.04119305999998</v>
      </c>
      <c r="N24" s="244"/>
      <c r="O24" s="228">
        <f t="shared" si="4"/>
        <v>2.4301687130957882E-2</v>
      </c>
      <c r="P24" s="228">
        <f t="shared" si="0"/>
        <v>2.5431858770394587E-2</v>
      </c>
      <c r="Q24" s="228">
        <f t="shared" si="0"/>
        <v>0.10140050012038809</v>
      </c>
      <c r="R24" s="270">
        <f t="shared" si="0"/>
        <v>0.15113404602174055</v>
      </c>
      <c r="S24" s="228">
        <f t="shared" si="0"/>
        <v>0.11941066890182962</v>
      </c>
      <c r="T24" s="228">
        <f t="shared" si="0"/>
        <v>0.55912485524109667</v>
      </c>
      <c r="U24" s="228">
        <f t="shared" si="0"/>
        <v>0</v>
      </c>
      <c r="V24" s="228">
        <f t="shared" si="0"/>
        <v>0</v>
      </c>
      <c r="W24" s="228">
        <f t="shared" si="0"/>
        <v>0.1703304298353332</v>
      </c>
      <c r="X24" s="228">
        <f t="shared" si="2"/>
        <v>1</v>
      </c>
      <c r="Y24" s="33"/>
    </row>
    <row r="25" spans="2:25">
      <c r="B25" s="322">
        <v>37803</v>
      </c>
      <c r="C25" s="90"/>
      <c r="D25" s="227">
        <v>0.69842990000000005</v>
      </c>
      <c r="E25" s="227">
        <v>8.1923977799999985</v>
      </c>
      <c r="F25" s="227">
        <v>28.956386160000001</v>
      </c>
      <c r="G25" s="269">
        <f t="shared" si="1"/>
        <v>37.847213840000002</v>
      </c>
      <c r="H25" s="227">
        <v>13.91233832</v>
      </c>
      <c r="I25" s="227">
        <v>97.244217000000006</v>
      </c>
      <c r="J25" s="227">
        <v>0</v>
      </c>
      <c r="K25" s="227">
        <v>0</v>
      </c>
      <c r="L25" s="227">
        <v>30.379866610000001</v>
      </c>
      <c r="M25" s="227">
        <f t="shared" si="3"/>
        <v>179.38363576999998</v>
      </c>
      <c r="N25" s="244"/>
      <c r="O25" s="228">
        <f t="shared" si="4"/>
        <v>3.8934984063736158E-3</v>
      </c>
      <c r="P25" s="228">
        <f t="shared" si="0"/>
        <v>4.5669705292984648E-2</v>
      </c>
      <c r="Q25" s="228">
        <f t="shared" si="0"/>
        <v>0.16142155908316499</v>
      </c>
      <c r="R25" s="270">
        <f t="shared" si="0"/>
        <v>0.21098476278252326</v>
      </c>
      <c r="S25" s="228">
        <f t="shared" si="0"/>
        <v>7.7556340411329153E-2</v>
      </c>
      <c r="T25" s="228">
        <f t="shared" si="0"/>
        <v>0.54210194024990921</v>
      </c>
      <c r="U25" s="228">
        <f t="shared" si="0"/>
        <v>0</v>
      </c>
      <c r="V25" s="228">
        <f t="shared" si="0"/>
        <v>0</v>
      </c>
      <c r="W25" s="228">
        <f t="shared" si="0"/>
        <v>0.1693569565562385</v>
      </c>
      <c r="X25" s="228">
        <f t="shared" si="2"/>
        <v>1</v>
      </c>
      <c r="Y25" s="33"/>
    </row>
    <row r="26" spans="2:25">
      <c r="B26" s="322">
        <v>37834</v>
      </c>
      <c r="C26" s="90"/>
      <c r="D26" s="227">
        <v>1.1491586999999999</v>
      </c>
      <c r="E26" s="227">
        <v>10.868423079999999</v>
      </c>
      <c r="F26" s="227">
        <v>31.903954439999996</v>
      </c>
      <c r="G26" s="269">
        <f t="shared" si="1"/>
        <v>43.921536219999993</v>
      </c>
      <c r="H26" s="227">
        <v>13.744585259999999</v>
      </c>
      <c r="I26" s="227">
        <v>100.61740889000001</v>
      </c>
      <c r="J26" s="227">
        <v>0</v>
      </c>
      <c r="K26" s="227">
        <v>0</v>
      </c>
      <c r="L26" s="227">
        <v>34.567098159999993</v>
      </c>
      <c r="M26" s="227">
        <f t="shared" si="3"/>
        <v>192.85062852999999</v>
      </c>
      <c r="N26" s="244"/>
      <c r="O26" s="228">
        <f t="shared" si="4"/>
        <v>5.958801943034559E-3</v>
      </c>
      <c r="P26" s="228">
        <f t="shared" si="0"/>
        <v>5.6356689956596637E-2</v>
      </c>
      <c r="Q26" s="228">
        <f t="shared" si="0"/>
        <v>0.16543349992264605</v>
      </c>
      <c r="R26" s="270">
        <f t="shared" si="0"/>
        <v>0.22774899182227723</v>
      </c>
      <c r="S26" s="228">
        <f t="shared" si="0"/>
        <v>7.1270627245385826E-2</v>
      </c>
      <c r="T26" s="228">
        <f t="shared" si="0"/>
        <v>0.52173752119427441</v>
      </c>
      <c r="U26" s="228">
        <f t="shared" si="0"/>
        <v>0</v>
      </c>
      <c r="V26" s="228">
        <f t="shared" si="0"/>
        <v>0</v>
      </c>
      <c r="W26" s="228">
        <f t="shared" si="0"/>
        <v>0.17924285973806256</v>
      </c>
      <c r="X26" s="228">
        <f t="shared" si="2"/>
        <v>1</v>
      </c>
      <c r="Y26" s="33"/>
    </row>
    <row r="27" spans="2:25">
      <c r="B27" s="322">
        <v>37865</v>
      </c>
      <c r="C27" s="90"/>
      <c r="D27" s="227">
        <v>2.027361</v>
      </c>
      <c r="E27" s="227">
        <v>9.150218139999998</v>
      </c>
      <c r="F27" s="227">
        <v>31.581665149999999</v>
      </c>
      <c r="G27" s="269">
        <f t="shared" si="1"/>
        <v>42.759244289999998</v>
      </c>
      <c r="H27" s="227">
        <v>14.72730318</v>
      </c>
      <c r="I27" s="227">
        <v>106.25666910000001</v>
      </c>
      <c r="J27" s="227">
        <v>0</v>
      </c>
      <c r="K27" s="227">
        <v>0</v>
      </c>
      <c r="L27" s="227">
        <v>37.15272058</v>
      </c>
      <c r="M27" s="227">
        <f t="shared" si="3"/>
        <v>200.89593715000001</v>
      </c>
      <c r="N27" s="244"/>
      <c r="O27" s="228">
        <f t="shared" si="4"/>
        <v>1.0091597813082005E-2</v>
      </c>
      <c r="P27" s="228">
        <f t="shared" si="0"/>
        <v>4.5547054210299628E-2</v>
      </c>
      <c r="Q27" s="228">
        <f t="shared" si="0"/>
        <v>0.15720410077989472</v>
      </c>
      <c r="R27" s="270">
        <f t="shared" si="0"/>
        <v>0.21284275280327636</v>
      </c>
      <c r="S27" s="228">
        <f t="shared" si="0"/>
        <v>7.3308118565901012E-2</v>
      </c>
      <c r="T27" s="228">
        <f t="shared" si="0"/>
        <v>0.52891397709383692</v>
      </c>
      <c r="U27" s="228">
        <f t="shared" si="0"/>
        <v>0</v>
      </c>
      <c r="V27" s="228">
        <f t="shared" si="0"/>
        <v>0</v>
      </c>
      <c r="W27" s="228">
        <f t="shared" si="0"/>
        <v>0.18493515153698567</v>
      </c>
      <c r="X27" s="228">
        <f t="shared" si="2"/>
        <v>1</v>
      </c>
      <c r="Y27" s="33"/>
    </row>
    <row r="28" spans="2:25">
      <c r="B28" s="322">
        <v>37895</v>
      </c>
      <c r="C28" s="90"/>
      <c r="D28" s="227">
        <v>2.9933999999999998</v>
      </c>
      <c r="E28" s="227">
        <v>23.711982350000003</v>
      </c>
      <c r="F28" s="227">
        <v>18.235684769999999</v>
      </c>
      <c r="G28" s="269">
        <f t="shared" si="1"/>
        <v>44.94106712</v>
      </c>
      <c r="H28" s="227">
        <v>18.824736080000001</v>
      </c>
      <c r="I28" s="227">
        <v>97.307943090000009</v>
      </c>
      <c r="J28" s="227">
        <v>0</v>
      </c>
      <c r="K28" s="227">
        <v>0</v>
      </c>
      <c r="L28" s="227">
        <v>43.116381390000001</v>
      </c>
      <c r="M28" s="227">
        <f t="shared" si="3"/>
        <v>204.19012767999999</v>
      </c>
      <c r="N28" s="244"/>
      <c r="O28" s="228">
        <f t="shared" si="4"/>
        <v>1.4659866439239205E-2</v>
      </c>
      <c r="P28" s="228">
        <f t="shared" si="0"/>
        <v>0.1161269774372277</v>
      </c>
      <c r="Q28" s="228">
        <f t="shared" si="0"/>
        <v>8.9307377282110134E-2</v>
      </c>
      <c r="R28" s="270">
        <f t="shared" si="0"/>
        <v>0.22009422115857705</v>
      </c>
      <c r="S28" s="228">
        <f t="shared" si="0"/>
        <v>9.2192195058036816E-2</v>
      </c>
      <c r="T28" s="228">
        <f t="shared" si="0"/>
        <v>0.476555571983861</v>
      </c>
      <c r="U28" s="228">
        <f t="shared" si="0"/>
        <v>0</v>
      </c>
      <c r="V28" s="228">
        <f t="shared" si="0"/>
        <v>0</v>
      </c>
      <c r="W28" s="228">
        <f t="shared" si="0"/>
        <v>0.21115801179952523</v>
      </c>
      <c r="X28" s="228">
        <f t="shared" si="2"/>
        <v>1.0000000000000002</v>
      </c>
      <c r="Y28" s="33"/>
    </row>
    <row r="29" spans="2:25">
      <c r="B29" s="322">
        <v>37926</v>
      </c>
      <c r="C29" s="90"/>
      <c r="D29" s="227">
        <v>10.61513092</v>
      </c>
      <c r="E29" s="227">
        <v>12.931691240000001</v>
      </c>
      <c r="F29" s="227">
        <v>22.168852659999999</v>
      </c>
      <c r="G29" s="269">
        <f t="shared" si="1"/>
        <v>45.715674820000004</v>
      </c>
      <c r="H29" s="227">
        <v>13.768991990000002</v>
      </c>
      <c r="I29" s="227">
        <v>98.426311490000003</v>
      </c>
      <c r="J29" s="227">
        <v>0</v>
      </c>
      <c r="K29" s="227">
        <v>0</v>
      </c>
      <c r="L29" s="227">
        <v>39.811483409999994</v>
      </c>
      <c r="M29" s="227">
        <f t="shared" si="3"/>
        <v>197.72246171</v>
      </c>
      <c r="N29" s="244"/>
      <c r="O29" s="228">
        <f t="shared" si="4"/>
        <v>5.3687025885653994E-2</v>
      </c>
      <c r="P29" s="228">
        <f t="shared" si="4"/>
        <v>6.540324821044835E-2</v>
      </c>
      <c r="Q29" s="228">
        <f t="shared" si="4"/>
        <v>0.11212106337475762</v>
      </c>
      <c r="R29" s="270">
        <f t="shared" si="4"/>
        <v>0.23121133747085998</v>
      </c>
      <c r="S29" s="228">
        <f t="shared" si="4"/>
        <v>6.9637975730825238E-2</v>
      </c>
      <c r="T29" s="228">
        <f t="shared" si="4"/>
        <v>0.49780035428833624</v>
      </c>
      <c r="U29" s="228">
        <f t="shared" si="4"/>
        <v>0</v>
      </c>
      <c r="V29" s="228">
        <f t="shared" si="4"/>
        <v>0</v>
      </c>
      <c r="W29" s="228">
        <f t="shared" si="4"/>
        <v>0.2013503325099785</v>
      </c>
      <c r="X29" s="228">
        <f t="shared" si="2"/>
        <v>0.99999999999999989</v>
      </c>
      <c r="Y29" s="33"/>
    </row>
    <row r="30" spans="2:25">
      <c r="B30" s="322">
        <v>37956</v>
      </c>
      <c r="C30" s="90"/>
      <c r="D30" s="227">
        <v>7.8644243700000001</v>
      </c>
      <c r="E30" s="227">
        <v>14.848569520000002</v>
      </c>
      <c r="F30" s="227">
        <v>17.362929859999998</v>
      </c>
      <c r="G30" s="269">
        <f t="shared" si="1"/>
        <v>40.075923750000001</v>
      </c>
      <c r="H30" s="227">
        <v>11.222087890000001</v>
      </c>
      <c r="I30" s="227">
        <v>90.717719620000011</v>
      </c>
      <c r="J30" s="227">
        <v>0</v>
      </c>
      <c r="K30" s="227">
        <v>0</v>
      </c>
      <c r="L30" s="227">
        <v>36.467762219999997</v>
      </c>
      <c r="M30" s="227">
        <f t="shared" si="3"/>
        <v>178.48349347999999</v>
      </c>
      <c r="N30" s="244"/>
      <c r="O30" s="228">
        <f t="shared" si="4"/>
        <v>4.4062474443224912E-2</v>
      </c>
      <c r="P30" s="228">
        <f t="shared" si="4"/>
        <v>8.3192956561352047E-2</v>
      </c>
      <c r="Q30" s="228">
        <f t="shared" si="4"/>
        <v>9.7280311593327284E-2</v>
      </c>
      <c r="R30" s="270">
        <f t="shared" si="4"/>
        <v>0.22453574259790426</v>
      </c>
      <c r="S30" s="228">
        <f t="shared" si="4"/>
        <v>6.2874653959288929E-2</v>
      </c>
      <c r="T30" s="228">
        <f t="shared" si="4"/>
        <v>0.5082695203417531</v>
      </c>
      <c r="U30" s="228">
        <f t="shared" si="4"/>
        <v>0</v>
      </c>
      <c r="V30" s="228">
        <f t="shared" si="4"/>
        <v>0</v>
      </c>
      <c r="W30" s="228">
        <f t="shared" si="4"/>
        <v>0.20432008310105382</v>
      </c>
      <c r="X30" s="228">
        <f t="shared" si="2"/>
        <v>1.0000000000000002</v>
      </c>
      <c r="Y30" s="33"/>
    </row>
    <row r="31" spans="2:25">
      <c r="B31" s="322">
        <v>37987</v>
      </c>
      <c r="C31" s="90"/>
      <c r="D31" s="227">
        <v>8.3735945999999988</v>
      </c>
      <c r="E31" s="227">
        <v>12.660903509999999</v>
      </c>
      <c r="F31" s="227">
        <v>2.90876753</v>
      </c>
      <c r="G31" s="269">
        <f t="shared" si="1"/>
        <v>23.943265639999996</v>
      </c>
      <c r="H31" s="227">
        <v>1.7724517999999998</v>
      </c>
      <c r="I31" s="227">
        <v>80.225890980000003</v>
      </c>
      <c r="J31" s="227">
        <v>0</v>
      </c>
      <c r="K31" s="227">
        <v>0</v>
      </c>
      <c r="L31" s="227">
        <v>36.690221479999998</v>
      </c>
      <c r="M31" s="227">
        <f t="shared" si="3"/>
        <v>142.63182989999999</v>
      </c>
      <c r="N31" s="244"/>
      <c r="O31" s="228">
        <f t="shared" si="4"/>
        <v>5.870775552603353E-2</v>
      </c>
      <c r="P31" s="228">
        <f t="shared" si="4"/>
        <v>8.8766325993830636E-2</v>
      </c>
      <c r="Q31" s="228">
        <f t="shared" si="4"/>
        <v>2.0393537207223339E-2</v>
      </c>
      <c r="R31" s="270">
        <f t="shared" si="4"/>
        <v>0.1678676187270875</v>
      </c>
      <c r="S31" s="228">
        <f t="shared" si="4"/>
        <v>1.2426761973415584E-2</v>
      </c>
      <c r="T31" s="228">
        <f t="shared" si="4"/>
        <v>0.56246835672126516</v>
      </c>
      <c r="U31" s="228">
        <f t="shared" si="4"/>
        <v>0</v>
      </c>
      <c r="V31" s="228">
        <f t="shared" si="4"/>
        <v>0</v>
      </c>
      <c r="W31" s="228">
        <f t="shared" si="4"/>
        <v>0.25723726257823187</v>
      </c>
      <c r="X31" s="228">
        <f t="shared" si="2"/>
        <v>1</v>
      </c>
      <c r="Y31" s="33"/>
    </row>
    <row r="32" spans="2:25">
      <c r="B32" s="322">
        <v>38018</v>
      </c>
      <c r="C32" s="90"/>
      <c r="D32" s="227">
        <v>14.351537840000001</v>
      </c>
      <c r="E32" s="227">
        <v>26.689998550000002</v>
      </c>
      <c r="F32" s="227">
        <v>4.9270026200000006</v>
      </c>
      <c r="G32" s="269">
        <f t="shared" si="1"/>
        <v>45.968539010000008</v>
      </c>
      <c r="H32" s="227">
        <v>3.6674886799999995</v>
      </c>
      <c r="I32" s="227">
        <v>83.321414579999995</v>
      </c>
      <c r="J32" s="227">
        <v>0</v>
      </c>
      <c r="K32" s="227">
        <v>0</v>
      </c>
      <c r="L32" s="227">
        <v>36.340436060000002</v>
      </c>
      <c r="M32" s="227">
        <f t="shared" si="3"/>
        <v>169.29787833</v>
      </c>
      <c r="N32" s="244"/>
      <c r="O32" s="228">
        <f t="shared" si="4"/>
        <v>8.4770925551858334E-2</v>
      </c>
      <c r="P32" s="228">
        <f t="shared" si="4"/>
        <v>0.15765111065346687</v>
      </c>
      <c r="Q32" s="228">
        <f t="shared" si="4"/>
        <v>2.9102565658833325E-2</v>
      </c>
      <c r="R32" s="270">
        <f t="shared" si="4"/>
        <v>0.27152460186415855</v>
      </c>
      <c r="S32" s="228">
        <f t="shared" si="4"/>
        <v>2.1662933500272409E-2</v>
      </c>
      <c r="T32" s="228">
        <f t="shared" si="4"/>
        <v>0.49215864606163368</v>
      </c>
      <c r="U32" s="228">
        <f t="shared" si="4"/>
        <v>0</v>
      </c>
      <c r="V32" s="228">
        <f t="shared" si="4"/>
        <v>0</v>
      </c>
      <c r="W32" s="228">
        <f t="shared" si="4"/>
        <v>0.21465381857393534</v>
      </c>
      <c r="X32" s="228">
        <f t="shared" si="2"/>
        <v>1</v>
      </c>
      <c r="Y32" s="33"/>
    </row>
    <row r="33" spans="2:25">
      <c r="B33" s="322">
        <v>38047</v>
      </c>
      <c r="C33" s="90"/>
      <c r="D33" s="227">
        <v>5.7227879700000006</v>
      </c>
      <c r="E33" s="227">
        <v>44.034255180000002</v>
      </c>
      <c r="F33" s="227">
        <v>1.75899849</v>
      </c>
      <c r="G33" s="269">
        <f t="shared" si="1"/>
        <v>51.516041640000005</v>
      </c>
      <c r="H33" s="227">
        <v>2.4620595499999998</v>
      </c>
      <c r="I33" s="227">
        <v>84.670690690000001</v>
      </c>
      <c r="J33" s="227">
        <v>0</v>
      </c>
      <c r="K33" s="227">
        <v>0</v>
      </c>
      <c r="L33" s="227">
        <v>36.340806350000001</v>
      </c>
      <c r="M33" s="227">
        <f t="shared" si="3"/>
        <v>174.98959823000001</v>
      </c>
      <c r="N33" s="244"/>
      <c r="O33" s="228">
        <f t="shared" si="4"/>
        <v>3.2703589401229291E-2</v>
      </c>
      <c r="P33" s="228">
        <f t="shared" si="4"/>
        <v>0.25163927242191259</v>
      </c>
      <c r="Q33" s="228">
        <f t="shared" si="4"/>
        <v>1.0052017421561458E-2</v>
      </c>
      <c r="R33" s="270">
        <f t="shared" si="4"/>
        <v>0.29439487924470331</v>
      </c>
      <c r="S33" s="228">
        <f t="shared" si="4"/>
        <v>1.4069748001615258E-2</v>
      </c>
      <c r="T33" s="228">
        <f t="shared" si="4"/>
        <v>0.48386127830702202</v>
      </c>
      <c r="U33" s="228">
        <f t="shared" si="4"/>
        <v>0</v>
      </c>
      <c r="V33" s="228">
        <f t="shared" si="4"/>
        <v>0</v>
      </c>
      <c r="W33" s="228">
        <f t="shared" si="4"/>
        <v>0.20767409444665938</v>
      </c>
      <c r="X33" s="228">
        <f t="shared" si="2"/>
        <v>1</v>
      </c>
      <c r="Y33" s="33"/>
    </row>
    <row r="34" spans="2:25">
      <c r="B34" s="322">
        <v>38078</v>
      </c>
      <c r="C34" s="90"/>
      <c r="D34" s="227">
        <v>14.406810249999999</v>
      </c>
      <c r="E34" s="227">
        <v>17.856922239999999</v>
      </c>
      <c r="F34" s="227">
        <v>12.002421719999999</v>
      </c>
      <c r="G34" s="269">
        <f t="shared" si="1"/>
        <v>44.266154209999996</v>
      </c>
      <c r="H34" s="227">
        <v>1.8713124900000002</v>
      </c>
      <c r="I34" s="227">
        <v>82.845372920000003</v>
      </c>
      <c r="J34" s="227">
        <v>0</v>
      </c>
      <c r="K34" s="227">
        <v>0</v>
      </c>
      <c r="L34" s="227">
        <v>36.748788129999994</v>
      </c>
      <c r="M34" s="227">
        <f t="shared" si="3"/>
        <v>165.73162774999997</v>
      </c>
      <c r="N34" s="244"/>
      <c r="O34" s="228">
        <f t="shared" si="4"/>
        <v>8.6928550968751364E-2</v>
      </c>
      <c r="P34" s="228">
        <f t="shared" si="4"/>
        <v>0.10774601373575179</v>
      </c>
      <c r="Q34" s="228">
        <f t="shared" si="4"/>
        <v>7.2420828075768426E-2</v>
      </c>
      <c r="R34" s="270">
        <f t="shared" si="4"/>
        <v>0.26709539278027156</v>
      </c>
      <c r="S34" s="228">
        <f t="shared" si="4"/>
        <v>1.1291221328151111E-2</v>
      </c>
      <c r="T34" s="228">
        <f t="shared" si="4"/>
        <v>0.499876662316798</v>
      </c>
      <c r="U34" s="228">
        <f t="shared" si="4"/>
        <v>0</v>
      </c>
      <c r="V34" s="228">
        <f t="shared" si="4"/>
        <v>0</v>
      </c>
      <c r="W34" s="228">
        <f t="shared" si="4"/>
        <v>0.22173672357477947</v>
      </c>
      <c r="X34" s="228">
        <f t="shared" si="2"/>
        <v>1</v>
      </c>
      <c r="Y34" s="33"/>
    </row>
    <row r="35" spans="2:25">
      <c r="B35" s="322">
        <v>38108</v>
      </c>
      <c r="C35" s="90"/>
      <c r="D35" s="227">
        <v>11.678763810000001</v>
      </c>
      <c r="E35" s="227">
        <v>2.0722299100000003</v>
      </c>
      <c r="F35" s="227">
        <v>12.96072073</v>
      </c>
      <c r="G35" s="269">
        <f t="shared" si="1"/>
        <v>26.711714450000002</v>
      </c>
      <c r="H35" s="227">
        <v>0.76189507000000012</v>
      </c>
      <c r="I35" s="227">
        <v>85.789417950000001</v>
      </c>
      <c r="J35" s="227">
        <v>0</v>
      </c>
      <c r="K35" s="227">
        <v>0</v>
      </c>
      <c r="L35" s="227">
        <v>41.050495510000005</v>
      </c>
      <c r="M35" s="227">
        <f t="shared" si="3"/>
        <v>154.31352298000002</v>
      </c>
      <c r="N35" s="244"/>
      <c r="O35" s="228">
        <f t="shared" si="4"/>
        <v>7.5682050312036758E-2</v>
      </c>
      <c r="P35" s="228">
        <f t="shared" si="4"/>
        <v>1.3428699377620807E-2</v>
      </c>
      <c r="Q35" s="228">
        <f t="shared" si="4"/>
        <v>8.398953299562599E-2</v>
      </c>
      <c r="R35" s="270">
        <f t="shared" si="4"/>
        <v>0.17310028268528355</v>
      </c>
      <c r="S35" s="228">
        <f t="shared" si="4"/>
        <v>4.9373188770937878E-3</v>
      </c>
      <c r="T35" s="228">
        <f t="shared" si="4"/>
        <v>0.5559423198517659</v>
      </c>
      <c r="U35" s="228">
        <f t="shared" si="4"/>
        <v>0</v>
      </c>
      <c r="V35" s="228">
        <f t="shared" si="4"/>
        <v>0</v>
      </c>
      <c r="W35" s="228">
        <f t="shared" si="4"/>
        <v>0.26602007858585669</v>
      </c>
      <c r="X35" s="228">
        <f t="shared" si="2"/>
        <v>1</v>
      </c>
      <c r="Y35" s="33"/>
    </row>
    <row r="36" spans="2:25">
      <c r="B36" s="322">
        <v>38139</v>
      </c>
      <c r="C36" s="90"/>
      <c r="D36" s="227">
        <v>11.011498</v>
      </c>
      <c r="E36" s="227">
        <v>15.04917522</v>
      </c>
      <c r="F36" s="227">
        <v>8.7932685500000005</v>
      </c>
      <c r="G36" s="269">
        <f t="shared" si="1"/>
        <v>34.853941769999999</v>
      </c>
      <c r="H36" s="227">
        <v>1.90639454</v>
      </c>
      <c r="I36" s="227">
        <v>88.444425690000017</v>
      </c>
      <c r="J36" s="227">
        <v>0</v>
      </c>
      <c r="K36" s="227">
        <v>0</v>
      </c>
      <c r="L36" s="227">
        <v>38.465218369999995</v>
      </c>
      <c r="M36" s="227">
        <f t="shared" si="3"/>
        <v>163.66998037000002</v>
      </c>
      <c r="N36" s="244"/>
      <c r="O36" s="228">
        <f t="shared" si="4"/>
        <v>6.7278666344963767E-2</v>
      </c>
      <c r="P36" s="228">
        <f t="shared" si="4"/>
        <v>9.1948292447882815E-2</v>
      </c>
      <c r="Q36" s="228">
        <f t="shared" si="4"/>
        <v>5.3725603987496831E-2</v>
      </c>
      <c r="R36" s="270">
        <f t="shared" si="4"/>
        <v>0.21295256278034339</v>
      </c>
      <c r="S36" s="228">
        <f t="shared" si="4"/>
        <v>1.1647795983663682E-2</v>
      </c>
      <c r="T36" s="228">
        <f t="shared" si="4"/>
        <v>0.5403826987090633</v>
      </c>
      <c r="U36" s="228">
        <f t="shared" si="4"/>
        <v>0</v>
      </c>
      <c r="V36" s="228">
        <f t="shared" si="4"/>
        <v>0</v>
      </c>
      <c r="W36" s="228">
        <f t="shared" si="4"/>
        <v>0.23501694252692962</v>
      </c>
      <c r="X36" s="228">
        <f t="shared" si="2"/>
        <v>1</v>
      </c>
      <c r="Y36" s="33"/>
    </row>
    <row r="37" spans="2:25">
      <c r="B37" s="322">
        <v>38169</v>
      </c>
      <c r="C37" s="90"/>
      <c r="D37" s="227">
        <v>11.289253329999999</v>
      </c>
      <c r="E37" s="227">
        <v>20.887588210000001</v>
      </c>
      <c r="F37" s="227">
        <v>2.0059652600000004</v>
      </c>
      <c r="G37" s="269">
        <f t="shared" si="1"/>
        <v>34.182806800000002</v>
      </c>
      <c r="H37" s="227">
        <v>3.6960029199999997</v>
      </c>
      <c r="I37" s="227">
        <v>86.910082060000008</v>
      </c>
      <c r="J37" s="227">
        <v>0</v>
      </c>
      <c r="K37" s="227">
        <v>5</v>
      </c>
      <c r="L37" s="227">
        <v>39.154397939999996</v>
      </c>
      <c r="M37" s="227">
        <f t="shared" si="3"/>
        <v>168.94328972</v>
      </c>
      <c r="N37" s="244"/>
      <c r="O37" s="228">
        <f t="shared" si="4"/>
        <v>6.6822738853436356E-2</v>
      </c>
      <c r="P37" s="228">
        <f t="shared" si="4"/>
        <v>0.12363668450293748</v>
      </c>
      <c r="Q37" s="228">
        <f t="shared" si="4"/>
        <v>1.1873601273685442E-2</v>
      </c>
      <c r="R37" s="270">
        <f t="shared" si="4"/>
        <v>0.20233302463005928</v>
      </c>
      <c r="S37" s="228">
        <f t="shared" si="4"/>
        <v>2.1877180953002694E-2</v>
      </c>
      <c r="T37" s="228">
        <f t="shared" si="4"/>
        <v>0.51443346583366156</v>
      </c>
      <c r="U37" s="228">
        <f t="shared" si="4"/>
        <v>0</v>
      </c>
      <c r="V37" s="228">
        <f t="shared" si="4"/>
        <v>2.9595730071829456E-2</v>
      </c>
      <c r="W37" s="228">
        <f t="shared" si="4"/>
        <v>0.23176059851144704</v>
      </c>
      <c r="X37" s="228">
        <f t="shared" si="2"/>
        <v>1</v>
      </c>
      <c r="Y37" s="33"/>
    </row>
    <row r="38" spans="2:25">
      <c r="B38" s="322">
        <v>38200</v>
      </c>
      <c r="C38" s="90"/>
      <c r="D38" s="227">
        <v>19.651271789999999</v>
      </c>
      <c r="E38" s="227">
        <v>12.631287369999999</v>
      </c>
      <c r="F38" s="227">
        <v>3.40053633</v>
      </c>
      <c r="G38" s="269">
        <f t="shared" si="1"/>
        <v>35.683095489999999</v>
      </c>
      <c r="H38" s="227">
        <v>3.7279064100000001</v>
      </c>
      <c r="I38" s="227">
        <v>92.347551549999991</v>
      </c>
      <c r="J38" s="227">
        <v>0</v>
      </c>
      <c r="K38" s="227">
        <v>5</v>
      </c>
      <c r="L38" s="227">
        <v>38.377109990000001</v>
      </c>
      <c r="M38" s="227">
        <f t="shared" si="3"/>
        <v>175.13566344</v>
      </c>
      <c r="N38" s="244"/>
      <c r="O38" s="228">
        <f t="shared" si="4"/>
        <v>0.11220599736233824</v>
      </c>
      <c r="P38" s="228">
        <f t="shared" si="4"/>
        <v>7.212287390185021E-2</v>
      </c>
      <c r="Q38" s="228">
        <f t="shared" si="4"/>
        <v>1.9416584053795503E-2</v>
      </c>
      <c r="R38" s="270">
        <f t="shared" si="4"/>
        <v>0.20374545531798396</v>
      </c>
      <c r="S38" s="228">
        <f t="shared" si="4"/>
        <v>2.1285821155878678E-2</v>
      </c>
      <c r="T38" s="228">
        <f t="shared" si="4"/>
        <v>0.52729152781402222</v>
      </c>
      <c r="U38" s="228">
        <f t="shared" si="4"/>
        <v>0</v>
      </c>
      <c r="V38" s="228">
        <f t="shared" si="4"/>
        <v>2.8549296595510129E-2</v>
      </c>
      <c r="W38" s="228">
        <f t="shared" si="4"/>
        <v>0.21912789911660496</v>
      </c>
      <c r="X38" s="228">
        <f t="shared" si="2"/>
        <v>1</v>
      </c>
      <c r="Y38" s="33"/>
    </row>
    <row r="39" spans="2:25">
      <c r="B39" s="322">
        <v>38231</v>
      </c>
      <c r="C39" s="90"/>
      <c r="D39" s="227">
        <v>12.16959095</v>
      </c>
      <c r="E39" s="227">
        <v>13.877650259999999</v>
      </c>
      <c r="F39" s="227">
        <v>6.6315636799999993</v>
      </c>
      <c r="G39" s="269">
        <f t="shared" si="1"/>
        <v>32.678804889999995</v>
      </c>
      <c r="H39" s="227">
        <v>3.9672848700000003</v>
      </c>
      <c r="I39" s="227">
        <v>84.850603359999994</v>
      </c>
      <c r="J39" s="227">
        <v>0</v>
      </c>
      <c r="K39" s="227">
        <v>5</v>
      </c>
      <c r="L39" s="227">
        <v>38.080472749999998</v>
      </c>
      <c r="M39" s="227">
        <f t="shared" si="3"/>
        <v>164.57716586999999</v>
      </c>
      <c r="N39" s="244"/>
      <c r="O39" s="228">
        <f t="shared" si="4"/>
        <v>7.394458937039175E-2</v>
      </c>
      <c r="P39" s="228">
        <f t="shared" si="4"/>
        <v>8.43230601683954E-2</v>
      </c>
      <c r="Q39" s="228">
        <f t="shared" si="4"/>
        <v>4.029455511002232E-2</v>
      </c>
      <c r="R39" s="270">
        <f t="shared" si="4"/>
        <v>0.19856220464880944</v>
      </c>
      <c r="S39" s="228">
        <f t="shared" si="4"/>
        <v>2.4105925320975396E-2</v>
      </c>
      <c r="T39" s="228">
        <f t="shared" si="4"/>
        <v>0.51556728973582977</v>
      </c>
      <c r="U39" s="228">
        <f t="shared" si="4"/>
        <v>0</v>
      </c>
      <c r="V39" s="228">
        <f t="shared" si="4"/>
        <v>3.0380885304280396E-2</v>
      </c>
      <c r="W39" s="228">
        <f t="shared" si="4"/>
        <v>0.23138369499010503</v>
      </c>
      <c r="X39" s="228">
        <f t="shared" si="2"/>
        <v>1</v>
      </c>
      <c r="Y39" s="33"/>
    </row>
    <row r="40" spans="2:25">
      <c r="B40" s="322">
        <v>38261</v>
      </c>
      <c r="C40" s="90"/>
      <c r="D40" s="227">
        <v>1.7011713599999998</v>
      </c>
      <c r="E40" s="227">
        <v>42.043759250000001</v>
      </c>
      <c r="F40" s="227">
        <v>18.522381670000001</v>
      </c>
      <c r="G40" s="269">
        <f t="shared" si="1"/>
        <v>62.267312279999999</v>
      </c>
      <c r="H40" s="227">
        <v>3.9762527400000001</v>
      </c>
      <c r="I40" s="227">
        <v>100.44890535</v>
      </c>
      <c r="J40" s="227">
        <v>0</v>
      </c>
      <c r="K40" s="227">
        <v>5.04</v>
      </c>
      <c r="L40" s="227">
        <v>25.16928077</v>
      </c>
      <c r="M40" s="227">
        <f t="shared" si="3"/>
        <v>196.90175114000002</v>
      </c>
      <c r="N40" s="244"/>
      <c r="O40" s="228">
        <f t="shared" si="4"/>
        <v>8.6396964483593762E-3</v>
      </c>
      <c r="P40" s="228">
        <f t="shared" si="4"/>
        <v>0.21352658880167233</v>
      </c>
      <c r="Q40" s="228">
        <f t="shared" si="4"/>
        <v>9.4069156636551785E-2</v>
      </c>
      <c r="R40" s="270">
        <f t="shared" si="4"/>
        <v>0.31623544188658348</v>
      </c>
      <c r="S40" s="228">
        <f t="shared" si="4"/>
        <v>2.0194095364712252E-2</v>
      </c>
      <c r="T40" s="228">
        <f t="shared" si="4"/>
        <v>0.51014734388308902</v>
      </c>
      <c r="U40" s="228">
        <f t="shared" si="4"/>
        <v>0</v>
      </c>
      <c r="V40" s="228">
        <f t="shared" si="4"/>
        <v>2.5596521975147325E-2</v>
      </c>
      <c r="W40" s="228">
        <f t="shared" si="4"/>
        <v>0.12782659689046785</v>
      </c>
      <c r="X40" s="228">
        <f t="shared" si="2"/>
        <v>0.99999999999999989</v>
      </c>
      <c r="Y40" s="33"/>
    </row>
    <row r="41" spans="2:25">
      <c r="B41" s="322">
        <v>38292</v>
      </c>
      <c r="C41" s="90"/>
      <c r="D41" s="227">
        <v>26.073962669999997</v>
      </c>
      <c r="E41" s="227">
        <v>16.782112989999998</v>
      </c>
      <c r="F41" s="227">
        <v>22.251462370000002</v>
      </c>
      <c r="G41" s="269">
        <f t="shared" si="1"/>
        <v>65.107538030000001</v>
      </c>
      <c r="H41" s="227">
        <v>3.0394531100000002</v>
      </c>
      <c r="I41" s="227">
        <v>108.62414492000001</v>
      </c>
      <c r="J41" s="227">
        <v>0.15143582</v>
      </c>
      <c r="K41" s="227">
        <v>5.0481713700000004</v>
      </c>
      <c r="L41" s="227">
        <v>27.00163775</v>
      </c>
      <c r="M41" s="227">
        <f t="shared" si="3"/>
        <v>208.97238099999998</v>
      </c>
      <c r="N41" s="244"/>
      <c r="O41" s="228">
        <f t="shared" si="4"/>
        <v>0.12477229069807076</v>
      </c>
      <c r="P41" s="228">
        <f t="shared" si="4"/>
        <v>8.0307803881509099E-2</v>
      </c>
      <c r="Q41" s="228">
        <f t="shared" si="4"/>
        <v>0.10648039833551021</v>
      </c>
      <c r="R41" s="270">
        <f t="shared" si="4"/>
        <v>0.31156049291509008</v>
      </c>
      <c r="S41" s="228">
        <f t="shared" si="4"/>
        <v>1.4544759912555145E-2</v>
      </c>
      <c r="T41" s="228">
        <f t="shared" si="4"/>
        <v>0.51980144170343745</v>
      </c>
      <c r="U41" s="228">
        <f t="shared" si="4"/>
        <v>7.2466906523881744E-4</v>
      </c>
      <c r="V41" s="228">
        <f t="shared" si="4"/>
        <v>2.4157122323260512E-2</v>
      </c>
      <c r="W41" s="228">
        <f t="shared" si="4"/>
        <v>0.12921151408041814</v>
      </c>
      <c r="X41" s="228">
        <f t="shared" si="2"/>
        <v>1.0000000000000002</v>
      </c>
      <c r="Y41" s="33"/>
    </row>
    <row r="42" spans="2:25">
      <c r="B42" s="322">
        <v>38322</v>
      </c>
      <c r="C42" s="90"/>
      <c r="D42" s="227">
        <v>12.655441140000001</v>
      </c>
      <c r="E42" s="227">
        <v>5.2531273799999996</v>
      </c>
      <c r="F42" s="227">
        <v>31.646144510000003</v>
      </c>
      <c r="G42" s="269">
        <f t="shared" si="1"/>
        <v>49.554713030000002</v>
      </c>
      <c r="H42" s="227">
        <v>1.8120663599999998</v>
      </c>
      <c r="I42" s="227">
        <v>97.176427759999996</v>
      </c>
      <c r="J42" s="227">
        <v>0.15143582</v>
      </c>
      <c r="K42" s="227">
        <v>5.0481713700000004</v>
      </c>
      <c r="L42" s="227">
        <v>35.76891818</v>
      </c>
      <c r="M42" s="227">
        <f t="shared" si="3"/>
        <v>189.51173252000001</v>
      </c>
      <c r="N42" s="244"/>
      <c r="O42" s="228">
        <f t="shared" si="4"/>
        <v>6.6779196051433995E-2</v>
      </c>
      <c r="P42" s="228">
        <f t="shared" si="4"/>
        <v>2.7719272628387869E-2</v>
      </c>
      <c r="Q42" s="228">
        <f t="shared" si="4"/>
        <v>0.16698778534284281</v>
      </c>
      <c r="R42" s="270">
        <f t="shared" si="4"/>
        <v>0.26148625402266468</v>
      </c>
      <c r="S42" s="228">
        <f t="shared" si="4"/>
        <v>9.5617634639521033E-3</v>
      </c>
      <c r="T42" s="228">
        <f t="shared" si="4"/>
        <v>0.51277262081778785</v>
      </c>
      <c r="U42" s="228">
        <f t="shared" si="4"/>
        <v>7.9908414105189134E-4</v>
      </c>
      <c r="V42" s="228">
        <f t="shared" si="4"/>
        <v>2.6637777528983567E-2</v>
      </c>
      <c r="W42" s="228">
        <f t="shared" si="4"/>
        <v>0.1887425000255599</v>
      </c>
      <c r="X42" s="228">
        <f t="shared" si="2"/>
        <v>1</v>
      </c>
      <c r="Y42" s="33"/>
    </row>
    <row r="43" spans="2:25">
      <c r="B43" s="322">
        <v>38353</v>
      </c>
      <c r="C43" s="90"/>
      <c r="D43" s="227">
        <v>0.66258486999999999</v>
      </c>
      <c r="E43" s="227">
        <v>21.607383489999997</v>
      </c>
      <c r="F43" s="227">
        <v>27.324062789999999</v>
      </c>
      <c r="G43" s="269">
        <f t="shared" si="1"/>
        <v>49.594031149999992</v>
      </c>
      <c r="H43" s="227">
        <v>7.0803251700000001</v>
      </c>
      <c r="I43" s="227">
        <v>103.76072076000001</v>
      </c>
      <c r="J43" s="227">
        <v>0.18366126999999999</v>
      </c>
      <c r="K43" s="227">
        <v>5.4031293600000003</v>
      </c>
      <c r="L43" s="227">
        <v>26.165536530000001</v>
      </c>
      <c r="M43" s="227">
        <f t="shared" si="3"/>
        <v>192.18740424000001</v>
      </c>
      <c r="N43" s="244"/>
      <c r="O43" s="228">
        <f t="shared" si="4"/>
        <v>3.447597789356562E-3</v>
      </c>
      <c r="P43" s="228">
        <f t="shared" si="4"/>
        <v>0.11242871808090557</v>
      </c>
      <c r="Q43" s="228">
        <f t="shared" si="4"/>
        <v>0.14217405608891115</v>
      </c>
      <c r="R43" s="270">
        <f t="shared" si="4"/>
        <v>0.25805037195917324</v>
      </c>
      <c r="S43" s="228">
        <f t="shared" si="4"/>
        <v>3.6840734688097579E-2</v>
      </c>
      <c r="T43" s="228">
        <f t="shared" si="4"/>
        <v>0.53989345019939794</v>
      </c>
      <c r="U43" s="228">
        <f t="shared" si="4"/>
        <v>9.5563635258139631E-4</v>
      </c>
      <c r="V43" s="228">
        <f t="shared" si="4"/>
        <v>2.8113857832497046E-2</v>
      </c>
      <c r="W43" s="228">
        <f t="shared" si="4"/>
        <v>0.13614594896825274</v>
      </c>
      <c r="X43" s="228">
        <f t="shared" si="2"/>
        <v>1</v>
      </c>
      <c r="Y43" s="33"/>
    </row>
    <row r="44" spans="2:25">
      <c r="B44" s="322">
        <v>38384</v>
      </c>
      <c r="C44" s="90"/>
      <c r="D44" s="227">
        <v>2.9342071199999999</v>
      </c>
      <c r="E44" s="227">
        <v>55.100994800000002</v>
      </c>
      <c r="F44" s="227">
        <v>10.668124390000001</v>
      </c>
      <c r="G44" s="269">
        <f t="shared" si="1"/>
        <v>68.703326310000008</v>
      </c>
      <c r="H44" s="227">
        <v>9.0493843800000011</v>
      </c>
      <c r="I44" s="227">
        <v>105.03309542</v>
      </c>
      <c r="J44" s="227">
        <v>0.25709261999999999</v>
      </c>
      <c r="K44" s="227">
        <v>5.3051135599999997</v>
      </c>
      <c r="L44" s="227">
        <v>25.269663469999998</v>
      </c>
      <c r="M44" s="227">
        <f t="shared" si="3"/>
        <v>213.61767576</v>
      </c>
      <c r="N44" s="244"/>
      <c r="O44" s="228">
        <f t="shared" si="4"/>
        <v>1.3735788059488996E-2</v>
      </c>
      <c r="P44" s="228">
        <f t="shared" si="4"/>
        <v>0.25794211365685915</v>
      </c>
      <c r="Q44" s="228">
        <f t="shared" si="4"/>
        <v>4.9940269933400387E-2</v>
      </c>
      <c r="R44" s="270">
        <f t="shared" si="4"/>
        <v>0.32161817164974854</v>
      </c>
      <c r="S44" s="228">
        <f t="shared" si="4"/>
        <v>4.2362526171134861E-2</v>
      </c>
      <c r="T44" s="228">
        <f t="shared" si="4"/>
        <v>0.49168728686105989</v>
      </c>
      <c r="U44" s="228">
        <f t="shared" si="4"/>
        <v>1.2035175417264826E-3</v>
      </c>
      <c r="V44" s="228">
        <f t="shared" si="4"/>
        <v>2.4834618863470402E-2</v>
      </c>
      <c r="W44" s="228">
        <f t="shared" si="4"/>
        <v>0.11829387891285986</v>
      </c>
      <c r="X44" s="228">
        <f t="shared" si="2"/>
        <v>1</v>
      </c>
      <c r="Y44" s="33"/>
    </row>
    <row r="45" spans="2:25">
      <c r="B45" s="322">
        <v>38412</v>
      </c>
      <c r="C45" s="90"/>
      <c r="D45" s="227">
        <v>44.282903909999995</v>
      </c>
      <c r="E45" s="227">
        <v>8.0112672600000003</v>
      </c>
      <c r="F45" s="227">
        <v>9.1771550600000005</v>
      </c>
      <c r="G45" s="269">
        <f t="shared" si="1"/>
        <v>61.471326230000003</v>
      </c>
      <c r="H45" s="227">
        <v>8.5274470700000009</v>
      </c>
      <c r="I45" s="227">
        <v>106.70785256000001</v>
      </c>
      <c r="J45" s="227">
        <v>0.28304499</v>
      </c>
      <c r="K45" s="227">
        <v>5.4565523799999998</v>
      </c>
      <c r="L45" s="227">
        <v>25.269663469999998</v>
      </c>
      <c r="M45" s="227">
        <f t="shared" si="3"/>
        <v>207.71588670000006</v>
      </c>
      <c r="N45" s="244"/>
      <c r="O45" s="228">
        <f t="shared" si="4"/>
        <v>0.21318977866125818</v>
      </c>
      <c r="P45" s="228">
        <f t="shared" si="4"/>
        <v>3.8568389675318934E-2</v>
      </c>
      <c r="Q45" s="228">
        <f t="shared" si="4"/>
        <v>4.4181286303124151E-2</v>
      </c>
      <c r="R45" s="270">
        <f t="shared" si="4"/>
        <v>0.29593945463970128</v>
      </c>
      <c r="S45" s="228">
        <f t="shared" si="4"/>
        <v>4.1053417749967409E-2</v>
      </c>
      <c r="T45" s="228">
        <f t="shared" si="4"/>
        <v>0.51372022744758106</v>
      </c>
      <c r="U45" s="228">
        <f t="shared" si="4"/>
        <v>1.3626545109127655E-3</v>
      </c>
      <c r="V45" s="228">
        <f t="shared" si="4"/>
        <v>2.6269306920566893E-2</v>
      </c>
      <c r="W45" s="228">
        <f t="shared" si="4"/>
        <v>0.12165493873127034</v>
      </c>
      <c r="X45" s="228">
        <f t="shared" si="2"/>
        <v>0.99999999999999967</v>
      </c>
      <c r="Y45" s="33"/>
    </row>
    <row r="46" spans="2:25">
      <c r="B46" s="322">
        <v>38443</v>
      </c>
      <c r="C46" s="90"/>
      <c r="D46" s="227">
        <v>17.04770246</v>
      </c>
      <c r="E46" s="227">
        <v>5.711997489999999</v>
      </c>
      <c r="F46" s="227">
        <v>6.2040686300000001</v>
      </c>
      <c r="G46" s="269">
        <f t="shared" si="1"/>
        <v>28.96376858</v>
      </c>
      <c r="H46" s="227">
        <v>9.17412706</v>
      </c>
      <c r="I46" s="227">
        <v>107.24549407000001</v>
      </c>
      <c r="J46" s="227">
        <v>0.75210650000000001</v>
      </c>
      <c r="K46" s="227">
        <v>5.5018704299999994</v>
      </c>
      <c r="L46" s="227">
        <v>25.190163469999998</v>
      </c>
      <c r="M46" s="227">
        <f t="shared" si="3"/>
        <v>176.82753011</v>
      </c>
      <c r="N46" s="244"/>
      <c r="O46" s="228">
        <f t="shared" si="4"/>
        <v>9.6408644340590224E-2</v>
      </c>
      <c r="P46" s="228">
        <f t="shared" si="4"/>
        <v>3.2302648159179215E-2</v>
      </c>
      <c r="Q46" s="228">
        <f t="shared" si="4"/>
        <v>3.5085422649632686E-2</v>
      </c>
      <c r="R46" s="270">
        <f t="shared" si="4"/>
        <v>0.16379671514940214</v>
      </c>
      <c r="S46" s="228">
        <f t="shared" si="4"/>
        <v>5.1881780253860948E-2</v>
      </c>
      <c r="T46" s="228">
        <f t="shared" si="4"/>
        <v>0.60649772127272972</v>
      </c>
      <c r="U46" s="228">
        <f t="shared" si="4"/>
        <v>4.2533337401259481E-3</v>
      </c>
      <c r="V46" s="228">
        <f t="shared" si="4"/>
        <v>3.1114331725254678E-2</v>
      </c>
      <c r="W46" s="228">
        <f t="shared" si="4"/>
        <v>0.14245611785862658</v>
      </c>
      <c r="X46" s="228">
        <f t="shared" si="2"/>
        <v>1</v>
      </c>
      <c r="Y46" s="33"/>
    </row>
    <row r="47" spans="2:25">
      <c r="B47" s="322">
        <v>38473</v>
      </c>
      <c r="C47" s="90"/>
      <c r="D47" s="227">
        <v>2.0365650999999998</v>
      </c>
      <c r="E47" s="227">
        <v>7.54339958</v>
      </c>
      <c r="F47" s="227">
        <v>6.3626731300000001</v>
      </c>
      <c r="G47" s="269">
        <f t="shared" si="1"/>
        <v>15.942637810000001</v>
      </c>
      <c r="H47" s="227">
        <v>6.9769230999999996</v>
      </c>
      <c r="I47" s="227">
        <v>97.282793749999996</v>
      </c>
      <c r="J47" s="227">
        <v>0.70745650000000004</v>
      </c>
      <c r="K47" s="227">
        <v>5.4784833700000002</v>
      </c>
      <c r="L47" s="227">
        <v>26.793694240000001</v>
      </c>
      <c r="M47" s="227">
        <f t="shared" si="3"/>
        <v>153.18198877</v>
      </c>
      <c r="N47" s="244"/>
      <c r="O47" s="228">
        <f t="shared" si="4"/>
        <v>1.3295068933057565E-2</v>
      </c>
      <c r="P47" s="228">
        <f t="shared" si="4"/>
        <v>4.9244690192175783E-2</v>
      </c>
      <c r="Q47" s="228">
        <f t="shared" si="4"/>
        <v>4.1536692277532962E-2</v>
      </c>
      <c r="R47" s="270">
        <f t="shared" si="4"/>
        <v>0.10407645140276632</v>
      </c>
      <c r="S47" s="228">
        <f t="shared" si="4"/>
        <v>4.5546628268913023E-2</v>
      </c>
      <c r="T47" s="228">
        <f t="shared" si="4"/>
        <v>0.63507984542535456</v>
      </c>
      <c r="U47" s="228">
        <f t="shared" si="4"/>
        <v>4.6184052425525908E-3</v>
      </c>
      <c r="V47" s="228">
        <f t="shared" si="4"/>
        <v>3.5764540034963536E-2</v>
      </c>
      <c r="W47" s="228">
        <f t="shared" si="4"/>
        <v>0.17491412962544997</v>
      </c>
      <c r="X47" s="228">
        <f t="shared" si="2"/>
        <v>1</v>
      </c>
      <c r="Y47" s="33"/>
    </row>
    <row r="48" spans="2:25">
      <c r="B48" s="322">
        <v>38504</v>
      </c>
      <c r="C48" s="90"/>
      <c r="D48" s="227">
        <v>6.5334944999999998</v>
      </c>
      <c r="E48" s="227">
        <v>56.056581539999996</v>
      </c>
      <c r="F48" s="227">
        <v>4.8320343899999996</v>
      </c>
      <c r="G48" s="269">
        <f t="shared" si="1"/>
        <v>67.422110430000004</v>
      </c>
      <c r="H48" s="227">
        <v>6.7760941899999994</v>
      </c>
      <c r="I48" s="227">
        <v>89.559747189999996</v>
      </c>
      <c r="J48" s="227">
        <v>0.70745650000000004</v>
      </c>
      <c r="K48" s="227">
        <v>5.4784833700000002</v>
      </c>
      <c r="L48" s="227">
        <v>24.53053748</v>
      </c>
      <c r="M48" s="227">
        <f t="shared" si="3"/>
        <v>194.47442916</v>
      </c>
      <c r="N48" s="244"/>
      <c r="O48" s="228">
        <f t="shared" si="4"/>
        <v>3.3595648169378073E-2</v>
      </c>
      <c r="P48" s="228">
        <f t="shared" si="4"/>
        <v>0.28824654111148235</v>
      </c>
      <c r="Q48" s="228">
        <f t="shared" si="4"/>
        <v>2.4846631050010892E-2</v>
      </c>
      <c r="R48" s="270">
        <f t="shared" si="4"/>
        <v>0.34668882033087134</v>
      </c>
      <c r="S48" s="228">
        <f t="shared" si="4"/>
        <v>3.4843111350259325E-2</v>
      </c>
      <c r="T48" s="228">
        <f t="shared" si="4"/>
        <v>0.46052196978717691</v>
      </c>
      <c r="U48" s="228">
        <f t="shared" si="4"/>
        <v>3.637786741710676E-3</v>
      </c>
      <c r="V48" s="228">
        <f t="shared" si="4"/>
        <v>2.8170713207198494E-2</v>
      </c>
      <c r="W48" s="228">
        <f t="shared" si="4"/>
        <v>0.12613759858278326</v>
      </c>
      <c r="X48" s="228">
        <f t="shared" si="2"/>
        <v>1</v>
      </c>
      <c r="Y48" s="33"/>
    </row>
    <row r="49" spans="2:25">
      <c r="B49" s="322">
        <v>38534</v>
      </c>
      <c r="C49" s="90"/>
      <c r="D49" s="227">
        <v>23.218416270000002</v>
      </c>
      <c r="E49" s="227">
        <v>44.4200619</v>
      </c>
      <c r="F49" s="227">
        <v>9.6504111200000011</v>
      </c>
      <c r="G49" s="269">
        <f t="shared" si="1"/>
        <v>77.28888929</v>
      </c>
      <c r="H49" s="227">
        <v>4.7022220199999998</v>
      </c>
      <c r="I49" s="227">
        <v>89.591575709999987</v>
      </c>
      <c r="J49" s="227">
        <v>0.71997458999999997</v>
      </c>
      <c r="K49" s="227">
        <v>5.50899391</v>
      </c>
      <c r="L49" s="227">
        <v>22.977567080000004</v>
      </c>
      <c r="M49" s="227">
        <f t="shared" si="3"/>
        <v>200.78922259999996</v>
      </c>
      <c r="N49" s="244"/>
      <c r="O49" s="228">
        <f t="shared" si="4"/>
        <v>0.11563576953656679</v>
      </c>
      <c r="P49" s="228">
        <f t="shared" si="4"/>
        <v>0.22122732149071037</v>
      </c>
      <c r="Q49" s="228">
        <f t="shared" si="4"/>
        <v>4.8062395954512768E-2</v>
      </c>
      <c r="R49" s="270">
        <f t="shared" si="4"/>
        <v>0.38492548698178991</v>
      </c>
      <c r="S49" s="228">
        <f t="shared" si="4"/>
        <v>2.3418697274243047E-2</v>
      </c>
      <c r="T49" s="228">
        <f t="shared" si="4"/>
        <v>0.4461971342380206</v>
      </c>
      <c r="U49" s="228">
        <f t="shared" si="4"/>
        <v>3.5857232807474403E-3</v>
      </c>
      <c r="V49" s="228">
        <f t="shared" si="4"/>
        <v>2.7436701226612552E-2</v>
      </c>
      <c r="W49" s="228">
        <f t="shared" si="4"/>
        <v>0.11443625699858657</v>
      </c>
      <c r="X49" s="228">
        <f t="shared" si="2"/>
        <v>1.0000000000000002</v>
      </c>
      <c r="Y49" s="33"/>
    </row>
    <row r="50" spans="2:25">
      <c r="B50" s="322">
        <v>38565</v>
      </c>
      <c r="C50" s="90"/>
      <c r="D50" s="227">
        <v>67.36275298999999</v>
      </c>
      <c r="E50" s="227">
        <v>5.1809353499999995</v>
      </c>
      <c r="F50" s="227">
        <v>14.88575825</v>
      </c>
      <c r="G50" s="269">
        <f t="shared" si="1"/>
        <v>87.429446589999984</v>
      </c>
      <c r="H50" s="227">
        <v>2.5687824899999998</v>
      </c>
      <c r="I50" s="227">
        <v>92.706381969999981</v>
      </c>
      <c r="J50" s="227">
        <v>0.71997458999999997</v>
      </c>
      <c r="K50" s="227">
        <v>5.5201083400000002</v>
      </c>
      <c r="L50" s="227">
        <v>23.294917359999999</v>
      </c>
      <c r="M50" s="227">
        <f t="shared" si="3"/>
        <v>212.23961133999998</v>
      </c>
      <c r="N50" s="244"/>
      <c r="O50" s="228">
        <f t="shared" si="4"/>
        <v>0.31739010717508032</v>
      </c>
      <c r="P50" s="228">
        <f t="shared" si="4"/>
        <v>2.4410784194757749E-2</v>
      </c>
      <c r="Q50" s="228">
        <f t="shared" si="4"/>
        <v>7.0136569493399456E-2</v>
      </c>
      <c r="R50" s="270">
        <f t="shared" si="4"/>
        <v>0.41193746086323751</v>
      </c>
      <c r="S50" s="228">
        <f t="shared" si="4"/>
        <v>1.2103218969266324E-2</v>
      </c>
      <c r="T50" s="228">
        <f t="shared" si="4"/>
        <v>0.43680056415806284</v>
      </c>
      <c r="U50" s="228">
        <f t="shared" si="4"/>
        <v>3.3922724672098433E-3</v>
      </c>
      <c r="V50" s="228">
        <f t="shared" si="4"/>
        <v>2.6008850587070628E-2</v>
      </c>
      <c r="W50" s="228">
        <f t="shared" si="4"/>
        <v>0.10975763295515278</v>
      </c>
      <c r="X50" s="228">
        <f t="shared" si="2"/>
        <v>0.99999999999999978</v>
      </c>
      <c r="Y50" s="33"/>
    </row>
    <row r="51" spans="2:25">
      <c r="B51" s="322">
        <v>38596</v>
      </c>
      <c r="C51" s="90"/>
      <c r="D51" s="227">
        <v>16.586816939999999</v>
      </c>
      <c r="E51" s="227">
        <v>45.560994980000004</v>
      </c>
      <c r="F51" s="227">
        <v>6.0285575300000005</v>
      </c>
      <c r="G51" s="269">
        <f t="shared" si="1"/>
        <v>68.17636945000001</v>
      </c>
      <c r="H51" s="227">
        <v>1.52254205</v>
      </c>
      <c r="I51" s="227">
        <v>93.823103790000005</v>
      </c>
      <c r="J51" s="227">
        <v>0.86997458999999999</v>
      </c>
      <c r="K51" s="227">
        <v>5.5246856900000001</v>
      </c>
      <c r="L51" s="227">
        <v>23.298712580000004</v>
      </c>
      <c r="M51" s="227">
        <f t="shared" si="3"/>
        <v>193.21538815000002</v>
      </c>
      <c r="N51" s="244"/>
      <c r="O51" s="228">
        <f t="shared" si="4"/>
        <v>8.5846252199762982E-2</v>
      </c>
      <c r="P51" s="228">
        <f t="shared" si="4"/>
        <v>0.23580417386129396</v>
      </c>
      <c r="Q51" s="228">
        <f t="shared" si="4"/>
        <v>3.1201228782667224E-2</v>
      </c>
      <c r="R51" s="270">
        <f t="shared" si="4"/>
        <v>0.35285165484372422</v>
      </c>
      <c r="S51" s="228">
        <f t="shared" si="4"/>
        <v>7.8800247981180259E-3</v>
      </c>
      <c r="T51" s="228">
        <f t="shared" si="4"/>
        <v>0.48558815469273997</v>
      </c>
      <c r="U51" s="228">
        <f t="shared" si="4"/>
        <v>4.5026154403634121E-3</v>
      </c>
      <c r="V51" s="228">
        <f t="shared" si="4"/>
        <v>2.8593404194654459E-2</v>
      </c>
      <c r="W51" s="228">
        <f t="shared" si="4"/>
        <v>0.12058414603039991</v>
      </c>
      <c r="X51" s="228">
        <f t="shared" si="2"/>
        <v>1</v>
      </c>
      <c r="Y51" s="33"/>
    </row>
    <row r="52" spans="2:25">
      <c r="B52" s="322">
        <v>38626</v>
      </c>
      <c r="C52" s="90"/>
      <c r="D52" s="227">
        <v>30.08497749</v>
      </c>
      <c r="E52" s="227">
        <v>27.815085910000001</v>
      </c>
      <c r="F52" s="227">
        <v>3.7789500199999999</v>
      </c>
      <c r="G52" s="269">
        <f t="shared" si="1"/>
        <v>61.679013420000004</v>
      </c>
      <c r="H52" s="227">
        <v>1.5022846299999999</v>
      </c>
      <c r="I52" s="227">
        <v>93.150027359999982</v>
      </c>
      <c r="J52" s="227">
        <v>1.1703033300000001</v>
      </c>
      <c r="K52" s="227">
        <v>5.6024995099999995</v>
      </c>
      <c r="L52" s="227">
        <v>25.290495240000002</v>
      </c>
      <c r="M52" s="227">
        <f t="shared" si="3"/>
        <v>188.39462348999999</v>
      </c>
      <c r="N52" s="244"/>
      <c r="O52" s="228">
        <f t="shared" si="4"/>
        <v>0.15969127426609875</v>
      </c>
      <c r="P52" s="228">
        <f t="shared" si="4"/>
        <v>0.14764267363222514</v>
      </c>
      <c r="Q52" s="228">
        <f t="shared" si="4"/>
        <v>2.0058693555023811E-2</v>
      </c>
      <c r="R52" s="270">
        <f t="shared" si="4"/>
        <v>0.32739264145334773</v>
      </c>
      <c r="S52" s="228">
        <f t="shared" si="4"/>
        <v>7.9741374895432801E-3</v>
      </c>
      <c r="T52" s="228">
        <f t="shared" si="4"/>
        <v>0.49444100704362404</v>
      </c>
      <c r="U52" s="228">
        <f t="shared" si="4"/>
        <v>6.2119783904667535E-3</v>
      </c>
      <c r="V52" s="228">
        <f t="shared" si="4"/>
        <v>2.9738107203984943E-2</v>
      </c>
      <c r="W52" s="228">
        <f t="shared" si="4"/>
        <v>0.13424212841903327</v>
      </c>
      <c r="X52" s="228">
        <f t="shared" si="2"/>
        <v>1</v>
      </c>
      <c r="Y52" s="33"/>
    </row>
    <row r="53" spans="2:25">
      <c r="B53" s="322">
        <v>38657</v>
      </c>
      <c r="C53" s="90"/>
      <c r="D53" s="227">
        <v>15.0730562</v>
      </c>
      <c r="E53" s="227">
        <v>46.084038800000002</v>
      </c>
      <c r="F53" s="227">
        <v>1.3207939100000001</v>
      </c>
      <c r="G53" s="269">
        <f t="shared" si="1"/>
        <v>62.477888909999997</v>
      </c>
      <c r="H53" s="227">
        <v>1.4673224400000002</v>
      </c>
      <c r="I53" s="227">
        <v>88.635834369999998</v>
      </c>
      <c r="J53" s="227">
        <v>1.1703033300000001</v>
      </c>
      <c r="K53" s="227">
        <v>5.6064667100000003</v>
      </c>
      <c r="L53" s="227">
        <v>26.472355420000003</v>
      </c>
      <c r="M53" s="227">
        <f t="shared" si="3"/>
        <v>185.83017118000001</v>
      </c>
      <c r="N53" s="244"/>
      <c r="O53" s="228">
        <f t="shared" si="4"/>
        <v>8.1111996530422614E-2</v>
      </c>
      <c r="P53" s="228">
        <f t="shared" si="4"/>
        <v>0.24799007883042731</v>
      </c>
      <c r="Q53" s="228">
        <f t="shared" si="4"/>
        <v>7.1075321171643561E-3</v>
      </c>
      <c r="R53" s="270">
        <f t="shared" si="4"/>
        <v>0.33620960747801426</v>
      </c>
      <c r="S53" s="228">
        <f t="shared" si="4"/>
        <v>7.8960398663073562E-3</v>
      </c>
      <c r="T53" s="228">
        <f t="shared" si="4"/>
        <v>0.47697224733299626</v>
      </c>
      <c r="U53" s="228">
        <f t="shared" si="4"/>
        <v>6.29770355679441E-3</v>
      </c>
      <c r="V53" s="228">
        <f t="shared" si="4"/>
        <v>3.0169840959622368E-2</v>
      </c>
      <c r="W53" s="228">
        <f t="shared" si="4"/>
        <v>0.14245456080626531</v>
      </c>
      <c r="X53" s="228">
        <f t="shared" si="2"/>
        <v>0.99999999999999989</v>
      </c>
      <c r="Y53" s="33"/>
    </row>
    <row r="54" spans="2:25">
      <c r="B54" s="322">
        <v>38687</v>
      </c>
      <c r="C54" s="90"/>
      <c r="D54" s="227">
        <v>3.52231534</v>
      </c>
      <c r="E54" s="227">
        <v>32.663690700000004</v>
      </c>
      <c r="F54" s="227">
        <v>0.54127066999999995</v>
      </c>
      <c r="G54" s="269">
        <f t="shared" si="1"/>
        <v>36.727276710000005</v>
      </c>
      <c r="H54" s="227">
        <v>1.6401151299999999</v>
      </c>
      <c r="I54" s="227">
        <v>75.691061230000003</v>
      </c>
      <c r="J54" s="227">
        <v>1.1703033300000001</v>
      </c>
      <c r="K54" s="227">
        <v>5.6112925599999999</v>
      </c>
      <c r="L54" s="227">
        <v>27.606557030000001</v>
      </c>
      <c r="M54" s="227">
        <f t="shared" si="3"/>
        <v>148.44660598999999</v>
      </c>
      <c r="N54" s="244"/>
      <c r="O54" s="228">
        <f t="shared" si="4"/>
        <v>2.3727826692361551E-2</v>
      </c>
      <c r="P54" s="228">
        <f t="shared" si="4"/>
        <v>0.22003662853834713</v>
      </c>
      <c r="Q54" s="228">
        <f t="shared" si="4"/>
        <v>3.6462313596880907E-3</v>
      </c>
      <c r="R54" s="270">
        <f t="shared" si="4"/>
        <v>0.24741068659039678</v>
      </c>
      <c r="S54" s="228">
        <f t="shared" si="4"/>
        <v>1.104851888705684E-2</v>
      </c>
      <c r="T54" s="228">
        <f t="shared" si="4"/>
        <v>0.50988744892624138</v>
      </c>
      <c r="U54" s="228">
        <f t="shared" si="4"/>
        <v>7.8836651211738502E-3</v>
      </c>
      <c r="V54" s="228">
        <f t="shared" si="4"/>
        <v>3.7800073114356021E-2</v>
      </c>
      <c r="W54" s="228">
        <f t="shared" si="4"/>
        <v>0.18596960736077522</v>
      </c>
      <c r="X54" s="228">
        <f t="shared" si="2"/>
        <v>1.0000000000000002</v>
      </c>
      <c r="Y54" s="33"/>
    </row>
    <row r="55" spans="2:25">
      <c r="B55" s="322">
        <v>38718</v>
      </c>
      <c r="C55" s="90"/>
      <c r="D55" s="227">
        <v>40.998691739999998</v>
      </c>
      <c r="E55" s="227">
        <v>3.2386390999999999</v>
      </c>
      <c r="F55" s="227">
        <v>11.00484277</v>
      </c>
      <c r="G55" s="269">
        <f t="shared" si="1"/>
        <v>55.242173609999995</v>
      </c>
      <c r="H55" s="227">
        <v>8.4119254000000012</v>
      </c>
      <c r="I55" s="227">
        <v>71.541685950000002</v>
      </c>
      <c r="J55" s="227">
        <v>1.4623762</v>
      </c>
      <c r="K55" s="227">
        <v>5.7061399499999998</v>
      </c>
      <c r="L55" s="227">
        <v>27.627401690000003</v>
      </c>
      <c r="M55" s="227">
        <f t="shared" si="3"/>
        <v>169.99170279999998</v>
      </c>
      <c r="N55" s="244"/>
      <c r="O55" s="228">
        <f t="shared" si="4"/>
        <v>0.24118054625428462</v>
      </c>
      <c r="P55" s="228">
        <f t="shared" si="4"/>
        <v>1.9051748095084087E-2</v>
      </c>
      <c r="Q55" s="228">
        <f t="shared" si="4"/>
        <v>6.4737528883674442E-2</v>
      </c>
      <c r="R55" s="270">
        <f t="shared" si="4"/>
        <v>0.32496982323304313</v>
      </c>
      <c r="S55" s="228">
        <f t="shared" si="4"/>
        <v>4.9484329302218168E-2</v>
      </c>
      <c r="T55" s="228">
        <f t="shared" si="4"/>
        <v>0.42085398741002555</v>
      </c>
      <c r="U55" s="228">
        <f t="shared" si="4"/>
        <v>8.602632810382085E-3</v>
      </c>
      <c r="V55" s="228">
        <f t="shared" ref="V55:W118" si="5">+K55/$M55</f>
        <v>3.3567167432362474E-2</v>
      </c>
      <c r="W55" s="228">
        <f t="shared" si="5"/>
        <v>0.16252205981196868</v>
      </c>
      <c r="X55" s="228">
        <f t="shared" si="2"/>
        <v>1</v>
      </c>
      <c r="Y55" s="33"/>
    </row>
    <row r="56" spans="2:25">
      <c r="B56" s="322">
        <v>38749</v>
      </c>
      <c r="C56" s="90"/>
      <c r="D56" s="227">
        <v>2.46815322</v>
      </c>
      <c r="E56" s="227">
        <v>44.475812079999997</v>
      </c>
      <c r="F56" s="227">
        <v>13.650368050000001</v>
      </c>
      <c r="G56" s="269">
        <f t="shared" si="1"/>
        <v>60.594333349999999</v>
      </c>
      <c r="H56" s="227">
        <v>11.680783969999998</v>
      </c>
      <c r="I56" s="227">
        <v>74.095947040000013</v>
      </c>
      <c r="J56" s="227">
        <v>1.4623762</v>
      </c>
      <c r="K56" s="227">
        <v>5.7061399499999998</v>
      </c>
      <c r="L56" s="227">
        <v>27.74302629</v>
      </c>
      <c r="M56" s="227">
        <f t="shared" si="3"/>
        <v>181.28260679999997</v>
      </c>
      <c r="N56" s="244"/>
      <c r="O56" s="228">
        <f t="shared" ref="O56:U92" si="6">+D56/$M56</f>
        <v>1.3614947752395187E-2</v>
      </c>
      <c r="P56" s="228">
        <f t="shared" si="6"/>
        <v>0.2453396542839211</v>
      </c>
      <c r="Q56" s="228">
        <f t="shared" si="6"/>
        <v>7.5298829220057331E-2</v>
      </c>
      <c r="R56" s="270">
        <f t="shared" si="6"/>
        <v>0.33425343125637363</v>
      </c>
      <c r="S56" s="228">
        <f t="shared" si="6"/>
        <v>6.4434112991804141E-2</v>
      </c>
      <c r="T56" s="228">
        <f t="shared" si="6"/>
        <v>0.40873169438558637</v>
      </c>
      <c r="U56" s="228">
        <f t="shared" si="6"/>
        <v>8.0668312631523801E-3</v>
      </c>
      <c r="V56" s="228">
        <f t="shared" si="5"/>
        <v>3.1476488840958133E-2</v>
      </c>
      <c r="W56" s="228">
        <f t="shared" si="5"/>
        <v>0.15303744126212557</v>
      </c>
      <c r="X56" s="228">
        <f t="shared" si="2"/>
        <v>1.0000000000000002</v>
      </c>
      <c r="Y56" s="33"/>
    </row>
    <row r="57" spans="2:25">
      <c r="B57" s="322">
        <v>38777</v>
      </c>
      <c r="C57" s="90"/>
      <c r="D57" s="227">
        <v>41.059311569999998</v>
      </c>
      <c r="E57" s="227">
        <v>6.1805274000000008</v>
      </c>
      <c r="F57" s="227">
        <v>10.84635134</v>
      </c>
      <c r="G57" s="269">
        <f t="shared" si="1"/>
        <v>58.086190309999999</v>
      </c>
      <c r="H57" s="227">
        <v>12.340245509999999</v>
      </c>
      <c r="I57" s="227">
        <v>77.353806879999993</v>
      </c>
      <c r="J57" s="227">
        <v>1.7748762</v>
      </c>
      <c r="K57" s="227">
        <v>5.7061399499999998</v>
      </c>
      <c r="L57" s="227">
        <v>24.714181449999998</v>
      </c>
      <c r="M57" s="227">
        <f t="shared" si="3"/>
        <v>179.97544029999995</v>
      </c>
      <c r="N57" s="244"/>
      <c r="O57" s="228">
        <f t="shared" si="6"/>
        <v>0.22813841433897028</v>
      </c>
      <c r="P57" s="228">
        <f t="shared" si="6"/>
        <v>3.434094890779385E-2</v>
      </c>
      <c r="Q57" s="228">
        <f t="shared" si="6"/>
        <v>6.0265730268087049E-2</v>
      </c>
      <c r="R57" s="270">
        <f t="shared" si="6"/>
        <v>0.3227450935148512</v>
      </c>
      <c r="S57" s="228">
        <f t="shared" si="6"/>
        <v>6.8566274873005567E-2</v>
      </c>
      <c r="T57" s="228">
        <f t="shared" si="6"/>
        <v>0.42980201493636805</v>
      </c>
      <c r="U57" s="228">
        <f t="shared" si="6"/>
        <v>9.8617689004759194E-3</v>
      </c>
      <c r="V57" s="228">
        <f t="shared" si="5"/>
        <v>3.1705103432382052E-2</v>
      </c>
      <c r="W57" s="228">
        <f t="shared" si="5"/>
        <v>0.13731974434291747</v>
      </c>
      <c r="X57" s="228">
        <f t="shared" si="2"/>
        <v>1.0000000000000002</v>
      </c>
      <c r="Y57" s="33"/>
    </row>
    <row r="58" spans="2:25">
      <c r="B58" s="322">
        <v>38808</v>
      </c>
      <c r="C58" s="90"/>
      <c r="D58" s="227">
        <v>4.7848518499999999</v>
      </c>
      <c r="E58" s="227">
        <v>27.076363440000002</v>
      </c>
      <c r="F58" s="227">
        <v>7.4396131700000003</v>
      </c>
      <c r="G58" s="269">
        <f t="shared" si="1"/>
        <v>39.300828459999998</v>
      </c>
      <c r="H58" s="227">
        <v>15.031670349999999</v>
      </c>
      <c r="I58" s="227">
        <v>76.330743680000012</v>
      </c>
      <c r="J58" s="227">
        <v>1.7748762</v>
      </c>
      <c r="K58" s="227">
        <v>5.7312974400000005</v>
      </c>
      <c r="L58" s="227">
        <v>24.727090030000003</v>
      </c>
      <c r="M58" s="227">
        <f t="shared" si="3"/>
        <v>162.89650616</v>
      </c>
      <c r="N58" s="244"/>
      <c r="O58" s="228">
        <f t="shared" si="6"/>
        <v>2.9373569530706991E-2</v>
      </c>
      <c r="P58" s="228">
        <f t="shared" si="6"/>
        <v>0.16621819631542675</v>
      </c>
      <c r="Q58" s="228">
        <f t="shared" si="6"/>
        <v>4.5670796417773829E-2</v>
      </c>
      <c r="R58" s="270">
        <f t="shared" si="6"/>
        <v>0.24126256226390755</v>
      </c>
      <c r="S58" s="228">
        <f t="shared" si="6"/>
        <v>9.2277426350910255E-2</v>
      </c>
      <c r="T58" s="228">
        <f t="shared" si="6"/>
        <v>0.4685842899848725</v>
      </c>
      <c r="U58" s="228">
        <f t="shared" si="6"/>
        <v>1.0895729084923917E-2</v>
      </c>
      <c r="V58" s="228">
        <f t="shared" si="5"/>
        <v>3.5183673211324817E-2</v>
      </c>
      <c r="W58" s="228">
        <f t="shared" si="5"/>
        <v>0.15179631910406102</v>
      </c>
      <c r="X58" s="228">
        <f t="shared" si="2"/>
        <v>1</v>
      </c>
      <c r="Y58" s="33"/>
    </row>
    <row r="59" spans="2:25">
      <c r="B59" s="322">
        <v>38838</v>
      </c>
      <c r="C59" s="90"/>
      <c r="D59" s="227">
        <v>33.0436871</v>
      </c>
      <c r="E59" s="227">
        <v>7.5375897299999997</v>
      </c>
      <c r="F59" s="227">
        <v>7.3611179499999997</v>
      </c>
      <c r="G59" s="269">
        <f t="shared" si="1"/>
        <v>47.942394780000001</v>
      </c>
      <c r="H59" s="227">
        <v>17.404461919999999</v>
      </c>
      <c r="I59" s="227">
        <v>74.94028843000001</v>
      </c>
      <c r="J59" s="227">
        <v>1.7748762</v>
      </c>
      <c r="K59" s="227">
        <v>5.7408313499999997</v>
      </c>
      <c r="L59" s="227">
        <v>25.142021639999999</v>
      </c>
      <c r="M59" s="227">
        <f t="shared" si="3"/>
        <v>172.94487432</v>
      </c>
      <c r="N59" s="244"/>
      <c r="O59" s="228">
        <f t="shared" si="6"/>
        <v>0.19106485364150919</v>
      </c>
      <c r="P59" s="228">
        <f t="shared" si="6"/>
        <v>4.3583770606888256E-2</v>
      </c>
      <c r="Q59" s="228">
        <f t="shared" si="6"/>
        <v>4.2563377370639616E-2</v>
      </c>
      <c r="R59" s="270">
        <f t="shared" si="6"/>
        <v>0.27721200161903709</v>
      </c>
      <c r="S59" s="228">
        <f t="shared" si="6"/>
        <v>0.1006358933066528</v>
      </c>
      <c r="T59" s="228">
        <f t="shared" si="6"/>
        <v>0.4333189331262744</v>
      </c>
      <c r="U59" s="228">
        <f t="shared" si="6"/>
        <v>1.0262670154166846E-2</v>
      </c>
      <c r="V59" s="228">
        <f t="shared" si="5"/>
        <v>3.3194573545890331E-2</v>
      </c>
      <c r="W59" s="228">
        <f t="shared" si="5"/>
        <v>0.14537592824797863</v>
      </c>
      <c r="X59" s="228">
        <f t="shared" si="2"/>
        <v>1</v>
      </c>
      <c r="Y59" s="33"/>
    </row>
    <row r="60" spans="2:25">
      <c r="B60" s="322">
        <v>38869</v>
      </c>
      <c r="C60" s="90"/>
      <c r="D60" s="227">
        <v>23.669977230000001</v>
      </c>
      <c r="E60" s="227">
        <v>3.6956078199999998</v>
      </c>
      <c r="F60" s="227">
        <v>11.570231619999999</v>
      </c>
      <c r="G60" s="269">
        <f t="shared" si="1"/>
        <v>38.935816670000001</v>
      </c>
      <c r="H60" s="227">
        <v>17.681042340000001</v>
      </c>
      <c r="I60" s="227">
        <v>75.669806959999988</v>
      </c>
      <c r="J60" s="227">
        <v>1.7748762</v>
      </c>
      <c r="K60" s="227">
        <v>5.7500580700000006</v>
      </c>
      <c r="L60" s="227">
        <v>25.292946240000003</v>
      </c>
      <c r="M60" s="227">
        <f t="shared" si="3"/>
        <v>165.10454647999998</v>
      </c>
      <c r="N60" s="244"/>
      <c r="O60" s="228">
        <f t="shared" si="6"/>
        <v>0.14336357014170578</v>
      </c>
      <c r="P60" s="228">
        <f t="shared" si="6"/>
        <v>2.2383440667078595E-2</v>
      </c>
      <c r="Q60" s="228">
        <f t="shared" si="6"/>
        <v>7.0078213269563511E-2</v>
      </c>
      <c r="R60" s="270">
        <f t="shared" si="6"/>
        <v>0.23582522407834788</v>
      </c>
      <c r="S60" s="228">
        <f t="shared" si="6"/>
        <v>0.1070899785436363</v>
      </c>
      <c r="T60" s="228">
        <f t="shared" si="6"/>
        <v>0.4583144957135768</v>
      </c>
      <c r="U60" s="228">
        <f t="shared" si="6"/>
        <v>1.0750014084045835E-2</v>
      </c>
      <c r="V60" s="228">
        <f t="shared" si="5"/>
        <v>3.4826770022935355E-2</v>
      </c>
      <c r="W60" s="228">
        <f t="shared" si="5"/>
        <v>0.15319351755745791</v>
      </c>
      <c r="X60" s="228">
        <f t="shared" si="2"/>
        <v>1</v>
      </c>
      <c r="Y60" s="33"/>
    </row>
    <row r="61" spans="2:25">
      <c r="B61" s="322">
        <v>38899</v>
      </c>
      <c r="C61" s="90"/>
      <c r="D61" s="227">
        <v>23.463713120000001</v>
      </c>
      <c r="E61" s="227">
        <v>2.0495500400000002</v>
      </c>
      <c r="F61" s="227">
        <v>18.927159589999999</v>
      </c>
      <c r="G61" s="269">
        <f t="shared" si="1"/>
        <v>44.440422749999996</v>
      </c>
      <c r="H61" s="227">
        <v>20.02632195</v>
      </c>
      <c r="I61" s="227">
        <v>70.025197820000002</v>
      </c>
      <c r="J61" s="227">
        <v>1.8123761999999999</v>
      </c>
      <c r="K61" s="227">
        <v>5.7537672100000004</v>
      </c>
      <c r="L61" s="227">
        <v>25.042946240000003</v>
      </c>
      <c r="M61" s="227">
        <f t="shared" si="3"/>
        <v>167.10103217</v>
      </c>
      <c r="N61" s="244"/>
      <c r="O61" s="228">
        <f t="shared" si="6"/>
        <v>0.14041632666953982</v>
      </c>
      <c r="P61" s="228">
        <f t="shared" si="6"/>
        <v>1.2265334411069905E-2</v>
      </c>
      <c r="Q61" s="228">
        <f t="shared" si="6"/>
        <v>0.11326775989477121</v>
      </c>
      <c r="R61" s="270">
        <f t="shared" si="6"/>
        <v>0.26594942097538088</v>
      </c>
      <c r="S61" s="228">
        <f t="shared" si="6"/>
        <v>0.11984559095736913</v>
      </c>
      <c r="T61" s="228">
        <f t="shared" si="6"/>
        <v>0.41905903817972812</v>
      </c>
      <c r="U61" s="228">
        <f t="shared" si="6"/>
        <v>1.08459904553802E-2</v>
      </c>
      <c r="V61" s="228">
        <f t="shared" si="5"/>
        <v>3.4432864568702447E-2</v>
      </c>
      <c r="W61" s="228">
        <f t="shared" si="5"/>
        <v>0.14986709486343924</v>
      </c>
      <c r="X61" s="228">
        <f t="shared" si="2"/>
        <v>1</v>
      </c>
      <c r="Y61" s="33"/>
    </row>
    <row r="62" spans="2:25">
      <c r="B62" s="322">
        <v>38930</v>
      </c>
      <c r="C62" s="90"/>
      <c r="D62" s="227">
        <v>0.29742253000000002</v>
      </c>
      <c r="E62" s="227">
        <v>34.93166153</v>
      </c>
      <c r="F62" s="227">
        <v>21.010375109999998</v>
      </c>
      <c r="G62" s="269">
        <f t="shared" si="1"/>
        <v>56.239459169999996</v>
      </c>
      <c r="H62" s="227">
        <v>19.176636889999997</v>
      </c>
      <c r="I62" s="227">
        <v>71.767933909999996</v>
      </c>
      <c r="J62" s="227">
        <v>2.1248762000000001</v>
      </c>
      <c r="K62" s="227">
        <v>5.7537672100000004</v>
      </c>
      <c r="L62" s="227">
        <v>27.400134240000003</v>
      </c>
      <c r="M62" s="227">
        <f t="shared" si="3"/>
        <v>182.46280761999998</v>
      </c>
      <c r="N62" s="244"/>
      <c r="O62" s="228">
        <f t="shared" si="6"/>
        <v>1.6300446862541819E-3</v>
      </c>
      <c r="P62" s="228">
        <f t="shared" si="6"/>
        <v>0.19144537994147962</v>
      </c>
      <c r="Q62" s="228">
        <f t="shared" si="6"/>
        <v>0.11514880968924116</v>
      </c>
      <c r="R62" s="270">
        <f t="shared" si="6"/>
        <v>0.30822423431697493</v>
      </c>
      <c r="S62" s="228">
        <f t="shared" si="6"/>
        <v>0.10509888091789958</v>
      </c>
      <c r="T62" s="228">
        <f t="shared" si="6"/>
        <v>0.39332911099047135</v>
      </c>
      <c r="U62" s="228">
        <f t="shared" si="6"/>
        <v>1.1645530547931181E-2</v>
      </c>
      <c r="V62" s="228">
        <f t="shared" si="5"/>
        <v>3.1533917980605064E-2</v>
      </c>
      <c r="W62" s="228">
        <f t="shared" si="5"/>
        <v>0.15016832524611795</v>
      </c>
      <c r="X62" s="228">
        <f t="shared" si="2"/>
        <v>1</v>
      </c>
      <c r="Y62" s="33"/>
    </row>
    <row r="63" spans="2:25">
      <c r="B63" s="322">
        <v>38961</v>
      </c>
      <c r="C63" s="90"/>
      <c r="D63" s="227">
        <v>11.80853682</v>
      </c>
      <c r="E63" s="227">
        <v>30.060010810000001</v>
      </c>
      <c r="F63" s="227">
        <v>18.928941379999998</v>
      </c>
      <c r="G63" s="269">
        <f t="shared" si="1"/>
        <v>60.79748901</v>
      </c>
      <c r="H63" s="227">
        <v>18.931945510000002</v>
      </c>
      <c r="I63" s="227">
        <v>75.243148579999996</v>
      </c>
      <c r="J63" s="227">
        <v>2.1248762000000001</v>
      </c>
      <c r="K63" s="227">
        <v>5.7603675999999995</v>
      </c>
      <c r="L63" s="227">
        <v>27.400134240000003</v>
      </c>
      <c r="M63" s="227">
        <f t="shared" si="3"/>
        <v>190.25796113999999</v>
      </c>
      <c r="N63" s="244"/>
      <c r="O63" s="228">
        <f t="shared" si="6"/>
        <v>6.2065927487316923E-2</v>
      </c>
      <c r="P63" s="228">
        <f t="shared" si="6"/>
        <v>0.15799607348824973</v>
      </c>
      <c r="Q63" s="228">
        <f t="shared" si="6"/>
        <v>9.9490929402272263E-2</v>
      </c>
      <c r="R63" s="270">
        <f t="shared" si="6"/>
        <v>0.31955293037783894</v>
      </c>
      <c r="S63" s="228">
        <f t="shared" si="6"/>
        <v>9.950671917517849E-2</v>
      </c>
      <c r="T63" s="228">
        <f t="shared" si="6"/>
        <v>0.39547963264797553</v>
      </c>
      <c r="U63" s="228">
        <f t="shared" si="6"/>
        <v>1.1168395725824187E-2</v>
      </c>
      <c r="V63" s="228">
        <f t="shared" si="5"/>
        <v>3.0276617942737612E-2</v>
      </c>
      <c r="W63" s="228">
        <f t="shared" si="5"/>
        <v>0.14401570413044532</v>
      </c>
      <c r="X63" s="228">
        <f t="shared" si="2"/>
        <v>1</v>
      </c>
      <c r="Y63" s="33"/>
    </row>
    <row r="64" spans="2:25">
      <c r="B64" s="322">
        <v>38991</v>
      </c>
      <c r="C64" s="90"/>
      <c r="D64" s="227">
        <v>24.046453769999999</v>
      </c>
      <c r="E64" s="227">
        <v>11.222591810000001</v>
      </c>
      <c r="F64" s="227">
        <v>17.28775808</v>
      </c>
      <c r="G64" s="269">
        <f t="shared" si="1"/>
        <v>52.55680366</v>
      </c>
      <c r="H64" s="227">
        <v>17.049702670000002</v>
      </c>
      <c r="I64" s="227">
        <v>74.470158699999999</v>
      </c>
      <c r="J64" s="227">
        <v>2.1000773700000002</v>
      </c>
      <c r="K64" s="227">
        <v>5.7232675199999994</v>
      </c>
      <c r="L64" s="227">
        <v>27.442365240000001</v>
      </c>
      <c r="M64" s="227">
        <f t="shared" si="3"/>
        <v>179.34237516000002</v>
      </c>
      <c r="N64" s="244"/>
      <c r="O64" s="228">
        <f t="shared" si="6"/>
        <v>0.13408127191661756</v>
      </c>
      <c r="P64" s="228">
        <f t="shared" si="6"/>
        <v>6.2576353190303094E-2</v>
      </c>
      <c r="Q64" s="228">
        <f t="shared" si="6"/>
        <v>9.6395277828660142E-2</v>
      </c>
      <c r="R64" s="270">
        <f t="shared" si="6"/>
        <v>0.29305290293558078</v>
      </c>
      <c r="S64" s="228">
        <f t="shared" si="6"/>
        <v>9.5067898229791684E-2</v>
      </c>
      <c r="T64" s="228">
        <f t="shared" si="6"/>
        <v>0.4152401719535696</v>
      </c>
      <c r="U64" s="228">
        <f t="shared" si="6"/>
        <v>1.1709878204336367E-2</v>
      </c>
      <c r="V64" s="228">
        <f t="shared" si="5"/>
        <v>3.1912522151521606E-2</v>
      </c>
      <c r="W64" s="228">
        <f t="shared" si="5"/>
        <v>0.15301662652519984</v>
      </c>
      <c r="X64" s="228">
        <f t="shared" si="2"/>
        <v>0.99999999999999989</v>
      </c>
      <c r="Y64" s="33"/>
    </row>
    <row r="65" spans="2:25">
      <c r="B65" s="322">
        <v>39022</v>
      </c>
      <c r="C65" s="90"/>
      <c r="D65" s="227">
        <v>24.32858603</v>
      </c>
      <c r="E65" s="227">
        <v>10.247775859999999</v>
      </c>
      <c r="F65" s="227">
        <v>17.899212949999999</v>
      </c>
      <c r="G65" s="269">
        <f t="shared" si="1"/>
        <v>52.47557484</v>
      </c>
      <c r="H65" s="227">
        <v>15.22861947</v>
      </c>
      <c r="I65" s="227">
        <v>71.738550070000002</v>
      </c>
      <c r="J65" s="227">
        <v>2.1000773700000002</v>
      </c>
      <c r="K65" s="227">
        <v>5.7380452899999996</v>
      </c>
      <c r="L65" s="227">
        <v>28.250209219999999</v>
      </c>
      <c r="M65" s="227">
        <f t="shared" si="3"/>
        <v>175.53107626000002</v>
      </c>
      <c r="N65" s="244"/>
      <c r="O65" s="228">
        <f t="shared" si="6"/>
        <v>0.1385998795675589</v>
      </c>
      <c r="P65" s="228">
        <f t="shared" si="6"/>
        <v>5.8381547463543126E-2</v>
      </c>
      <c r="Q65" s="228">
        <f t="shared" si="6"/>
        <v>0.10197176096321166</v>
      </c>
      <c r="R65" s="270">
        <f t="shared" si="6"/>
        <v>0.2989531879943137</v>
      </c>
      <c r="S65" s="228">
        <f t="shared" si="6"/>
        <v>8.6757398145517403E-2</v>
      </c>
      <c r="T65" s="228">
        <f t="shared" si="6"/>
        <v>0.40869429845994609</v>
      </c>
      <c r="U65" s="228">
        <f t="shared" si="6"/>
        <v>1.1964134298870959E-2</v>
      </c>
      <c r="V65" s="228">
        <f t="shared" si="5"/>
        <v>3.2689626317226564E-2</v>
      </c>
      <c r="W65" s="228">
        <f t="shared" si="5"/>
        <v>0.16094135478412519</v>
      </c>
      <c r="X65" s="228">
        <f t="shared" si="2"/>
        <v>1</v>
      </c>
      <c r="Y65" s="33"/>
    </row>
    <row r="66" spans="2:25">
      <c r="B66" s="322">
        <v>39052</v>
      </c>
      <c r="C66" s="90"/>
      <c r="D66" s="227">
        <v>4.7495336399999992</v>
      </c>
      <c r="E66" s="227">
        <v>12.95116975</v>
      </c>
      <c r="F66" s="227">
        <v>12.65547405</v>
      </c>
      <c r="G66" s="269">
        <f t="shared" si="1"/>
        <v>30.356177440000003</v>
      </c>
      <c r="H66" s="227">
        <v>11.710260969999998</v>
      </c>
      <c r="I66" s="227">
        <v>72.018595950000005</v>
      </c>
      <c r="J66" s="227">
        <v>2.1000773700000002</v>
      </c>
      <c r="K66" s="227">
        <v>5.7454933600000002</v>
      </c>
      <c r="L66" s="227">
        <v>28.230812820000001</v>
      </c>
      <c r="M66" s="227">
        <f t="shared" si="3"/>
        <v>150.16141791000001</v>
      </c>
      <c r="N66" s="244"/>
      <c r="O66" s="228">
        <f t="shared" si="6"/>
        <v>3.1629520459420912E-2</v>
      </c>
      <c r="P66" s="228">
        <f t="shared" si="6"/>
        <v>8.6248318178257663E-2</v>
      </c>
      <c r="Q66" s="228">
        <f t="shared" si="6"/>
        <v>8.4279132590404288E-2</v>
      </c>
      <c r="R66" s="270">
        <f t="shared" si="6"/>
        <v>0.2021569712280829</v>
      </c>
      <c r="S66" s="228">
        <f t="shared" si="6"/>
        <v>7.7984485848546004E-2</v>
      </c>
      <c r="T66" s="228">
        <f t="shared" si="6"/>
        <v>0.47960785767995817</v>
      </c>
      <c r="U66" s="228">
        <f t="shared" si="6"/>
        <v>1.3985465768967977E-2</v>
      </c>
      <c r="V66" s="228">
        <f t="shared" si="5"/>
        <v>3.8262114463008E-2</v>
      </c>
      <c r="W66" s="228">
        <f t="shared" si="5"/>
        <v>0.18800310501143694</v>
      </c>
      <c r="X66" s="228">
        <f t="shared" si="2"/>
        <v>0.99999999999999989</v>
      </c>
      <c r="Y66" s="33"/>
    </row>
    <row r="67" spans="2:25">
      <c r="B67" s="322">
        <v>39083</v>
      </c>
      <c r="C67" s="90"/>
      <c r="D67" s="227">
        <v>3.3187877000000001</v>
      </c>
      <c r="E67" s="227">
        <v>9.8901909799999999</v>
      </c>
      <c r="F67" s="227">
        <v>7.7904348600000004</v>
      </c>
      <c r="G67" s="269">
        <f t="shared" si="1"/>
        <v>20.999413539999999</v>
      </c>
      <c r="H67" s="227">
        <v>10.536458289999999</v>
      </c>
      <c r="I67" s="227">
        <v>52.612402229999994</v>
      </c>
      <c r="J67" s="227">
        <v>2.1000773700000002</v>
      </c>
      <c r="K67" s="227">
        <v>5.7442249600000004</v>
      </c>
      <c r="L67" s="227">
        <v>45.670580819999998</v>
      </c>
      <c r="M67" s="227">
        <f t="shared" si="3"/>
        <v>137.66315720999998</v>
      </c>
      <c r="N67" s="244"/>
      <c r="O67" s="228">
        <f t="shared" si="6"/>
        <v>2.4108031279112058E-2</v>
      </c>
      <c r="P67" s="228">
        <f t="shared" si="6"/>
        <v>7.1843412431060877E-2</v>
      </c>
      <c r="Q67" s="228">
        <f t="shared" si="6"/>
        <v>5.6590557836153535E-2</v>
      </c>
      <c r="R67" s="270">
        <f t="shared" si="6"/>
        <v>0.15254200154632647</v>
      </c>
      <c r="S67" s="228">
        <f t="shared" si="6"/>
        <v>7.6537967772503046E-2</v>
      </c>
      <c r="T67" s="228">
        <f t="shared" si="6"/>
        <v>0.38218215604151623</v>
      </c>
      <c r="U67" s="228">
        <f t="shared" si="6"/>
        <v>1.5255188189505279E-2</v>
      </c>
      <c r="V67" s="228">
        <f t="shared" si="5"/>
        <v>4.1726668750139161E-2</v>
      </c>
      <c r="W67" s="228">
        <f t="shared" si="5"/>
        <v>0.3317560177000099</v>
      </c>
      <c r="X67" s="228">
        <f t="shared" si="2"/>
        <v>1.0000000000000002</v>
      </c>
      <c r="Y67" s="33"/>
    </row>
    <row r="68" spans="2:25">
      <c r="B68" s="322">
        <v>39114</v>
      </c>
      <c r="C68" s="90"/>
      <c r="D68" s="227">
        <v>7.7641862100000001</v>
      </c>
      <c r="E68" s="227">
        <v>18.926910230000001</v>
      </c>
      <c r="F68" s="227">
        <v>8.2473559299999994</v>
      </c>
      <c r="G68" s="269">
        <f t="shared" si="1"/>
        <v>34.93845237</v>
      </c>
      <c r="H68" s="227">
        <v>11.4883775</v>
      </c>
      <c r="I68" s="227">
        <v>58.463423299999995</v>
      </c>
      <c r="J68" s="227">
        <v>0</v>
      </c>
      <c r="K68" s="227">
        <v>5.1008296600000005</v>
      </c>
      <c r="L68" s="227">
        <v>41.09962882</v>
      </c>
      <c r="M68" s="227">
        <f t="shared" si="3"/>
        <v>151.09071165</v>
      </c>
      <c r="N68" s="244"/>
      <c r="O68" s="228">
        <f t="shared" si="6"/>
        <v>5.1387581176966415E-2</v>
      </c>
      <c r="P68" s="228">
        <f t="shared" si="6"/>
        <v>0.12526852262000052</v>
      </c>
      <c r="Q68" s="228">
        <f t="shared" si="6"/>
        <v>5.4585459555613919E-2</v>
      </c>
      <c r="R68" s="270">
        <f t="shared" si="6"/>
        <v>0.23124156335258084</v>
      </c>
      <c r="S68" s="228">
        <f t="shared" si="6"/>
        <v>7.6036292201817818E-2</v>
      </c>
      <c r="T68" s="228">
        <f t="shared" si="6"/>
        <v>0.38694253711260479</v>
      </c>
      <c r="U68" s="228">
        <f t="shared" si="6"/>
        <v>0</v>
      </c>
      <c r="V68" s="228">
        <f t="shared" si="5"/>
        <v>3.3760047883128759E-2</v>
      </c>
      <c r="W68" s="228">
        <f t="shared" si="5"/>
        <v>0.27201955944986772</v>
      </c>
      <c r="X68" s="228">
        <f t="shared" si="2"/>
        <v>1</v>
      </c>
      <c r="Y68" s="33"/>
    </row>
    <row r="69" spans="2:25">
      <c r="B69" s="322">
        <v>39142</v>
      </c>
      <c r="C69" s="90"/>
      <c r="D69" s="227">
        <v>17.268139859999998</v>
      </c>
      <c r="E69" s="227">
        <v>4.5597670499999996</v>
      </c>
      <c r="F69" s="227">
        <v>6.9235686200000002</v>
      </c>
      <c r="G69" s="269">
        <f t="shared" si="1"/>
        <v>28.751475529999997</v>
      </c>
      <c r="H69" s="227">
        <v>16.610027049999999</v>
      </c>
      <c r="I69" s="227">
        <v>58.822697939999998</v>
      </c>
      <c r="J69" s="227">
        <v>0</v>
      </c>
      <c r="K69" s="227">
        <v>5.1059925899999996</v>
      </c>
      <c r="L69" s="227">
        <v>41.250793819999998</v>
      </c>
      <c r="M69" s="227">
        <f t="shared" si="3"/>
        <v>150.54098692999997</v>
      </c>
      <c r="N69" s="244"/>
      <c r="O69" s="228">
        <f t="shared" si="6"/>
        <v>0.11470723164602015</v>
      </c>
      <c r="P69" s="228">
        <f t="shared" si="6"/>
        <v>3.0289206567512706E-2</v>
      </c>
      <c r="Q69" s="228">
        <f t="shared" si="6"/>
        <v>4.5991253021473742E-2</v>
      </c>
      <c r="R69" s="270">
        <f t="shared" si="6"/>
        <v>0.19098769123500658</v>
      </c>
      <c r="S69" s="228">
        <f t="shared" si="6"/>
        <v>0.11033557962339846</v>
      </c>
      <c r="T69" s="228">
        <f t="shared" si="6"/>
        <v>0.39074207722148091</v>
      </c>
      <c r="U69" s="228">
        <f t="shared" si="6"/>
        <v>0</v>
      </c>
      <c r="V69" s="228">
        <f t="shared" si="5"/>
        <v>3.3917623991492986E-2</v>
      </c>
      <c r="W69" s="228">
        <f t="shared" si="5"/>
        <v>0.2740170279286212</v>
      </c>
      <c r="X69" s="228">
        <f t="shared" si="2"/>
        <v>1.0000000000000002</v>
      </c>
      <c r="Y69" s="33"/>
    </row>
    <row r="70" spans="2:25">
      <c r="B70" s="322">
        <v>39173</v>
      </c>
      <c r="C70" s="90"/>
      <c r="D70" s="227">
        <v>2.9542381800000004</v>
      </c>
      <c r="E70" s="227">
        <v>7.6660818800000001</v>
      </c>
      <c r="F70" s="227">
        <v>6.9924698699999999</v>
      </c>
      <c r="G70" s="269">
        <f t="shared" si="1"/>
        <v>17.612789930000002</v>
      </c>
      <c r="H70" s="227">
        <v>25.615108429999999</v>
      </c>
      <c r="I70" s="227">
        <v>55.379510740000001</v>
      </c>
      <c r="J70" s="227">
        <v>0</v>
      </c>
      <c r="K70" s="227">
        <v>5.0634119800000006</v>
      </c>
      <c r="L70" s="227">
        <v>41.472185439999997</v>
      </c>
      <c r="M70" s="227">
        <f t="shared" si="3"/>
        <v>145.14300652</v>
      </c>
      <c r="N70" s="244"/>
      <c r="O70" s="228">
        <f t="shared" si="6"/>
        <v>2.0353982260887787E-2</v>
      </c>
      <c r="P70" s="228">
        <f t="shared" si="6"/>
        <v>5.2817438909422421E-2</v>
      </c>
      <c r="Q70" s="228">
        <f t="shared" si="6"/>
        <v>4.8176416057886133E-2</v>
      </c>
      <c r="R70" s="270">
        <f t="shared" si="6"/>
        <v>0.12134783722819635</v>
      </c>
      <c r="S70" s="228">
        <f t="shared" si="6"/>
        <v>0.17648186463927465</v>
      </c>
      <c r="T70" s="228">
        <f t="shared" si="6"/>
        <v>0.38155135454197014</v>
      </c>
      <c r="U70" s="228">
        <f t="shared" si="6"/>
        <v>0</v>
      </c>
      <c r="V70" s="228">
        <f t="shared" si="5"/>
        <v>3.4885676557225562E-2</v>
      </c>
      <c r="W70" s="228">
        <f t="shared" si="5"/>
        <v>0.28573326703333329</v>
      </c>
      <c r="X70" s="228">
        <f t="shared" si="2"/>
        <v>1</v>
      </c>
      <c r="Y70" s="33"/>
    </row>
    <row r="71" spans="2:25">
      <c r="B71" s="322">
        <v>39203</v>
      </c>
      <c r="C71" s="90"/>
      <c r="D71" s="227">
        <v>3.5579872699999999</v>
      </c>
      <c r="E71" s="227">
        <v>8.1080673599999997</v>
      </c>
      <c r="F71" s="227">
        <v>6.4357136999999991</v>
      </c>
      <c r="G71" s="269">
        <f t="shared" si="1"/>
        <v>18.101768329999999</v>
      </c>
      <c r="H71" s="227">
        <v>26.92261495</v>
      </c>
      <c r="I71" s="227">
        <v>54.274685220000002</v>
      </c>
      <c r="J71" s="227">
        <v>0</v>
      </c>
      <c r="K71" s="227">
        <v>5.0690939800000008</v>
      </c>
      <c r="L71" s="227">
        <v>41.472185439999997</v>
      </c>
      <c r="M71" s="227">
        <f t="shared" si="3"/>
        <v>145.84034792</v>
      </c>
      <c r="N71" s="244"/>
      <c r="O71" s="228">
        <f t="shared" si="6"/>
        <v>2.439645352431356E-2</v>
      </c>
      <c r="P71" s="228">
        <f t="shared" si="6"/>
        <v>5.5595502037938359E-2</v>
      </c>
      <c r="Q71" s="228">
        <f t="shared" si="6"/>
        <v>4.4128485647403133E-2</v>
      </c>
      <c r="R71" s="270">
        <f t="shared" si="6"/>
        <v>0.12412044120965506</v>
      </c>
      <c r="S71" s="228">
        <f t="shared" si="6"/>
        <v>0.18460333737525275</v>
      </c>
      <c r="T71" s="228">
        <f t="shared" si="6"/>
        <v>0.3721513695906164</v>
      </c>
      <c r="U71" s="228">
        <f t="shared" si="6"/>
        <v>0</v>
      </c>
      <c r="V71" s="228">
        <f t="shared" si="5"/>
        <v>3.4757829724738641E-2</v>
      </c>
      <c r="W71" s="228">
        <f t="shared" si="5"/>
        <v>0.28436702209973719</v>
      </c>
      <c r="X71" s="228">
        <f t="shared" si="2"/>
        <v>1</v>
      </c>
      <c r="Y71" s="33"/>
    </row>
    <row r="72" spans="2:25">
      <c r="B72" s="322">
        <v>39234</v>
      </c>
      <c r="C72" s="90"/>
      <c r="D72" s="227">
        <v>4.9131587799999998</v>
      </c>
      <c r="E72" s="227">
        <v>5.3586063999999993</v>
      </c>
      <c r="F72" s="227">
        <v>20.973197489999997</v>
      </c>
      <c r="G72" s="269">
        <f t="shared" si="1"/>
        <v>31.244962669999996</v>
      </c>
      <c r="H72" s="227">
        <v>18.898145199999998</v>
      </c>
      <c r="I72" s="227">
        <v>51.096092509999998</v>
      </c>
      <c r="J72" s="227">
        <v>0</v>
      </c>
      <c r="K72" s="227">
        <v>5.0750702599999995</v>
      </c>
      <c r="L72" s="227">
        <v>41.591941230000003</v>
      </c>
      <c r="M72" s="227">
        <f t="shared" si="3"/>
        <v>147.90621186999999</v>
      </c>
      <c r="N72" s="244"/>
      <c r="O72" s="228">
        <f t="shared" si="6"/>
        <v>3.3218069193188107E-2</v>
      </c>
      <c r="P72" s="228">
        <f t="shared" si="6"/>
        <v>3.6229758927974358E-2</v>
      </c>
      <c r="Q72" s="228">
        <f t="shared" si="6"/>
        <v>0.14180065343323162</v>
      </c>
      <c r="R72" s="270">
        <f t="shared" si="6"/>
        <v>0.21124848155439407</v>
      </c>
      <c r="S72" s="228">
        <f t="shared" si="6"/>
        <v>0.12777113929880274</v>
      </c>
      <c r="T72" s="228">
        <f t="shared" si="6"/>
        <v>0.3454627893175316</v>
      </c>
      <c r="U72" s="228">
        <f t="shared" si="6"/>
        <v>0</v>
      </c>
      <c r="V72" s="228">
        <f t="shared" si="5"/>
        <v>3.4312759388771708E-2</v>
      </c>
      <c r="W72" s="228">
        <f t="shared" si="5"/>
        <v>0.28120483044049993</v>
      </c>
      <c r="X72" s="228">
        <f t="shared" si="2"/>
        <v>1</v>
      </c>
      <c r="Y72" s="33"/>
    </row>
    <row r="73" spans="2:25">
      <c r="B73" s="322">
        <v>39264</v>
      </c>
      <c r="C73" s="90"/>
      <c r="D73" s="227">
        <v>3.3266096899999997</v>
      </c>
      <c r="E73" s="227">
        <v>17.970650629999998</v>
      </c>
      <c r="F73" s="227">
        <v>22.904616290000003</v>
      </c>
      <c r="G73" s="269">
        <f t="shared" si="1"/>
        <v>44.201876609999999</v>
      </c>
      <c r="H73" s="227">
        <v>17.839233149999998</v>
      </c>
      <c r="I73" s="227">
        <v>64.585955229999996</v>
      </c>
      <c r="J73" s="227">
        <v>0</v>
      </c>
      <c r="K73" s="227">
        <v>5.0796704899999998</v>
      </c>
      <c r="L73" s="227">
        <v>28.38202824</v>
      </c>
      <c r="M73" s="227">
        <f t="shared" si="3"/>
        <v>160.08876372</v>
      </c>
      <c r="N73" s="244"/>
      <c r="O73" s="228">
        <f t="shared" si="6"/>
        <v>2.0779782495030936E-2</v>
      </c>
      <c r="P73" s="228">
        <f t="shared" si="6"/>
        <v>0.11225429075978874</v>
      </c>
      <c r="Q73" s="228">
        <f t="shared" si="6"/>
        <v>0.14307447791939262</v>
      </c>
      <c r="R73" s="270">
        <f t="shared" si="6"/>
        <v>0.27610855117421229</v>
      </c>
      <c r="S73" s="228">
        <f t="shared" si="6"/>
        <v>0.11143338692527695</v>
      </c>
      <c r="T73" s="228">
        <f t="shared" si="6"/>
        <v>0.40343840335329684</v>
      </c>
      <c r="U73" s="228">
        <f t="shared" si="6"/>
        <v>0</v>
      </c>
      <c r="V73" s="228">
        <f t="shared" si="5"/>
        <v>3.1730337420085859E-2</v>
      </c>
      <c r="W73" s="228">
        <f t="shared" si="5"/>
        <v>0.177289321127128</v>
      </c>
      <c r="X73" s="228">
        <f t="shared" si="2"/>
        <v>1</v>
      </c>
      <c r="Y73" s="33"/>
    </row>
    <row r="74" spans="2:25">
      <c r="B74" s="322">
        <v>39295</v>
      </c>
      <c r="C74" s="90"/>
      <c r="D74" s="227">
        <v>2.1685617000000001</v>
      </c>
      <c r="E74" s="227">
        <v>23.420601880000003</v>
      </c>
      <c r="F74" s="227">
        <v>24.636718179999999</v>
      </c>
      <c r="G74" s="269">
        <f t="shared" si="1"/>
        <v>50.225881760000007</v>
      </c>
      <c r="H74" s="227">
        <v>12.518433640000001</v>
      </c>
      <c r="I74" s="227">
        <v>65.482830509999999</v>
      </c>
      <c r="J74" s="227">
        <v>0</v>
      </c>
      <c r="K74" s="227">
        <v>5.0796704899999998</v>
      </c>
      <c r="L74" s="227">
        <v>28.474028240000003</v>
      </c>
      <c r="M74" s="227">
        <f t="shared" si="3"/>
        <v>161.78084464</v>
      </c>
      <c r="N74" s="244"/>
      <c r="O74" s="228">
        <f t="shared" si="6"/>
        <v>1.3404316838779982E-2</v>
      </c>
      <c r="P74" s="228">
        <f t="shared" si="6"/>
        <v>0.14476745953525147</v>
      </c>
      <c r="Q74" s="228">
        <f t="shared" si="6"/>
        <v>0.15228451943629312</v>
      </c>
      <c r="R74" s="270">
        <f t="shared" si="6"/>
        <v>0.31045629581032458</v>
      </c>
      <c r="S74" s="228">
        <f t="shared" si="6"/>
        <v>7.7378960827262505E-2</v>
      </c>
      <c r="T74" s="228">
        <f t="shared" si="6"/>
        <v>0.40476257035073915</v>
      </c>
      <c r="U74" s="228">
        <f t="shared" si="6"/>
        <v>0</v>
      </c>
      <c r="V74" s="228">
        <f t="shared" si="5"/>
        <v>3.1398466866107963E-2</v>
      </c>
      <c r="W74" s="228">
        <f t="shared" si="5"/>
        <v>0.17600370614556585</v>
      </c>
      <c r="X74" s="228">
        <f t="shared" si="2"/>
        <v>1</v>
      </c>
      <c r="Y74" s="33"/>
    </row>
    <row r="75" spans="2:25">
      <c r="B75" s="322">
        <v>39326</v>
      </c>
      <c r="C75" s="90"/>
      <c r="D75" s="227">
        <v>8.4235313799999982</v>
      </c>
      <c r="E75" s="227">
        <v>31.520864449999998</v>
      </c>
      <c r="F75" s="227">
        <v>20.344907569999997</v>
      </c>
      <c r="G75" s="269">
        <f t="shared" si="1"/>
        <v>60.289303399999994</v>
      </c>
      <c r="H75" s="227">
        <v>13.851795490000001</v>
      </c>
      <c r="I75" s="227">
        <v>66.162594209999995</v>
      </c>
      <c r="J75" s="227">
        <v>0</v>
      </c>
      <c r="K75" s="227">
        <v>5.0899470500000001</v>
      </c>
      <c r="L75" s="227">
        <v>28.474028240000003</v>
      </c>
      <c r="M75" s="227">
        <f t="shared" si="3"/>
        <v>173.86766838999998</v>
      </c>
      <c r="N75" s="244"/>
      <c r="O75" s="228">
        <f t="shared" si="6"/>
        <v>4.8447945831454418E-2</v>
      </c>
      <c r="P75" s="228">
        <f t="shared" si="6"/>
        <v>0.18129227096607758</v>
      </c>
      <c r="Q75" s="228">
        <f t="shared" si="6"/>
        <v>0.11701374820512711</v>
      </c>
      <c r="R75" s="270">
        <f t="shared" si="6"/>
        <v>0.34675396500265915</v>
      </c>
      <c r="S75" s="228">
        <f t="shared" si="6"/>
        <v>7.9668610146247806E-2</v>
      </c>
      <c r="T75" s="228">
        <f t="shared" si="6"/>
        <v>0.38053420065190996</v>
      </c>
      <c r="U75" s="228">
        <f t="shared" si="6"/>
        <v>0</v>
      </c>
      <c r="V75" s="228">
        <f t="shared" si="5"/>
        <v>2.9274833539395119E-2</v>
      </c>
      <c r="W75" s="228">
        <f t="shared" si="5"/>
        <v>0.16376839065978807</v>
      </c>
      <c r="X75" s="228">
        <f t="shared" si="2"/>
        <v>1</v>
      </c>
      <c r="Y75" s="33"/>
    </row>
    <row r="76" spans="2:25">
      <c r="B76" s="322">
        <v>39356</v>
      </c>
      <c r="C76" s="90"/>
      <c r="D76" s="227">
        <v>4.9757485499999996</v>
      </c>
      <c r="E76" s="227">
        <v>35.25947129</v>
      </c>
      <c r="F76" s="227">
        <v>11.36108924</v>
      </c>
      <c r="G76" s="269">
        <f t="shared" si="1"/>
        <v>51.596309079999997</v>
      </c>
      <c r="H76" s="227">
        <v>13.403202090000001</v>
      </c>
      <c r="I76" s="227">
        <v>64.334706060000002</v>
      </c>
      <c r="J76" s="227">
        <v>0</v>
      </c>
      <c r="K76" s="227">
        <v>5.0954716900000001</v>
      </c>
      <c r="L76" s="227">
        <v>29.758626240000002</v>
      </c>
      <c r="M76" s="227">
        <f t="shared" si="3"/>
        <v>164.18831516000003</v>
      </c>
      <c r="N76" s="244"/>
      <c r="O76" s="228">
        <f t="shared" si="6"/>
        <v>3.0305131916063439E-2</v>
      </c>
      <c r="P76" s="228">
        <f t="shared" si="6"/>
        <v>0.21475018642855287</v>
      </c>
      <c r="Q76" s="228">
        <f t="shared" si="6"/>
        <v>6.9195479769243756E-2</v>
      </c>
      <c r="R76" s="270">
        <f t="shared" si="6"/>
        <v>0.31425079811386003</v>
      </c>
      <c r="S76" s="228">
        <f t="shared" si="6"/>
        <v>8.1633105723380506E-2</v>
      </c>
      <c r="T76" s="228">
        <f t="shared" si="6"/>
        <v>0.39183486350600777</v>
      </c>
      <c r="U76" s="228">
        <f t="shared" si="6"/>
        <v>0</v>
      </c>
      <c r="V76" s="228">
        <f t="shared" si="5"/>
        <v>3.1034313769737566E-2</v>
      </c>
      <c r="W76" s="228">
        <f t="shared" si="5"/>
        <v>0.18124691888701391</v>
      </c>
      <c r="X76" s="228">
        <f t="shared" si="2"/>
        <v>0.99999999999999978</v>
      </c>
      <c r="Y76" s="33"/>
    </row>
    <row r="77" spans="2:25">
      <c r="B77" s="322">
        <v>39387</v>
      </c>
      <c r="C77" s="90"/>
      <c r="D77" s="227">
        <v>14.36863464</v>
      </c>
      <c r="E77" s="227">
        <v>22.95766686</v>
      </c>
      <c r="F77" s="227">
        <v>4.0510563399999997</v>
      </c>
      <c r="G77" s="269">
        <f t="shared" si="1"/>
        <v>41.377357840000002</v>
      </c>
      <c r="H77" s="227">
        <v>13.364102529999998</v>
      </c>
      <c r="I77" s="227">
        <v>71.066779159999996</v>
      </c>
      <c r="J77" s="227">
        <v>0</v>
      </c>
      <c r="K77" s="227">
        <v>5.0954716900000001</v>
      </c>
      <c r="L77" s="227">
        <v>29.708626240000001</v>
      </c>
      <c r="M77" s="227">
        <f t="shared" si="3"/>
        <v>160.61233745999999</v>
      </c>
      <c r="N77" s="244"/>
      <c r="O77" s="228">
        <f t="shared" si="6"/>
        <v>8.9461587243124863E-2</v>
      </c>
      <c r="P77" s="228">
        <f t="shared" si="6"/>
        <v>0.14293837710765858</v>
      </c>
      <c r="Q77" s="228">
        <f t="shared" si="6"/>
        <v>2.5222572587295187E-2</v>
      </c>
      <c r="R77" s="270">
        <f t="shared" si="6"/>
        <v>0.25762253693807863</v>
      </c>
      <c r="S77" s="228">
        <f t="shared" si="6"/>
        <v>8.320719778658528E-2</v>
      </c>
      <c r="T77" s="228">
        <f t="shared" si="6"/>
        <v>0.44247397356818219</v>
      </c>
      <c r="U77" s="228">
        <f t="shared" si="6"/>
        <v>0</v>
      </c>
      <c r="V77" s="228">
        <f t="shared" si="5"/>
        <v>3.1725281946469473E-2</v>
      </c>
      <c r="W77" s="228">
        <f t="shared" si="5"/>
        <v>0.18497100976068442</v>
      </c>
      <c r="X77" s="228">
        <f t="shared" si="2"/>
        <v>1</v>
      </c>
      <c r="Y77" s="33"/>
    </row>
    <row r="78" spans="2:25">
      <c r="B78" s="322">
        <v>39417</v>
      </c>
      <c r="C78" s="90"/>
      <c r="D78" s="227">
        <v>9.7988838100000013</v>
      </c>
      <c r="E78" s="227">
        <v>11.377418960000002</v>
      </c>
      <c r="F78" s="227">
        <v>10.15305047</v>
      </c>
      <c r="G78" s="269">
        <f t="shared" ref="G78:G141" si="7">SUM(D78:F78)</f>
        <v>31.329353240000003</v>
      </c>
      <c r="H78" s="227">
        <v>13.00394756</v>
      </c>
      <c r="I78" s="227">
        <v>69.607310930000011</v>
      </c>
      <c r="J78" s="227">
        <v>0</v>
      </c>
      <c r="K78" s="227">
        <v>5.0954716900000001</v>
      </c>
      <c r="L78" s="227">
        <v>28.89557203</v>
      </c>
      <c r="M78" s="227">
        <f t="shared" si="3"/>
        <v>147.93165545000002</v>
      </c>
      <c r="N78" s="244"/>
      <c r="O78" s="228">
        <f t="shared" si="6"/>
        <v>6.6239262855487771E-2</v>
      </c>
      <c r="P78" s="228">
        <f t="shared" si="6"/>
        <v>7.6909968494508596E-2</v>
      </c>
      <c r="Q78" s="228">
        <f t="shared" si="6"/>
        <v>6.8633386404789262E-2</v>
      </c>
      <c r="R78" s="270">
        <f t="shared" si="6"/>
        <v>0.21178261775478563</v>
      </c>
      <c r="S78" s="228">
        <f t="shared" si="6"/>
        <v>8.79051040187626E-2</v>
      </c>
      <c r="T78" s="228">
        <f t="shared" si="6"/>
        <v>0.47053695653075989</v>
      </c>
      <c r="U78" s="228">
        <f t="shared" si="6"/>
        <v>0</v>
      </c>
      <c r="V78" s="228">
        <f t="shared" si="5"/>
        <v>3.4444768934004374E-2</v>
      </c>
      <c r="W78" s="228">
        <f t="shared" si="5"/>
        <v>0.19533055276168745</v>
      </c>
      <c r="X78" s="228">
        <f t="shared" ref="X78:X141" si="8">SUM(R78:W78)</f>
        <v>0.99999999999999989</v>
      </c>
      <c r="Y78" s="33"/>
    </row>
    <row r="79" spans="2:25">
      <c r="B79" s="322">
        <v>39448</v>
      </c>
      <c r="C79" s="90"/>
      <c r="D79" s="227">
        <v>8.8343664000000004</v>
      </c>
      <c r="E79" s="227">
        <v>7.9977089699999997</v>
      </c>
      <c r="F79" s="227">
        <v>16.983582730000002</v>
      </c>
      <c r="G79" s="269">
        <f t="shared" si="7"/>
        <v>33.8156581</v>
      </c>
      <c r="H79" s="227">
        <v>6.1522508399999998</v>
      </c>
      <c r="I79" s="227">
        <v>51.63383932</v>
      </c>
      <c r="J79" s="227">
        <v>0</v>
      </c>
      <c r="K79" s="227">
        <v>5.1070647600000001</v>
      </c>
      <c r="L79" s="227">
        <v>50.03113003</v>
      </c>
      <c r="M79" s="227">
        <f t="shared" ref="M79:M142" si="9">SUM(G79:L79)</f>
        <v>146.73994304999999</v>
      </c>
      <c r="N79" s="244"/>
      <c r="O79" s="228">
        <f t="shared" si="6"/>
        <v>6.0204237621857254E-2</v>
      </c>
      <c r="P79" s="228">
        <f t="shared" si="6"/>
        <v>5.4502603747603129E-2</v>
      </c>
      <c r="Q79" s="228">
        <f t="shared" si="6"/>
        <v>0.11573933025320199</v>
      </c>
      <c r="R79" s="270">
        <f t="shared" si="6"/>
        <v>0.23044617162266237</v>
      </c>
      <c r="S79" s="228">
        <f t="shared" si="6"/>
        <v>4.1926217988947218E-2</v>
      </c>
      <c r="T79" s="228">
        <f t="shared" si="6"/>
        <v>0.35187310453300602</v>
      </c>
      <c r="U79" s="228">
        <f t="shared" si="6"/>
        <v>0</v>
      </c>
      <c r="V79" s="228">
        <f t="shared" si="5"/>
        <v>3.4803507851027482E-2</v>
      </c>
      <c r="W79" s="228">
        <f t="shared" si="5"/>
        <v>0.34095099800435696</v>
      </c>
      <c r="X79" s="228">
        <f t="shared" si="8"/>
        <v>1</v>
      </c>
      <c r="Y79" s="33"/>
    </row>
    <row r="80" spans="2:25">
      <c r="B80" s="322">
        <v>39479</v>
      </c>
      <c r="C80" s="90"/>
      <c r="D80" s="227">
        <v>5.7724731099999991</v>
      </c>
      <c r="E80" s="227">
        <v>45.889211609999997</v>
      </c>
      <c r="F80" s="227">
        <v>25.510798359999999</v>
      </c>
      <c r="G80" s="269">
        <f t="shared" si="7"/>
        <v>77.172483079999992</v>
      </c>
      <c r="H80" s="227">
        <v>14.53699482</v>
      </c>
      <c r="I80" s="227">
        <v>75.845160540000009</v>
      </c>
      <c r="J80" s="227">
        <v>0</v>
      </c>
      <c r="K80" s="227">
        <v>5.1125694500000005</v>
      </c>
      <c r="L80" s="227">
        <v>31.748714030000002</v>
      </c>
      <c r="M80" s="227">
        <f t="shared" si="9"/>
        <v>204.41592192000002</v>
      </c>
      <c r="N80" s="244"/>
      <c r="O80" s="228">
        <f t="shared" si="6"/>
        <v>2.8238862490658177E-2</v>
      </c>
      <c r="P80" s="228">
        <f t="shared" si="6"/>
        <v>0.22448941931225469</v>
      </c>
      <c r="Q80" s="228">
        <f t="shared" si="6"/>
        <v>0.12479848986510883</v>
      </c>
      <c r="R80" s="270">
        <f t="shared" si="6"/>
        <v>0.37752677166802168</v>
      </c>
      <c r="S80" s="228">
        <f t="shared" si="6"/>
        <v>7.1114787358340814E-2</v>
      </c>
      <c r="T80" s="228">
        <f t="shared" si="6"/>
        <v>0.3710335272693811</v>
      </c>
      <c r="U80" s="228">
        <f t="shared" si="6"/>
        <v>0</v>
      </c>
      <c r="V80" s="228">
        <f t="shared" si="5"/>
        <v>2.5010622470009208E-2</v>
      </c>
      <c r="W80" s="228">
        <f t="shared" si="5"/>
        <v>0.15531429123424711</v>
      </c>
      <c r="X80" s="228">
        <f t="shared" si="8"/>
        <v>0.99999999999999989</v>
      </c>
      <c r="Y80" s="33"/>
    </row>
    <row r="81" spans="2:25">
      <c r="B81" s="322">
        <v>39508</v>
      </c>
      <c r="C81" s="90"/>
      <c r="D81" s="227">
        <v>24.10831018</v>
      </c>
      <c r="E81" s="227">
        <v>43.86332582</v>
      </c>
      <c r="F81" s="227">
        <v>28.90748632</v>
      </c>
      <c r="G81" s="269">
        <f t="shared" si="7"/>
        <v>96.879122320000008</v>
      </c>
      <c r="H81" s="227">
        <v>8.2201250399999992</v>
      </c>
      <c r="I81" s="227">
        <v>82.611660320000013</v>
      </c>
      <c r="J81" s="227">
        <v>0</v>
      </c>
      <c r="K81" s="227">
        <v>5.1169326799999997</v>
      </c>
      <c r="L81" s="227">
        <v>31.748714030000002</v>
      </c>
      <c r="M81" s="227">
        <f t="shared" si="9"/>
        <v>224.57655439000001</v>
      </c>
      <c r="N81" s="244"/>
      <c r="O81" s="228">
        <f t="shared" si="6"/>
        <v>0.1073500759929439</v>
      </c>
      <c r="P81" s="228">
        <f t="shared" si="6"/>
        <v>0.1953156950828753</v>
      </c>
      <c r="Q81" s="228">
        <f t="shared" si="6"/>
        <v>0.12871996544126868</v>
      </c>
      <c r="R81" s="270">
        <f t="shared" si="6"/>
        <v>0.43138573651708789</v>
      </c>
      <c r="S81" s="228">
        <f t="shared" si="6"/>
        <v>3.6602774774631711E-2</v>
      </c>
      <c r="T81" s="228">
        <f t="shared" si="6"/>
        <v>0.36785523112326529</v>
      </c>
      <c r="U81" s="228">
        <f t="shared" si="6"/>
        <v>0</v>
      </c>
      <c r="V81" s="228">
        <f t="shared" si="5"/>
        <v>2.2784803577999179E-2</v>
      </c>
      <c r="W81" s="228">
        <f t="shared" si="5"/>
        <v>0.14137145400701595</v>
      </c>
      <c r="X81" s="228">
        <f t="shared" si="8"/>
        <v>1</v>
      </c>
      <c r="Y81" s="33"/>
    </row>
    <row r="82" spans="2:25">
      <c r="B82" s="322">
        <v>39539</v>
      </c>
      <c r="C82" s="90"/>
      <c r="D82" s="227">
        <v>3.3502186000000003</v>
      </c>
      <c r="E82" s="227">
        <v>133.18306752000001</v>
      </c>
      <c r="F82" s="227">
        <v>17.811779749999999</v>
      </c>
      <c r="G82" s="269">
        <f t="shared" si="7"/>
        <v>154.34506587000001</v>
      </c>
      <c r="H82" s="227">
        <v>13.09913573</v>
      </c>
      <c r="I82" s="227">
        <v>73.846642950000003</v>
      </c>
      <c r="J82" s="227">
        <v>0</v>
      </c>
      <c r="K82" s="227">
        <v>5.1218982199999994</v>
      </c>
      <c r="L82" s="227">
        <v>32.525090030000001</v>
      </c>
      <c r="M82" s="227">
        <f t="shared" si="9"/>
        <v>278.93783280000002</v>
      </c>
      <c r="N82" s="244"/>
      <c r="O82" s="228">
        <f t="shared" si="6"/>
        <v>1.2010628197581665E-2</v>
      </c>
      <c r="P82" s="228">
        <f t="shared" si="6"/>
        <v>0.4774650544284289</v>
      </c>
      <c r="Q82" s="228">
        <f t="shared" si="6"/>
        <v>6.3855732910820834E-2</v>
      </c>
      <c r="R82" s="270">
        <f t="shared" si="6"/>
        <v>0.55333141553683141</v>
      </c>
      <c r="S82" s="228">
        <f t="shared" si="6"/>
        <v>4.696077114570598E-2</v>
      </c>
      <c r="T82" s="228">
        <f t="shared" si="6"/>
        <v>0.2647422983419695</v>
      </c>
      <c r="U82" s="228">
        <f t="shared" si="6"/>
        <v>0</v>
      </c>
      <c r="V82" s="228">
        <f t="shared" si="5"/>
        <v>1.8362149618020546E-2</v>
      </c>
      <c r="W82" s="228">
        <f t="shared" si="5"/>
        <v>0.11660336535747258</v>
      </c>
      <c r="X82" s="228">
        <f t="shared" si="8"/>
        <v>1</v>
      </c>
      <c r="Y82" s="33"/>
    </row>
    <row r="83" spans="2:25">
      <c r="B83" s="322">
        <v>39569</v>
      </c>
      <c r="C83" s="90"/>
      <c r="D83" s="227">
        <v>53.66455629</v>
      </c>
      <c r="E83" s="227">
        <v>90.001095800000016</v>
      </c>
      <c r="F83" s="227">
        <v>16.783294080000001</v>
      </c>
      <c r="G83" s="269">
        <f t="shared" si="7"/>
        <v>160.44894617</v>
      </c>
      <c r="H83" s="227">
        <v>10.787093109999999</v>
      </c>
      <c r="I83" s="227">
        <v>73.079923409999992</v>
      </c>
      <c r="J83" s="227">
        <v>0</v>
      </c>
      <c r="K83" s="227">
        <v>5.1218982199999994</v>
      </c>
      <c r="L83" s="227">
        <v>32.475090030000004</v>
      </c>
      <c r="M83" s="227">
        <f t="shared" si="9"/>
        <v>281.91295093999997</v>
      </c>
      <c r="N83" s="244"/>
      <c r="O83" s="228">
        <f t="shared" si="6"/>
        <v>0.19035860577196939</v>
      </c>
      <c r="P83" s="228">
        <f t="shared" si="6"/>
        <v>0.31925136997042436</v>
      </c>
      <c r="Q83" s="228">
        <f t="shared" si="6"/>
        <v>5.9533604341476386E-2</v>
      </c>
      <c r="R83" s="270">
        <f t="shared" si="6"/>
        <v>0.56914358008387</v>
      </c>
      <c r="S83" s="228">
        <f t="shared" si="6"/>
        <v>3.8263914708536517E-2</v>
      </c>
      <c r="T83" s="228">
        <f t="shared" si="6"/>
        <v>0.25922868447981917</v>
      </c>
      <c r="U83" s="228">
        <f t="shared" si="6"/>
        <v>0</v>
      </c>
      <c r="V83" s="228">
        <f t="shared" si="5"/>
        <v>1.8168367940960974E-2</v>
      </c>
      <c r="W83" s="228">
        <f t="shared" si="5"/>
        <v>0.11519545278681338</v>
      </c>
      <c r="X83" s="228">
        <f t="shared" si="8"/>
        <v>1</v>
      </c>
      <c r="Y83" s="33"/>
    </row>
    <row r="84" spans="2:25">
      <c r="B84" s="322">
        <v>39600</v>
      </c>
      <c r="C84" s="90"/>
      <c r="D84" s="227">
        <v>11.8747107</v>
      </c>
      <c r="E84" s="227">
        <v>17.589178870000001</v>
      </c>
      <c r="F84" s="227">
        <v>10.71937977</v>
      </c>
      <c r="G84" s="269">
        <f t="shared" si="7"/>
        <v>40.183269339999995</v>
      </c>
      <c r="H84" s="227">
        <v>7.8294121500000005</v>
      </c>
      <c r="I84" s="227">
        <v>73.723679660000002</v>
      </c>
      <c r="J84" s="227">
        <v>0</v>
      </c>
      <c r="K84" s="227">
        <v>5.1312317400000005</v>
      </c>
      <c r="L84" s="227">
        <v>28.31392082</v>
      </c>
      <c r="M84" s="227">
        <f t="shared" si="9"/>
        <v>155.18151370999999</v>
      </c>
      <c r="N84" s="244"/>
      <c r="O84" s="228">
        <f t="shared" si="6"/>
        <v>7.6521425884472388E-2</v>
      </c>
      <c r="P84" s="228">
        <f t="shared" si="6"/>
        <v>0.11334583900805541</v>
      </c>
      <c r="Q84" s="228">
        <f t="shared" si="6"/>
        <v>6.9076396496764142E-2</v>
      </c>
      <c r="R84" s="270">
        <f t="shared" si="6"/>
        <v>0.25894366138929187</v>
      </c>
      <c r="S84" s="228">
        <f t="shared" si="6"/>
        <v>5.0453252857369624E-2</v>
      </c>
      <c r="T84" s="228">
        <f t="shared" si="6"/>
        <v>0.47508029724322248</v>
      </c>
      <c r="U84" s="228">
        <f t="shared" si="6"/>
        <v>0</v>
      </c>
      <c r="V84" s="228">
        <f t="shared" si="5"/>
        <v>3.3065998760581368E-2</v>
      </c>
      <c r="W84" s="228">
        <f t="shared" si="5"/>
        <v>0.18245678974953466</v>
      </c>
      <c r="X84" s="228">
        <f t="shared" si="8"/>
        <v>1</v>
      </c>
      <c r="Y84" s="33"/>
    </row>
    <row r="85" spans="2:25">
      <c r="B85" s="322">
        <v>39630</v>
      </c>
      <c r="C85" s="90"/>
      <c r="D85" s="227">
        <v>7.6839485099999996</v>
      </c>
      <c r="E85" s="227">
        <v>10.574584549999999</v>
      </c>
      <c r="F85" s="227">
        <v>7.9659639900000005</v>
      </c>
      <c r="G85" s="269">
        <f t="shared" si="7"/>
        <v>26.224497049999997</v>
      </c>
      <c r="H85" s="227">
        <v>7.44436286</v>
      </c>
      <c r="I85" s="227">
        <v>79.114488140000006</v>
      </c>
      <c r="J85" s="227">
        <v>0</v>
      </c>
      <c r="K85" s="227">
        <v>5.1351232099999997</v>
      </c>
      <c r="L85" s="227">
        <v>18.462153399999998</v>
      </c>
      <c r="M85" s="227">
        <f t="shared" si="9"/>
        <v>136.38062466</v>
      </c>
      <c r="N85" s="244"/>
      <c r="O85" s="228">
        <f t="shared" si="6"/>
        <v>5.6341936614209373E-2</v>
      </c>
      <c r="P85" s="228">
        <f t="shared" si="6"/>
        <v>7.753729370548551E-2</v>
      </c>
      <c r="Q85" s="228">
        <f t="shared" si="6"/>
        <v>5.8409792518983768E-2</v>
      </c>
      <c r="R85" s="270">
        <f t="shared" si="6"/>
        <v>0.19228902283867863</v>
      </c>
      <c r="S85" s="228">
        <f t="shared" si="6"/>
        <v>5.4585194037341932E-2</v>
      </c>
      <c r="T85" s="228">
        <f t="shared" si="6"/>
        <v>0.58010064360120239</v>
      </c>
      <c r="U85" s="228">
        <f t="shared" si="6"/>
        <v>0</v>
      </c>
      <c r="V85" s="228">
        <f t="shared" si="5"/>
        <v>3.7652879379325169E-2</v>
      </c>
      <c r="W85" s="228">
        <f t="shared" si="5"/>
        <v>0.13537226014345197</v>
      </c>
      <c r="X85" s="228">
        <f t="shared" si="8"/>
        <v>1</v>
      </c>
      <c r="Y85" s="33"/>
    </row>
    <row r="86" spans="2:25">
      <c r="B86" s="322">
        <v>39661</v>
      </c>
      <c r="C86" s="90"/>
      <c r="D86" s="227">
        <v>7.2427128300000003</v>
      </c>
      <c r="E86" s="227">
        <v>24.813155490000003</v>
      </c>
      <c r="F86" s="227">
        <v>11.61691237</v>
      </c>
      <c r="G86" s="269">
        <f t="shared" si="7"/>
        <v>43.672780690000003</v>
      </c>
      <c r="H86" s="227">
        <v>6.5708768499999994</v>
      </c>
      <c r="I86" s="227">
        <v>83.023699469999997</v>
      </c>
      <c r="J86" s="227">
        <v>0</v>
      </c>
      <c r="K86" s="227">
        <v>5.1404152099999996</v>
      </c>
      <c r="L86" s="227">
        <v>18.854153399999998</v>
      </c>
      <c r="M86" s="227">
        <f t="shared" si="9"/>
        <v>157.26192562</v>
      </c>
      <c r="N86" s="244"/>
      <c r="O86" s="228">
        <f t="shared" si="6"/>
        <v>4.6055094400286919E-2</v>
      </c>
      <c r="P86" s="228">
        <f t="shared" si="6"/>
        <v>0.15778234554978868</v>
      </c>
      <c r="Q86" s="228">
        <f t="shared" si="6"/>
        <v>7.3869834190321032E-2</v>
      </c>
      <c r="R86" s="270">
        <f t="shared" si="6"/>
        <v>0.27770727414039664</v>
      </c>
      <c r="S86" s="228">
        <f t="shared" si="6"/>
        <v>4.1783011521031123E-2</v>
      </c>
      <c r="T86" s="228">
        <f t="shared" si="6"/>
        <v>0.52793261396667868</v>
      </c>
      <c r="U86" s="228">
        <f t="shared" si="6"/>
        <v>0</v>
      </c>
      <c r="V86" s="228">
        <f t="shared" si="5"/>
        <v>3.2686965962893312E-2</v>
      </c>
      <c r="W86" s="228">
        <f t="shared" si="5"/>
        <v>0.11989013440900023</v>
      </c>
      <c r="X86" s="228">
        <f t="shared" si="8"/>
        <v>1</v>
      </c>
      <c r="Y86" s="33"/>
    </row>
    <row r="87" spans="2:25">
      <c r="B87" s="322">
        <v>39692</v>
      </c>
      <c r="C87" s="90"/>
      <c r="D87" s="227">
        <v>2.7512246899999999</v>
      </c>
      <c r="E87" s="227">
        <v>5.6722817599999997</v>
      </c>
      <c r="F87" s="227">
        <v>8.1243579100000005</v>
      </c>
      <c r="G87" s="269">
        <f t="shared" si="7"/>
        <v>16.547864359999998</v>
      </c>
      <c r="H87" s="227">
        <v>7.3925377600000006</v>
      </c>
      <c r="I87" s="227">
        <v>82.073244720000005</v>
      </c>
      <c r="J87" s="227">
        <v>0</v>
      </c>
      <c r="K87" s="227">
        <v>5.1404152099999996</v>
      </c>
      <c r="L87" s="227">
        <v>23.630941399999998</v>
      </c>
      <c r="M87" s="227">
        <f t="shared" si="9"/>
        <v>134.78500345</v>
      </c>
      <c r="N87" s="244"/>
      <c r="O87" s="228">
        <f t="shared" si="6"/>
        <v>2.0411949546157021E-2</v>
      </c>
      <c r="P87" s="228">
        <f t="shared" si="6"/>
        <v>4.2083923395114173E-2</v>
      </c>
      <c r="Q87" s="228">
        <f t="shared" si="6"/>
        <v>6.0276423207673999E-2</v>
      </c>
      <c r="R87" s="270">
        <f t="shared" si="6"/>
        <v>0.12277229614894518</v>
      </c>
      <c r="S87" s="228">
        <f t="shared" si="6"/>
        <v>5.4846886306178302E-2</v>
      </c>
      <c r="T87" s="228">
        <f t="shared" si="6"/>
        <v>0.60891970634141046</v>
      </c>
      <c r="U87" s="228">
        <f t="shared" si="6"/>
        <v>0</v>
      </c>
      <c r="V87" s="228">
        <f t="shared" si="5"/>
        <v>3.8137886845155546E-2</v>
      </c>
      <c r="W87" s="228">
        <f t="shared" si="5"/>
        <v>0.17532322435831044</v>
      </c>
      <c r="X87" s="228">
        <f t="shared" si="8"/>
        <v>0.99999999999999978</v>
      </c>
      <c r="Y87" s="33"/>
    </row>
    <row r="88" spans="2:25">
      <c r="B88" s="322">
        <v>39722</v>
      </c>
      <c r="C88" s="90"/>
      <c r="D88" s="227">
        <v>1.58993476</v>
      </c>
      <c r="E88" s="227">
        <v>18.376974009999998</v>
      </c>
      <c r="F88" s="227">
        <v>4.6189312000000005</v>
      </c>
      <c r="G88" s="269">
        <f t="shared" si="7"/>
        <v>24.585839969999995</v>
      </c>
      <c r="H88" s="227">
        <v>7.1182007999999994</v>
      </c>
      <c r="I88" s="227">
        <v>85.378659249999998</v>
      </c>
      <c r="J88" s="227">
        <v>0</v>
      </c>
      <c r="K88" s="227">
        <v>5.1477793800000002</v>
      </c>
      <c r="L88" s="227">
        <v>26.310457399999997</v>
      </c>
      <c r="M88" s="227">
        <f t="shared" si="9"/>
        <v>148.5409368</v>
      </c>
      <c r="N88" s="244"/>
      <c r="O88" s="228">
        <f t="shared" si="6"/>
        <v>1.0703680710865155E-2</v>
      </c>
      <c r="P88" s="228">
        <f t="shared" si="6"/>
        <v>0.12371656195182955</v>
      </c>
      <c r="Q88" s="228">
        <f t="shared" si="6"/>
        <v>3.1095341792674088E-2</v>
      </c>
      <c r="R88" s="270">
        <f t="shared" si="6"/>
        <v>0.16551558445536876</v>
      </c>
      <c r="S88" s="228">
        <f t="shared" si="6"/>
        <v>4.7920801856690592E-2</v>
      </c>
      <c r="T88" s="228">
        <f t="shared" si="6"/>
        <v>0.57478201692612452</v>
      </c>
      <c r="U88" s="228">
        <f t="shared" si="6"/>
        <v>0</v>
      </c>
      <c r="V88" s="228">
        <f t="shared" si="5"/>
        <v>3.4655627538764791E-2</v>
      </c>
      <c r="W88" s="228">
        <f t="shared" si="5"/>
        <v>0.17712596922305124</v>
      </c>
      <c r="X88" s="228">
        <f t="shared" si="8"/>
        <v>0.99999999999999989</v>
      </c>
      <c r="Y88" s="33"/>
    </row>
    <row r="89" spans="2:25">
      <c r="B89" s="322">
        <v>39753</v>
      </c>
      <c r="C89" s="90"/>
      <c r="D89" s="227">
        <v>2.6134185099999998</v>
      </c>
      <c r="E89" s="227">
        <v>16.5581517</v>
      </c>
      <c r="F89" s="227">
        <v>4.8524513799999998</v>
      </c>
      <c r="G89" s="269">
        <f t="shared" si="7"/>
        <v>24.024021589999997</v>
      </c>
      <c r="H89" s="227">
        <v>6.9925362700000004</v>
      </c>
      <c r="I89" s="227">
        <v>89.536588230000007</v>
      </c>
      <c r="J89" s="227">
        <v>0</v>
      </c>
      <c r="K89" s="227">
        <v>5.1503293899999996</v>
      </c>
      <c r="L89" s="227">
        <v>27.1904574</v>
      </c>
      <c r="M89" s="227">
        <f t="shared" si="9"/>
        <v>152.89393288000002</v>
      </c>
      <c r="N89" s="244"/>
      <c r="O89" s="228">
        <f t="shared" si="6"/>
        <v>1.7093016451157426E-2</v>
      </c>
      <c r="P89" s="228">
        <f t="shared" si="6"/>
        <v>0.10829829142400171</v>
      </c>
      <c r="Q89" s="228">
        <f t="shared" si="6"/>
        <v>3.1737370401796673E-2</v>
      </c>
      <c r="R89" s="270">
        <f t="shared" si="6"/>
        <v>0.15712867827695579</v>
      </c>
      <c r="S89" s="228">
        <f t="shared" si="6"/>
        <v>4.5734556880606549E-2</v>
      </c>
      <c r="T89" s="228">
        <f t="shared" si="6"/>
        <v>0.58561243434213628</v>
      </c>
      <c r="U89" s="228">
        <f t="shared" si="6"/>
        <v>0</v>
      </c>
      <c r="V89" s="228">
        <f t="shared" si="5"/>
        <v>3.3685636133398929E-2</v>
      </c>
      <c r="W89" s="228">
        <f t="shared" si="5"/>
        <v>0.17783869436690231</v>
      </c>
      <c r="X89" s="228">
        <f t="shared" si="8"/>
        <v>0.99999999999999978</v>
      </c>
      <c r="Y89" s="33"/>
    </row>
    <row r="90" spans="2:25">
      <c r="B90" s="322">
        <v>39783</v>
      </c>
      <c r="C90" s="90"/>
      <c r="D90" s="227">
        <v>7.9416182799999993</v>
      </c>
      <c r="E90" s="227">
        <v>2.4593777700000001</v>
      </c>
      <c r="F90" s="227">
        <v>2.4597144700000002</v>
      </c>
      <c r="G90" s="269">
        <f t="shared" si="7"/>
        <v>12.86071052</v>
      </c>
      <c r="H90" s="227">
        <v>4.6278274399999999</v>
      </c>
      <c r="I90" s="227">
        <v>74.396675029999997</v>
      </c>
      <c r="J90" s="227">
        <v>0</v>
      </c>
      <c r="K90" s="227">
        <v>5.1520022999999995</v>
      </c>
      <c r="L90" s="227">
        <v>42.219163589999994</v>
      </c>
      <c r="M90" s="227">
        <f t="shared" si="9"/>
        <v>139.25637888</v>
      </c>
      <c r="N90" s="244"/>
      <c r="O90" s="228">
        <f t="shared" si="6"/>
        <v>5.7028757633023404E-2</v>
      </c>
      <c r="P90" s="228">
        <f t="shared" si="6"/>
        <v>1.7660790764344771E-2</v>
      </c>
      <c r="Q90" s="228">
        <f t="shared" si="6"/>
        <v>1.766320860690759E-2</v>
      </c>
      <c r="R90" s="270">
        <f t="shared" si="6"/>
        <v>9.2352757004275768E-2</v>
      </c>
      <c r="S90" s="228">
        <f t="shared" si="6"/>
        <v>3.3232426961122483E-2</v>
      </c>
      <c r="T90" s="228">
        <f t="shared" si="6"/>
        <v>0.5342424930789641</v>
      </c>
      <c r="U90" s="228">
        <f t="shared" si="6"/>
        <v>0</v>
      </c>
      <c r="V90" s="228">
        <f t="shared" si="5"/>
        <v>3.6996526417217721E-2</v>
      </c>
      <c r="W90" s="228">
        <f t="shared" si="5"/>
        <v>0.30317579653841992</v>
      </c>
      <c r="X90" s="228">
        <f t="shared" si="8"/>
        <v>1</v>
      </c>
      <c r="Y90" s="33"/>
    </row>
    <row r="91" spans="2:25">
      <c r="B91" s="322">
        <v>39814</v>
      </c>
      <c r="C91" s="90"/>
      <c r="D91" s="227">
        <v>0.76422470999999992</v>
      </c>
      <c r="E91" s="227">
        <v>3.3790927400000004</v>
      </c>
      <c r="F91" s="227">
        <v>1.9327544000000001</v>
      </c>
      <c r="G91" s="269">
        <f t="shared" si="7"/>
        <v>6.0760718500000008</v>
      </c>
      <c r="H91" s="227">
        <v>5.28748211</v>
      </c>
      <c r="I91" s="227">
        <v>85.225110000000001</v>
      </c>
      <c r="J91" s="227">
        <v>0</v>
      </c>
      <c r="K91" s="227">
        <v>4.4669864000000006</v>
      </c>
      <c r="L91" s="227">
        <v>27.631502189999999</v>
      </c>
      <c r="M91" s="227">
        <f t="shared" si="9"/>
        <v>128.68715255000001</v>
      </c>
      <c r="N91" s="244"/>
      <c r="O91" s="228">
        <f t="shared" si="6"/>
        <v>5.938624756679332E-3</v>
      </c>
      <c r="P91" s="228">
        <f t="shared" si="6"/>
        <v>2.6258198064387898E-2</v>
      </c>
      <c r="Q91" s="228">
        <f t="shared" si="6"/>
        <v>1.5019015975577275E-2</v>
      </c>
      <c r="R91" s="270">
        <f t="shared" si="6"/>
        <v>4.721583879664451E-2</v>
      </c>
      <c r="S91" s="228">
        <f t="shared" si="6"/>
        <v>4.1087878667185565E-2</v>
      </c>
      <c r="T91" s="228">
        <f t="shared" si="6"/>
        <v>0.66226587744947341</v>
      </c>
      <c r="U91" s="228">
        <f t="shared" si="6"/>
        <v>0</v>
      </c>
      <c r="V91" s="228">
        <f t="shared" si="5"/>
        <v>3.4711984152920011E-2</v>
      </c>
      <c r="W91" s="228">
        <f t="shared" si="5"/>
        <v>0.21471842093377641</v>
      </c>
      <c r="X91" s="228">
        <f t="shared" si="8"/>
        <v>0.99999999999999978</v>
      </c>
      <c r="Y91" s="33"/>
    </row>
    <row r="92" spans="2:25">
      <c r="B92" s="322">
        <v>39845</v>
      </c>
      <c r="C92" s="90"/>
      <c r="D92" s="227">
        <v>1.6137812300000001</v>
      </c>
      <c r="E92" s="227">
        <v>2.2280797600000004</v>
      </c>
      <c r="F92" s="227">
        <v>2.2223684399999999</v>
      </c>
      <c r="G92" s="269">
        <f t="shared" si="7"/>
        <v>6.064229430000001</v>
      </c>
      <c r="H92" s="227">
        <v>7.8429340599999993</v>
      </c>
      <c r="I92" s="227">
        <v>96.424546800000002</v>
      </c>
      <c r="J92" s="227">
        <v>0</v>
      </c>
      <c r="K92" s="227">
        <v>4.4669864000000006</v>
      </c>
      <c r="L92" s="227">
        <v>27.623502189999996</v>
      </c>
      <c r="M92" s="227">
        <f t="shared" si="9"/>
        <v>142.42219888</v>
      </c>
      <c r="N92" s="244"/>
      <c r="O92" s="228">
        <f t="shared" si="6"/>
        <v>1.1330966960843767E-2</v>
      </c>
      <c r="P92" s="228">
        <f t="shared" si="6"/>
        <v>1.5644188739687294E-2</v>
      </c>
      <c r="Q92" s="228">
        <f t="shared" si="6"/>
        <v>1.5604087406854955E-2</v>
      </c>
      <c r="R92" s="270">
        <f t="shared" ref="R92:W143" si="10">+G92/$M92</f>
        <v>4.2579243107386019E-2</v>
      </c>
      <c r="S92" s="228">
        <f t="shared" si="10"/>
        <v>5.5068199491907742E-2</v>
      </c>
      <c r="T92" s="228">
        <f t="shared" si="10"/>
        <v>0.67703312796935522</v>
      </c>
      <c r="U92" s="228">
        <f t="shared" si="10"/>
        <v>0</v>
      </c>
      <c r="V92" s="228">
        <f t="shared" si="5"/>
        <v>3.1364397089274881E-2</v>
      </c>
      <c r="W92" s="228">
        <f t="shared" si="5"/>
        <v>0.19395503234207612</v>
      </c>
      <c r="X92" s="228">
        <f t="shared" si="8"/>
        <v>1</v>
      </c>
      <c r="Y92" s="33"/>
    </row>
    <row r="93" spans="2:25">
      <c r="B93" s="322">
        <v>39873</v>
      </c>
      <c r="C93" s="90"/>
      <c r="D93" s="227">
        <v>2.3102629300000004</v>
      </c>
      <c r="E93" s="227">
        <v>0.45549589000000001</v>
      </c>
      <c r="F93" s="227">
        <v>2.08198756</v>
      </c>
      <c r="G93" s="269">
        <f t="shared" si="7"/>
        <v>4.8477463800000002</v>
      </c>
      <c r="H93" s="227">
        <v>6.8039248800000012</v>
      </c>
      <c r="I93" s="227">
        <v>90.996790300000001</v>
      </c>
      <c r="J93" s="227">
        <v>0</v>
      </c>
      <c r="K93" s="227">
        <v>4.4669864000000006</v>
      </c>
      <c r="L93" s="227">
        <v>30.946410230000001</v>
      </c>
      <c r="M93" s="227">
        <f t="shared" si="9"/>
        <v>138.06185819000001</v>
      </c>
      <c r="N93" s="244"/>
      <c r="O93" s="228">
        <f t="shared" ref="O93:T156" si="11">+D93/$M93</f>
        <v>1.6733534955183847E-2</v>
      </c>
      <c r="P93" s="228">
        <f t="shared" si="11"/>
        <v>3.299215988916714E-3</v>
      </c>
      <c r="Q93" s="228">
        <f t="shared" si="11"/>
        <v>1.5080106752835236E-2</v>
      </c>
      <c r="R93" s="270">
        <f t="shared" si="10"/>
        <v>3.5112857696935798E-2</v>
      </c>
      <c r="S93" s="228">
        <f t="shared" si="10"/>
        <v>4.9281713061086543E-2</v>
      </c>
      <c r="T93" s="228">
        <f t="shared" si="10"/>
        <v>0.65910159035213545</v>
      </c>
      <c r="U93" s="228">
        <f t="shared" si="10"/>
        <v>0</v>
      </c>
      <c r="V93" s="228">
        <f t="shared" si="5"/>
        <v>3.235496362690235E-2</v>
      </c>
      <c r="W93" s="228">
        <f t="shared" si="5"/>
        <v>0.22414887526293983</v>
      </c>
      <c r="X93" s="228">
        <f t="shared" si="8"/>
        <v>1</v>
      </c>
      <c r="Y93" s="33"/>
    </row>
    <row r="94" spans="2:25">
      <c r="B94" s="322">
        <v>39904</v>
      </c>
      <c r="C94" s="90"/>
      <c r="D94" s="227">
        <v>1.10174331</v>
      </c>
      <c r="E94" s="227">
        <v>2.0676689800000001</v>
      </c>
      <c r="F94" s="227">
        <v>3.64988746</v>
      </c>
      <c r="G94" s="269">
        <f t="shared" si="7"/>
        <v>6.8192997500000008</v>
      </c>
      <c r="H94" s="227">
        <v>6.4870071200000003</v>
      </c>
      <c r="I94" s="227">
        <v>89.196985539999986</v>
      </c>
      <c r="J94" s="227">
        <v>0</v>
      </c>
      <c r="K94" s="227">
        <v>4.4669864000000006</v>
      </c>
      <c r="L94" s="227">
        <v>30.612201829999997</v>
      </c>
      <c r="M94" s="227">
        <f t="shared" si="9"/>
        <v>137.58248063999997</v>
      </c>
      <c r="N94" s="244"/>
      <c r="O94" s="228">
        <f t="shared" si="11"/>
        <v>8.0078750206782155E-3</v>
      </c>
      <c r="P94" s="228">
        <f t="shared" si="11"/>
        <v>1.5028577551311118E-2</v>
      </c>
      <c r="Q94" s="228">
        <f t="shared" si="11"/>
        <v>2.6528722574426761E-2</v>
      </c>
      <c r="R94" s="270">
        <f t="shared" si="10"/>
        <v>4.9565175146416098E-2</v>
      </c>
      <c r="S94" s="228">
        <f t="shared" si="10"/>
        <v>4.7149950268551878E-2</v>
      </c>
      <c r="T94" s="228">
        <f t="shared" si="10"/>
        <v>0.64831645079429789</v>
      </c>
      <c r="U94" s="228">
        <f t="shared" si="10"/>
        <v>0</v>
      </c>
      <c r="V94" s="228">
        <f t="shared" si="5"/>
        <v>3.2467697770971089E-2</v>
      </c>
      <c r="W94" s="228">
        <f t="shared" si="5"/>
        <v>0.22250072601976312</v>
      </c>
      <c r="X94" s="228">
        <f t="shared" si="8"/>
        <v>1</v>
      </c>
      <c r="Y94" s="33"/>
    </row>
    <row r="95" spans="2:25">
      <c r="B95" s="322">
        <v>39934</v>
      </c>
      <c r="C95" s="90"/>
      <c r="D95" s="227">
        <v>1.009533</v>
      </c>
      <c r="E95" s="227">
        <v>2.3531753600000003</v>
      </c>
      <c r="F95" s="227">
        <v>1.56724219</v>
      </c>
      <c r="G95" s="269">
        <f t="shared" si="7"/>
        <v>4.92995055</v>
      </c>
      <c r="H95" s="227">
        <v>5.7510731999999996</v>
      </c>
      <c r="I95" s="227">
        <v>87.90800333</v>
      </c>
      <c r="J95" s="227">
        <v>0</v>
      </c>
      <c r="K95" s="227">
        <v>4.4669864000000006</v>
      </c>
      <c r="L95" s="227">
        <v>30.386427419999997</v>
      </c>
      <c r="M95" s="227">
        <f t="shared" si="9"/>
        <v>133.44244089999998</v>
      </c>
      <c r="N95" s="244"/>
      <c r="O95" s="228">
        <f t="shared" si="11"/>
        <v>7.565306758413771E-3</v>
      </c>
      <c r="P95" s="228">
        <f t="shared" si="11"/>
        <v>1.763438486383383E-2</v>
      </c>
      <c r="Q95" s="228">
        <f t="shared" si="11"/>
        <v>1.1744705653087318E-2</v>
      </c>
      <c r="R95" s="270">
        <f t="shared" si="10"/>
        <v>3.6944397275334918E-2</v>
      </c>
      <c r="S95" s="228">
        <f t="shared" si="10"/>
        <v>4.3097781794247746E-2</v>
      </c>
      <c r="T95" s="228">
        <f t="shared" si="10"/>
        <v>0.65877094826133398</v>
      </c>
      <c r="U95" s="228">
        <f t="shared" si="10"/>
        <v>0</v>
      </c>
      <c r="V95" s="228">
        <f t="shared" si="5"/>
        <v>3.3475005177307136E-2</v>
      </c>
      <c r="W95" s="228">
        <f t="shared" si="5"/>
        <v>0.22771186749177638</v>
      </c>
      <c r="X95" s="228">
        <f t="shared" si="8"/>
        <v>1.0000000000000002</v>
      </c>
      <c r="Y95" s="33"/>
    </row>
    <row r="96" spans="2:25">
      <c r="B96" s="322">
        <v>39965</v>
      </c>
      <c r="C96" s="90"/>
      <c r="D96" s="227">
        <v>0.13090979999999999</v>
      </c>
      <c r="E96" s="227">
        <v>0.20628547999999999</v>
      </c>
      <c r="F96" s="227">
        <v>1.03764981</v>
      </c>
      <c r="G96" s="269">
        <f t="shared" si="7"/>
        <v>1.37484509</v>
      </c>
      <c r="H96" s="227">
        <v>5.27719804</v>
      </c>
      <c r="I96" s="227">
        <v>86.810298569999986</v>
      </c>
      <c r="J96" s="227">
        <v>0</v>
      </c>
      <c r="K96" s="227">
        <v>4.4669864000000006</v>
      </c>
      <c r="L96" s="227">
        <v>14.86640959</v>
      </c>
      <c r="M96" s="227">
        <f t="shared" si="9"/>
        <v>112.79573768999998</v>
      </c>
      <c r="N96" s="244"/>
      <c r="O96" s="228">
        <f t="shared" si="11"/>
        <v>1.1605917269656362E-3</v>
      </c>
      <c r="P96" s="228">
        <f t="shared" si="11"/>
        <v>1.8288410912027614E-3</v>
      </c>
      <c r="Q96" s="228">
        <f t="shared" si="11"/>
        <v>9.199370749733515E-3</v>
      </c>
      <c r="R96" s="270">
        <f t="shared" si="10"/>
        <v>1.2188803567901913E-2</v>
      </c>
      <c r="S96" s="228">
        <f t="shared" si="10"/>
        <v>4.6785438422358536E-2</v>
      </c>
      <c r="T96" s="228">
        <f t="shared" si="10"/>
        <v>0.76962392682410941</v>
      </c>
      <c r="U96" s="228">
        <f t="shared" si="10"/>
        <v>0</v>
      </c>
      <c r="V96" s="228">
        <f t="shared" si="5"/>
        <v>3.9602439697471174E-2</v>
      </c>
      <c r="W96" s="228">
        <f t="shared" si="5"/>
        <v>0.131799391488159</v>
      </c>
      <c r="X96" s="228">
        <f t="shared" si="8"/>
        <v>1</v>
      </c>
      <c r="Y96" s="33"/>
    </row>
    <row r="97" spans="2:25">
      <c r="B97" s="322">
        <v>39995</v>
      </c>
      <c r="C97" s="90"/>
      <c r="D97" s="227">
        <v>2.5534189999999998E-2</v>
      </c>
      <c r="E97" s="227">
        <v>0.20575582000000001</v>
      </c>
      <c r="F97" s="227">
        <v>0.95837381999999993</v>
      </c>
      <c r="G97" s="269">
        <f t="shared" si="7"/>
        <v>1.18966383</v>
      </c>
      <c r="H97" s="227">
        <v>4.5979425999999997</v>
      </c>
      <c r="I97" s="227">
        <v>84.505716609999993</v>
      </c>
      <c r="J97" s="227">
        <v>0</v>
      </c>
      <c r="K97" s="227">
        <v>4.4669864000000006</v>
      </c>
      <c r="L97" s="227">
        <v>14.619887550000001</v>
      </c>
      <c r="M97" s="227">
        <f t="shared" si="9"/>
        <v>109.38019698999999</v>
      </c>
      <c r="N97" s="244"/>
      <c r="O97" s="228">
        <f t="shared" si="11"/>
        <v>2.33444359241138E-4</v>
      </c>
      <c r="P97" s="228">
        <f t="shared" si="11"/>
        <v>1.8811066871529871E-3</v>
      </c>
      <c r="Q97" s="228">
        <f t="shared" si="11"/>
        <v>8.7618586030487645E-3</v>
      </c>
      <c r="R97" s="270">
        <f t="shared" si="10"/>
        <v>1.087640964944289E-2</v>
      </c>
      <c r="S97" s="228">
        <f t="shared" si="10"/>
        <v>4.2036334972228688E-2</v>
      </c>
      <c r="T97" s="228">
        <f t="shared" si="10"/>
        <v>0.77258698498893608</v>
      </c>
      <c r="U97" s="228">
        <f t="shared" si="10"/>
        <v>0</v>
      </c>
      <c r="V97" s="228">
        <f t="shared" si="5"/>
        <v>4.0839078031724443E-2</v>
      </c>
      <c r="W97" s="228">
        <f t="shared" si="5"/>
        <v>0.13366119235766796</v>
      </c>
      <c r="X97" s="228">
        <f t="shared" si="8"/>
        <v>1.0000000000000002</v>
      </c>
      <c r="Y97" s="33"/>
    </row>
    <row r="98" spans="2:25">
      <c r="B98" s="322">
        <v>40026</v>
      </c>
      <c r="C98" s="90"/>
      <c r="D98" s="227">
        <v>35.155807000000003</v>
      </c>
      <c r="E98" s="227">
        <v>0.24780199999999999</v>
      </c>
      <c r="F98" s="227">
        <v>0.79676499999999995</v>
      </c>
      <c r="G98" s="269">
        <f t="shared" si="7"/>
        <v>36.200374000000004</v>
      </c>
      <c r="H98" s="227">
        <v>4.2162030000000001</v>
      </c>
      <c r="I98" s="227">
        <v>84.846086</v>
      </c>
      <c r="J98" s="227">
        <v>0</v>
      </c>
      <c r="K98" s="227">
        <v>4.4669860000000003</v>
      </c>
      <c r="L98" s="227">
        <v>14.486444000000001</v>
      </c>
      <c r="M98" s="227">
        <f t="shared" si="9"/>
        <v>144.216093</v>
      </c>
      <c r="N98" s="244"/>
      <c r="O98" s="228">
        <f t="shared" si="11"/>
        <v>0.24377173357483761</v>
      </c>
      <c r="P98" s="228">
        <f t="shared" si="11"/>
        <v>1.7182687094428497E-3</v>
      </c>
      <c r="Q98" s="228">
        <f t="shared" si="11"/>
        <v>5.5247995104124748E-3</v>
      </c>
      <c r="R98" s="270">
        <f t="shared" si="10"/>
        <v>0.25101480179469293</v>
      </c>
      <c r="S98" s="228">
        <f t="shared" si="10"/>
        <v>2.9235315645390562E-2</v>
      </c>
      <c r="T98" s="228">
        <f t="shared" si="10"/>
        <v>0.58832606150272004</v>
      </c>
      <c r="U98" s="228">
        <f t="shared" si="10"/>
        <v>0</v>
      </c>
      <c r="V98" s="228">
        <f t="shared" si="5"/>
        <v>3.0974254724817709E-2</v>
      </c>
      <c r="W98" s="228">
        <f t="shared" si="5"/>
        <v>0.10044956633237874</v>
      </c>
      <c r="X98" s="228">
        <f t="shared" si="8"/>
        <v>1</v>
      </c>
      <c r="Y98" s="33"/>
    </row>
    <row r="99" spans="2:25">
      <c r="B99" s="322">
        <v>40057</v>
      </c>
      <c r="C99" s="90"/>
      <c r="D99" s="227">
        <v>36.567800920000003</v>
      </c>
      <c r="E99" s="227">
        <v>28.864267020000003</v>
      </c>
      <c r="F99" s="227">
        <v>1.20483395</v>
      </c>
      <c r="G99" s="269">
        <f t="shared" si="7"/>
        <v>66.636901890000004</v>
      </c>
      <c r="H99" s="227">
        <v>4.8006866399999994</v>
      </c>
      <c r="I99" s="227">
        <v>88.040725259999988</v>
      </c>
      <c r="J99" s="227">
        <v>0</v>
      </c>
      <c r="K99" s="227">
        <v>4.4669864000000006</v>
      </c>
      <c r="L99" s="227">
        <v>11.743365030000001</v>
      </c>
      <c r="M99" s="227">
        <f t="shared" si="9"/>
        <v>175.68866521999999</v>
      </c>
      <c r="N99" s="244"/>
      <c r="O99" s="228">
        <f t="shared" si="11"/>
        <v>0.20813978451147802</v>
      </c>
      <c r="P99" s="228">
        <f t="shared" si="11"/>
        <v>0.16429214135047207</v>
      </c>
      <c r="Q99" s="228">
        <f t="shared" si="11"/>
        <v>6.8577784940837749E-3</v>
      </c>
      <c r="R99" s="270">
        <f t="shared" si="10"/>
        <v>0.37928970435603387</v>
      </c>
      <c r="S99" s="228">
        <f t="shared" si="10"/>
        <v>2.732496506811357E-2</v>
      </c>
      <c r="T99" s="228">
        <f t="shared" si="10"/>
        <v>0.50111784473832766</v>
      </c>
      <c r="U99" s="228">
        <f t="shared" si="10"/>
        <v>0</v>
      </c>
      <c r="V99" s="228">
        <f t="shared" si="5"/>
        <v>2.5425581066407289E-2</v>
      </c>
      <c r="W99" s="228">
        <f t="shared" si="5"/>
        <v>6.6841904771117608E-2</v>
      </c>
      <c r="X99" s="228">
        <f t="shared" si="8"/>
        <v>0.99999999999999989</v>
      </c>
      <c r="Y99" s="33"/>
    </row>
    <row r="100" spans="2:25">
      <c r="B100" s="322">
        <v>40087</v>
      </c>
      <c r="C100" s="90"/>
      <c r="D100" s="227">
        <v>28.942746</v>
      </c>
      <c r="E100" s="227">
        <v>54.522098</v>
      </c>
      <c r="F100" s="227">
        <v>4.9836650000000002</v>
      </c>
      <c r="G100" s="269">
        <f t="shared" si="7"/>
        <v>88.448509000000001</v>
      </c>
      <c r="H100" s="227">
        <v>6.2935730000000003</v>
      </c>
      <c r="I100" s="227">
        <v>99.338014999999999</v>
      </c>
      <c r="J100" s="227">
        <v>0</v>
      </c>
      <c r="K100" s="227">
        <v>4.494046</v>
      </c>
      <c r="L100" s="227">
        <v>11.743365000000001</v>
      </c>
      <c r="M100" s="227">
        <f t="shared" si="9"/>
        <v>210.317508</v>
      </c>
      <c r="N100" s="244"/>
      <c r="O100" s="228">
        <f t="shared" si="11"/>
        <v>0.13761453468724058</v>
      </c>
      <c r="P100" s="228">
        <f t="shared" si="11"/>
        <v>0.25923708643409754</v>
      </c>
      <c r="Q100" s="228">
        <f t="shared" si="11"/>
        <v>2.3695911231508125E-2</v>
      </c>
      <c r="R100" s="270">
        <f t="shared" si="10"/>
        <v>0.42054753235284625</v>
      </c>
      <c r="S100" s="228">
        <f t="shared" si="10"/>
        <v>2.9924151630781021E-2</v>
      </c>
      <c r="T100" s="228">
        <f t="shared" si="10"/>
        <v>0.4723240397085724</v>
      </c>
      <c r="U100" s="228">
        <f t="shared" si="10"/>
        <v>0</v>
      </c>
      <c r="V100" s="228">
        <f t="shared" si="5"/>
        <v>2.1367911985720179E-2</v>
      </c>
      <c r="W100" s="228">
        <f t="shared" si="5"/>
        <v>5.5836364322080119E-2</v>
      </c>
      <c r="X100" s="228">
        <f t="shared" si="8"/>
        <v>1</v>
      </c>
      <c r="Y100" s="33"/>
    </row>
    <row r="101" spans="2:25">
      <c r="B101" s="322">
        <v>40118</v>
      </c>
      <c r="C101" s="90"/>
      <c r="D101" s="227">
        <v>25.177391939999996</v>
      </c>
      <c r="E101" s="227">
        <v>59.23615324</v>
      </c>
      <c r="F101" s="227">
        <v>2.8363</v>
      </c>
      <c r="G101" s="269">
        <f t="shared" si="7"/>
        <v>87.249845179999994</v>
      </c>
      <c r="H101" s="227">
        <v>8.0919226599999998</v>
      </c>
      <c r="I101" s="227">
        <v>107.08892517</v>
      </c>
      <c r="J101" s="227">
        <v>0</v>
      </c>
      <c r="K101" s="227">
        <v>4.494046</v>
      </c>
      <c r="L101" s="227">
        <v>11.743365000000001</v>
      </c>
      <c r="M101" s="227">
        <f t="shared" si="9"/>
        <v>218.66810400999998</v>
      </c>
      <c r="N101" s="244"/>
      <c r="O101" s="228">
        <f t="shared" si="11"/>
        <v>0.11513975508219799</v>
      </c>
      <c r="P101" s="228">
        <f t="shared" si="11"/>
        <v>0.27089526160290417</v>
      </c>
      <c r="Q101" s="228">
        <f t="shared" si="11"/>
        <v>1.297079888647268E-2</v>
      </c>
      <c r="R101" s="270">
        <f t="shared" si="10"/>
        <v>0.39900581557157483</v>
      </c>
      <c r="S101" s="228">
        <f t="shared" si="10"/>
        <v>3.7005500626785266E-2</v>
      </c>
      <c r="T101" s="228">
        <f t="shared" si="10"/>
        <v>0.48973271915826683</v>
      </c>
      <c r="U101" s="228">
        <f t="shared" si="10"/>
        <v>0</v>
      </c>
      <c r="V101" s="228">
        <f t="shared" si="5"/>
        <v>2.0551904542029053E-2</v>
      </c>
      <c r="W101" s="228">
        <f t="shared" si="5"/>
        <v>5.3704060101344098E-2</v>
      </c>
      <c r="X101" s="228">
        <f t="shared" si="8"/>
        <v>1</v>
      </c>
      <c r="Y101" s="33"/>
    </row>
    <row r="102" spans="2:25">
      <c r="B102" s="322">
        <v>40148</v>
      </c>
      <c r="C102" s="90"/>
      <c r="D102" s="227">
        <v>94.751972049999992</v>
      </c>
      <c r="E102" s="227">
        <v>115.52369597000001</v>
      </c>
      <c r="F102" s="227">
        <v>46.757431660000002</v>
      </c>
      <c r="G102" s="269">
        <f t="shared" si="7"/>
        <v>257.03309968000002</v>
      </c>
      <c r="H102" s="227">
        <v>7.6413488300000001</v>
      </c>
      <c r="I102" s="227">
        <v>54.63457511</v>
      </c>
      <c r="J102" s="227">
        <v>0</v>
      </c>
      <c r="K102" s="227">
        <v>4.4940464000000002</v>
      </c>
      <c r="L102" s="227">
        <v>8.8305840400000015</v>
      </c>
      <c r="M102" s="227">
        <f t="shared" si="9"/>
        <v>332.63365406000008</v>
      </c>
      <c r="N102" s="244"/>
      <c r="O102" s="228">
        <f t="shared" si="11"/>
        <v>0.28485383512309531</v>
      </c>
      <c r="P102" s="228">
        <f t="shared" si="11"/>
        <v>0.34730008392103939</v>
      </c>
      <c r="Q102" s="228">
        <f t="shared" si="11"/>
        <v>0.14056735116635538</v>
      </c>
      <c r="R102" s="270">
        <f t="shared" si="10"/>
        <v>0.77272127021049009</v>
      </c>
      <c r="S102" s="228">
        <f t="shared" si="10"/>
        <v>2.29722661454504E-2</v>
      </c>
      <c r="T102" s="228">
        <f t="shared" si="10"/>
        <v>0.16424848912054182</v>
      </c>
      <c r="U102" s="228">
        <f t="shared" si="10"/>
        <v>0</v>
      </c>
      <c r="V102" s="228">
        <f t="shared" si="5"/>
        <v>1.3510498246787047E-2</v>
      </c>
      <c r="W102" s="228">
        <f t="shared" si="5"/>
        <v>2.6547476276730406E-2</v>
      </c>
      <c r="X102" s="228">
        <f t="shared" si="8"/>
        <v>0.99999999999999978</v>
      </c>
      <c r="Y102" s="33"/>
    </row>
    <row r="103" spans="2:25">
      <c r="B103" s="322">
        <v>40179</v>
      </c>
      <c r="C103" s="90"/>
      <c r="D103" s="227">
        <v>42.812639789999999</v>
      </c>
      <c r="E103" s="227">
        <v>129.8125019</v>
      </c>
      <c r="F103" s="227">
        <v>49.434567950000002</v>
      </c>
      <c r="G103" s="269">
        <f t="shared" si="7"/>
        <v>222.05970963999999</v>
      </c>
      <c r="H103" s="227">
        <v>8.7727710600000002</v>
      </c>
      <c r="I103" s="227">
        <v>63.075142569999997</v>
      </c>
      <c r="J103" s="227">
        <v>0</v>
      </c>
      <c r="K103" s="227">
        <v>5.0270599999999996</v>
      </c>
      <c r="L103" s="227">
        <v>12.583350040000001</v>
      </c>
      <c r="M103" s="227">
        <f t="shared" si="9"/>
        <v>311.51803331000002</v>
      </c>
      <c r="N103" s="244"/>
      <c r="O103" s="228">
        <f t="shared" si="11"/>
        <v>0.13743229993814188</v>
      </c>
      <c r="P103" s="228">
        <f t="shared" si="11"/>
        <v>0.41670942937297012</v>
      </c>
      <c r="Q103" s="228">
        <f t="shared" si="11"/>
        <v>0.15868926567344602</v>
      </c>
      <c r="R103" s="270">
        <f t="shared" si="10"/>
        <v>0.71283099498455804</v>
      </c>
      <c r="S103" s="228">
        <f t="shared" si="10"/>
        <v>2.8161358643626188E-2</v>
      </c>
      <c r="T103" s="228">
        <f t="shared" si="10"/>
        <v>0.20247669741556251</v>
      </c>
      <c r="U103" s="228">
        <f t="shared" si="10"/>
        <v>0</v>
      </c>
      <c r="V103" s="228">
        <f t="shared" si="5"/>
        <v>1.6137300131827157E-2</v>
      </c>
      <c r="W103" s="228">
        <f t="shared" si="5"/>
        <v>4.0393648824426059E-2</v>
      </c>
      <c r="X103" s="228">
        <f t="shared" si="8"/>
        <v>1</v>
      </c>
      <c r="Y103" s="33"/>
    </row>
    <row r="104" spans="2:25">
      <c r="B104" s="322">
        <v>40210</v>
      </c>
      <c r="C104" s="90"/>
      <c r="D104" s="227">
        <v>87.896751010000003</v>
      </c>
      <c r="E104" s="227">
        <v>97.293864540000001</v>
      </c>
      <c r="F104" s="227">
        <v>44.67792618</v>
      </c>
      <c r="G104" s="269">
        <f t="shared" si="7"/>
        <v>229.86854173</v>
      </c>
      <c r="H104" s="227">
        <v>31.021302030000001</v>
      </c>
      <c r="I104" s="227">
        <v>61.859723730000006</v>
      </c>
      <c r="J104" s="227">
        <v>5.0270781399999995</v>
      </c>
      <c r="K104" s="227">
        <v>0</v>
      </c>
      <c r="L104" s="227">
        <v>12.58335063</v>
      </c>
      <c r="M104" s="227">
        <f t="shared" si="9"/>
        <v>340.35999626</v>
      </c>
      <c r="N104" s="244"/>
      <c r="O104" s="228">
        <f t="shared" si="11"/>
        <v>0.25824642136514753</v>
      </c>
      <c r="P104" s="228">
        <f t="shared" si="11"/>
        <v>0.28585575746004388</v>
      </c>
      <c r="Q104" s="228">
        <f t="shared" si="11"/>
        <v>0.1312666784314766</v>
      </c>
      <c r="R104" s="270">
        <f t="shared" si="10"/>
        <v>0.67536885725666806</v>
      </c>
      <c r="S104" s="228">
        <f t="shared" si="10"/>
        <v>9.1142620668919386E-2</v>
      </c>
      <c r="T104" s="228">
        <f t="shared" si="10"/>
        <v>0.18174792692953712</v>
      </c>
      <c r="U104" s="228">
        <f t="shared" si="10"/>
        <v>1.4769885401455431E-2</v>
      </c>
      <c r="V104" s="228">
        <f t="shared" si="5"/>
        <v>0</v>
      </c>
      <c r="W104" s="228">
        <f t="shared" si="5"/>
        <v>3.6970709743420066E-2</v>
      </c>
      <c r="X104" s="228">
        <f t="shared" si="8"/>
        <v>1</v>
      </c>
      <c r="Y104" s="33"/>
    </row>
    <row r="105" spans="2:25">
      <c r="B105" s="322">
        <v>40238</v>
      </c>
      <c r="C105" s="90"/>
      <c r="D105" s="227">
        <v>80.258600700000002</v>
      </c>
      <c r="E105" s="227">
        <v>102.2759447</v>
      </c>
      <c r="F105" s="227">
        <v>126.11465079999999</v>
      </c>
      <c r="G105" s="269">
        <f t="shared" si="7"/>
        <v>308.64919620000001</v>
      </c>
      <c r="H105" s="227">
        <v>16.388054579999999</v>
      </c>
      <c r="I105" s="227">
        <v>82.305262769999999</v>
      </c>
      <c r="J105" s="227">
        <v>5.0271670099999994</v>
      </c>
      <c r="K105" s="227">
        <v>0</v>
      </c>
      <c r="L105" s="227">
        <v>12.58335063</v>
      </c>
      <c r="M105" s="227">
        <f t="shared" si="9"/>
        <v>424.95303118999999</v>
      </c>
      <c r="N105" s="244"/>
      <c r="O105" s="228">
        <f t="shared" si="11"/>
        <v>0.18886463869960191</v>
      </c>
      <c r="P105" s="228">
        <f t="shared" si="11"/>
        <v>0.2406758799051173</v>
      </c>
      <c r="Q105" s="228">
        <f t="shared" si="11"/>
        <v>0.29677315266310711</v>
      </c>
      <c r="R105" s="270">
        <f t="shared" si="10"/>
        <v>0.72631367126782631</v>
      </c>
      <c r="S105" s="228">
        <f t="shared" si="10"/>
        <v>3.8564390361232097E-2</v>
      </c>
      <c r="T105" s="228">
        <f t="shared" si="10"/>
        <v>0.19368084642088512</v>
      </c>
      <c r="U105" s="228">
        <f t="shared" si="10"/>
        <v>1.1829935642351758E-2</v>
      </c>
      <c r="V105" s="228">
        <f t="shared" si="5"/>
        <v>0</v>
      </c>
      <c r="W105" s="228">
        <f t="shared" si="5"/>
        <v>2.9611156307704698E-2</v>
      </c>
      <c r="X105" s="228">
        <f t="shared" si="8"/>
        <v>1</v>
      </c>
      <c r="Y105" s="33"/>
    </row>
    <row r="106" spans="2:25">
      <c r="B106" s="322">
        <v>40269</v>
      </c>
      <c r="C106" s="90"/>
      <c r="D106" s="227">
        <v>49.894669099999994</v>
      </c>
      <c r="E106" s="227">
        <v>70.337938809999997</v>
      </c>
      <c r="F106" s="227">
        <v>162.60241458999997</v>
      </c>
      <c r="G106" s="269">
        <f t="shared" si="7"/>
        <v>282.83502249999992</v>
      </c>
      <c r="H106" s="227">
        <v>22.14998456</v>
      </c>
      <c r="I106" s="227">
        <v>85.107919870000003</v>
      </c>
      <c r="J106" s="227">
        <v>5.0272268600000007</v>
      </c>
      <c r="K106" s="227">
        <v>0</v>
      </c>
      <c r="L106" s="227">
        <v>12.58335063</v>
      </c>
      <c r="M106" s="227">
        <f t="shared" si="9"/>
        <v>407.70350441999989</v>
      </c>
      <c r="N106" s="244"/>
      <c r="O106" s="228">
        <f t="shared" si="11"/>
        <v>0.1223797896242768</v>
      </c>
      <c r="P106" s="228">
        <f t="shared" si="11"/>
        <v>0.17252228162733832</v>
      </c>
      <c r="Q106" s="228">
        <f t="shared" si="11"/>
        <v>0.39882515805528479</v>
      </c>
      <c r="R106" s="270">
        <f t="shared" si="10"/>
        <v>0.6937272293068999</v>
      </c>
      <c r="S106" s="228">
        <f t="shared" si="10"/>
        <v>5.4328658743099667E-2</v>
      </c>
      <c r="T106" s="228">
        <f t="shared" si="10"/>
        <v>0.20874954212393823</v>
      </c>
      <c r="U106" s="228">
        <f t="shared" si="10"/>
        <v>1.2330595164129744E-2</v>
      </c>
      <c r="V106" s="228">
        <f t="shared" si="5"/>
        <v>0</v>
      </c>
      <c r="W106" s="228">
        <f t="shared" si="5"/>
        <v>3.0863974661932594E-2</v>
      </c>
      <c r="X106" s="228">
        <f t="shared" si="8"/>
        <v>1.0000000000000002</v>
      </c>
      <c r="Y106" s="33"/>
    </row>
    <row r="107" spans="2:25">
      <c r="B107" s="322">
        <v>40299</v>
      </c>
      <c r="C107" s="90"/>
      <c r="D107" s="227">
        <v>46.713316140000003</v>
      </c>
      <c r="E107" s="227">
        <v>66.545518000000001</v>
      </c>
      <c r="F107" s="227">
        <v>134.67572599000002</v>
      </c>
      <c r="G107" s="269">
        <f t="shared" si="7"/>
        <v>247.93456013000002</v>
      </c>
      <c r="H107" s="227">
        <v>38.127553319999997</v>
      </c>
      <c r="I107" s="227">
        <v>86.128044040000006</v>
      </c>
      <c r="J107" s="227">
        <v>5.0272830300000004</v>
      </c>
      <c r="K107" s="227">
        <v>0</v>
      </c>
      <c r="L107" s="227">
        <v>29.583350629999998</v>
      </c>
      <c r="M107" s="227">
        <f t="shared" si="9"/>
        <v>406.80079115000001</v>
      </c>
      <c r="N107" s="244"/>
      <c r="O107" s="228">
        <f t="shared" si="11"/>
        <v>0.11483093729474916</v>
      </c>
      <c r="P107" s="228">
        <f t="shared" si="11"/>
        <v>0.16358256780150315</v>
      </c>
      <c r="Q107" s="228">
        <f t="shared" si="11"/>
        <v>0.33106062947734266</v>
      </c>
      <c r="R107" s="270">
        <f t="shared" si="10"/>
        <v>0.60947413457359501</v>
      </c>
      <c r="S107" s="228">
        <f t="shared" si="10"/>
        <v>9.3725366689223544E-2</v>
      </c>
      <c r="T107" s="228">
        <f t="shared" si="10"/>
        <v>0.21172044379884683</v>
      </c>
      <c r="U107" s="228">
        <f t="shared" si="10"/>
        <v>1.2358095508585886E-2</v>
      </c>
      <c r="V107" s="228">
        <f t="shared" si="5"/>
        <v>0</v>
      </c>
      <c r="W107" s="228">
        <f t="shared" si="5"/>
        <v>7.2721959429748753E-2</v>
      </c>
      <c r="X107" s="228">
        <f t="shared" si="8"/>
        <v>1</v>
      </c>
      <c r="Y107" s="33"/>
    </row>
    <row r="108" spans="2:25">
      <c r="B108" s="322">
        <v>40330</v>
      </c>
      <c r="C108" s="90"/>
      <c r="D108" s="227">
        <v>35.446971909999995</v>
      </c>
      <c r="E108" s="227">
        <v>116.77333378</v>
      </c>
      <c r="F108" s="227">
        <v>70.823918509999984</v>
      </c>
      <c r="G108" s="269">
        <f t="shared" si="7"/>
        <v>223.04422419999997</v>
      </c>
      <c r="H108" s="227">
        <v>34.977947579999999</v>
      </c>
      <c r="I108" s="227">
        <v>85.721371819999987</v>
      </c>
      <c r="J108" s="227">
        <v>5.0273374999999998</v>
      </c>
      <c r="K108" s="227">
        <v>0</v>
      </c>
      <c r="L108" s="227">
        <v>27.644007809999998</v>
      </c>
      <c r="M108" s="227">
        <f t="shared" si="9"/>
        <v>376.41488890999995</v>
      </c>
      <c r="N108" s="244"/>
      <c r="O108" s="228">
        <f t="shared" si="11"/>
        <v>9.4169951705803265E-2</v>
      </c>
      <c r="P108" s="228">
        <f t="shared" si="11"/>
        <v>0.31022506606512124</v>
      </c>
      <c r="Q108" s="228">
        <f t="shared" si="11"/>
        <v>0.18815387115819918</v>
      </c>
      <c r="R108" s="270">
        <f t="shared" si="10"/>
        <v>0.59254888892912361</v>
      </c>
      <c r="S108" s="228">
        <f t="shared" si="10"/>
        <v>9.2923921477407759E-2</v>
      </c>
      <c r="T108" s="228">
        <f t="shared" si="10"/>
        <v>0.22773108701472167</v>
      </c>
      <c r="U108" s="228">
        <f t="shared" si="10"/>
        <v>1.3355841248888606E-2</v>
      </c>
      <c r="V108" s="228">
        <f t="shared" si="5"/>
        <v>0</v>
      </c>
      <c r="W108" s="228">
        <f t="shared" si="5"/>
        <v>7.3440261329858356E-2</v>
      </c>
      <c r="X108" s="228">
        <f t="shared" si="8"/>
        <v>1</v>
      </c>
      <c r="Y108" s="33"/>
    </row>
    <row r="109" spans="2:25">
      <c r="B109" s="322">
        <v>40360</v>
      </c>
      <c r="C109" s="90"/>
      <c r="D109" s="227">
        <v>44.151025690000004</v>
      </c>
      <c r="E109" s="227">
        <v>129.76795336000001</v>
      </c>
      <c r="F109" s="227">
        <v>42.653195250000003</v>
      </c>
      <c r="G109" s="269">
        <f t="shared" si="7"/>
        <v>216.57217430000003</v>
      </c>
      <c r="H109" s="227">
        <v>33.502806769999999</v>
      </c>
      <c r="I109" s="227">
        <v>96.542233459999991</v>
      </c>
      <c r="J109" s="227">
        <v>5.0273937200000001</v>
      </c>
      <c r="K109" s="227">
        <v>0</v>
      </c>
      <c r="L109" s="227">
        <v>27.496773809999997</v>
      </c>
      <c r="M109" s="227">
        <f t="shared" si="9"/>
        <v>379.14138206000001</v>
      </c>
      <c r="N109" s="244"/>
      <c r="O109" s="228">
        <f t="shared" si="11"/>
        <v>0.11645003098873813</v>
      </c>
      <c r="P109" s="228">
        <f t="shared" si="11"/>
        <v>0.34226797574806522</v>
      </c>
      <c r="Q109" s="228">
        <f t="shared" si="11"/>
        <v>0.11249944550566109</v>
      </c>
      <c r="R109" s="270">
        <f t="shared" si="10"/>
        <v>0.57121745224246445</v>
      </c>
      <c r="S109" s="228">
        <f t="shared" si="10"/>
        <v>8.8364943409680624E-2</v>
      </c>
      <c r="T109" s="228">
        <f t="shared" si="10"/>
        <v>0.25463385963160823</v>
      </c>
      <c r="U109" s="228">
        <f t="shared" si="10"/>
        <v>1.3259944595560933E-2</v>
      </c>
      <c r="V109" s="228">
        <f t="shared" si="5"/>
        <v>0</v>
      </c>
      <c r="W109" s="228">
        <f t="shared" si="5"/>
        <v>7.2523800120685766E-2</v>
      </c>
      <c r="X109" s="228">
        <f t="shared" si="8"/>
        <v>1</v>
      </c>
      <c r="Y109" s="33"/>
    </row>
    <row r="110" spans="2:25">
      <c r="B110" s="322">
        <v>40391</v>
      </c>
      <c r="C110" s="90"/>
      <c r="D110" s="227">
        <v>52.626118429999998</v>
      </c>
      <c r="E110" s="227">
        <v>52.029556559999996</v>
      </c>
      <c r="F110" s="227">
        <v>46.274096329999999</v>
      </c>
      <c r="G110" s="269">
        <f t="shared" si="7"/>
        <v>150.92977131999999</v>
      </c>
      <c r="H110" s="227">
        <v>25.909470279999997</v>
      </c>
      <c r="I110" s="227">
        <v>105.73812538</v>
      </c>
      <c r="J110" s="227">
        <v>5.0274498300000001</v>
      </c>
      <c r="K110" s="227">
        <v>0</v>
      </c>
      <c r="L110" s="227">
        <v>32.496698379999998</v>
      </c>
      <c r="M110" s="227">
        <f t="shared" si="9"/>
        <v>320.10151518999999</v>
      </c>
      <c r="N110" s="244"/>
      <c r="O110" s="228">
        <f t="shared" si="11"/>
        <v>0.16440446524835459</v>
      </c>
      <c r="P110" s="228">
        <f t="shared" si="11"/>
        <v>0.16254080062419338</v>
      </c>
      <c r="Q110" s="228">
        <f t="shared" si="11"/>
        <v>0.14456069132485508</v>
      </c>
      <c r="R110" s="270">
        <f t="shared" si="10"/>
        <v>0.47150595719740301</v>
      </c>
      <c r="S110" s="228">
        <f t="shared" si="10"/>
        <v>8.094141717705125E-2</v>
      </c>
      <c r="T110" s="228">
        <f t="shared" si="10"/>
        <v>0.33032685058437761</v>
      </c>
      <c r="U110" s="228">
        <f t="shared" si="10"/>
        <v>1.5705798290320178E-2</v>
      </c>
      <c r="V110" s="228">
        <f t="shared" si="5"/>
        <v>0</v>
      </c>
      <c r="W110" s="228">
        <f t="shared" si="5"/>
        <v>0.10151997675084794</v>
      </c>
      <c r="X110" s="228">
        <f t="shared" si="8"/>
        <v>0.99999999999999989</v>
      </c>
      <c r="Y110" s="33"/>
    </row>
    <row r="111" spans="2:25">
      <c r="B111" s="322">
        <v>40422</v>
      </c>
      <c r="C111" s="90"/>
      <c r="D111" s="227">
        <v>48.075686640000001</v>
      </c>
      <c r="E111" s="227">
        <v>43.750178720000001</v>
      </c>
      <c r="F111" s="227">
        <v>21.636416960000002</v>
      </c>
      <c r="G111" s="269">
        <f t="shared" si="7"/>
        <v>113.46228232</v>
      </c>
      <c r="H111" s="227">
        <v>25.695873969999997</v>
      </c>
      <c r="I111" s="227">
        <v>101.45093355</v>
      </c>
      <c r="J111" s="227">
        <v>5.0275041299999996</v>
      </c>
      <c r="K111" s="227">
        <v>0</v>
      </c>
      <c r="L111" s="227">
        <v>32.606698379999997</v>
      </c>
      <c r="M111" s="227">
        <f t="shared" si="9"/>
        <v>278.24329234999999</v>
      </c>
      <c r="N111" s="244"/>
      <c r="O111" s="228">
        <f t="shared" si="11"/>
        <v>0.17278291323381115</v>
      </c>
      <c r="P111" s="228">
        <f t="shared" si="11"/>
        <v>0.15723713714890566</v>
      </c>
      <c r="Q111" s="228">
        <f t="shared" si="11"/>
        <v>7.7760785452408054E-2</v>
      </c>
      <c r="R111" s="270">
        <f t="shared" si="10"/>
        <v>0.40778083583512487</v>
      </c>
      <c r="S111" s="228">
        <f t="shared" si="10"/>
        <v>9.2350380679356553E-2</v>
      </c>
      <c r="T111" s="228">
        <f t="shared" si="10"/>
        <v>0.36461232431934315</v>
      </c>
      <c r="U111" s="228">
        <f t="shared" si="10"/>
        <v>1.8068734335115411E-2</v>
      </c>
      <c r="V111" s="228">
        <f t="shared" si="5"/>
        <v>0</v>
      </c>
      <c r="W111" s="228">
        <f t="shared" si="5"/>
        <v>0.11718772483106006</v>
      </c>
      <c r="X111" s="228">
        <f t="shared" si="8"/>
        <v>1</v>
      </c>
      <c r="Y111" s="33"/>
    </row>
    <row r="112" spans="2:25">
      <c r="B112" s="322">
        <v>40452</v>
      </c>
      <c r="C112" s="90"/>
      <c r="D112" s="227">
        <v>15.87754275</v>
      </c>
      <c r="E112" s="227">
        <v>49.65602406</v>
      </c>
      <c r="F112" s="227">
        <v>10.584945730000001</v>
      </c>
      <c r="G112" s="269">
        <f t="shared" si="7"/>
        <v>76.118512539999998</v>
      </c>
      <c r="H112" s="227">
        <v>26.912495030000002</v>
      </c>
      <c r="I112" s="227">
        <v>107.29726215000001</v>
      </c>
      <c r="J112" s="227">
        <v>5.0275602400000006</v>
      </c>
      <c r="K112" s="227">
        <v>0</v>
      </c>
      <c r="L112" s="227">
        <v>32.785212879999996</v>
      </c>
      <c r="M112" s="227">
        <f t="shared" si="9"/>
        <v>248.14104284000001</v>
      </c>
      <c r="N112" s="244"/>
      <c r="O112" s="228">
        <f t="shared" si="11"/>
        <v>6.3985959631183434E-2</v>
      </c>
      <c r="P112" s="228">
        <f t="shared" si="11"/>
        <v>0.20011209549086134</v>
      </c>
      <c r="Q112" s="228">
        <f t="shared" si="11"/>
        <v>4.2656972860491749E-2</v>
      </c>
      <c r="R112" s="270">
        <f t="shared" si="10"/>
        <v>0.30675502798253651</v>
      </c>
      <c r="S112" s="228">
        <f t="shared" si="10"/>
        <v>0.10845644364988435</v>
      </c>
      <c r="T112" s="228">
        <f t="shared" si="10"/>
        <v>0.43240433312430582</v>
      </c>
      <c r="U112" s="228">
        <f t="shared" si="10"/>
        <v>2.0260897522066688E-2</v>
      </c>
      <c r="V112" s="228">
        <f t="shared" si="5"/>
        <v>0</v>
      </c>
      <c r="W112" s="228">
        <f t="shared" si="5"/>
        <v>0.13212329772120657</v>
      </c>
      <c r="X112" s="228">
        <f t="shared" si="8"/>
        <v>1</v>
      </c>
      <c r="Y112" s="33"/>
    </row>
    <row r="113" spans="2:25">
      <c r="B113" s="322">
        <v>40483</v>
      </c>
      <c r="C113" s="90"/>
      <c r="D113" s="227">
        <v>35.312574349999998</v>
      </c>
      <c r="E113" s="227">
        <v>17.290668399999998</v>
      </c>
      <c r="F113" s="227">
        <v>16.00088105</v>
      </c>
      <c r="G113" s="269">
        <f t="shared" si="7"/>
        <v>68.604123799999996</v>
      </c>
      <c r="H113" s="227">
        <v>21.73089173</v>
      </c>
      <c r="I113" s="227">
        <v>107.36366782</v>
      </c>
      <c r="J113" s="227">
        <v>5.0276145400000001</v>
      </c>
      <c r="K113" s="227">
        <v>0</v>
      </c>
      <c r="L113" s="227">
        <v>32.834743079999996</v>
      </c>
      <c r="M113" s="227">
        <f t="shared" si="9"/>
        <v>235.56104097000002</v>
      </c>
      <c r="N113" s="244"/>
      <c r="O113" s="228">
        <f t="shared" si="11"/>
        <v>0.14990838130358428</v>
      </c>
      <c r="P113" s="228">
        <f t="shared" si="11"/>
        <v>7.3402071619313558E-2</v>
      </c>
      <c r="Q113" s="228">
        <f t="shared" si="11"/>
        <v>6.7926686790443419E-2</v>
      </c>
      <c r="R113" s="270">
        <f t="shared" si="10"/>
        <v>0.29123713971334125</v>
      </c>
      <c r="S113" s="228">
        <f t="shared" si="10"/>
        <v>9.2251637369727649E-2</v>
      </c>
      <c r="T113" s="228">
        <f t="shared" si="10"/>
        <v>0.45577854206236657</v>
      </c>
      <c r="U113" s="228">
        <f t="shared" si="10"/>
        <v>2.1343149611230891E-2</v>
      </c>
      <c r="V113" s="228">
        <f t="shared" si="5"/>
        <v>0</v>
      </c>
      <c r="W113" s="228">
        <f t="shared" si="5"/>
        <v>0.13938953124333356</v>
      </c>
      <c r="X113" s="228">
        <f t="shared" si="8"/>
        <v>0.99999999999999978</v>
      </c>
      <c r="Y113" s="33"/>
    </row>
    <row r="114" spans="2:25">
      <c r="B114" s="322">
        <v>40513</v>
      </c>
      <c r="C114" s="90"/>
      <c r="D114" s="227">
        <v>28.911584980000001</v>
      </c>
      <c r="E114" s="227">
        <v>17.12489158</v>
      </c>
      <c r="F114" s="227">
        <v>81.579339849999997</v>
      </c>
      <c r="G114" s="269">
        <f t="shared" si="7"/>
        <v>127.61581640999999</v>
      </c>
      <c r="H114" s="227">
        <v>224.68355116999999</v>
      </c>
      <c r="I114" s="227">
        <v>107.25561664</v>
      </c>
      <c r="J114" s="227">
        <v>5.0276670299999999</v>
      </c>
      <c r="K114" s="227">
        <v>0</v>
      </c>
      <c r="L114" s="227">
        <v>30.028796710000002</v>
      </c>
      <c r="M114" s="227">
        <f t="shared" si="9"/>
        <v>494.61144795999991</v>
      </c>
      <c r="N114" s="244"/>
      <c r="O114" s="228">
        <f t="shared" si="11"/>
        <v>5.8453125375978215E-2</v>
      </c>
      <c r="P114" s="228">
        <f t="shared" si="11"/>
        <v>3.4622917950303728E-2</v>
      </c>
      <c r="Q114" s="228">
        <f t="shared" si="11"/>
        <v>0.16493621444968548</v>
      </c>
      <c r="R114" s="270">
        <f t="shared" si="10"/>
        <v>0.25801225777596742</v>
      </c>
      <c r="S114" s="228">
        <f t="shared" si="10"/>
        <v>0.45426273915958881</v>
      </c>
      <c r="T114" s="228">
        <f t="shared" si="10"/>
        <v>0.21684822921582267</v>
      </c>
      <c r="U114" s="228">
        <f t="shared" si="10"/>
        <v>1.0164882051833536E-2</v>
      </c>
      <c r="V114" s="228">
        <f t="shared" si="5"/>
        <v>0</v>
      </c>
      <c r="W114" s="228">
        <f t="shared" si="5"/>
        <v>6.0711891796787695E-2</v>
      </c>
      <c r="X114" s="228">
        <f t="shared" si="8"/>
        <v>1</v>
      </c>
      <c r="Y114" s="33"/>
    </row>
    <row r="115" spans="2:25">
      <c r="B115" s="322">
        <v>40544</v>
      </c>
      <c r="C115" s="90"/>
      <c r="D115" s="227">
        <v>51.047380609999998</v>
      </c>
      <c r="E115" s="227">
        <v>30.522310340000001</v>
      </c>
      <c r="F115" s="227">
        <v>79.800373019999995</v>
      </c>
      <c r="G115" s="269">
        <f t="shared" si="7"/>
        <v>161.37006396999999</v>
      </c>
      <c r="H115" s="227">
        <v>222.70538182000001</v>
      </c>
      <c r="I115" s="227">
        <v>103.79278485</v>
      </c>
      <c r="J115" s="227">
        <v>5.0277274400000005</v>
      </c>
      <c r="K115" s="227">
        <v>0</v>
      </c>
      <c r="L115" s="227">
        <v>44.841616209999998</v>
      </c>
      <c r="M115" s="227">
        <f t="shared" si="9"/>
        <v>537.73757429</v>
      </c>
      <c r="N115" s="244"/>
      <c r="O115" s="228">
        <f t="shared" si="11"/>
        <v>9.492991200661445E-2</v>
      </c>
      <c r="P115" s="228">
        <f t="shared" si="11"/>
        <v>5.6760605543140684E-2</v>
      </c>
      <c r="Q115" s="228">
        <f t="shared" si="11"/>
        <v>0.14840021756962798</v>
      </c>
      <c r="R115" s="270">
        <f t="shared" si="10"/>
        <v>0.30009073511938311</v>
      </c>
      <c r="S115" s="228">
        <f t="shared" si="10"/>
        <v>0.4141525392084574</v>
      </c>
      <c r="T115" s="228">
        <f t="shared" si="10"/>
        <v>0.19301754203626639</v>
      </c>
      <c r="U115" s="228">
        <f t="shared" si="10"/>
        <v>9.3497789263440323E-3</v>
      </c>
      <c r="V115" s="228">
        <f t="shared" si="5"/>
        <v>0</v>
      </c>
      <c r="W115" s="228">
        <f t="shared" si="5"/>
        <v>8.3389404709549031E-2</v>
      </c>
      <c r="X115" s="228">
        <f t="shared" si="8"/>
        <v>1</v>
      </c>
      <c r="Y115" s="33"/>
    </row>
    <row r="116" spans="2:25">
      <c r="B116" s="322">
        <v>40575</v>
      </c>
      <c r="C116" s="90"/>
      <c r="D116" s="227">
        <v>24.654705109999998</v>
      </c>
      <c r="E116" s="227">
        <v>13.772790029999999</v>
      </c>
      <c r="F116" s="227">
        <v>76.708201979999998</v>
      </c>
      <c r="G116" s="269">
        <f t="shared" si="7"/>
        <v>115.13569712</v>
      </c>
      <c r="H116" s="227">
        <v>223.70646470999998</v>
      </c>
      <c r="I116" s="227">
        <v>103.06163375999999</v>
      </c>
      <c r="J116" s="227">
        <v>5.0277782200000001</v>
      </c>
      <c r="K116" s="227">
        <v>0</v>
      </c>
      <c r="L116" s="227">
        <v>44.836437269999998</v>
      </c>
      <c r="M116" s="227">
        <f t="shared" si="9"/>
        <v>491.76801108000001</v>
      </c>
      <c r="N116" s="244"/>
      <c r="O116" s="228">
        <f t="shared" si="11"/>
        <v>5.0134828932557822E-2</v>
      </c>
      <c r="P116" s="228">
        <f t="shared" si="11"/>
        <v>2.8006681442643622E-2</v>
      </c>
      <c r="Q116" s="228">
        <f t="shared" si="11"/>
        <v>0.15598452980204366</v>
      </c>
      <c r="R116" s="270">
        <f t="shared" si="10"/>
        <v>0.23412604017724511</v>
      </c>
      <c r="S116" s="228">
        <f t="shared" si="10"/>
        <v>0.45490243299621164</v>
      </c>
      <c r="T116" s="228">
        <f t="shared" si="10"/>
        <v>0.20957368400937754</v>
      </c>
      <c r="U116" s="228">
        <f t="shared" si="10"/>
        <v>1.0223882210146624E-2</v>
      </c>
      <c r="V116" s="228">
        <f t="shared" si="5"/>
        <v>0</v>
      </c>
      <c r="W116" s="228">
        <f t="shared" si="5"/>
        <v>9.1173960607018989E-2</v>
      </c>
      <c r="X116" s="228">
        <f t="shared" si="8"/>
        <v>0.99999999999999978</v>
      </c>
      <c r="Y116" s="33"/>
    </row>
    <row r="117" spans="2:25">
      <c r="B117" s="322">
        <v>40603</v>
      </c>
      <c r="C117" s="90"/>
      <c r="D117" s="227">
        <v>11.79670557</v>
      </c>
      <c r="E117" s="227">
        <v>33.977324950000003</v>
      </c>
      <c r="F117" s="227">
        <v>12.256446100000002</v>
      </c>
      <c r="G117" s="269">
        <f t="shared" si="7"/>
        <v>58.030476620000002</v>
      </c>
      <c r="H117" s="227">
        <v>224.57984425999999</v>
      </c>
      <c r="I117" s="227">
        <v>102.82040222000001</v>
      </c>
      <c r="J117" s="227">
        <v>5.0278344400000003</v>
      </c>
      <c r="K117" s="227">
        <v>0</v>
      </c>
      <c r="L117" s="227">
        <v>94.840121569999994</v>
      </c>
      <c r="M117" s="227">
        <f t="shared" si="9"/>
        <v>485.29867911000002</v>
      </c>
      <c r="N117" s="244"/>
      <c r="O117" s="228">
        <f t="shared" si="11"/>
        <v>2.4308134511378105E-2</v>
      </c>
      <c r="P117" s="228">
        <f t="shared" si="11"/>
        <v>7.001322363438485E-2</v>
      </c>
      <c r="Q117" s="228">
        <f t="shared" si="11"/>
        <v>2.5255469729440372E-2</v>
      </c>
      <c r="R117" s="270">
        <f t="shared" si="10"/>
        <v>0.11957682787520332</v>
      </c>
      <c r="S117" s="228">
        <f t="shared" si="10"/>
        <v>0.46276623845723613</v>
      </c>
      <c r="T117" s="228">
        <f t="shared" si="10"/>
        <v>0.21187035251891601</v>
      </c>
      <c r="U117" s="228">
        <f t="shared" si="10"/>
        <v>1.0360288738515952E-2</v>
      </c>
      <c r="V117" s="228">
        <f t="shared" si="5"/>
        <v>0</v>
      </c>
      <c r="W117" s="228">
        <f t="shared" si="5"/>
        <v>0.19542629241012852</v>
      </c>
      <c r="X117" s="228">
        <f t="shared" si="8"/>
        <v>0.99999999999999989</v>
      </c>
      <c r="Y117" s="33"/>
    </row>
    <row r="118" spans="2:25">
      <c r="B118" s="322">
        <v>40634</v>
      </c>
      <c r="C118" s="90"/>
      <c r="D118" s="227">
        <v>36.927985119999995</v>
      </c>
      <c r="E118" s="227">
        <v>71.13653644</v>
      </c>
      <c r="F118" s="227">
        <v>3.2237825899999999</v>
      </c>
      <c r="G118" s="269">
        <f t="shared" si="7"/>
        <v>111.28830415</v>
      </c>
      <c r="H118" s="227">
        <v>161.47147652999999</v>
      </c>
      <c r="I118" s="227">
        <v>40.46419281</v>
      </c>
      <c r="J118" s="227">
        <v>5.0278888499999992</v>
      </c>
      <c r="K118" s="227">
        <v>0</v>
      </c>
      <c r="L118" s="227">
        <v>94.825121569999993</v>
      </c>
      <c r="M118" s="227">
        <f t="shared" si="9"/>
        <v>413.07698390999997</v>
      </c>
      <c r="N118" s="244"/>
      <c r="O118" s="228">
        <f t="shared" si="11"/>
        <v>8.9397343735921536E-2</v>
      </c>
      <c r="P118" s="228">
        <f t="shared" si="11"/>
        <v>0.17221132914899714</v>
      </c>
      <c r="Q118" s="228">
        <f t="shared" si="11"/>
        <v>7.8043142454588769E-3</v>
      </c>
      <c r="R118" s="270">
        <f t="shared" si="10"/>
        <v>0.26941298713037759</v>
      </c>
      <c r="S118" s="228">
        <f t="shared" si="10"/>
        <v>0.3908992338463983</v>
      </c>
      <c r="T118" s="228">
        <f t="shared" si="10"/>
        <v>9.7957994238711266E-2</v>
      </c>
      <c r="U118" s="228">
        <f t="shared" si="10"/>
        <v>1.2171796168375871E-2</v>
      </c>
      <c r="V118" s="228">
        <f t="shared" si="5"/>
        <v>0</v>
      </c>
      <c r="W118" s="228">
        <f t="shared" si="5"/>
        <v>0.22955798861613702</v>
      </c>
      <c r="X118" s="228">
        <f t="shared" si="8"/>
        <v>1</v>
      </c>
      <c r="Y118" s="33"/>
    </row>
    <row r="119" spans="2:25">
      <c r="B119" s="322">
        <v>40664</v>
      </c>
      <c r="C119" s="90"/>
      <c r="D119" s="227">
        <v>86.807055989999995</v>
      </c>
      <c r="E119" s="227">
        <v>14.78178984</v>
      </c>
      <c r="F119" s="227">
        <v>8.4455558099999983</v>
      </c>
      <c r="G119" s="269">
        <f t="shared" si="7"/>
        <v>110.03440164</v>
      </c>
      <c r="H119" s="227">
        <v>164.29506401</v>
      </c>
      <c r="I119" s="227">
        <v>49.230332959999998</v>
      </c>
      <c r="J119" s="227">
        <v>5.0279449600000001</v>
      </c>
      <c r="K119" s="227">
        <v>0</v>
      </c>
      <c r="L119" s="227">
        <v>89.805197000000007</v>
      </c>
      <c r="M119" s="227">
        <f t="shared" si="9"/>
        <v>418.39294057000001</v>
      </c>
      <c r="N119" s="244"/>
      <c r="O119" s="228">
        <f t="shared" si="11"/>
        <v>0.20747734383791921</v>
      </c>
      <c r="P119" s="228">
        <f t="shared" si="11"/>
        <v>3.532992172349262E-2</v>
      </c>
      <c r="Q119" s="228">
        <f t="shared" si="11"/>
        <v>2.0185703416731045E-2</v>
      </c>
      <c r="R119" s="270">
        <f t="shared" si="10"/>
        <v>0.26299296897814289</v>
      </c>
      <c r="S119" s="228">
        <f t="shared" si="10"/>
        <v>0.3926812526668631</v>
      </c>
      <c r="T119" s="228">
        <f t="shared" si="10"/>
        <v>0.11766530499518174</v>
      </c>
      <c r="U119" s="228">
        <f t="shared" si="10"/>
        <v>1.2017279625105889E-2</v>
      </c>
      <c r="V119" s="228">
        <f t="shared" si="10"/>
        <v>0</v>
      </c>
      <c r="W119" s="228">
        <f t="shared" si="10"/>
        <v>0.21464319373470639</v>
      </c>
      <c r="X119" s="228">
        <f t="shared" si="8"/>
        <v>1</v>
      </c>
      <c r="Y119" s="33"/>
    </row>
    <row r="120" spans="2:25">
      <c r="B120" s="322">
        <v>40695</v>
      </c>
      <c r="C120" s="90"/>
      <c r="D120" s="227">
        <v>59.890172890000002</v>
      </c>
      <c r="E120" s="227">
        <v>15.803924600000002</v>
      </c>
      <c r="F120" s="227">
        <v>164.92314625</v>
      </c>
      <c r="G120" s="269">
        <f t="shared" si="7"/>
        <v>240.61724373999999</v>
      </c>
      <c r="H120" s="227">
        <v>6.52130615</v>
      </c>
      <c r="I120" s="227">
        <v>43.929412210000002</v>
      </c>
      <c r="J120" s="227">
        <v>5.02799949</v>
      </c>
      <c r="K120" s="227">
        <v>0</v>
      </c>
      <c r="L120" s="227">
        <v>100.770197</v>
      </c>
      <c r="M120" s="227">
        <f t="shared" si="9"/>
        <v>396.86615859</v>
      </c>
      <c r="N120" s="244"/>
      <c r="O120" s="228">
        <f t="shared" si="11"/>
        <v>0.15090773449361344</v>
      </c>
      <c r="P120" s="228">
        <f t="shared" si="11"/>
        <v>3.9821799510819315E-2</v>
      </c>
      <c r="Q120" s="228">
        <f t="shared" si="11"/>
        <v>0.41556364199947088</v>
      </c>
      <c r="R120" s="270">
        <f t="shared" si="10"/>
        <v>0.60629317600390364</v>
      </c>
      <c r="S120" s="228">
        <f t="shared" si="10"/>
        <v>1.6432003608393128E-2</v>
      </c>
      <c r="T120" s="228">
        <f t="shared" si="10"/>
        <v>0.11069074865459418</v>
      </c>
      <c r="U120" s="228">
        <f t="shared" si="10"/>
        <v>1.2669257333161519E-2</v>
      </c>
      <c r="V120" s="228">
        <f t="shared" si="10"/>
        <v>0</v>
      </c>
      <c r="W120" s="228">
        <f t="shared" si="10"/>
        <v>0.25391481439994756</v>
      </c>
      <c r="X120" s="228">
        <f t="shared" si="8"/>
        <v>1</v>
      </c>
      <c r="Y120" s="33"/>
    </row>
    <row r="121" spans="2:25">
      <c r="B121" s="322">
        <v>40725</v>
      </c>
      <c r="C121" s="90"/>
      <c r="D121" s="227">
        <v>40.875586090000006</v>
      </c>
      <c r="E121" s="227">
        <v>16.864632409999999</v>
      </c>
      <c r="F121" s="227">
        <v>175.37050745999997</v>
      </c>
      <c r="G121" s="269">
        <f t="shared" si="7"/>
        <v>233.11072595999997</v>
      </c>
      <c r="H121" s="227">
        <v>7.7269610700000007</v>
      </c>
      <c r="I121" s="227">
        <v>53.271573420000003</v>
      </c>
      <c r="J121" s="227">
        <v>0</v>
      </c>
      <c r="K121" s="227">
        <v>0</v>
      </c>
      <c r="L121" s="227">
        <v>100.643083</v>
      </c>
      <c r="M121" s="227">
        <f t="shared" si="9"/>
        <v>394.75234344999996</v>
      </c>
      <c r="N121" s="244"/>
      <c r="O121" s="228">
        <f t="shared" si="11"/>
        <v>0.10354741844661748</v>
      </c>
      <c r="P121" s="228">
        <f t="shared" si="11"/>
        <v>4.2722057740326252E-2</v>
      </c>
      <c r="Q121" s="228">
        <f t="shared" si="11"/>
        <v>0.44425450632495794</v>
      </c>
      <c r="R121" s="270">
        <f t="shared" si="10"/>
        <v>0.59052398251190164</v>
      </c>
      <c r="S121" s="228">
        <f t="shared" si="10"/>
        <v>1.9574199363755547E-2</v>
      </c>
      <c r="T121" s="228">
        <f t="shared" si="10"/>
        <v>0.13494935319300386</v>
      </c>
      <c r="U121" s="228">
        <f t="shared" si="10"/>
        <v>0</v>
      </c>
      <c r="V121" s="228">
        <f t="shared" si="10"/>
        <v>0</v>
      </c>
      <c r="W121" s="228">
        <f t="shared" si="10"/>
        <v>0.254952464931339</v>
      </c>
      <c r="X121" s="228">
        <f t="shared" si="8"/>
        <v>1</v>
      </c>
      <c r="Y121" s="33"/>
    </row>
    <row r="122" spans="2:25">
      <c r="B122" s="322">
        <v>40756</v>
      </c>
      <c r="C122" s="90"/>
      <c r="D122" s="227">
        <v>28.001010239999999</v>
      </c>
      <c r="E122" s="227">
        <v>13.30926423</v>
      </c>
      <c r="F122" s="227">
        <v>173.36113855000002</v>
      </c>
      <c r="G122" s="269">
        <f t="shared" si="7"/>
        <v>214.67141302000002</v>
      </c>
      <c r="H122" s="227">
        <v>7.9686816600000006</v>
      </c>
      <c r="I122" s="227">
        <v>53.972351339999996</v>
      </c>
      <c r="J122" s="227">
        <v>0</v>
      </c>
      <c r="K122" s="227">
        <v>0</v>
      </c>
      <c r="L122" s="227">
        <v>100.643083</v>
      </c>
      <c r="M122" s="227">
        <f t="shared" si="9"/>
        <v>377.25552901999998</v>
      </c>
      <c r="N122" s="244"/>
      <c r="O122" s="228">
        <f t="shared" si="11"/>
        <v>7.4222928720855258E-2</v>
      </c>
      <c r="P122" s="228">
        <f t="shared" si="11"/>
        <v>3.5279176065553218E-2</v>
      </c>
      <c r="Q122" s="228">
        <f t="shared" si="11"/>
        <v>0.45953239969826759</v>
      </c>
      <c r="R122" s="270">
        <f t="shared" si="10"/>
        <v>0.56903450448467607</v>
      </c>
      <c r="S122" s="228">
        <f t="shared" si="10"/>
        <v>2.1122769706517795E-2</v>
      </c>
      <c r="T122" s="228">
        <f t="shared" si="10"/>
        <v>0.14306576627307346</v>
      </c>
      <c r="U122" s="228">
        <f t="shared" si="10"/>
        <v>0</v>
      </c>
      <c r="V122" s="228">
        <f t="shared" si="10"/>
        <v>0</v>
      </c>
      <c r="W122" s="228">
        <f t="shared" si="10"/>
        <v>0.26677695953573277</v>
      </c>
      <c r="X122" s="228">
        <f t="shared" si="8"/>
        <v>1</v>
      </c>
      <c r="Y122" s="33"/>
    </row>
    <row r="123" spans="2:25">
      <c r="B123" s="322">
        <v>40787</v>
      </c>
      <c r="C123" s="90"/>
      <c r="D123" s="227">
        <v>23.905707</v>
      </c>
      <c r="E123" s="227">
        <v>192.59917963000001</v>
      </c>
      <c r="F123" s="227">
        <v>7.7243589400000001</v>
      </c>
      <c r="G123" s="269">
        <f t="shared" si="7"/>
        <v>224.22924557000002</v>
      </c>
      <c r="H123" s="227">
        <v>9.0970903300000003</v>
      </c>
      <c r="I123" s="227">
        <v>65.321894509999993</v>
      </c>
      <c r="J123" s="227">
        <v>0</v>
      </c>
      <c r="K123" s="227">
        <v>0</v>
      </c>
      <c r="L123" s="227">
        <v>102.663083</v>
      </c>
      <c r="M123" s="227">
        <f t="shared" si="9"/>
        <v>401.31131341000003</v>
      </c>
      <c r="N123" s="244"/>
      <c r="O123" s="228">
        <f t="shared" si="11"/>
        <v>5.9568983482847178E-2</v>
      </c>
      <c r="P123" s="228">
        <f t="shared" si="11"/>
        <v>0.47992462009968528</v>
      </c>
      <c r="Q123" s="228">
        <f t="shared" si="11"/>
        <v>1.9247797612195406E-2</v>
      </c>
      <c r="R123" s="270">
        <f t="shared" si="10"/>
        <v>0.55874140119472793</v>
      </c>
      <c r="S123" s="228">
        <f t="shared" si="10"/>
        <v>2.2668412342280394E-2</v>
      </c>
      <c r="T123" s="228">
        <f t="shared" si="10"/>
        <v>0.16277112637306546</v>
      </c>
      <c r="U123" s="228">
        <f t="shared" si="10"/>
        <v>0</v>
      </c>
      <c r="V123" s="228">
        <f t="shared" si="10"/>
        <v>0</v>
      </c>
      <c r="W123" s="228">
        <f t="shared" si="10"/>
        <v>0.25581906008992622</v>
      </c>
      <c r="X123" s="228">
        <f t="shared" si="8"/>
        <v>1</v>
      </c>
      <c r="Y123" s="33"/>
    </row>
    <row r="124" spans="2:25">
      <c r="B124" s="322">
        <v>40817</v>
      </c>
      <c r="C124" s="90"/>
      <c r="D124" s="227">
        <v>47.394806200000005</v>
      </c>
      <c r="E124" s="227">
        <v>235.93886082</v>
      </c>
      <c r="F124" s="227">
        <v>4.9968459599999999</v>
      </c>
      <c r="G124" s="269">
        <f t="shared" si="7"/>
        <v>288.33051297999998</v>
      </c>
      <c r="H124" s="227">
        <v>10.276699240000001</v>
      </c>
      <c r="I124" s="227">
        <v>74.074932579999995</v>
      </c>
      <c r="J124" s="227">
        <v>0</v>
      </c>
      <c r="K124" s="227">
        <v>0</v>
      </c>
      <c r="L124" s="227">
        <v>106.753635</v>
      </c>
      <c r="M124" s="227">
        <f t="shared" si="9"/>
        <v>479.43577979999998</v>
      </c>
      <c r="N124" s="244"/>
      <c r="O124" s="228">
        <f t="shared" si="11"/>
        <v>9.8855380004744503E-2</v>
      </c>
      <c r="P124" s="228">
        <f t="shared" si="11"/>
        <v>0.49211775749908271</v>
      </c>
      <c r="Q124" s="228">
        <f t="shared" si="11"/>
        <v>1.0422346788728346E-2</v>
      </c>
      <c r="R124" s="270">
        <f t="shared" si="10"/>
        <v>0.60139548429255552</v>
      </c>
      <c r="S124" s="228">
        <f t="shared" si="10"/>
        <v>2.14349860252128E-2</v>
      </c>
      <c r="T124" s="228">
        <f t="shared" si="10"/>
        <v>0.15450438974517269</v>
      </c>
      <c r="U124" s="228">
        <f t="shared" si="10"/>
        <v>0</v>
      </c>
      <c r="V124" s="228">
        <f t="shared" si="10"/>
        <v>0</v>
      </c>
      <c r="W124" s="228">
        <f t="shared" si="10"/>
        <v>0.222665139937059</v>
      </c>
      <c r="X124" s="228">
        <f t="shared" si="8"/>
        <v>1</v>
      </c>
      <c r="Y124" s="33"/>
    </row>
    <row r="125" spans="2:25">
      <c r="B125" s="322">
        <v>40848</v>
      </c>
      <c r="C125" s="90"/>
      <c r="D125" s="227">
        <v>229.53204198000003</v>
      </c>
      <c r="E125" s="227">
        <v>90.910505510000007</v>
      </c>
      <c r="F125" s="227">
        <v>13.11280878</v>
      </c>
      <c r="G125" s="269">
        <f t="shared" si="7"/>
        <v>333.55535627000006</v>
      </c>
      <c r="H125" s="227">
        <v>12.341260610000001</v>
      </c>
      <c r="I125" s="227">
        <v>85.03114106999999</v>
      </c>
      <c r="J125" s="227">
        <v>0</v>
      </c>
      <c r="K125" s="227">
        <v>0</v>
      </c>
      <c r="L125" s="227">
        <v>106.728635</v>
      </c>
      <c r="M125" s="227">
        <f t="shared" si="9"/>
        <v>537.65639295000005</v>
      </c>
      <c r="N125" s="244"/>
      <c r="O125" s="228">
        <f t="shared" si="11"/>
        <v>0.42691214126667254</v>
      </c>
      <c r="P125" s="228">
        <f t="shared" si="11"/>
        <v>0.16908662614647704</v>
      </c>
      <c r="Q125" s="228">
        <f t="shared" si="11"/>
        <v>2.4388827050029031E-2</v>
      </c>
      <c r="R125" s="270">
        <f t="shared" si="10"/>
        <v>0.6203875944631787</v>
      </c>
      <c r="S125" s="228">
        <f t="shared" si="10"/>
        <v>2.2953806133107192E-2</v>
      </c>
      <c r="T125" s="228">
        <f t="shared" si="10"/>
        <v>0.15815145543690681</v>
      </c>
      <c r="U125" s="228">
        <f t="shared" si="10"/>
        <v>0</v>
      </c>
      <c r="V125" s="228">
        <f t="shared" si="10"/>
        <v>0</v>
      </c>
      <c r="W125" s="228">
        <f t="shared" si="10"/>
        <v>0.19850714396680733</v>
      </c>
      <c r="X125" s="228">
        <f t="shared" si="8"/>
        <v>1</v>
      </c>
      <c r="Y125" s="33"/>
    </row>
    <row r="126" spans="2:25">
      <c r="B126" s="322">
        <v>40878</v>
      </c>
      <c r="C126" s="90"/>
      <c r="D126" s="227">
        <v>70.895159960000015</v>
      </c>
      <c r="E126" s="227">
        <v>86.604539599999995</v>
      </c>
      <c r="F126" s="227">
        <v>24.9173866</v>
      </c>
      <c r="G126" s="269">
        <f t="shared" si="7"/>
        <v>182.41708616</v>
      </c>
      <c r="H126" s="227">
        <v>71.078714879999993</v>
      </c>
      <c r="I126" s="227">
        <v>94.629184949999981</v>
      </c>
      <c r="J126" s="227">
        <v>0</v>
      </c>
      <c r="K126" s="227">
        <v>0</v>
      </c>
      <c r="L126" s="227">
        <v>62.053635</v>
      </c>
      <c r="M126" s="227">
        <f t="shared" si="9"/>
        <v>410.17862098999996</v>
      </c>
      <c r="N126" s="244"/>
      <c r="O126" s="228">
        <f t="shared" si="11"/>
        <v>0.17283972477377951</v>
      </c>
      <c r="P126" s="228">
        <f t="shared" si="11"/>
        <v>0.21113859954712605</v>
      </c>
      <c r="Q126" s="228">
        <f t="shared" si="11"/>
        <v>6.0747648280302449E-2</v>
      </c>
      <c r="R126" s="270">
        <f t="shared" si="10"/>
        <v>0.444725972601208</v>
      </c>
      <c r="S126" s="228">
        <f t="shared" si="10"/>
        <v>0.17328722474234676</v>
      </c>
      <c r="T126" s="228">
        <f t="shared" si="10"/>
        <v>0.23070238210271571</v>
      </c>
      <c r="U126" s="228">
        <f t="shared" si="10"/>
        <v>0</v>
      </c>
      <c r="V126" s="228">
        <f t="shared" si="10"/>
        <v>0</v>
      </c>
      <c r="W126" s="228">
        <f t="shared" si="10"/>
        <v>0.15128442055372956</v>
      </c>
      <c r="X126" s="228">
        <f t="shared" si="8"/>
        <v>1</v>
      </c>
      <c r="Y126" s="33"/>
    </row>
    <row r="127" spans="2:25">
      <c r="B127" s="322">
        <v>40909</v>
      </c>
      <c r="C127" s="90"/>
      <c r="D127" s="227">
        <v>62.329310770000006</v>
      </c>
      <c r="E127" s="227">
        <v>71.648079960000004</v>
      </c>
      <c r="F127" s="227">
        <v>43.733140259999999</v>
      </c>
      <c r="G127" s="269">
        <f t="shared" si="7"/>
        <v>177.71053099000002</v>
      </c>
      <c r="H127" s="227">
        <v>92.025053699999987</v>
      </c>
      <c r="I127" s="227">
        <v>108.03381036</v>
      </c>
      <c r="J127" s="227">
        <v>0</v>
      </c>
      <c r="K127" s="227">
        <v>0</v>
      </c>
      <c r="L127" s="227">
        <v>62.59957052</v>
      </c>
      <c r="M127" s="227">
        <f t="shared" si="9"/>
        <v>440.36896557</v>
      </c>
      <c r="N127" s="244"/>
      <c r="O127" s="228">
        <f t="shared" si="11"/>
        <v>0.14153883593800229</v>
      </c>
      <c r="P127" s="228">
        <f t="shared" si="11"/>
        <v>0.16270011186474265</v>
      </c>
      <c r="Q127" s="228">
        <f t="shared" si="11"/>
        <v>9.9310223197479799E-2</v>
      </c>
      <c r="R127" s="270">
        <f t="shared" si="10"/>
        <v>0.40354917100022475</v>
      </c>
      <c r="S127" s="228">
        <f t="shared" si="10"/>
        <v>0.20897261363748829</v>
      </c>
      <c r="T127" s="228">
        <f t="shared" si="10"/>
        <v>0.24532566735297609</v>
      </c>
      <c r="U127" s="228">
        <f t="shared" si="10"/>
        <v>0</v>
      </c>
      <c r="V127" s="228">
        <f t="shared" si="10"/>
        <v>0</v>
      </c>
      <c r="W127" s="228">
        <f t="shared" si="10"/>
        <v>0.1421525480093109</v>
      </c>
      <c r="X127" s="228">
        <f t="shared" si="8"/>
        <v>1</v>
      </c>
      <c r="Y127" s="33"/>
    </row>
    <row r="128" spans="2:25">
      <c r="B128" s="322">
        <v>40940</v>
      </c>
      <c r="C128" s="90"/>
      <c r="D128" s="227">
        <v>78.827330680000003</v>
      </c>
      <c r="E128" s="227">
        <v>45.667793630000006</v>
      </c>
      <c r="F128" s="227">
        <v>34.627268729999997</v>
      </c>
      <c r="G128" s="269">
        <f t="shared" si="7"/>
        <v>159.12239304000002</v>
      </c>
      <c r="H128" s="227">
        <v>96.522420249999996</v>
      </c>
      <c r="I128" s="227">
        <v>116.24864118000001</v>
      </c>
      <c r="J128" s="227">
        <v>0</v>
      </c>
      <c r="K128" s="227">
        <v>0</v>
      </c>
      <c r="L128" s="227">
        <v>62.766499060000001</v>
      </c>
      <c r="M128" s="227">
        <f t="shared" si="9"/>
        <v>434.65995353</v>
      </c>
      <c r="N128" s="244"/>
      <c r="O128" s="228">
        <f t="shared" si="11"/>
        <v>0.18135402178144158</v>
      </c>
      <c r="P128" s="228">
        <f t="shared" si="11"/>
        <v>0.10506556506786181</v>
      </c>
      <c r="Q128" s="228">
        <f t="shared" si="11"/>
        <v>7.966519217788956E-2</v>
      </c>
      <c r="R128" s="270">
        <f t="shared" si="10"/>
        <v>0.366084779027193</v>
      </c>
      <c r="S128" s="228">
        <f t="shared" si="10"/>
        <v>0.22206421241734678</v>
      </c>
      <c r="T128" s="228">
        <f t="shared" si="10"/>
        <v>0.26744732344424865</v>
      </c>
      <c r="U128" s="228">
        <f t="shared" si="10"/>
        <v>0</v>
      </c>
      <c r="V128" s="228">
        <f t="shared" si="10"/>
        <v>0</v>
      </c>
      <c r="W128" s="228">
        <f t="shared" si="10"/>
        <v>0.14440368511121163</v>
      </c>
      <c r="X128" s="228">
        <f t="shared" si="8"/>
        <v>1</v>
      </c>
      <c r="Y128" s="33"/>
    </row>
    <row r="129" spans="2:27">
      <c r="B129" s="322">
        <v>40969</v>
      </c>
      <c r="C129" s="90"/>
      <c r="D129" s="227">
        <v>57.848856609999999</v>
      </c>
      <c r="E129" s="227">
        <v>65.44680074</v>
      </c>
      <c r="F129" s="227">
        <v>26.052438460000001</v>
      </c>
      <c r="G129" s="269">
        <f t="shared" si="7"/>
        <v>149.34809580999999</v>
      </c>
      <c r="H129" s="227">
        <v>101.28365088999999</v>
      </c>
      <c r="I129" s="227">
        <v>158.95969105</v>
      </c>
      <c r="J129" s="227">
        <v>0</v>
      </c>
      <c r="K129" s="227">
        <v>119.9994107</v>
      </c>
      <c r="L129" s="227">
        <v>203.66664</v>
      </c>
      <c r="M129" s="227">
        <f t="shared" si="9"/>
        <v>733.25748844999998</v>
      </c>
      <c r="N129" s="244"/>
      <c r="O129" s="228">
        <f t="shared" si="11"/>
        <v>7.8892963960428275E-2</v>
      </c>
      <c r="P129" s="228">
        <f t="shared" si="11"/>
        <v>8.9254868543306734E-2</v>
      </c>
      <c r="Q129" s="228">
        <f t="shared" si="11"/>
        <v>3.5529727101827599E-2</v>
      </c>
      <c r="R129" s="270">
        <f t="shared" si="10"/>
        <v>0.20367755960556258</v>
      </c>
      <c r="S129" s="228">
        <f t="shared" si="10"/>
        <v>0.13812835529862633</v>
      </c>
      <c r="T129" s="228">
        <f t="shared" si="10"/>
        <v>0.21678563608810561</v>
      </c>
      <c r="U129" s="228">
        <f t="shared" si="10"/>
        <v>0</v>
      </c>
      <c r="V129" s="228">
        <f t="shared" si="10"/>
        <v>0.16365248577776048</v>
      </c>
      <c r="W129" s="228">
        <f t="shared" si="10"/>
        <v>0.277755963229945</v>
      </c>
      <c r="X129" s="228">
        <f t="shared" si="8"/>
        <v>1</v>
      </c>
      <c r="Y129" s="33"/>
    </row>
    <row r="130" spans="2:27">
      <c r="B130" s="322">
        <v>41000</v>
      </c>
      <c r="C130" s="90"/>
      <c r="D130" s="227">
        <v>105.78773588</v>
      </c>
      <c r="E130" s="227">
        <v>64.327427639999996</v>
      </c>
      <c r="F130" s="227">
        <v>154.13380178999998</v>
      </c>
      <c r="G130" s="269">
        <f t="shared" si="7"/>
        <v>324.24896531000002</v>
      </c>
      <c r="H130" s="227">
        <v>98.522742300000019</v>
      </c>
      <c r="I130" s="227">
        <v>160.13796844000001</v>
      </c>
      <c r="J130" s="227">
        <v>0</v>
      </c>
      <c r="K130" s="227">
        <v>119.99942</v>
      </c>
      <c r="L130" s="227">
        <v>69.681640000000002</v>
      </c>
      <c r="M130" s="227">
        <f t="shared" si="9"/>
        <v>772.59073605000003</v>
      </c>
      <c r="N130" s="244"/>
      <c r="O130" s="228">
        <f t="shared" si="11"/>
        <v>0.13692596991371858</v>
      </c>
      <c r="P130" s="228">
        <f t="shared" si="11"/>
        <v>8.3261971233158677E-2</v>
      </c>
      <c r="Q130" s="228">
        <f t="shared" si="11"/>
        <v>0.19950252390811071</v>
      </c>
      <c r="R130" s="270">
        <f t="shared" si="10"/>
        <v>0.41969046505498803</v>
      </c>
      <c r="S130" s="228">
        <f t="shared" si="10"/>
        <v>0.12752255198362084</v>
      </c>
      <c r="T130" s="228">
        <f t="shared" si="10"/>
        <v>0.20727399510215755</v>
      </c>
      <c r="U130" s="228">
        <f t="shared" si="10"/>
        <v>0</v>
      </c>
      <c r="V130" s="228">
        <f t="shared" si="10"/>
        <v>0.15532081139558726</v>
      </c>
      <c r="W130" s="228">
        <f t="shared" si="10"/>
        <v>9.0192176463646329E-2</v>
      </c>
      <c r="X130" s="228">
        <f t="shared" si="8"/>
        <v>1.0000000000000002</v>
      </c>
      <c r="Y130" s="33"/>
    </row>
    <row r="131" spans="2:27">
      <c r="B131" s="322">
        <v>41030</v>
      </c>
      <c r="C131" s="90"/>
      <c r="D131" s="227">
        <v>88.658558870000007</v>
      </c>
      <c r="E131" s="227">
        <v>145.70407445000001</v>
      </c>
      <c r="F131" s="227">
        <v>166.28094250000001</v>
      </c>
      <c r="G131" s="269">
        <f t="shared" si="7"/>
        <v>400.64357582000002</v>
      </c>
      <c r="H131" s="227">
        <v>94.54824352</v>
      </c>
      <c r="I131" s="227">
        <v>256.42516271</v>
      </c>
      <c r="J131" s="227">
        <v>0</v>
      </c>
      <c r="K131" s="227">
        <v>119.9994272</v>
      </c>
      <c r="L131" s="227">
        <v>72.666640000000001</v>
      </c>
      <c r="M131" s="227">
        <f t="shared" si="9"/>
        <v>944.28304925000009</v>
      </c>
      <c r="N131" s="244"/>
      <c r="O131" s="228">
        <f t="shared" si="11"/>
        <v>9.388981295430153E-2</v>
      </c>
      <c r="P131" s="228">
        <f t="shared" si="11"/>
        <v>0.15430127075321953</v>
      </c>
      <c r="Q131" s="228">
        <f t="shared" si="11"/>
        <v>0.17609226664829913</v>
      </c>
      <c r="R131" s="270">
        <f t="shared" si="10"/>
        <v>0.42428335035582021</v>
      </c>
      <c r="S131" s="228">
        <f t="shared" si="10"/>
        <v>0.10012701551202816</v>
      </c>
      <c r="T131" s="228">
        <f t="shared" si="10"/>
        <v>0.27155540164960762</v>
      </c>
      <c r="U131" s="228">
        <f t="shared" si="10"/>
        <v>0</v>
      </c>
      <c r="V131" s="228">
        <f t="shared" si="10"/>
        <v>0.12707993360180503</v>
      </c>
      <c r="W131" s="228">
        <f t="shared" si="10"/>
        <v>7.6954298880738903E-2</v>
      </c>
      <c r="X131" s="228">
        <f t="shared" si="8"/>
        <v>1</v>
      </c>
      <c r="Y131" s="33"/>
    </row>
    <row r="132" spans="2:27">
      <c r="B132" s="322">
        <v>41061</v>
      </c>
      <c r="C132" s="90"/>
      <c r="D132" s="227">
        <v>93.158514990000015</v>
      </c>
      <c r="E132" s="227">
        <v>75.18808713</v>
      </c>
      <c r="F132" s="227">
        <v>250.73462659</v>
      </c>
      <c r="G132" s="269">
        <f t="shared" si="7"/>
        <v>419.08122871</v>
      </c>
      <c r="H132" s="227">
        <v>32.765446580000003</v>
      </c>
      <c r="I132" s="227">
        <v>262.46079981000003</v>
      </c>
      <c r="J132" s="227">
        <v>0</v>
      </c>
      <c r="K132" s="227">
        <v>107.49949429999999</v>
      </c>
      <c r="L132" s="227">
        <v>85.183581200000006</v>
      </c>
      <c r="M132" s="227">
        <f t="shared" si="9"/>
        <v>906.99055060000012</v>
      </c>
      <c r="N132" s="244"/>
      <c r="O132" s="228">
        <f t="shared" si="11"/>
        <v>0.10271167095221996</v>
      </c>
      <c r="P132" s="228">
        <f t="shared" si="11"/>
        <v>8.2898423892355813E-2</v>
      </c>
      <c r="Q132" s="228">
        <f t="shared" si="11"/>
        <v>0.27644679034873287</v>
      </c>
      <c r="R132" s="270">
        <f t="shared" si="10"/>
        <v>0.46205688519330862</v>
      </c>
      <c r="S132" s="228">
        <f t="shared" si="10"/>
        <v>3.6125455285421361E-2</v>
      </c>
      <c r="T132" s="228">
        <f t="shared" si="10"/>
        <v>0.28937545119557717</v>
      </c>
      <c r="U132" s="228">
        <f t="shared" si="10"/>
        <v>0</v>
      </c>
      <c r="V132" s="228">
        <f t="shared" si="10"/>
        <v>0.11852327924352245</v>
      </c>
      <c r="W132" s="228">
        <f t="shared" si="10"/>
        <v>9.3918929082170297E-2</v>
      </c>
      <c r="X132" s="228">
        <f t="shared" si="8"/>
        <v>0.99999999999999989</v>
      </c>
      <c r="Y132" s="33"/>
    </row>
    <row r="133" spans="2:27">
      <c r="B133" s="322">
        <v>41091</v>
      </c>
      <c r="C133" s="90"/>
      <c r="D133" s="227">
        <v>94.941368909999994</v>
      </c>
      <c r="E133" s="227">
        <v>51.948914510000009</v>
      </c>
      <c r="F133" s="227">
        <v>130.01094913</v>
      </c>
      <c r="G133" s="269">
        <f t="shared" si="7"/>
        <v>276.90123255000003</v>
      </c>
      <c r="H133" s="227">
        <v>29.850262369999999</v>
      </c>
      <c r="I133" s="227">
        <v>396.77213882000007</v>
      </c>
      <c r="J133" s="227">
        <v>0</v>
      </c>
      <c r="K133" s="227">
        <v>107.4995017</v>
      </c>
      <c r="L133" s="227">
        <v>86.161358059999998</v>
      </c>
      <c r="M133" s="227">
        <f t="shared" si="9"/>
        <v>897.18449350000014</v>
      </c>
      <c r="N133" s="244"/>
      <c r="O133" s="228">
        <f t="shared" si="11"/>
        <v>0.10582145545073443</v>
      </c>
      <c r="P133" s="228">
        <f t="shared" si="11"/>
        <v>5.790215377814039E-2</v>
      </c>
      <c r="Q133" s="228">
        <f t="shared" si="11"/>
        <v>0.14490993777970371</v>
      </c>
      <c r="R133" s="270">
        <f t="shared" si="10"/>
        <v>0.30863354700857853</v>
      </c>
      <c r="S133" s="228">
        <f t="shared" si="10"/>
        <v>3.3271041336828448E-2</v>
      </c>
      <c r="T133" s="228">
        <f t="shared" si="10"/>
        <v>0.44224141377227227</v>
      </c>
      <c r="U133" s="228">
        <f t="shared" si="10"/>
        <v>0</v>
      </c>
      <c r="V133" s="228">
        <f t="shared" si="10"/>
        <v>0.1198187245531122</v>
      </c>
      <c r="W133" s="228">
        <f t="shared" si="10"/>
        <v>9.6035273329208498E-2</v>
      </c>
      <c r="X133" s="228">
        <f t="shared" si="8"/>
        <v>0.99999999999999989</v>
      </c>
      <c r="Y133" s="33"/>
    </row>
    <row r="134" spans="2:27">
      <c r="B134" s="322">
        <v>41122</v>
      </c>
      <c r="C134" s="90"/>
      <c r="D134" s="227">
        <v>73.544597879999998</v>
      </c>
      <c r="E134" s="227">
        <v>115.61332294999998</v>
      </c>
      <c r="F134" s="227">
        <v>124.19764022</v>
      </c>
      <c r="G134" s="269">
        <f t="shared" si="7"/>
        <v>313.35556104999995</v>
      </c>
      <c r="H134" s="227">
        <v>26.473271440000005</v>
      </c>
      <c r="I134" s="227">
        <v>375.83481581000001</v>
      </c>
      <c r="J134" s="227">
        <v>0</v>
      </c>
      <c r="K134" s="227">
        <v>107.4995091</v>
      </c>
      <c r="L134" s="227">
        <v>106.16135890999999</v>
      </c>
      <c r="M134" s="227">
        <f t="shared" si="9"/>
        <v>929.32451630999992</v>
      </c>
      <c r="N134" s="244"/>
      <c r="O134" s="228">
        <f t="shared" si="11"/>
        <v>7.913769258129344E-2</v>
      </c>
      <c r="P134" s="228">
        <f t="shared" si="11"/>
        <v>0.12440576022793119</v>
      </c>
      <c r="Q134" s="228">
        <f t="shared" si="11"/>
        <v>0.1336429180983435</v>
      </c>
      <c r="R134" s="270">
        <f t="shared" si="10"/>
        <v>0.33718637090756809</v>
      </c>
      <c r="S134" s="228">
        <f t="shared" si="10"/>
        <v>2.8486573823657924E-2</v>
      </c>
      <c r="T134" s="228">
        <f t="shared" si="10"/>
        <v>0.40441719680688021</v>
      </c>
      <c r="U134" s="228">
        <f t="shared" si="10"/>
        <v>0</v>
      </c>
      <c r="V134" s="228">
        <f t="shared" si="10"/>
        <v>0.11567488774194869</v>
      </c>
      <c r="W134" s="228">
        <f t="shared" si="10"/>
        <v>0.11423497071994511</v>
      </c>
      <c r="X134" s="228">
        <f t="shared" si="8"/>
        <v>1</v>
      </c>
      <c r="Y134" s="33"/>
    </row>
    <row r="135" spans="2:27">
      <c r="B135" s="322">
        <v>41153</v>
      </c>
      <c r="C135" s="90"/>
      <c r="D135" s="227">
        <v>60.319324510000008</v>
      </c>
      <c r="E135" s="227">
        <v>195.61915797</v>
      </c>
      <c r="F135" s="227">
        <v>31.396594310000001</v>
      </c>
      <c r="G135" s="269">
        <f t="shared" si="7"/>
        <v>287.33507679000002</v>
      </c>
      <c r="H135" s="227">
        <v>30.1319312</v>
      </c>
      <c r="I135" s="227">
        <v>376.21986482</v>
      </c>
      <c r="J135" s="227">
        <v>0</v>
      </c>
      <c r="K135" s="227">
        <v>107.4995165</v>
      </c>
      <c r="L135" s="227">
        <v>106.19935977999999</v>
      </c>
      <c r="M135" s="227">
        <f t="shared" si="9"/>
        <v>907.3857490900001</v>
      </c>
      <c r="N135" s="244"/>
      <c r="O135" s="228">
        <f t="shared" si="11"/>
        <v>6.6475944294356742E-2</v>
      </c>
      <c r="P135" s="228">
        <f t="shared" si="11"/>
        <v>0.21558544220711284</v>
      </c>
      <c r="Q135" s="228">
        <f t="shared" si="11"/>
        <v>3.4601154295719375E-2</v>
      </c>
      <c r="R135" s="270">
        <f t="shared" si="10"/>
        <v>0.31666254079718897</v>
      </c>
      <c r="S135" s="228">
        <f t="shared" si="10"/>
        <v>3.3207410663236382E-2</v>
      </c>
      <c r="T135" s="228">
        <f t="shared" si="10"/>
        <v>0.41461954322877975</v>
      </c>
      <c r="U135" s="228">
        <f t="shared" si="10"/>
        <v>0</v>
      </c>
      <c r="V135" s="228">
        <f t="shared" si="10"/>
        <v>0.11847168264192955</v>
      </c>
      <c r="W135" s="228">
        <f t="shared" si="10"/>
        <v>0.11703882266886527</v>
      </c>
      <c r="X135" s="228">
        <f t="shared" si="8"/>
        <v>0.99999999999999989</v>
      </c>
      <c r="Y135" s="33"/>
      <c r="Z135" s="25"/>
      <c r="AA135" s="33"/>
    </row>
    <row r="136" spans="2:27">
      <c r="B136" s="322">
        <v>41183</v>
      </c>
      <c r="C136" s="90"/>
      <c r="D136" s="227">
        <v>81.246035359999993</v>
      </c>
      <c r="E136" s="227">
        <v>196.54983159</v>
      </c>
      <c r="F136" s="227">
        <v>31.483780700000001</v>
      </c>
      <c r="G136" s="269">
        <f t="shared" si="7"/>
        <v>309.27964765000002</v>
      </c>
      <c r="H136" s="227">
        <v>27.637858600000001</v>
      </c>
      <c r="I136" s="227">
        <v>504.10945273999999</v>
      </c>
      <c r="J136" s="227">
        <v>0</v>
      </c>
      <c r="K136" s="227">
        <v>182.49952390000001</v>
      </c>
      <c r="L136" s="227">
        <v>88.159944640000006</v>
      </c>
      <c r="M136" s="227">
        <f t="shared" si="9"/>
        <v>1111.6864275299999</v>
      </c>
      <c r="N136" s="244"/>
      <c r="O136" s="228">
        <f t="shared" si="11"/>
        <v>7.3083590253518224E-2</v>
      </c>
      <c r="P136" s="228">
        <f t="shared" si="11"/>
        <v>0.17680330237250819</v>
      </c>
      <c r="Q136" s="228">
        <f t="shared" si="11"/>
        <v>2.8320738582688489E-2</v>
      </c>
      <c r="R136" s="270">
        <f t="shared" si="10"/>
        <v>0.27820763120871495</v>
      </c>
      <c r="S136" s="228">
        <f t="shared" si="10"/>
        <v>2.4861199989107689E-2</v>
      </c>
      <c r="T136" s="228">
        <f t="shared" si="10"/>
        <v>0.45346371085959497</v>
      </c>
      <c r="U136" s="228">
        <f t="shared" si="10"/>
        <v>0</v>
      </c>
      <c r="V136" s="228">
        <f t="shared" si="10"/>
        <v>0.164164569594941</v>
      </c>
      <c r="W136" s="228">
        <f t="shared" si="10"/>
        <v>7.9302888347641473E-2</v>
      </c>
      <c r="X136" s="228">
        <f t="shared" si="8"/>
        <v>1</v>
      </c>
      <c r="Y136" s="33"/>
    </row>
    <row r="137" spans="2:27">
      <c r="B137" s="322">
        <v>41214</v>
      </c>
      <c r="C137" s="90"/>
      <c r="D137" s="227">
        <v>149.55202068</v>
      </c>
      <c r="E137" s="227">
        <v>95.80624632</v>
      </c>
      <c r="F137" s="227">
        <v>31.763798339999997</v>
      </c>
      <c r="G137" s="269">
        <f t="shared" si="7"/>
        <v>277.12206534000001</v>
      </c>
      <c r="H137" s="227">
        <v>28.25604774</v>
      </c>
      <c r="I137" s="227">
        <v>619.48062595999988</v>
      </c>
      <c r="J137" s="227">
        <v>150</v>
      </c>
      <c r="K137" s="227">
        <v>257.4995313</v>
      </c>
      <c r="L137" s="227">
        <v>88.149945500000001</v>
      </c>
      <c r="M137" s="227">
        <f t="shared" si="9"/>
        <v>1420.5082158399998</v>
      </c>
      <c r="N137" s="244"/>
      <c r="O137" s="228">
        <f t="shared" si="11"/>
        <v>0.10528064463996378</v>
      </c>
      <c r="P137" s="228">
        <f t="shared" si="11"/>
        <v>6.7445049068826521E-2</v>
      </c>
      <c r="Q137" s="228">
        <f t="shared" si="11"/>
        <v>2.2360869149367694E-2</v>
      </c>
      <c r="R137" s="270">
        <f t="shared" si="10"/>
        <v>0.19508656285815801</v>
      </c>
      <c r="S137" s="228">
        <f t="shared" si="10"/>
        <v>1.9891506029263716E-2</v>
      </c>
      <c r="T137" s="228">
        <f t="shared" si="10"/>
        <v>0.43609788317463388</v>
      </c>
      <c r="U137" s="228">
        <f t="shared" si="10"/>
        <v>0.10559601016548811</v>
      </c>
      <c r="V137" s="228">
        <f t="shared" si="10"/>
        <v>0.18127282083175483</v>
      </c>
      <c r="W137" s="228">
        <f t="shared" si="10"/>
        <v>6.2055216940701485E-2</v>
      </c>
      <c r="X137" s="228">
        <f t="shared" si="8"/>
        <v>1</v>
      </c>
      <c r="Y137" s="33"/>
    </row>
    <row r="138" spans="2:27">
      <c r="B138" s="322">
        <v>41244</v>
      </c>
      <c r="C138" s="90"/>
      <c r="D138" s="227">
        <v>55.108169400000001</v>
      </c>
      <c r="E138" s="227">
        <v>69.055521889999994</v>
      </c>
      <c r="F138" s="227">
        <v>34.924268670000004</v>
      </c>
      <c r="G138" s="269">
        <f t="shared" si="7"/>
        <v>159.08795996000001</v>
      </c>
      <c r="H138" s="227">
        <v>78.282186730000006</v>
      </c>
      <c r="I138" s="227">
        <v>1097.6536543699999</v>
      </c>
      <c r="J138" s="227">
        <v>0</v>
      </c>
      <c r="K138" s="227">
        <v>257.49953859999999</v>
      </c>
      <c r="L138" s="227">
        <v>88.153946349999998</v>
      </c>
      <c r="M138" s="227">
        <f t="shared" si="9"/>
        <v>1680.67728601</v>
      </c>
      <c r="N138" s="244"/>
      <c r="O138" s="228">
        <f t="shared" si="11"/>
        <v>3.2789262911280939E-2</v>
      </c>
      <c r="P138" s="228">
        <f t="shared" si="11"/>
        <v>4.1087912869900663E-2</v>
      </c>
      <c r="Q138" s="228">
        <f t="shared" si="11"/>
        <v>2.0779877827058469E-2</v>
      </c>
      <c r="R138" s="270">
        <f t="shared" si="10"/>
        <v>9.4657053608240074E-2</v>
      </c>
      <c r="S138" s="228">
        <f t="shared" si="10"/>
        <v>4.657776206153489E-2</v>
      </c>
      <c r="T138" s="228">
        <f t="shared" si="10"/>
        <v>0.65310197472584208</v>
      </c>
      <c r="U138" s="228">
        <f t="shared" si="10"/>
        <v>0</v>
      </c>
      <c r="V138" s="228">
        <f t="shared" si="10"/>
        <v>0.15321176810291459</v>
      </c>
      <c r="W138" s="228">
        <f t="shared" si="10"/>
        <v>5.2451441501468285E-2</v>
      </c>
      <c r="X138" s="228">
        <f t="shared" si="8"/>
        <v>1</v>
      </c>
      <c r="Y138" s="33"/>
    </row>
    <row r="139" spans="2:27">
      <c r="B139" s="322">
        <v>41275</v>
      </c>
      <c r="C139" s="90"/>
      <c r="D139" s="227">
        <v>65.166422069999996</v>
      </c>
      <c r="E139" s="227">
        <v>50.046027960000004</v>
      </c>
      <c r="F139" s="227">
        <v>33.336394390000002</v>
      </c>
      <c r="G139" s="269">
        <f t="shared" si="7"/>
        <v>148.54884441999999</v>
      </c>
      <c r="H139" s="227">
        <v>82.777331019999991</v>
      </c>
      <c r="I139" s="227">
        <v>993.19676141000002</v>
      </c>
      <c r="J139" s="227">
        <v>0</v>
      </c>
      <c r="K139" s="227">
        <v>357.49434600000001</v>
      </c>
      <c r="L139" s="227">
        <v>88.159947210000013</v>
      </c>
      <c r="M139" s="227">
        <f t="shared" si="9"/>
        <v>1670.1772300599998</v>
      </c>
      <c r="N139" s="244"/>
      <c r="O139" s="228">
        <f t="shared" si="11"/>
        <v>3.9017668842041955E-2</v>
      </c>
      <c r="P139" s="228">
        <f t="shared" si="11"/>
        <v>2.9964501406956758E-2</v>
      </c>
      <c r="Q139" s="228">
        <f t="shared" si="11"/>
        <v>1.9959794559528524E-2</v>
      </c>
      <c r="R139" s="270">
        <f t="shared" si="10"/>
        <v>8.894196480852723E-2</v>
      </c>
      <c r="S139" s="228">
        <f t="shared" si="10"/>
        <v>4.9562004277250431E-2</v>
      </c>
      <c r="T139" s="228">
        <f t="shared" si="10"/>
        <v>0.59466549030507387</v>
      </c>
      <c r="U139" s="228">
        <f t="shared" si="10"/>
        <v>0</v>
      </c>
      <c r="V139" s="228">
        <f t="shared" si="10"/>
        <v>0.21404575488504132</v>
      </c>
      <c r="W139" s="228">
        <f t="shared" si="10"/>
        <v>5.2784785724107219E-2</v>
      </c>
      <c r="X139" s="228">
        <f t="shared" si="8"/>
        <v>1</v>
      </c>
      <c r="Y139" s="33"/>
    </row>
    <row r="140" spans="2:27">
      <c r="B140" s="322">
        <v>41306</v>
      </c>
      <c r="C140" s="90"/>
      <c r="D140" s="227">
        <v>98.033415900000008</v>
      </c>
      <c r="E140" s="227">
        <v>56.189181079999997</v>
      </c>
      <c r="F140" s="227">
        <v>26.504244579999998</v>
      </c>
      <c r="G140" s="269">
        <f t="shared" si="7"/>
        <v>180.72684156</v>
      </c>
      <c r="H140" s="227">
        <v>83.376151239999999</v>
      </c>
      <c r="I140" s="227">
        <v>995.25067453999998</v>
      </c>
      <c r="J140" s="227">
        <v>0</v>
      </c>
      <c r="K140" s="227">
        <v>357.49435339999997</v>
      </c>
      <c r="L140" s="227">
        <v>88.174948069999999</v>
      </c>
      <c r="M140" s="227">
        <f t="shared" si="9"/>
        <v>1705.0229688099998</v>
      </c>
      <c r="N140" s="244"/>
      <c r="O140" s="228">
        <f t="shared" si="11"/>
        <v>5.7496830068172772E-2</v>
      </c>
      <c r="P140" s="228">
        <f t="shared" si="11"/>
        <v>3.2955087472643585E-2</v>
      </c>
      <c r="Q140" s="228">
        <f t="shared" si="11"/>
        <v>1.5544802072958767E-2</v>
      </c>
      <c r="R140" s="270">
        <f t="shared" si="10"/>
        <v>0.10599671961377512</v>
      </c>
      <c r="S140" s="228">
        <f t="shared" si="10"/>
        <v>4.8900309711482286E-2</v>
      </c>
      <c r="T140" s="228">
        <f t="shared" si="10"/>
        <v>0.58371687229212121</v>
      </c>
      <c r="U140" s="228">
        <f t="shared" si="10"/>
        <v>0</v>
      </c>
      <c r="V140" s="228">
        <f t="shared" si="10"/>
        <v>0.2096712829912836</v>
      </c>
      <c r="W140" s="228">
        <f t="shared" si="10"/>
        <v>5.171481539133789E-2</v>
      </c>
      <c r="X140" s="228">
        <f t="shared" si="8"/>
        <v>1</v>
      </c>
      <c r="Y140" s="33"/>
    </row>
    <row r="141" spans="2:27">
      <c r="B141" s="322">
        <v>41334</v>
      </c>
      <c r="C141" s="90"/>
      <c r="D141" s="227">
        <v>54.072192389999998</v>
      </c>
      <c r="E141" s="227">
        <v>34.320679910000003</v>
      </c>
      <c r="F141" s="227">
        <v>16.394791850000001</v>
      </c>
      <c r="G141" s="269">
        <f t="shared" si="7"/>
        <v>104.78766415</v>
      </c>
      <c r="H141" s="227">
        <v>83.664614870000008</v>
      </c>
      <c r="I141" s="227">
        <v>994.36999550999997</v>
      </c>
      <c r="J141" s="227">
        <v>0</v>
      </c>
      <c r="K141" s="227">
        <v>357.49436080000004</v>
      </c>
      <c r="L141" s="227">
        <v>88.174948930000014</v>
      </c>
      <c r="M141" s="227">
        <f t="shared" si="9"/>
        <v>1628.4915842600001</v>
      </c>
      <c r="N141" s="244"/>
      <c r="O141" s="228">
        <f t="shared" si="11"/>
        <v>3.3203851289517625E-2</v>
      </c>
      <c r="P141" s="228">
        <f t="shared" si="11"/>
        <v>2.1075134954164101E-2</v>
      </c>
      <c r="Q141" s="228">
        <f t="shared" si="11"/>
        <v>1.0067471031758465E-2</v>
      </c>
      <c r="R141" s="270">
        <f t="shared" si="10"/>
        <v>6.434645727544018E-2</v>
      </c>
      <c r="S141" s="228">
        <f t="shared" si="10"/>
        <v>5.1375527929435325E-2</v>
      </c>
      <c r="T141" s="228">
        <f t="shared" si="10"/>
        <v>0.61060800382450231</v>
      </c>
      <c r="U141" s="228">
        <f t="shared" si="10"/>
        <v>0</v>
      </c>
      <c r="V141" s="228">
        <f t="shared" si="10"/>
        <v>0.21952484388333415</v>
      </c>
      <c r="W141" s="228">
        <f t="shared" si="10"/>
        <v>5.4145167087287976E-2</v>
      </c>
      <c r="X141" s="228">
        <f t="shared" si="8"/>
        <v>1</v>
      </c>
      <c r="Y141" s="33"/>
    </row>
    <row r="142" spans="2:27">
      <c r="B142" s="322">
        <v>41365</v>
      </c>
      <c r="C142" s="90"/>
      <c r="D142" s="227">
        <v>48.855752370000005</v>
      </c>
      <c r="E142" s="227">
        <v>33.436874209999999</v>
      </c>
      <c r="F142" s="227">
        <v>12.038839710000001</v>
      </c>
      <c r="G142" s="269">
        <f t="shared" ref="G142:G195" si="12">SUM(D142:F142)</f>
        <v>94.331466290000009</v>
      </c>
      <c r="H142" s="227">
        <v>85.422907390000006</v>
      </c>
      <c r="I142" s="227">
        <v>990.87911050000002</v>
      </c>
      <c r="J142" s="227">
        <v>107.4995682</v>
      </c>
      <c r="K142" s="227">
        <v>249.9948</v>
      </c>
      <c r="L142" s="227">
        <v>93.860457069999995</v>
      </c>
      <c r="M142" s="227">
        <f t="shared" si="9"/>
        <v>1621.9883094500001</v>
      </c>
      <c r="N142" s="244"/>
      <c r="O142" s="228">
        <f t="shared" si="11"/>
        <v>3.0120902897608739E-2</v>
      </c>
      <c r="P142" s="228">
        <f t="shared" si="11"/>
        <v>2.0614744271084239E-2</v>
      </c>
      <c r="Q142" s="228">
        <f t="shared" si="11"/>
        <v>7.4222727992917844E-3</v>
      </c>
      <c r="R142" s="270">
        <f t="shared" si="10"/>
        <v>5.8157919967984764E-2</v>
      </c>
      <c r="S142" s="228">
        <f t="shared" si="10"/>
        <v>5.266555060373157E-2</v>
      </c>
      <c r="T142" s="228">
        <f t="shared" si="10"/>
        <v>0.61090397799229335</v>
      </c>
      <c r="U142" s="228">
        <f t="shared" si="10"/>
        <v>6.6276413691570946E-2</v>
      </c>
      <c r="V142" s="228">
        <f t="shared" si="10"/>
        <v>0.15412860779790127</v>
      </c>
      <c r="W142" s="228">
        <f t="shared" si="10"/>
        <v>5.7867529946518004E-2</v>
      </c>
      <c r="X142" s="228">
        <f t="shared" ref="X142:X195" si="13">SUM(R142:W142)</f>
        <v>1</v>
      </c>
      <c r="Y142" s="33"/>
    </row>
    <row r="143" spans="2:27">
      <c r="B143" s="322">
        <v>41395</v>
      </c>
      <c r="C143" s="90"/>
      <c r="D143" s="227">
        <v>33.308841430000001</v>
      </c>
      <c r="E143" s="227">
        <v>19.52039791</v>
      </c>
      <c r="F143" s="227">
        <v>13.52006576</v>
      </c>
      <c r="G143" s="269">
        <f t="shared" si="12"/>
        <v>66.349305099999995</v>
      </c>
      <c r="H143" s="227">
        <v>88.153877030000004</v>
      </c>
      <c r="I143" s="227">
        <v>951.69738914000004</v>
      </c>
      <c r="J143" s="227">
        <v>207.49437559999998</v>
      </c>
      <c r="K143" s="227">
        <v>150</v>
      </c>
      <c r="L143" s="227">
        <v>142.92618709999999</v>
      </c>
      <c r="M143" s="227">
        <f t="shared" ref="M143:M195" si="14">SUM(G143:L143)</f>
        <v>1606.6211339699998</v>
      </c>
      <c r="N143" s="244"/>
      <c r="O143" s="228">
        <f t="shared" si="11"/>
        <v>2.0732231591957865E-2</v>
      </c>
      <c r="P143" s="228">
        <f t="shared" si="11"/>
        <v>1.2149969583534995E-2</v>
      </c>
      <c r="Q143" s="228">
        <f t="shared" si="11"/>
        <v>8.4152171748118291E-3</v>
      </c>
      <c r="R143" s="270">
        <f t="shared" si="10"/>
        <v>4.1297418350304683E-2</v>
      </c>
      <c r="S143" s="228">
        <f t="shared" si="10"/>
        <v>5.4869113300015933E-2</v>
      </c>
      <c r="T143" s="228">
        <f t="shared" si="10"/>
        <v>0.59235956070634566</v>
      </c>
      <c r="U143" s="228">
        <f t="shared" ref="U143:W184" si="15">+J143/$M143</f>
        <v>0.1291495370083153</v>
      </c>
      <c r="V143" s="228">
        <f t="shared" si="15"/>
        <v>9.3363641762477231E-2</v>
      </c>
      <c r="W143" s="228">
        <f t="shared" si="15"/>
        <v>8.8960728872541292E-2</v>
      </c>
      <c r="X143" s="228">
        <f t="shared" si="13"/>
        <v>1.0000000000000002</v>
      </c>
      <c r="Y143" s="33"/>
    </row>
    <row r="144" spans="2:27">
      <c r="B144" s="322">
        <v>41426</v>
      </c>
      <c r="C144" s="90"/>
      <c r="D144" s="227">
        <v>55.603185340000003</v>
      </c>
      <c r="E144" s="227">
        <v>10.555007510000001</v>
      </c>
      <c r="F144" s="227">
        <v>69.524037480000004</v>
      </c>
      <c r="G144" s="269">
        <f t="shared" si="12"/>
        <v>135.68223033000001</v>
      </c>
      <c r="H144" s="227">
        <v>36.29434225</v>
      </c>
      <c r="I144" s="227">
        <v>1072.3485386900002</v>
      </c>
      <c r="J144" s="227">
        <v>207.49380839</v>
      </c>
      <c r="K144" s="227">
        <v>150.02625083000001</v>
      </c>
      <c r="L144" s="227">
        <v>134.48280873000002</v>
      </c>
      <c r="M144" s="227">
        <f t="shared" si="14"/>
        <v>1736.3279792200001</v>
      </c>
      <c r="N144" s="244"/>
      <c r="O144" s="228">
        <f t="shared" si="11"/>
        <v>3.2023434515510298E-2</v>
      </c>
      <c r="P144" s="228">
        <f t="shared" si="11"/>
        <v>6.078924970581631E-3</v>
      </c>
      <c r="Q144" s="228">
        <f t="shared" si="11"/>
        <v>4.004084384520018E-2</v>
      </c>
      <c r="R144" s="270">
        <f t="shared" si="11"/>
        <v>7.8143203331292113E-2</v>
      </c>
      <c r="S144" s="228">
        <f t="shared" si="11"/>
        <v>2.0902930024950864E-2</v>
      </c>
      <c r="T144" s="228">
        <f t="shared" si="11"/>
        <v>0.61759561069316216</v>
      </c>
      <c r="U144" s="228">
        <f t="shared" si="15"/>
        <v>0.11950150597884805</v>
      </c>
      <c r="V144" s="228">
        <f t="shared" si="15"/>
        <v>8.6404327192490082E-2</v>
      </c>
      <c r="W144" s="228">
        <f t="shared" si="15"/>
        <v>7.7452422779256777E-2</v>
      </c>
      <c r="X144" s="228">
        <f t="shared" si="13"/>
        <v>1</v>
      </c>
      <c r="Y144" s="33"/>
    </row>
    <row r="145" spans="2:25">
      <c r="B145" s="322">
        <v>41456</v>
      </c>
      <c r="C145" s="90"/>
      <c r="D145" s="227">
        <v>25.579675460000001</v>
      </c>
      <c r="E145" s="227">
        <v>20.376463210000001</v>
      </c>
      <c r="F145" s="227">
        <v>98.272468160000017</v>
      </c>
      <c r="G145" s="269">
        <f t="shared" si="12"/>
        <v>144.22860683000002</v>
      </c>
      <c r="H145" s="227">
        <v>42.422144800000005</v>
      </c>
      <c r="I145" s="227">
        <v>1023.1300247700001</v>
      </c>
      <c r="J145" s="227">
        <v>207.49451210000004</v>
      </c>
      <c r="K145" s="227">
        <v>150.02626571000002</v>
      </c>
      <c r="L145" s="227">
        <v>158.95995239000001</v>
      </c>
      <c r="M145" s="227">
        <f t="shared" si="14"/>
        <v>1726.2615066000003</v>
      </c>
      <c r="N145" s="244"/>
      <c r="O145" s="228">
        <f t="shared" si="11"/>
        <v>1.4817960872209369E-2</v>
      </c>
      <c r="P145" s="228">
        <f t="shared" si="11"/>
        <v>1.1803810217684198E-2</v>
      </c>
      <c r="Q145" s="228">
        <f t="shared" si="11"/>
        <v>5.6927914909922835E-2</v>
      </c>
      <c r="R145" s="270">
        <f t="shared" si="11"/>
        <v>8.3549685999816409E-2</v>
      </c>
      <c r="S145" s="228">
        <f t="shared" si="11"/>
        <v>2.4574576121756637E-2</v>
      </c>
      <c r="T145" s="228">
        <f t="shared" si="11"/>
        <v>0.59268541924747564</v>
      </c>
      <c r="U145" s="228">
        <f t="shared" si="15"/>
        <v>0.12019877133718623</v>
      </c>
      <c r="V145" s="228">
        <f t="shared" si="15"/>
        <v>8.6908191566808346E-2</v>
      </c>
      <c r="W145" s="228">
        <f t="shared" si="15"/>
        <v>9.2083355726956681E-2</v>
      </c>
      <c r="X145" s="228">
        <f t="shared" si="13"/>
        <v>1</v>
      </c>
      <c r="Y145" s="33"/>
    </row>
    <row r="146" spans="2:25">
      <c r="B146" s="322">
        <v>41487</v>
      </c>
      <c r="C146" s="90"/>
      <c r="D146" s="227">
        <v>11.68837364</v>
      </c>
      <c r="E146" s="227">
        <v>10.473093220000001</v>
      </c>
      <c r="F146" s="227">
        <v>97.142059589999988</v>
      </c>
      <c r="G146" s="269">
        <f t="shared" si="12"/>
        <v>119.30352644999999</v>
      </c>
      <c r="H146" s="227">
        <v>42.806707320000001</v>
      </c>
      <c r="I146" s="227">
        <v>1025.40777643</v>
      </c>
      <c r="J146" s="227">
        <v>207.49649124999999</v>
      </c>
      <c r="K146" s="227">
        <v>150.02628059</v>
      </c>
      <c r="L146" s="227">
        <v>155.11281042999997</v>
      </c>
      <c r="M146" s="227">
        <f t="shared" si="14"/>
        <v>1700.1535924699997</v>
      </c>
      <c r="N146" s="244"/>
      <c r="O146" s="228">
        <f t="shared" si="11"/>
        <v>6.8748927695520832E-3</v>
      </c>
      <c r="P146" s="228">
        <f t="shared" si="11"/>
        <v>6.1600865159391798E-3</v>
      </c>
      <c r="Q146" s="228">
        <f t="shared" si="11"/>
        <v>5.7137225730806505E-2</v>
      </c>
      <c r="R146" s="270">
        <f t="shared" si="11"/>
        <v>7.017220501629777E-2</v>
      </c>
      <c r="S146" s="228">
        <f t="shared" si="11"/>
        <v>2.5178141262996126E-2</v>
      </c>
      <c r="T146" s="228">
        <f t="shared" si="11"/>
        <v>0.60312655337232068</v>
      </c>
      <c r="U146" s="228">
        <f t="shared" si="15"/>
        <v>0.12204573290848802</v>
      </c>
      <c r="V146" s="228">
        <f t="shared" si="15"/>
        <v>8.8242780684326505E-2</v>
      </c>
      <c r="W146" s="228">
        <f t="shared" si="15"/>
        <v>9.1234586755571043E-2</v>
      </c>
      <c r="X146" s="228">
        <f t="shared" si="13"/>
        <v>1.0000000000000002</v>
      </c>
      <c r="Y146" s="33"/>
    </row>
    <row r="147" spans="2:25">
      <c r="B147" s="322">
        <v>41518</v>
      </c>
      <c r="C147" s="90"/>
      <c r="D147" s="227">
        <v>4.8403727999999999</v>
      </c>
      <c r="E147" s="227">
        <v>68.786111009999999</v>
      </c>
      <c r="F147" s="227">
        <v>47.220465220000001</v>
      </c>
      <c r="G147" s="269">
        <f t="shared" si="12"/>
        <v>120.84694902999999</v>
      </c>
      <c r="H147" s="227">
        <v>42.133496489999999</v>
      </c>
      <c r="I147" s="227">
        <v>1029.18425559</v>
      </c>
      <c r="J147" s="227">
        <v>207.49624782999999</v>
      </c>
      <c r="K147" s="227">
        <v>150.02629499</v>
      </c>
      <c r="L147" s="227">
        <v>147.96995409000002</v>
      </c>
      <c r="M147" s="227">
        <f t="shared" si="14"/>
        <v>1697.6571980199999</v>
      </c>
      <c r="N147" s="244"/>
      <c r="O147" s="228">
        <f t="shared" si="11"/>
        <v>2.8512074202291199E-3</v>
      </c>
      <c r="P147" s="228">
        <f t="shared" si="11"/>
        <v>4.0518257213662541E-2</v>
      </c>
      <c r="Q147" s="228">
        <f t="shared" si="11"/>
        <v>2.7815076727547738E-2</v>
      </c>
      <c r="R147" s="270">
        <f t="shared" si="11"/>
        <v>7.1184541361439396E-2</v>
      </c>
      <c r="S147" s="228">
        <f t="shared" si="11"/>
        <v>2.4818612697039694E-2</v>
      </c>
      <c r="T147" s="228">
        <f t="shared" si="11"/>
        <v>0.60623797124080836</v>
      </c>
      <c r="U147" s="228">
        <f t="shared" si="15"/>
        <v>0.12222505702093781</v>
      </c>
      <c r="V147" s="228">
        <f t="shared" si="15"/>
        <v>8.837254963191489E-2</v>
      </c>
      <c r="W147" s="228">
        <f t="shared" si="15"/>
        <v>8.7161268047859924E-2</v>
      </c>
      <c r="X147" s="228">
        <f t="shared" si="13"/>
        <v>1</v>
      </c>
      <c r="Y147" s="33"/>
    </row>
    <row r="148" spans="2:25">
      <c r="B148" s="322">
        <v>41548</v>
      </c>
      <c r="C148" s="90"/>
      <c r="D148" s="227">
        <v>21.229452760000001</v>
      </c>
      <c r="E148" s="227">
        <v>99.413567420000007</v>
      </c>
      <c r="F148" s="227">
        <v>20.868226030000002</v>
      </c>
      <c r="G148" s="269">
        <f t="shared" si="12"/>
        <v>141.51124621000002</v>
      </c>
      <c r="H148" s="227">
        <v>42.782464909999995</v>
      </c>
      <c r="I148" s="227">
        <v>1281.1707265</v>
      </c>
      <c r="J148" s="227">
        <v>207.49612607</v>
      </c>
      <c r="K148" s="227">
        <v>150.02630987000001</v>
      </c>
      <c r="L148" s="227">
        <v>146.66638354999998</v>
      </c>
      <c r="M148" s="227">
        <f t="shared" si="14"/>
        <v>1969.6532571099997</v>
      </c>
      <c r="N148" s="244"/>
      <c r="O148" s="228">
        <f t="shared" si="11"/>
        <v>1.0778269059981249E-2</v>
      </c>
      <c r="P148" s="228">
        <f t="shared" si="11"/>
        <v>5.0472623575311883E-2</v>
      </c>
      <c r="Q148" s="228">
        <f t="shared" si="11"/>
        <v>1.0594872957801309E-2</v>
      </c>
      <c r="R148" s="270">
        <f t="shared" si="11"/>
        <v>7.1845765593094441E-2</v>
      </c>
      <c r="S148" s="228">
        <f t="shared" si="11"/>
        <v>2.1720810378966469E-2</v>
      </c>
      <c r="T148" s="228">
        <f t="shared" si="11"/>
        <v>0.65045495793498953</v>
      </c>
      <c r="U148" s="228">
        <f t="shared" si="15"/>
        <v>0.1053465249890996</v>
      </c>
      <c r="V148" s="228">
        <f t="shared" si="15"/>
        <v>7.6168893854001551E-2</v>
      </c>
      <c r="W148" s="228">
        <f t="shared" si="15"/>
        <v>7.4463047249848535E-2</v>
      </c>
      <c r="X148" s="228">
        <f t="shared" si="13"/>
        <v>1</v>
      </c>
      <c r="Y148" s="33"/>
    </row>
    <row r="149" spans="2:25">
      <c r="B149" s="322">
        <v>41579</v>
      </c>
      <c r="C149" s="90"/>
      <c r="D149" s="227">
        <v>100.88959973999998</v>
      </c>
      <c r="E149" s="227">
        <v>39.997318260000007</v>
      </c>
      <c r="F149" s="227">
        <v>22.397833110000001</v>
      </c>
      <c r="G149" s="269">
        <f t="shared" si="12"/>
        <v>163.28475110999997</v>
      </c>
      <c r="H149" s="227">
        <v>42.324857109999996</v>
      </c>
      <c r="I149" s="227">
        <v>1284.1752237000001</v>
      </c>
      <c r="J149" s="227">
        <v>282.49728625</v>
      </c>
      <c r="K149" s="227">
        <v>75.026324269999989</v>
      </c>
      <c r="L149" s="227">
        <v>142.40567010999999</v>
      </c>
      <c r="M149" s="227">
        <f t="shared" si="14"/>
        <v>1989.7141125500002</v>
      </c>
      <c r="N149" s="244"/>
      <c r="O149" s="228">
        <f t="shared" si="11"/>
        <v>5.0705575792846312E-2</v>
      </c>
      <c r="P149" s="228">
        <f t="shared" si="11"/>
        <v>2.0102042804903159E-2</v>
      </c>
      <c r="Q149" s="228">
        <f t="shared" si="11"/>
        <v>1.1256809693778135E-2</v>
      </c>
      <c r="R149" s="270">
        <f t="shared" si="11"/>
        <v>8.2064428291527602E-2</v>
      </c>
      <c r="S149" s="228">
        <f t="shared" si="11"/>
        <v>2.1271828371241149E-2</v>
      </c>
      <c r="T149" s="228">
        <f t="shared" si="11"/>
        <v>0.64540690323305405</v>
      </c>
      <c r="U149" s="228">
        <f t="shared" si="15"/>
        <v>0.14197883226950325</v>
      </c>
      <c r="V149" s="228">
        <f t="shared" si="15"/>
        <v>3.7707087564377233E-2</v>
      </c>
      <c r="W149" s="228">
        <f t="shared" si="15"/>
        <v>7.1570920270296587E-2</v>
      </c>
      <c r="X149" s="228">
        <f t="shared" si="13"/>
        <v>0.99999999999999978</v>
      </c>
      <c r="Y149" s="33"/>
    </row>
    <row r="150" spans="2:25">
      <c r="B150" s="322">
        <v>41609</v>
      </c>
      <c r="C150" s="90"/>
      <c r="D150" s="227">
        <v>204.07881494</v>
      </c>
      <c r="E150" s="227">
        <v>187.72614450999998</v>
      </c>
      <c r="F150" s="227">
        <v>19.897548159999999</v>
      </c>
      <c r="G150" s="269">
        <f t="shared" si="12"/>
        <v>411.70250760999994</v>
      </c>
      <c r="H150" s="227">
        <v>102.15930898000001</v>
      </c>
      <c r="I150" s="227">
        <v>1290.3675431900001</v>
      </c>
      <c r="J150" s="227">
        <v>357.49973289999997</v>
      </c>
      <c r="K150" s="227">
        <v>2.6339150000000002E-2</v>
      </c>
      <c r="L150" s="227">
        <v>152.52567097000002</v>
      </c>
      <c r="M150" s="227">
        <f t="shared" si="14"/>
        <v>2314.2811028000001</v>
      </c>
      <c r="N150" s="244"/>
      <c r="O150" s="228">
        <f t="shared" si="11"/>
        <v>8.8182379700153676E-2</v>
      </c>
      <c r="P150" s="228">
        <f t="shared" si="11"/>
        <v>8.1116396916033257E-2</v>
      </c>
      <c r="Q150" s="228">
        <f t="shared" si="11"/>
        <v>8.5977231270334339E-3</v>
      </c>
      <c r="R150" s="270">
        <f t="shared" si="11"/>
        <v>0.17789649974322036</v>
      </c>
      <c r="S150" s="228">
        <f t="shared" si="11"/>
        <v>4.4142999247757587E-2</v>
      </c>
      <c r="T150" s="228">
        <f t="shared" si="11"/>
        <v>0.55756733338435482</v>
      </c>
      <c r="U150" s="228">
        <f t="shared" si="15"/>
        <v>0.15447550103894836</v>
      </c>
      <c r="V150" s="228">
        <f t="shared" si="15"/>
        <v>1.1381136875780914E-5</v>
      </c>
      <c r="W150" s="228">
        <f t="shared" si="15"/>
        <v>6.5906285448843013E-2</v>
      </c>
      <c r="X150" s="228">
        <f t="shared" si="13"/>
        <v>1</v>
      </c>
      <c r="Y150" s="33"/>
    </row>
    <row r="151" spans="2:25">
      <c r="B151" s="322">
        <v>41640</v>
      </c>
      <c r="C151" s="90"/>
      <c r="D151" s="227">
        <v>192.92903874000001</v>
      </c>
      <c r="E151" s="227">
        <v>224.99041228000002</v>
      </c>
      <c r="F151" s="227">
        <v>27.409535139999999</v>
      </c>
      <c r="G151" s="269">
        <f t="shared" si="12"/>
        <v>445.32898616</v>
      </c>
      <c r="H151" s="227">
        <v>94.733105809999998</v>
      </c>
      <c r="I151" s="227">
        <v>1279.8594011800001</v>
      </c>
      <c r="J151" s="227">
        <v>357.50347070000004</v>
      </c>
      <c r="K151" s="227">
        <v>2.6354030000000001E-2</v>
      </c>
      <c r="L151" s="227">
        <v>150.66422193</v>
      </c>
      <c r="M151" s="227">
        <f t="shared" si="14"/>
        <v>2328.1155398100004</v>
      </c>
      <c r="N151" s="244"/>
      <c r="O151" s="228">
        <f t="shared" si="11"/>
        <v>8.2869185588506103E-2</v>
      </c>
      <c r="P151" s="228">
        <f t="shared" si="11"/>
        <v>9.6640569779608831E-2</v>
      </c>
      <c r="Q151" s="228">
        <f t="shared" si="11"/>
        <v>1.1773270987331202E-2</v>
      </c>
      <c r="R151" s="270">
        <f t="shared" si="11"/>
        <v>0.19128302635544614</v>
      </c>
      <c r="S151" s="228">
        <f t="shared" si="11"/>
        <v>4.069089535725158E-2</v>
      </c>
      <c r="T151" s="229">
        <f t="shared" si="11"/>
        <v>0.54974050011471964</v>
      </c>
      <c r="U151" s="229">
        <f t="shared" si="15"/>
        <v>0.15355916172836345</v>
      </c>
      <c r="V151" s="229">
        <f t="shared" si="15"/>
        <v>1.1319897809775702E-5</v>
      </c>
      <c r="W151" s="229">
        <f t="shared" si="15"/>
        <v>6.4715096546409306E-2</v>
      </c>
      <c r="X151" s="229">
        <f t="shared" si="13"/>
        <v>0.99999999999999989</v>
      </c>
      <c r="Y151" s="33"/>
    </row>
    <row r="152" spans="2:25">
      <c r="B152" s="322">
        <v>41671</v>
      </c>
      <c r="C152" s="90"/>
      <c r="D152" s="227">
        <v>188.24565717000002</v>
      </c>
      <c r="E152" s="227">
        <v>57.289214040000005</v>
      </c>
      <c r="F152" s="227">
        <v>75.475597270000009</v>
      </c>
      <c r="G152" s="269">
        <f t="shared" si="12"/>
        <v>321.01046847999999</v>
      </c>
      <c r="H152" s="227">
        <v>129.12669005000001</v>
      </c>
      <c r="I152" s="227">
        <v>1524.15920439</v>
      </c>
      <c r="J152" s="227">
        <v>357.50850429999997</v>
      </c>
      <c r="K152" s="227">
        <v>2.636747E-2</v>
      </c>
      <c r="L152" s="227">
        <v>150.62422279000003</v>
      </c>
      <c r="M152" s="227">
        <f t="shared" si="14"/>
        <v>2482.45545748</v>
      </c>
      <c r="N152" s="244"/>
      <c r="O152" s="228">
        <f t="shared" si="11"/>
        <v>7.5830426927817954E-2</v>
      </c>
      <c r="P152" s="228">
        <f t="shared" si="11"/>
        <v>2.3077640272408214E-2</v>
      </c>
      <c r="Q152" s="228">
        <f t="shared" si="11"/>
        <v>3.0403605850240351E-2</v>
      </c>
      <c r="R152" s="270">
        <f t="shared" si="11"/>
        <v>0.12931167305046651</v>
      </c>
      <c r="S152" s="228">
        <f t="shared" si="11"/>
        <v>5.201571277378713E-2</v>
      </c>
      <c r="T152" s="228">
        <f t="shared" si="11"/>
        <v>0.61397242790298057</v>
      </c>
      <c r="U152" s="228">
        <f t="shared" si="15"/>
        <v>0.14401406608234391</v>
      </c>
      <c r="V152" s="228">
        <f t="shared" si="15"/>
        <v>1.0621527939424239E-5</v>
      </c>
      <c r="W152" s="228">
        <f t="shared" si="15"/>
        <v>6.0675498662482466E-2</v>
      </c>
      <c r="X152" s="228">
        <f t="shared" si="13"/>
        <v>1</v>
      </c>
      <c r="Y152" s="33"/>
    </row>
    <row r="153" spans="2:25">
      <c r="B153" s="322">
        <v>41699</v>
      </c>
      <c r="C153" s="90"/>
      <c r="D153" s="227">
        <v>151.48067940000001</v>
      </c>
      <c r="E153" s="227">
        <v>68.941167219999997</v>
      </c>
      <c r="F153" s="227">
        <v>239.39967784999999</v>
      </c>
      <c r="G153" s="269">
        <f t="shared" si="12"/>
        <v>459.82152446999999</v>
      </c>
      <c r="H153" s="227">
        <v>126.97281939999999</v>
      </c>
      <c r="I153" s="227">
        <v>1521.2093395899999</v>
      </c>
      <c r="J153" s="227">
        <v>357.50197330000003</v>
      </c>
      <c r="K153" s="227">
        <v>2.6382590000000001E-2</v>
      </c>
      <c r="L153" s="227">
        <v>150.59867068</v>
      </c>
      <c r="M153" s="227">
        <f t="shared" si="14"/>
        <v>2616.1307100299996</v>
      </c>
      <c r="N153" s="244"/>
      <c r="O153" s="228">
        <f t="shared" si="11"/>
        <v>5.7902565349367795E-2</v>
      </c>
      <c r="P153" s="228">
        <f t="shared" si="11"/>
        <v>2.6352340483480445E-2</v>
      </c>
      <c r="Q153" s="228">
        <f t="shared" si="11"/>
        <v>9.1509066015762933E-2</v>
      </c>
      <c r="R153" s="270">
        <f t="shared" si="11"/>
        <v>0.17576397184861117</v>
      </c>
      <c r="S153" s="228">
        <f t="shared" si="11"/>
        <v>4.8534585413946681E-2</v>
      </c>
      <c r="T153" s="228">
        <f t="shared" si="11"/>
        <v>0.58147298747643839</v>
      </c>
      <c r="U153" s="228">
        <f t="shared" si="15"/>
        <v>0.13665294777870654</v>
      </c>
      <c r="V153" s="228">
        <f t="shared" si="15"/>
        <v>1.0084584038118442E-5</v>
      </c>
      <c r="W153" s="228">
        <f t="shared" si="15"/>
        <v>5.7565422898259187E-2</v>
      </c>
      <c r="X153" s="228">
        <f t="shared" si="13"/>
        <v>1.0000000000000002</v>
      </c>
      <c r="Y153" s="33"/>
    </row>
    <row r="154" spans="2:25">
      <c r="B154" s="322">
        <v>41730</v>
      </c>
      <c r="C154" s="90"/>
      <c r="D154" s="227">
        <v>123.35436003</v>
      </c>
      <c r="E154" s="227">
        <v>382.61314364999998</v>
      </c>
      <c r="F154" s="227">
        <v>70.569998120000008</v>
      </c>
      <c r="G154" s="269">
        <f t="shared" si="12"/>
        <v>576.53750179999997</v>
      </c>
      <c r="H154" s="227">
        <v>124.49746698</v>
      </c>
      <c r="I154" s="227">
        <v>1522.8189197900001</v>
      </c>
      <c r="J154" s="227">
        <v>357.50295719999997</v>
      </c>
      <c r="K154" s="227">
        <v>2.6396990000000002E-2</v>
      </c>
      <c r="L154" s="227">
        <v>143.47765883000002</v>
      </c>
      <c r="M154" s="227">
        <f t="shared" si="14"/>
        <v>2724.8609015900001</v>
      </c>
      <c r="N154" s="244"/>
      <c r="O154" s="228">
        <f t="shared" si="11"/>
        <v>4.5269965875329908E-2</v>
      </c>
      <c r="P154" s="228">
        <f t="shared" si="11"/>
        <v>0.14041566064041619</v>
      </c>
      <c r="Q154" s="228">
        <f t="shared" si="11"/>
        <v>2.5898569016429895E-2</v>
      </c>
      <c r="R154" s="270">
        <f t="shared" si="11"/>
        <v>0.211584195532176</v>
      </c>
      <c r="S154" s="228">
        <f t="shared" si="11"/>
        <v>4.5689476078339897E-2</v>
      </c>
      <c r="T154" s="228">
        <f t="shared" si="11"/>
        <v>0.55886115834441707</v>
      </c>
      <c r="U154" s="228">
        <f t="shared" si="15"/>
        <v>0.13120044292587238</v>
      </c>
      <c r="V154" s="228">
        <f t="shared" si="15"/>
        <v>9.6874633066946404E-6</v>
      </c>
      <c r="W154" s="228">
        <f t="shared" si="15"/>
        <v>5.2655039655887942E-2</v>
      </c>
      <c r="X154" s="228">
        <f t="shared" si="13"/>
        <v>0.99999999999999989</v>
      </c>
      <c r="Y154" s="33"/>
    </row>
    <row r="155" spans="2:25">
      <c r="B155" s="322">
        <v>41760</v>
      </c>
      <c r="C155" s="90"/>
      <c r="D155" s="227">
        <v>331.05732217000002</v>
      </c>
      <c r="E155" s="227">
        <v>241.89012404000002</v>
      </c>
      <c r="F155" s="227">
        <v>60.357164500000003</v>
      </c>
      <c r="G155" s="269">
        <f t="shared" si="12"/>
        <v>633.30461071000002</v>
      </c>
      <c r="H155" s="227">
        <v>129.53571360000001</v>
      </c>
      <c r="I155" s="227">
        <v>1352.52589751</v>
      </c>
      <c r="J155" s="227">
        <v>357.50296760000003</v>
      </c>
      <c r="K155" s="227">
        <v>2.6412060000000001E-2</v>
      </c>
      <c r="L155" s="227">
        <v>143.52066296000001</v>
      </c>
      <c r="M155" s="227">
        <f t="shared" si="14"/>
        <v>2616.4162644400003</v>
      </c>
      <c r="N155" s="244"/>
      <c r="O155" s="228">
        <f t="shared" si="11"/>
        <v>0.12653083023119688</v>
      </c>
      <c r="P155" s="228">
        <f t="shared" si="11"/>
        <v>9.2450932723341914E-2</v>
      </c>
      <c r="Q155" s="228">
        <f t="shared" si="11"/>
        <v>2.3068639849216973E-2</v>
      </c>
      <c r="R155" s="270">
        <f t="shared" si="11"/>
        <v>0.24205040280375575</v>
      </c>
      <c r="S155" s="228">
        <f t="shared" si="11"/>
        <v>4.9508832122982134E-2</v>
      </c>
      <c r="T155" s="228">
        <f t="shared" si="11"/>
        <v>0.51693834650561055</v>
      </c>
      <c r="U155" s="228">
        <f t="shared" si="15"/>
        <v>0.13663841356547962</v>
      </c>
      <c r="V155" s="228">
        <f t="shared" si="15"/>
        <v>1.0094746909721208E-5</v>
      </c>
      <c r="W155" s="228">
        <f t="shared" si="15"/>
        <v>5.4853910255262144E-2</v>
      </c>
      <c r="X155" s="228">
        <f t="shared" si="13"/>
        <v>1</v>
      </c>
      <c r="Y155" s="33"/>
    </row>
    <row r="156" spans="2:25">
      <c r="B156" s="322">
        <v>41791</v>
      </c>
      <c r="C156" s="90"/>
      <c r="D156" s="227">
        <v>413.58294721999999</v>
      </c>
      <c r="E156" s="227">
        <v>60.623452810000003</v>
      </c>
      <c r="F156" s="227">
        <v>164.98197667000002</v>
      </c>
      <c r="G156" s="269">
        <f t="shared" si="12"/>
        <v>639.18837670000005</v>
      </c>
      <c r="H156" s="227">
        <v>126.68044374999998</v>
      </c>
      <c r="I156" s="227">
        <v>1252.9408463799998</v>
      </c>
      <c r="J156" s="227">
        <v>357.51339669999999</v>
      </c>
      <c r="K156" s="227">
        <v>2.6426459999999999E-2</v>
      </c>
      <c r="L156" s="227">
        <v>132.80547282999999</v>
      </c>
      <c r="M156" s="227">
        <f t="shared" si="14"/>
        <v>2509.15496282</v>
      </c>
      <c r="N156" s="244"/>
      <c r="O156" s="228">
        <f t="shared" si="11"/>
        <v>0.16482957543410576</v>
      </c>
      <c r="P156" s="228">
        <f t="shared" si="11"/>
        <v>2.4160904251950326E-2</v>
      </c>
      <c r="Q156" s="228">
        <f t="shared" si="11"/>
        <v>6.5752007793324713E-2</v>
      </c>
      <c r="R156" s="270">
        <f t="shared" si="11"/>
        <v>0.25474248747938077</v>
      </c>
      <c r="S156" s="228">
        <f t="shared" si="11"/>
        <v>5.0487293781020924E-2</v>
      </c>
      <c r="T156" s="228">
        <f t="shared" si="11"/>
        <v>0.49934773457428838</v>
      </c>
      <c r="U156" s="228">
        <f t="shared" si="15"/>
        <v>0.14248358590742291</v>
      </c>
      <c r="V156" s="228">
        <f t="shared" si="15"/>
        <v>1.0532015914353777E-5</v>
      </c>
      <c r="W156" s="228">
        <f t="shared" si="15"/>
        <v>5.2928366241972551E-2</v>
      </c>
      <c r="X156" s="228">
        <f t="shared" si="13"/>
        <v>0.99999999999999989</v>
      </c>
      <c r="Y156" s="33"/>
    </row>
    <row r="157" spans="2:25">
      <c r="B157" s="322">
        <v>41821</v>
      </c>
      <c r="C157" s="90"/>
      <c r="D157" s="227">
        <v>105.43117672</v>
      </c>
      <c r="E157" s="227">
        <v>104.61378142999999</v>
      </c>
      <c r="F157" s="227">
        <v>163.90704166</v>
      </c>
      <c r="G157" s="269">
        <f t="shared" si="12"/>
        <v>373.95199980999996</v>
      </c>
      <c r="H157" s="227">
        <v>124.52639986</v>
      </c>
      <c r="I157" s="227">
        <v>1298.6154307000002</v>
      </c>
      <c r="J157" s="227">
        <v>357.51717650000001</v>
      </c>
      <c r="K157" s="227">
        <v>0</v>
      </c>
      <c r="L157" s="227">
        <v>87.499122099999994</v>
      </c>
      <c r="M157" s="227">
        <f t="shared" si="14"/>
        <v>2242.11012897</v>
      </c>
      <c r="N157" s="244"/>
      <c r="O157" s="228">
        <f t="shared" ref="O157:W194" si="16">+D157/$M157</f>
        <v>4.7023192731587136E-2</v>
      </c>
      <c r="P157" s="228">
        <f t="shared" si="16"/>
        <v>4.6658627548352573E-2</v>
      </c>
      <c r="Q157" s="228">
        <f t="shared" si="16"/>
        <v>7.3103920963640198E-2</v>
      </c>
      <c r="R157" s="270">
        <f t="shared" si="16"/>
        <v>0.16678574124357989</v>
      </c>
      <c r="S157" s="228">
        <f t="shared" si="16"/>
        <v>5.5539823067123829E-2</v>
      </c>
      <c r="T157" s="228">
        <f t="shared" si="16"/>
        <v>0.57919341869998575</v>
      </c>
      <c r="U157" s="228">
        <f t="shared" si="15"/>
        <v>0.15945567163743171</v>
      </c>
      <c r="V157" s="228">
        <f t="shared" si="15"/>
        <v>0</v>
      </c>
      <c r="W157" s="228">
        <f t="shared" si="15"/>
        <v>3.9025345351878904E-2</v>
      </c>
      <c r="X157" s="228">
        <f t="shared" si="13"/>
        <v>1</v>
      </c>
      <c r="Y157" s="33"/>
    </row>
    <row r="158" spans="2:25">
      <c r="B158" s="322">
        <v>41852</v>
      </c>
      <c r="C158" s="90"/>
      <c r="D158" s="227">
        <v>98.105613149999996</v>
      </c>
      <c r="E158" s="227">
        <v>96.40863133000002</v>
      </c>
      <c r="F158" s="227">
        <v>124.07734393</v>
      </c>
      <c r="G158" s="269">
        <f t="shared" si="12"/>
        <v>318.59158840999999</v>
      </c>
      <c r="H158" s="227">
        <v>105.06565490000001</v>
      </c>
      <c r="I158" s="227">
        <v>1342.4173213700001</v>
      </c>
      <c r="J158" s="227">
        <v>357.52225229999993</v>
      </c>
      <c r="K158" s="227">
        <v>0</v>
      </c>
      <c r="L158" s="227">
        <v>87.499426110000002</v>
      </c>
      <c r="M158" s="227">
        <f t="shared" si="14"/>
        <v>2211.0962430899999</v>
      </c>
      <c r="N158" s="244"/>
      <c r="O158" s="228">
        <f t="shared" si="16"/>
        <v>4.4369671133309745E-2</v>
      </c>
      <c r="P158" s="228">
        <f t="shared" si="16"/>
        <v>4.360218675749241E-2</v>
      </c>
      <c r="Q158" s="228">
        <f t="shared" si="16"/>
        <v>5.6115759012191305E-2</v>
      </c>
      <c r="R158" s="270">
        <f t="shared" si="16"/>
        <v>0.14408761690299346</v>
      </c>
      <c r="S158" s="228">
        <f t="shared" si="16"/>
        <v>4.7517449875076945E-2</v>
      </c>
      <c r="T158" s="228">
        <f t="shared" si="16"/>
        <v>0.60712749414018097</v>
      </c>
      <c r="U158" s="228">
        <f t="shared" si="15"/>
        <v>0.16169456821127051</v>
      </c>
      <c r="V158" s="228">
        <f t="shared" si="15"/>
        <v>0</v>
      </c>
      <c r="W158" s="228">
        <f t="shared" si="15"/>
        <v>3.9572870870478179E-2</v>
      </c>
      <c r="X158" s="228">
        <f t="shared" si="13"/>
        <v>1</v>
      </c>
      <c r="Y158" s="33"/>
    </row>
    <row r="159" spans="2:25">
      <c r="B159" s="322">
        <v>41883</v>
      </c>
      <c r="C159" s="90"/>
      <c r="D159" s="227">
        <v>84.783019249999995</v>
      </c>
      <c r="E159" s="227">
        <v>168.24690305999999</v>
      </c>
      <c r="F159" s="227">
        <v>133.85785056</v>
      </c>
      <c r="G159" s="269">
        <f t="shared" si="12"/>
        <v>386.88777286999999</v>
      </c>
      <c r="H159" s="227">
        <v>90.121073679999995</v>
      </c>
      <c r="I159" s="227">
        <v>1268.8332467999999</v>
      </c>
      <c r="J159" s="227">
        <v>357.52375869999997</v>
      </c>
      <c r="K159" s="227">
        <v>0</v>
      </c>
      <c r="L159" s="227">
        <v>77.499406280000002</v>
      </c>
      <c r="M159" s="227">
        <f t="shared" si="14"/>
        <v>2180.86525833</v>
      </c>
      <c r="N159" s="244"/>
      <c r="O159" s="228">
        <f t="shared" si="16"/>
        <v>3.8875863112663223E-2</v>
      </c>
      <c r="P159" s="228">
        <f t="shared" si="16"/>
        <v>7.7146858301936197E-2</v>
      </c>
      <c r="Q159" s="228">
        <f t="shared" si="16"/>
        <v>6.1378322227252959E-2</v>
      </c>
      <c r="R159" s="270">
        <f t="shared" si="16"/>
        <v>0.17740104364185239</v>
      </c>
      <c r="S159" s="228">
        <f t="shared" si="16"/>
        <v>4.1323540432300854E-2</v>
      </c>
      <c r="T159" s="228">
        <f t="shared" si="16"/>
        <v>0.58180267760861593</v>
      </c>
      <c r="U159" s="228">
        <f t="shared" si="15"/>
        <v>0.16393665648733119</v>
      </c>
      <c r="V159" s="228">
        <f t="shared" si="15"/>
        <v>0</v>
      </c>
      <c r="W159" s="228">
        <f t="shared" si="15"/>
        <v>3.5536081829899598E-2</v>
      </c>
      <c r="X159" s="228">
        <f t="shared" si="13"/>
        <v>1</v>
      </c>
      <c r="Y159" s="33"/>
    </row>
    <row r="160" spans="2:25">
      <c r="B160" s="322">
        <v>41913</v>
      </c>
      <c r="C160" s="90"/>
      <c r="D160" s="227">
        <v>74.634533129999994</v>
      </c>
      <c r="E160" s="227">
        <v>198.35296198</v>
      </c>
      <c r="F160" s="227">
        <v>68.033235900000008</v>
      </c>
      <c r="G160" s="269">
        <f t="shared" si="12"/>
        <v>341.02073101000002</v>
      </c>
      <c r="H160" s="227">
        <v>90.267546709999991</v>
      </c>
      <c r="I160" s="227">
        <v>1312.0853773800002</v>
      </c>
      <c r="J160" s="227">
        <v>357.52372839999998</v>
      </c>
      <c r="K160" s="227">
        <v>0</v>
      </c>
      <c r="L160" s="227">
        <v>93.643001630000001</v>
      </c>
      <c r="M160" s="227">
        <f t="shared" si="14"/>
        <v>2194.5403851300002</v>
      </c>
      <c r="N160" s="244"/>
      <c r="O160" s="228">
        <f t="shared" si="16"/>
        <v>3.4009186450026888E-2</v>
      </c>
      <c r="P160" s="228">
        <f t="shared" si="16"/>
        <v>9.0384739931887823E-2</v>
      </c>
      <c r="Q160" s="228">
        <f t="shared" si="16"/>
        <v>3.1001131882095599E-2</v>
      </c>
      <c r="R160" s="270">
        <f t="shared" si="16"/>
        <v>0.15539505826401032</v>
      </c>
      <c r="S160" s="228">
        <f t="shared" si="16"/>
        <v>4.1132779930433003E-2</v>
      </c>
      <c r="T160" s="228">
        <f t="shared" si="16"/>
        <v>0.59788618440132957</v>
      </c>
      <c r="U160" s="228">
        <f t="shared" si="15"/>
        <v>0.16291508273101157</v>
      </c>
      <c r="V160" s="228">
        <f t="shared" si="15"/>
        <v>0</v>
      </c>
      <c r="W160" s="228">
        <f t="shared" si="15"/>
        <v>4.2670894673215491E-2</v>
      </c>
      <c r="X160" s="228">
        <f t="shared" si="13"/>
        <v>1</v>
      </c>
      <c r="Y160" s="33"/>
    </row>
    <row r="161" spans="2:25">
      <c r="B161" s="322">
        <v>41944</v>
      </c>
      <c r="C161" s="90"/>
      <c r="D161" s="227">
        <v>167.65030695999997</v>
      </c>
      <c r="E161" s="227">
        <v>58.079134949999997</v>
      </c>
      <c r="F161" s="227">
        <v>75.85319109000001</v>
      </c>
      <c r="G161" s="269">
        <f t="shared" si="12"/>
        <v>301.58263299999999</v>
      </c>
      <c r="H161" s="227">
        <v>150.65486870999999</v>
      </c>
      <c r="I161" s="227">
        <v>1255.9188476499999</v>
      </c>
      <c r="J161" s="227">
        <v>357.52498050000003</v>
      </c>
      <c r="K161" s="227">
        <v>0</v>
      </c>
      <c r="L161" s="227">
        <v>93.64300575</v>
      </c>
      <c r="M161" s="227">
        <f t="shared" si="14"/>
        <v>2159.3243356099997</v>
      </c>
      <c r="N161" s="244"/>
      <c r="O161" s="228">
        <f t="shared" si="16"/>
        <v>7.7640169285935215E-2</v>
      </c>
      <c r="P161" s="228">
        <f t="shared" si="16"/>
        <v>2.6896901957802876E-2</v>
      </c>
      <c r="Q161" s="228">
        <f t="shared" si="16"/>
        <v>3.5128206466756566E-2</v>
      </c>
      <c r="R161" s="270">
        <f t="shared" si="16"/>
        <v>0.13966527771049467</v>
      </c>
      <c r="S161" s="228">
        <f t="shared" si="16"/>
        <v>6.9769448815775348E-2</v>
      </c>
      <c r="T161" s="228">
        <f t="shared" si="16"/>
        <v>0.58162584792766125</v>
      </c>
      <c r="U161" s="228">
        <f t="shared" si="15"/>
        <v>0.16557261667641085</v>
      </c>
      <c r="V161" s="228">
        <f t="shared" si="15"/>
        <v>0</v>
      </c>
      <c r="W161" s="228">
        <f t="shared" si="15"/>
        <v>4.336680886965795E-2</v>
      </c>
      <c r="X161" s="228">
        <f t="shared" si="13"/>
        <v>1.0000000000000002</v>
      </c>
      <c r="Y161" s="33"/>
    </row>
    <row r="162" spans="2:25">
      <c r="B162" s="322">
        <v>41974</v>
      </c>
      <c r="C162" s="90"/>
      <c r="D162" s="227">
        <v>110.06894469</v>
      </c>
      <c r="E162" s="227">
        <v>57.950384460000002</v>
      </c>
      <c r="F162" s="227">
        <v>76.198363090000001</v>
      </c>
      <c r="G162" s="269">
        <f t="shared" si="12"/>
        <v>244.21769224000002</v>
      </c>
      <c r="H162" s="227">
        <v>642.77919125000005</v>
      </c>
      <c r="I162" s="227">
        <v>896.61042934</v>
      </c>
      <c r="J162" s="227">
        <v>360.54898460999999</v>
      </c>
      <c r="K162" s="227">
        <v>2.04479883</v>
      </c>
      <c r="L162" s="227">
        <v>98.763597540000006</v>
      </c>
      <c r="M162" s="227">
        <f t="shared" si="14"/>
        <v>2244.96469381</v>
      </c>
      <c r="N162" s="244"/>
      <c r="O162" s="228">
        <f t="shared" si="16"/>
        <v>4.9029254221008949E-2</v>
      </c>
      <c r="P162" s="228">
        <f t="shared" si="16"/>
        <v>2.5813494804522108E-2</v>
      </c>
      <c r="Q162" s="228">
        <f t="shared" si="16"/>
        <v>3.3941898195593165E-2</v>
      </c>
      <c r="R162" s="270">
        <f t="shared" si="16"/>
        <v>0.10878464722112423</v>
      </c>
      <c r="S162" s="228">
        <f t="shared" si="16"/>
        <v>0.28632040094987832</v>
      </c>
      <c r="T162" s="228">
        <f t="shared" si="16"/>
        <v>0.39938731856772958</v>
      </c>
      <c r="U162" s="228">
        <f t="shared" si="15"/>
        <v>0.16060340975701537</v>
      </c>
      <c r="V162" s="228">
        <f t="shared" si="15"/>
        <v>9.1083785666566891E-4</v>
      </c>
      <c r="W162" s="228">
        <f t="shared" si="15"/>
        <v>4.3993385647586827E-2</v>
      </c>
      <c r="X162" s="228">
        <f t="shared" si="13"/>
        <v>1</v>
      </c>
      <c r="Y162" s="33"/>
    </row>
    <row r="163" spans="2:25">
      <c r="B163" s="322">
        <v>42005</v>
      </c>
      <c r="C163" s="90"/>
      <c r="D163" s="227">
        <v>128.48100947999998</v>
      </c>
      <c r="E163" s="227">
        <v>48.663211740000001</v>
      </c>
      <c r="F163" s="227">
        <v>70.052092999999999</v>
      </c>
      <c r="G163" s="269">
        <f t="shared" si="12"/>
        <v>247.19631421999998</v>
      </c>
      <c r="H163" s="227">
        <v>643.74614278000013</v>
      </c>
      <c r="I163" s="227">
        <v>889.55003703000011</v>
      </c>
      <c r="J163" s="227">
        <v>360.49160748999992</v>
      </c>
      <c r="K163" s="227">
        <v>2.04479883</v>
      </c>
      <c r="L163" s="227">
        <v>110.76459303999999</v>
      </c>
      <c r="M163" s="227">
        <f t="shared" si="14"/>
        <v>2253.7934933900001</v>
      </c>
      <c r="N163" s="244"/>
      <c r="O163" s="228">
        <f t="shared" si="16"/>
        <v>5.7006557990700271E-2</v>
      </c>
      <c r="P163" s="228">
        <f t="shared" si="16"/>
        <v>2.1591690579780744E-2</v>
      </c>
      <c r="Q163" s="228">
        <f t="shared" si="16"/>
        <v>3.1081859631528392E-2</v>
      </c>
      <c r="R163" s="270">
        <f t="shared" si="16"/>
        <v>0.10968010820200941</v>
      </c>
      <c r="S163" s="228">
        <f t="shared" si="16"/>
        <v>0.28562782911034224</v>
      </c>
      <c r="T163" s="228">
        <f t="shared" si="16"/>
        <v>0.39469012562104816</v>
      </c>
      <c r="U163" s="228">
        <f t="shared" si="15"/>
        <v>0.15994881897887345</v>
      </c>
      <c r="V163" s="228">
        <f t="shared" si="15"/>
        <v>9.072698257391609E-4</v>
      </c>
      <c r="W163" s="228">
        <f t="shared" si="15"/>
        <v>4.9145848261987646E-2</v>
      </c>
      <c r="X163" s="228">
        <f t="shared" si="13"/>
        <v>1</v>
      </c>
      <c r="Y163" s="33"/>
    </row>
    <row r="164" spans="2:25">
      <c r="B164" s="322">
        <v>42036</v>
      </c>
      <c r="C164" s="90"/>
      <c r="D164" s="227">
        <v>82.984812760000011</v>
      </c>
      <c r="E164" s="227">
        <v>74.58448254000001</v>
      </c>
      <c r="F164" s="227">
        <v>65.066636400000007</v>
      </c>
      <c r="G164" s="269">
        <f t="shared" si="12"/>
        <v>222.63593170000001</v>
      </c>
      <c r="H164" s="227">
        <v>619.96203101999993</v>
      </c>
      <c r="I164" s="227">
        <v>892.39254400000004</v>
      </c>
      <c r="J164" s="227">
        <v>360.44806349999999</v>
      </c>
      <c r="K164" s="227">
        <v>2.04479883</v>
      </c>
      <c r="L164" s="227">
        <v>110.76495320000001</v>
      </c>
      <c r="M164" s="227">
        <f t="shared" si="14"/>
        <v>2208.24832225</v>
      </c>
      <c r="N164" s="244"/>
      <c r="O164" s="228">
        <f t="shared" si="16"/>
        <v>3.7579475063495661E-2</v>
      </c>
      <c r="P164" s="228">
        <f t="shared" si="16"/>
        <v>3.3775405505122424E-2</v>
      </c>
      <c r="Q164" s="228">
        <f t="shared" si="16"/>
        <v>2.9465271520597441E-2</v>
      </c>
      <c r="R164" s="270">
        <f t="shared" si="16"/>
        <v>0.10082015208921552</v>
      </c>
      <c r="S164" s="228">
        <f t="shared" si="16"/>
        <v>0.28074833105196983</v>
      </c>
      <c r="T164" s="228">
        <f t="shared" si="16"/>
        <v>0.40411784082812519</v>
      </c>
      <c r="U164" s="228">
        <f t="shared" si="15"/>
        <v>0.16322804816296063</v>
      </c>
      <c r="V164" s="228">
        <f t="shared" si="15"/>
        <v>9.259822862297207E-4</v>
      </c>
      <c r="W164" s="228">
        <f t="shared" si="15"/>
        <v>5.0159645581499095E-2</v>
      </c>
      <c r="X164" s="228">
        <f t="shared" si="13"/>
        <v>1</v>
      </c>
      <c r="Y164" s="33"/>
    </row>
    <row r="165" spans="2:25">
      <c r="B165" s="322">
        <v>42064</v>
      </c>
      <c r="C165" s="90"/>
      <c r="D165" s="227">
        <v>61.21986974</v>
      </c>
      <c r="E165" s="227">
        <v>67.274734730000006</v>
      </c>
      <c r="F165" s="227">
        <v>82.205684560000009</v>
      </c>
      <c r="G165" s="269">
        <f t="shared" si="12"/>
        <v>210.70028903000002</v>
      </c>
      <c r="H165" s="227">
        <v>646.20588692999991</v>
      </c>
      <c r="I165" s="227">
        <v>1041.72841812</v>
      </c>
      <c r="J165" s="227">
        <v>152.68369141999997</v>
      </c>
      <c r="K165" s="227">
        <v>2.0036531000000002</v>
      </c>
      <c r="L165" s="227">
        <v>112.62138123</v>
      </c>
      <c r="M165" s="227">
        <f t="shared" si="14"/>
        <v>2165.9433198300003</v>
      </c>
      <c r="N165" s="244"/>
      <c r="O165" s="228">
        <f t="shared" si="16"/>
        <v>2.8264760753206136E-2</v>
      </c>
      <c r="P165" s="228">
        <f t="shared" si="16"/>
        <v>3.1060247105302939E-2</v>
      </c>
      <c r="Q165" s="228">
        <f t="shared" si="16"/>
        <v>3.795375613358716E-2</v>
      </c>
      <c r="R165" s="270">
        <f t="shared" si="16"/>
        <v>9.7278763992096243E-2</v>
      </c>
      <c r="S165" s="228">
        <f t="shared" si="16"/>
        <v>0.29834847524113378</v>
      </c>
      <c r="T165" s="228">
        <f t="shared" si="16"/>
        <v>0.48095830051626781</v>
      </c>
      <c r="U165" s="228">
        <f t="shared" si="15"/>
        <v>7.0492930272978593E-2</v>
      </c>
      <c r="V165" s="228">
        <f t="shared" si="15"/>
        <v>9.2507180666078653E-4</v>
      </c>
      <c r="W165" s="228">
        <f t="shared" si="15"/>
        <v>5.1996458170862653E-2</v>
      </c>
      <c r="X165" s="228">
        <f t="shared" si="13"/>
        <v>0.99999999999999978</v>
      </c>
      <c r="Y165" s="33"/>
    </row>
    <row r="166" spans="2:25">
      <c r="B166" s="322">
        <v>42095</v>
      </c>
      <c r="C166" s="90"/>
      <c r="D166" s="227">
        <v>92.175961459999996</v>
      </c>
      <c r="E166" s="227">
        <v>48.430589779999998</v>
      </c>
      <c r="F166" s="227">
        <v>83.269525639999998</v>
      </c>
      <c r="G166" s="269">
        <f t="shared" si="12"/>
        <v>223.87607687999997</v>
      </c>
      <c r="H166" s="227">
        <v>625.96457921000001</v>
      </c>
      <c r="I166" s="227">
        <v>1043.26358123</v>
      </c>
      <c r="J166" s="227">
        <v>152.62960422</v>
      </c>
      <c r="K166" s="227">
        <v>2.0036531000000002</v>
      </c>
      <c r="L166" s="227">
        <v>132.62162762</v>
      </c>
      <c r="M166" s="227">
        <f t="shared" si="14"/>
        <v>2180.3591222599998</v>
      </c>
      <c r="N166" s="244"/>
      <c r="O166" s="228">
        <f t="shared" si="16"/>
        <v>4.2275586860414618E-2</v>
      </c>
      <c r="P166" s="228">
        <f t="shared" si="16"/>
        <v>2.2212207743924503E-2</v>
      </c>
      <c r="Q166" s="228">
        <f t="shared" si="16"/>
        <v>3.8190738759442955E-2</v>
      </c>
      <c r="R166" s="270">
        <f t="shared" si="16"/>
        <v>0.10267853336378206</v>
      </c>
      <c r="S166" s="228">
        <f t="shared" si="16"/>
        <v>0.28709242106922789</v>
      </c>
      <c r="T166" s="228">
        <f t="shared" si="16"/>
        <v>0.47848245299546333</v>
      </c>
      <c r="U166" s="228">
        <f t="shared" si="15"/>
        <v>7.0002048131316733E-2</v>
      </c>
      <c r="V166" s="228">
        <f t="shared" si="15"/>
        <v>9.1895554248107574E-4</v>
      </c>
      <c r="W166" s="228">
        <f t="shared" si="15"/>
        <v>6.0825588897729002E-2</v>
      </c>
      <c r="X166" s="228">
        <f t="shared" si="13"/>
        <v>1.0000000000000002</v>
      </c>
      <c r="Y166" s="33"/>
    </row>
    <row r="167" spans="2:25">
      <c r="B167" s="322">
        <v>42125</v>
      </c>
      <c r="C167" s="90"/>
      <c r="D167" s="227">
        <v>72.400000000000006</v>
      </c>
      <c r="E167" s="227">
        <v>12.5</v>
      </c>
      <c r="F167" s="227">
        <v>294.7</v>
      </c>
      <c r="G167" s="269">
        <f t="shared" si="12"/>
        <v>379.6</v>
      </c>
      <c r="H167" s="227">
        <v>424.6</v>
      </c>
      <c r="I167" s="227">
        <v>1031.2</v>
      </c>
      <c r="J167" s="227">
        <v>152.6</v>
      </c>
      <c r="K167" s="227">
        <v>2</v>
      </c>
      <c r="L167" s="227">
        <v>132.6</v>
      </c>
      <c r="M167" s="227">
        <f t="shared" si="14"/>
        <v>2122.6</v>
      </c>
      <c r="N167" s="244"/>
      <c r="O167" s="228">
        <f t="shared" si="16"/>
        <v>3.4109111467068694E-2</v>
      </c>
      <c r="P167" s="228">
        <f t="shared" si="16"/>
        <v>5.8890040516347874E-3</v>
      </c>
      <c r="Q167" s="228">
        <f t="shared" si="16"/>
        <v>0.13883915952134177</v>
      </c>
      <c r="R167" s="270">
        <f t="shared" si="16"/>
        <v>0.17883727504004523</v>
      </c>
      <c r="S167" s="228">
        <f t="shared" si="16"/>
        <v>0.20003768962593049</v>
      </c>
      <c r="T167" s="228">
        <f t="shared" si="16"/>
        <v>0.4858192782436635</v>
      </c>
      <c r="U167" s="228">
        <f t="shared" si="15"/>
        <v>7.1892961462357491E-2</v>
      </c>
      <c r="V167" s="228">
        <f t="shared" si="15"/>
        <v>9.4224064826156607E-4</v>
      </c>
      <c r="W167" s="228">
        <f t="shared" si="15"/>
        <v>6.2470554979741827E-2</v>
      </c>
      <c r="X167" s="228">
        <f t="shared" si="13"/>
        <v>1</v>
      </c>
      <c r="Y167" s="33"/>
    </row>
    <row r="168" spans="2:25">
      <c r="B168" s="322">
        <v>42156</v>
      </c>
      <c r="C168" s="90"/>
      <c r="D168" s="227">
        <v>45.4</v>
      </c>
      <c r="E168" s="227">
        <v>114.7</v>
      </c>
      <c r="F168" s="227">
        <v>501.6</v>
      </c>
      <c r="G168" s="269">
        <f t="shared" si="12"/>
        <v>661.7</v>
      </c>
      <c r="H168" s="227">
        <v>162.6</v>
      </c>
      <c r="I168" s="227">
        <v>974.6</v>
      </c>
      <c r="J168" s="227">
        <v>152.30000000000001</v>
      </c>
      <c r="K168" s="227">
        <v>2</v>
      </c>
      <c r="L168" s="227">
        <v>165.4</v>
      </c>
      <c r="M168" s="227">
        <f t="shared" si="14"/>
        <v>2118.6</v>
      </c>
      <c r="N168" s="244"/>
      <c r="O168" s="229">
        <f t="shared" si="16"/>
        <v>2.1429245728311151E-2</v>
      </c>
      <c r="P168" s="229">
        <f t="shared" si="16"/>
        <v>5.4139526102142926E-2</v>
      </c>
      <c r="Q168" s="229">
        <f t="shared" si="16"/>
        <v>0.23676012461059193</v>
      </c>
      <c r="R168" s="270">
        <f t="shared" si="16"/>
        <v>0.312328896441046</v>
      </c>
      <c r="S168" s="229">
        <f t="shared" si="16"/>
        <v>7.6748796374964595E-2</v>
      </c>
      <c r="T168" s="229">
        <f t="shared" si="16"/>
        <v>0.46002076843198342</v>
      </c>
      <c r="U168" s="229">
        <f t="shared" si="15"/>
        <v>7.188709525158124E-2</v>
      </c>
      <c r="V168" s="229">
        <f t="shared" si="15"/>
        <v>9.4401963560842065E-4</v>
      </c>
      <c r="W168" s="229">
        <f t="shared" si="15"/>
        <v>7.8070423864816399E-2</v>
      </c>
      <c r="X168" s="229">
        <f t="shared" si="13"/>
        <v>1</v>
      </c>
      <c r="Y168" s="33"/>
    </row>
    <row r="169" spans="2:25">
      <c r="B169" s="322">
        <v>42186</v>
      </c>
      <c r="C169" s="90"/>
      <c r="D169" s="227">
        <v>67.900000000000006</v>
      </c>
      <c r="E169" s="227">
        <v>58.9</v>
      </c>
      <c r="F169" s="227">
        <v>532.9</v>
      </c>
      <c r="G169" s="269">
        <f t="shared" si="12"/>
        <v>659.7</v>
      </c>
      <c r="H169" s="227">
        <v>150.1</v>
      </c>
      <c r="I169" s="227">
        <v>993.6</v>
      </c>
      <c r="J169" s="227">
        <v>152.30000000000001</v>
      </c>
      <c r="K169" s="227">
        <v>2</v>
      </c>
      <c r="L169" s="227">
        <v>149.6</v>
      </c>
      <c r="M169" s="227">
        <f t="shared" si="14"/>
        <v>2107.3000000000002</v>
      </c>
      <c r="N169" s="244"/>
      <c r="O169" s="228">
        <f t="shared" si="16"/>
        <v>3.2221325867223462E-2</v>
      </c>
      <c r="P169" s="228">
        <f t="shared" si="16"/>
        <v>2.7950457931950834E-2</v>
      </c>
      <c r="Q169" s="228">
        <f t="shared" si="16"/>
        <v>0.252882835856309</v>
      </c>
      <c r="R169" s="270">
        <f t="shared" si="16"/>
        <v>0.31305461965548331</v>
      </c>
      <c r="S169" s="228">
        <f t="shared" si="16"/>
        <v>7.122858634271341E-2</v>
      </c>
      <c r="T169" s="228">
        <f t="shared" si="16"/>
        <v>0.47150382005409763</v>
      </c>
      <c r="U169" s="228">
        <f t="shared" si="15"/>
        <v>7.2272576282446738E-2</v>
      </c>
      <c r="V169" s="228">
        <f t="shared" si="15"/>
        <v>9.4908176339391628E-4</v>
      </c>
      <c r="W169" s="228">
        <f t="shared" si="15"/>
        <v>7.0991315901864943E-2</v>
      </c>
      <c r="X169" s="228">
        <f t="shared" si="13"/>
        <v>1</v>
      </c>
      <c r="Y169" s="33"/>
    </row>
    <row r="170" spans="2:25">
      <c r="B170" s="322">
        <v>42217</v>
      </c>
      <c r="C170" s="90"/>
      <c r="D170" s="227">
        <v>88.665016950000023</v>
      </c>
      <c r="E170" s="227">
        <v>216.47232764999998</v>
      </c>
      <c r="F170" s="227">
        <v>334.88150349</v>
      </c>
      <c r="G170" s="269">
        <f t="shared" si="12"/>
        <v>640.01884809000001</v>
      </c>
      <c r="H170" s="227">
        <v>149.87360977</v>
      </c>
      <c r="I170" s="227">
        <v>986.56051488000014</v>
      </c>
      <c r="J170" s="227">
        <v>152.24610378</v>
      </c>
      <c r="K170" s="227">
        <v>1.96137545</v>
      </c>
      <c r="L170" s="227">
        <v>135.62426790999999</v>
      </c>
      <c r="M170" s="227">
        <f t="shared" si="14"/>
        <v>2066.2847198800005</v>
      </c>
      <c r="N170" s="244"/>
      <c r="O170" s="228">
        <f t="shared" si="16"/>
        <v>4.2910357946773788E-2</v>
      </c>
      <c r="P170" s="228">
        <f t="shared" si="16"/>
        <v>0.10476403642116253</v>
      </c>
      <c r="Q170" s="228">
        <f t="shared" si="16"/>
        <v>0.16206938969642493</v>
      </c>
      <c r="R170" s="270">
        <f t="shared" si="16"/>
        <v>0.30974378406436126</v>
      </c>
      <c r="S170" s="228">
        <f t="shared" si="16"/>
        <v>7.2532893617247435E-2</v>
      </c>
      <c r="T170" s="228">
        <f t="shared" si="16"/>
        <v>0.47745623117093694</v>
      </c>
      <c r="U170" s="228">
        <f t="shared" si="15"/>
        <v>7.368108679080862E-2</v>
      </c>
      <c r="V170" s="228">
        <f t="shared" si="15"/>
        <v>9.4922806674672933E-4</v>
      </c>
      <c r="W170" s="228">
        <f t="shared" si="15"/>
        <v>6.563677628989889E-2</v>
      </c>
      <c r="X170" s="228">
        <f t="shared" si="13"/>
        <v>0.99999999999999978</v>
      </c>
      <c r="Y170" s="33"/>
    </row>
    <row r="171" spans="2:25">
      <c r="B171" s="322">
        <v>42248</v>
      </c>
      <c r="D171" s="227">
        <v>25.694450359999994</v>
      </c>
      <c r="E171" s="227">
        <v>515.82839621999995</v>
      </c>
      <c r="F171" s="227">
        <v>135.64922549000002</v>
      </c>
      <c r="G171" s="269">
        <f t="shared" si="12"/>
        <v>677.17207207000001</v>
      </c>
      <c r="H171" s="227">
        <v>134.02892374000001</v>
      </c>
      <c r="I171" s="227">
        <v>984.88560838000012</v>
      </c>
      <c r="J171" s="227">
        <v>152.04140170999997</v>
      </c>
      <c r="K171" s="227">
        <v>1.9167752499999999</v>
      </c>
      <c r="L171" s="227">
        <v>135.62446196000002</v>
      </c>
      <c r="M171" s="227">
        <f t="shared" si="14"/>
        <v>2085.66924311</v>
      </c>
      <c r="N171" s="244"/>
      <c r="O171" s="228">
        <f t="shared" si="16"/>
        <v>1.2319523071494441E-2</v>
      </c>
      <c r="P171" s="228">
        <f t="shared" si="16"/>
        <v>0.24732032556170494</v>
      </c>
      <c r="Q171" s="228">
        <f t="shared" si="16"/>
        <v>6.5038704453314777E-2</v>
      </c>
      <c r="R171" s="270">
        <f t="shared" si="16"/>
        <v>0.32467855308651417</v>
      </c>
      <c r="S171" s="228">
        <f t="shared" si="16"/>
        <v>6.4261830672703274E-2</v>
      </c>
      <c r="T171" s="228">
        <f t="shared" si="16"/>
        <v>0.47221562653501548</v>
      </c>
      <c r="U171" s="228">
        <f t="shared" si="15"/>
        <v>7.2898136755033496E-2</v>
      </c>
      <c r="V171" s="228">
        <f t="shared" si="15"/>
        <v>9.190216791718338E-4</v>
      </c>
      <c r="W171" s="228">
        <f t="shared" si="15"/>
        <v>6.5026831271561822E-2</v>
      </c>
      <c r="X171" s="228">
        <f t="shared" si="13"/>
        <v>1</v>
      </c>
      <c r="Y171" s="33"/>
    </row>
    <row r="172" spans="2:25">
      <c r="B172" s="322">
        <v>42278</v>
      </c>
      <c r="D172" s="227">
        <v>278.04524336999998</v>
      </c>
      <c r="E172" s="227">
        <v>334.30752926999997</v>
      </c>
      <c r="F172" s="227">
        <v>108.67658324999999</v>
      </c>
      <c r="G172" s="269">
        <f t="shared" si="12"/>
        <v>721.02935589000003</v>
      </c>
      <c r="H172" s="227">
        <v>344.06285594000002</v>
      </c>
      <c r="I172" s="227">
        <v>720.60017110000001</v>
      </c>
      <c r="J172" s="227">
        <v>152.04505890999999</v>
      </c>
      <c r="K172" s="227">
        <v>1.9167752499999999</v>
      </c>
      <c r="L172" s="227">
        <v>135.62472812000001</v>
      </c>
      <c r="M172" s="227">
        <f t="shared" si="14"/>
        <v>2075.2789452100001</v>
      </c>
      <c r="N172" s="244"/>
      <c r="O172" s="229">
        <f t="shared" si="16"/>
        <v>0.13397969656646047</v>
      </c>
      <c r="P172" s="229">
        <f t="shared" si="16"/>
        <v>0.16109040668562799</v>
      </c>
      <c r="Q172" s="229">
        <f t="shared" si="16"/>
        <v>5.2367217188243033E-2</v>
      </c>
      <c r="R172" s="270">
        <f t="shared" si="16"/>
        <v>0.34743732044033154</v>
      </c>
      <c r="S172" s="229">
        <f t="shared" si="16"/>
        <v>0.16579113701034723</v>
      </c>
      <c r="T172" s="229">
        <f t="shared" si="16"/>
        <v>0.347230512198485</v>
      </c>
      <c r="U172" s="229">
        <f t="shared" si="15"/>
        <v>7.3264878083468613E-2</v>
      </c>
      <c r="V172" s="229">
        <f t="shared" si="15"/>
        <v>9.2362294448375425E-4</v>
      </c>
      <c r="W172" s="229">
        <f t="shared" si="15"/>
        <v>6.5352529322883865E-2</v>
      </c>
      <c r="X172" s="229">
        <f t="shared" si="13"/>
        <v>1</v>
      </c>
    </row>
    <row r="173" spans="2:25">
      <c r="B173" s="322">
        <v>42309</v>
      </c>
      <c r="D173" s="227">
        <v>309.61734856999999</v>
      </c>
      <c r="E173" s="227">
        <v>38.386619780000004</v>
      </c>
      <c r="F173" s="227">
        <v>108.73838527000001</v>
      </c>
      <c r="G173" s="269">
        <f t="shared" si="12"/>
        <v>456.74235362000002</v>
      </c>
      <c r="H173" s="227">
        <v>610.18678169000009</v>
      </c>
      <c r="I173" s="227">
        <v>783.81564956999989</v>
      </c>
      <c r="J173" s="227">
        <v>77.047541010000003</v>
      </c>
      <c r="K173" s="227">
        <v>1.9167752499999999</v>
      </c>
      <c r="L173" s="227">
        <v>135.6253614</v>
      </c>
      <c r="M173" s="227">
        <f t="shared" si="14"/>
        <v>2065.3344625400005</v>
      </c>
      <c r="N173" s="244"/>
      <c r="O173" s="229">
        <f t="shared" si="16"/>
        <v>0.14991148125675721</v>
      </c>
      <c r="P173" s="229">
        <f t="shared" si="16"/>
        <v>1.8586151771655991E-2</v>
      </c>
      <c r="Q173" s="229">
        <f t="shared" si="16"/>
        <v>5.2649286225665747E-2</v>
      </c>
      <c r="R173" s="270">
        <f t="shared" si="16"/>
        <v>0.22114691925407895</v>
      </c>
      <c r="S173" s="229">
        <f t="shared" si="16"/>
        <v>0.29544211494906109</v>
      </c>
      <c r="T173" s="229">
        <f t="shared" si="16"/>
        <v>0.37951027486659167</v>
      </c>
      <c r="U173" s="229">
        <f t="shared" si="15"/>
        <v>3.730511566404842E-2</v>
      </c>
      <c r="V173" s="229">
        <f t="shared" si="15"/>
        <v>9.2807014300371545E-4</v>
      </c>
      <c r="W173" s="229">
        <f t="shared" si="15"/>
        <v>6.566750512321598E-2</v>
      </c>
      <c r="X173" s="229">
        <f t="shared" si="13"/>
        <v>0.99999999999999978</v>
      </c>
    </row>
    <row r="174" spans="2:25" s="126" customFormat="1">
      <c r="B174" s="322">
        <v>42339</v>
      </c>
      <c r="D174" s="237">
        <v>61.335245219999997</v>
      </c>
      <c r="E174" s="237">
        <v>107.41713152</v>
      </c>
      <c r="F174" s="237">
        <v>102.95921406000001</v>
      </c>
      <c r="G174" s="269">
        <f t="shared" si="12"/>
        <v>271.71159080000001</v>
      </c>
      <c r="H174" s="237">
        <v>417.17300293000005</v>
      </c>
      <c r="I174" s="237">
        <v>1238.94946439</v>
      </c>
      <c r="J174" s="237">
        <v>1.8740429599999999</v>
      </c>
      <c r="K174" s="237">
        <v>1.8716644</v>
      </c>
      <c r="L174" s="237">
        <v>135.62601008999999</v>
      </c>
      <c r="M174" s="237">
        <f t="shared" si="14"/>
        <v>2067.2057755700002</v>
      </c>
      <c r="N174" s="271"/>
      <c r="O174" s="264">
        <f t="shared" si="16"/>
        <v>2.967060461268678E-2</v>
      </c>
      <c r="P174" s="264">
        <f t="shared" si="16"/>
        <v>5.1962476493362823E-2</v>
      </c>
      <c r="Q174" s="264">
        <f t="shared" si="16"/>
        <v>4.9805982199140571E-2</v>
      </c>
      <c r="R174" s="270">
        <f t="shared" si="16"/>
        <v>0.13143906330519017</v>
      </c>
      <c r="S174" s="264">
        <f t="shared" si="16"/>
        <v>0.20180526189511588</v>
      </c>
      <c r="T174" s="264">
        <f t="shared" si="16"/>
        <v>0.59933533421382723</v>
      </c>
      <c r="U174" s="264">
        <f t="shared" si="15"/>
        <v>9.0655849656924516E-4</v>
      </c>
      <c r="V174" s="264">
        <f t="shared" si="15"/>
        <v>9.0540788058891591E-4</v>
      </c>
      <c r="W174" s="264">
        <f t="shared" si="15"/>
        <v>6.5608374208708464E-2</v>
      </c>
      <c r="X174" s="264">
        <f t="shared" si="13"/>
        <v>1</v>
      </c>
    </row>
    <row r="175" spans="2:25">
      <c r="B175" s="322">
        <v>42370</v>
      </c>
      <c r="D175" s="227">
        <v>58.867262830000001</v>
      </c>
      <c r="E175" s="227">
        <v>115.31276226</v>
      </c>
      <c r="F175" s="227">
        <v>131.37433832999997</v>
      </c>
      <c r="G175" s="269">
        <f t="shared" si="12"/>
        <v>305.55436341999996</v>
      </c>
      <c r="H175" s="227">
        <v>387.17670815999998</v>
      </c>
      <c r="I175" s="227">
        <v>1238.7765513900001</v>
      </c>
      <c r="J175" s="227">
        <v>1.8740429599999999</v>
      </c>
      <c r="K175" s="227">
        <v>1.8716644</v>
      </c>
      <c r="L175" s="227">
        <v>135.62711640000001</v>
      </c>
      <c r="M175" s="227">
        <f t="shared" si="14"/>
        <v>2070.8804467300001</v>
      </c>
      <c r="N175" s="244"/>
      <c r="O175" s="229">
        <f t="shared" si="16"/>
        <v>2.8426200519181911E-2</v>
      </c>
      <c r="P175" s="229">
        <f t="shared" si="16"/>
        <v>5.5682964432873606E-2</v>
      </c>
      <c r="Q175" s="229">
        <f t="shared" si="16"/>
        <v>6.3438881050543072E-2</v>
      </c>
      <c r="R175" s="270">
        <f t="shared" si="16"/>
        <v>0.14754804600259858</v>
      </c>
      <c r="S175" s="229">
        <f t="shared" si="16"/>
        <v>0.18696236606577984</v>
      </c>
      <c r="T175" s="229">
        <f t="shared" si="16"/>
        <v>0.59818834706082424</v>
      </c>
      <c r="U175" s="229">
        <f t="shared" si="15"/>
        <v>9.0494985500451548E-4</v>
      </c>
      <c r="V175" s="229">
        <f t="shared" si="15"/>
        <v>9.0380128073324077E-4</v>
      </c>
      <c r="W175" s="229">
        <f t="shared" si="15"/>
        <v>6.5492489735059514E-2</v>
      </c>
      <c r="X175" s="229">
        <f t="shared" si="13"/>
        <v>0.99999999999999989</v>
      </c>
    </row>
    <row r="176" spans="2:25">
      <c r="B176" s="322">
        <v>42401</v>
      </c>
      <c r="D176" s="227">
        <v>157.29891159000002</v>
      </c>
      <c r="E176" s="227">
        <v>16.39667141</v>
      </c>
      <c r="F176" s="227">
        <v>133.37947646999999</v>
      </c>
      <c r="G176" s="269">
        <f t="shared" si="12"/>
        <v>307.07505947000004</v>
      </c>
      <c r="H176" s="227">
        <v>336.97318861000002</v>
      </c>
      <c r="I176" s="227">
        <v>1285.3686074500001</v>
      </c>
      <c r="J176" s="227">
        <v>1.8740429599999999</v>
      </c>
      <c r="K176" s="227">
        <v>1.8716644</v>
      </c>
      <c r="L176" s="227">
        <v>135.62744886999999</v>
      </c>
      <c r="M176" s="227">
        <f t="shared" si="14"/>
        <v>2068.7900117600002</v>
      </c>
      <c r="N176" s="244"/>
      <c r="O176" s="228">
        <f t="shared" si="16"/>
        <v>7.6034257075796544E-2</v>
      </c>
      <c r="P176" s="228">
        <f t="shared" si="16"/>
        <v>7.9257301692261719E-3</v>
      </c>
      <c r="Q176" s="228">
        <f t="shared" si="16"/>
        <v>6.4472215987029471E-2</v>
      </c>
      <c r="R176" s="270">
        <f t="shared" si="16"/>
        <v>0.14843220323205222</v>
      </c>
      <c r="S176" s="228">
        <f t="shared" si="16"/>
        <v>0.16288419157791845</v>
      </c>
      <c r="T176" s="228">
        <f t="shared" si="16"/>
        <v>0.6213141982237661</v>
      </c>
      <c r="U176" s="228">
        <f t="shared" si="15"/>
        <v>9.0586427300356044E-4</v>
      </c>
      <c r="V176" s="228">
        <f t="shared" si="15"/>
        <v>9.047145381409214E-4</v>
      </c>
      <c r="W176" s="228">
        <f t="shared" si="15"/>
        <v>6.5558828155118765E-2</v>
      </c>
      <c r="X176" s="228">
        <f t="shared" si="13"/>
        <v>1</v>
      </c>
    </row>
    <row r="177" spans="1:24">
      <c r="B177" s="322">
        <v>42430</v>
      </c>
      <c r="D177" s="227">
        <v>71.271265850000006</v>
      </c>
      <c r="E177" s="227">
        <v>118.75959736</v>
      </c>
      <c r="F177" s="227">
        <v>48.650585640000003</v>
      </c>
      <c r="G177" s="269">
        <f t="shared" si="12"/>
        <v>238.68144885000001</v>
      </c>
      <c r="H177" s="227">
        <v>390.02281377999998</v>
      </c>
      <c r="I177" s="227">
        <v>1376.2805216099998</v>
      </c>
      <c r="J177" s="227">
        <v>1.70433704</v>
      </c>
      <c r="K177" s="227">
        <v>1.82579421</v>
      </c>
      <c r="L177" s="227">
        <v>82.627663330000004</v>
      </c>
      <c r="M177" s="227">
        <f t="shared" si="14"/>
        <v>2091.1425788199999</v>
      </c>
      <c r="N177" s="244"/>
      <c r="O177" s="229">
        <f t="shared" si="16"/>
        <v>3.408245165674801E-2</v>
      </c>
      <c r="P177" s="229">
        <f t="shared" si="16"/>
        <v>5.6791726476639506E-2</v>
      </c>
      <c r="Q177" s="229">
        <f t="shared" si="16"/>
        <v>2.3265073425769365E-2</v>
      </c>
      <c r="R177" s="270">
        <f t="shared" si="16"/>
        <v>0.11413925155915687</v>
      </c>
      <c r="S177" s="229">
        <f t="shared" si="16"/>
        <v>0.18651182264199506</v>
      </c>
      <c r="T177" s="229">
        <f t="shared" si="16"/>
        <v>0.65814762491547285</v>
      </c>
      <c r="U177" s="229">
        <f t="shared" si="15"/>
        <v>8.1502670227380264E-4</v>
      </c>
      <c r="V177" s="229">
        <f t="shared" si="15"/>
        <v>8.7310842813514327E-4</v>
      </c>
      <c r="W177" s="229">
        <f t="shared" si="15"/>
        <v>3.9513165752966276E-2</v>
      </c>
      <c r="X177" s="229">
        <f t="shared" si="13"/>
        <v>1.0000000000000002</v>
      </c>
    </row>
    <row r="178" spans="1:24">
      <c r="B178" s="322">
        <v>42461</v>
      </c>
      <c r="D178" s="227">
        <v>84.916401450000009</v>
      </c>
      <c r="E178" s="227">
        <v>128.5487559</v>
      </c>
      <c r="F178" s="227">
        <v>225.94289725000002</v>
      </c>
      <c r="G178" s="269">
        <f t="shared" si="12"/>
        <v>439.40805460000001</v>
      </c>
      <c r="H178" s="227">
        <v>179.69485326</v>
      </c>
      <c r="I178" s="227">
        <v>1375.4390190399999</v>
      </c>
      <c r="J178" s="227">
        <v>1.70433704</v>
      </c>
      <c r="K178" s="227">
        <v>1.82579421</v>
      </c>
      <c r="L178" s="227">
        <v>82.62795100999999</v>
      </c>
      <c r="M178" s="227">
        <f t="shared" si="14"/>
        <v>2080.7000091599998</v>
      </c>
      <c r="N178" s="244"/>
      <c r="O178" s="228">
        <f t="shared" si="16"/>
        <v>4.0811458199724641E-2</v>
      </c>
      <c r="P178" s="228">
        <f t="shared" si="16"/>
        <v>6.1781494369241852E-2</v>
      </c>
      <c r="Q178" s="228">
        <f t="shared" si="16"/>
        <v>0.10858984777013363</v>
      </c>
      <c r="R178" s="270">
        <f t="shared" si="16"/>
        <v>0.21118280033910011</v>
      </c>
      <c r="S178" s="228">
        <f t="shared" si="16"/>
        <v>8.6362691627297428E-2</v>
      </c>
      <c r="T178" s="228">
        <f t="shared" si="16"/>
        <v>0.66104628874168125</v>
      </c>
      <c r="U178" s="228">
        <f t="shared" si="15"/>
        <v>8.1911713966303988E-4</v>
      </c>
      <c r="V178" s="228">
        <f t="shared" si="15"/>
        <v>8.7749036476291072E-4</v>
      </c>
      <c r="W178" s="228">
        <f t="shared" si="15"/>
        <v>3.9711611787495375E-2</v>
      </c>
      <c r="X178" s="228">
        <f t="shared" si="13"/>
        <v>1.0000000000000002</v>
      </c>
    </row>
    <row r="179" spans="1:24">
      <c r="B179" s="322">
        <v>42491</v>
      </c>
      <c r="D179" s="227">
        <v>172.08668408999998</v>
      </c>
      <c r="E179" s="227">
        <v>26.928748089999999</v>
      </c>
      <c r="F179" s="227">
        <v>225.80492362000001</v>
      </c>
      <c r="G179" s="269">
        <f t="shared" si="12"/>
        <v>424.82035580000002</v>
      </c>
      <c r="H179" s="227">
        <v>148.53120824999999</v>
      </c>
      <c r="I179" s="227">
        <v>1395.9046838400002</v>
      </c>
      <c r="J179" s="227">
        <v>1.70433704</v>
      </c>
      <c r="K179" s="227">
        <v>1.82579421</v>
      </c>
      <c r="L179" s="227">
        <v>77.628661659999992</v>
      </c>
      <c r="M179" s="227">
        <f t="shared" si="14"/>
        <v>2050.4150408</v>
      </c>
      <c r="N179" s="244"/>
      <c r="O179" s="228">
        <f t="shared" si="16"/>
        <v>8.3927732027783891E-2</v>
      </c>
      <c r="P179" s="228">
        <f t="shared" si="16"/>
        <v>1.3133315721042187E-2</v>
      </c>
      <c r="Q179" s="228">
        <f t="shared" si="16"/>
        <v>0.1101264471469634</v>
      </c>
      <c r="R179" s="270">
        <f t="shared" si="16"/>
        <v>0.2071874948957895</v>
      </c>
      <c r="S179" s="228">
        <f t="shared" si="16"/>
        <v>7.2439581886820495E-2</v>
      </c>
      <c r="T179" s="228">
        <f t="shared" si="16"/>
        <v>0.68079128179598558</v>
      </c>
      <c r="U179" s="228">
        <f t="shared" si="15"/>
        <v>8.3121563492580871E-4</v>
      </c>
      <c r="V179" s="228">
        <f t="shared" si="15"/>
        <v>8.9045104218882394E-4</v>
      </c>
      <c r="W179" s="228">
        <f t="shared" si="15"/>
        <v>3.7859974744289822E-2</v>
      </c>
      <c r="X179" s="228">
        <f t="shared" si="13"/>
        <v>1.0000000000000002</v>
      </c>
    </row>
    <row r="180" spans="1:24">
      <c r="B180" s="322">
        <v>42522</v>
      </c>
      <c r="D180" s="227">
        <v>77.267732870000003</v>
      </c>
      <c r="E180" s="227">
        <v>32.764204580000005</v>
      </c>
      <c r="F180" s="227">
        <v>283.85293251999997</v>
      </c>
      <c r="G180" s="269">
        <f t="shared" si="12"/>
        <v>393.88486996999995</v>
      </c>
      <c r="H180" s="227">
        <v>166.30397134999998</v>
      </c>
      <c r="I180" s="227">
        <v>1405.8544317400001</v>
      </c>
      <c r="J180" s="227">
        <v>1.5309136999999999</v>
      </c>
      <c r="K180" s="227">
        <v>1.7786631000000002</v>
      </c>
      <c r="L180" s="227">
        <v>77.629521509999989</v>
      </c>
      <c r="M180" s="227">
        <f t="shared" si="14"/>
        <v>2046.9823713699998</v>
      </c>
      <c r="N180" s="244"/>
      <c r="O180" s="229">
        <f t="shared" si="16"/>
        <v>3.7747141328963389E-2</v>
      </c>
      <c r="P180" s="229">
        <f t="shared" si="16"/>
        <v>1.6006100022283851E-2</v>
      </c>
      <c r="Q180" s="229">
        <f t="shared" si="16"/>
        <v>0.13866896778892313</v>
      </c>
      <c r="R180" s="270">
        <f t="shared" si="16"/>
        <v>0.19242220914017036</v>
      </c>
      <c r="S180" s="229">
        <f t="shared" si="16"/>
        <v>8.1243480000610088E-2</v>
      </c>
      <c r="T180" s="229">
        <f t="shared" si="16"/>
        <v>0.68679361942872663</v>
      </c>
      <c r="U180" s="229">
        <f t="shared" si="15"/>
        <v>7.4788807241920382E-4</v>
      </c>
      <c r="V180" s="229">
        <f t="shared" si="15"/>
        <v>8.6891959836936968E-4</v>
      </c>
      <c r="W180" s="229">
        <f t="shared" si="15"/>
        <v>3.7923883759704423E-2</v>
      </c>
      <c r="X180" s="229">
        <f t="shared" si="13"/>
        <v>1</v>
      </c>
    </row>
    <row r="181" spans="1:24">
      <c r="B181" s="322">
        <v>42552</v>
      </c>
      <c r="D181" s="232">
        <v>70.63728076000001</v>
      </c>
      <c r="E181" s="232">
        <v>233.13322428000001</v>
      </c>
      <c r="F181" s="232">
        <v>78.109304829999999</v>
      </c>
      <c r="G181" s="269">
        <f t="shared" si="12"/>
        <v>381.87980986999997</v>
      </c>
      <c r="H181" s="232">
        <v>167.71038003000001</v>
      </c>
      <c r="I181" s="232">
        <v>1408.3803351799997</v>
      </c>
      <c r="J181" s="232">
        <v>1.5309136999999999</v>
      </c>
      <c r="K181" s="232">
        <v>1.7786631000000002</v>
      </c>
      <c r="L181" s="232">
        <v>77.630766519999995</v>
      </c>
      <c r="M181" s="227">
        <f t="shared" si="14"/>
        <v>2038.9108683999996</v>
      </c>
      <c r="N181" s="244"/>
      <c r="O181" s="229">
        <f t="shared" si="16"/>
        <v>3.4644614364840481E-2</v>
      </c>
      <c r="P181" s="229">
        <f t="shared" si="16"/>
        <v>0.11434203814066052</v>
      </c>
      <c r="Q181" s="229">
        <f t="shared" si="16"/>
        <v>3.8309327808574066E-2</v>
      </c>
      <c r="R181" s="270">
        <f t="shared" si="16"/>
        <v>0.18729598031407504</v>
      </c>
      <c r="S181" s="229">
        <f t="shared" si="16"/>
        <v>8.2254885502478031E-2</v>
      </c>
      <c r="T181" s="229">
        <f t="shared" si="16"/>
        <v>0.69075130110282956</v>
      </c>
      <c r="U181" s="229">
        <f t="shared" si="15"/>
        <v>7.5084876132979676E-4</v>
      </c>
      <c r="V181" s="229">
        <f t="shared" si="15"/>
        <v>8.7235941873014568E-4</v>
      </c>
      <c r="W181" s="229">
        <f t="shared" si="15"/>
        <v>3.8074624900557526E-2</v>
      </c>
      <c r="X181" s="229">
        <f t="shared" si="13"/>
        <v>1</v>
      </c>
    </row>
    <row r="182" spans="1:24">
      <c r="B182" s="322">
        <v>42583</v>
      </c>
      <c r="D182" s="232">
        <v>89.176986980000009</v>
      </c>
      <c r="E182" s="232">
        <v>262.03311717000003</v>
      </c>
      <c r="F182" s="232">
        <v>148.17851318000001</v>
      </c>
      <c r="G182" s="269">
        <f t="shared" si="12"/>
        <v>499.38861732999999</v>
      </c>
      <c r="H182" s="232">
        <v>77.510091349999996</v>
      </c>
      <c r="I182" s="232">
        <v>1407.6536989799999</v>
      </c>
      <c r="J182" s="232">
        <v>1.5309136999999999</v>
      </c>
      <c r="K182" s="232">
        <v>1.7786631000000002</v>
      </c>
      <c r="L182" s="232">
        <v>77.631149949999994</v>
      </c>
      <c r="M182" s="227">
        <f t="shared" si="14"/>
        <v>2065.4931344099996</v>
      </c>
      <c r="N182" s="244"/>
      <c r="O182" s="229">
        <f t="shared" si="16"/>
        <v>4.3174671217424833E-2</v>
      </c>
      <c r="P182" s="229">
        <f t="shared" si="16"/>
        <v>0.12686225521870292</v>
      </c>
      <c r="Q182" s="229">
        <f t="shared" si="16"/>
        <v>7.1740017292445099E-2</v>
      </c>
      <c r="R182" s="270">
        <f t="shared" si="16"/>
        <v>0.24177694372857284</v>
      </c>
      <c r="S182" s="229">
        <f t="shared" si="16"/>
        <v>3.7526191716023526E-2</v>
      </c>
      <c r="T182" s="229">
        <f t="shared" si="16"/>
        <v>0.6815097448300601</v>
      </c>
      <c r="U182" s="229">
        <f t="shared" si="15"/>
        <v>7.4118556701826058E-4</v>
      </c>
      <c r="V182" s="229">
        <f t="shared" si="15"/>
        <v>8.6113241935711817E-4</v>
      </c>
      <c r="W182" s="229">
        <f t="shared" si="15"/>
        <v>3.7584801738968276E-2</v>
      </c>
      <c r="X182" s="229">
        <f t="shared" si="13"/>
        <v>1.0000000000000002</v>
      </c>
    </row>
    <row r="183" spans="1:24">
      <c r="B183" s="322">
        <v>42614</v>
      </c>
      <c r="D183" s="232">
        <v>310.78243230999999</v>
      </c>
      <c r="E183" s="232">
        <v>160.11488416</v>
      </c>
      <c r="F183" s="232">
        <v>98.661952570000011</v>
      </c>
      <c r="G183" s="269">
        <f t="shared" si="12"/>
        <v>569.55926904</v>
      </c>
      <c r="H183" s="232">
        <v>78.052262029999994</v>
      </c>
      <c r="I183" s="232">
        <v>1407.4814060199999</v>
      </c>
      <c r="J183" s="232">
        <v>0.5431416</v>
      </c>
      <c r="K183" s="232">
        <v>0.44170292</v>
      </c>
      <c r="L183" s="232">
        <v>77.631327339999999</v>
      </c>
      <c r="M183" s="227">
        <f t="shared" si="14"/>
        <v>2133.70910895</v>
      </c>
      <c r="N183" s="244"/>
      <c r="O183" s="229">
        <f t="shared" si="16"/>
        <v>0.14565360901652441</v>
      </c>
      <c r="P183" s="229">
        <f t="shared" si="16"/>
        <v>7.504063393102009E-2</v>
      </c>
      <c r="Q183" s="229">
        <f t="shared" si="16"/>
        <v>4.6239645393158411E-2</v>
      </c>
      <c r="R183" s="270">
        <f t="shared" si="16"/>
        <v>0.26693388834070292</v>
      </c>
      <c r="S183" s="229">
        <f t="shared" si="16"/>
        <v>3.6580554351389342E-2</v>
      </c>
      <c r="T183" s="229">
        <f t="shared" si="16"/>
        <v>0.65964071677634761</v>
      </c>
      <c r="U183" s="229">
        <f t="shared" si="15"/>
        <v>2.5455278684510113E-4</v>
      </c>
      <c r="V183" s="229">
        <f t="shared" si="15"/>
        <v>2.0701177969726265E-4</v>
      </c>
      <c r="W183" s="229">
        <f t="shared" si="15"/>
        <v>3.638327596501776E-2</v>
      </c>
      <c r="X183" s="229">
        <f t="shared" si="13"/>
        <v>1</v>
      </c>
    </row>
    <row r="184" spans="1:24">
      <c r="B184" s="322">
        <v>42644</v>
      </c>
      <c r="D184" s="232">
        <v>355.33915969999993</v>
      </c>
      <c r="E184" s="232">
        <v>124.31943966</v>
      </c>
      <c r="F184" s="232">
        <v>150.19352322999998</v>
      </c>
      <c r="G184" s="269">
        <f t="shared" si="12"/>
        <v>629.85212258999991</v>
      </c>
      <c r="H184" s="232">
        <v>25.849041239999998</v>
      </c>
      <c r="I184" s="232">
        <v>1410.57609422</v>
      </c>
      <c r="J184" s="232">
        <v>0.54241818000000008</v>
      </c>
      <c r="K184" s="232">
        <v>0.44111462000000001</v>
      </c>
      <c r="L184" s="232">
        <v>77.631488590000004</v>
      </c>
      <c r="M184" s="227">
        <f t="shared" si="14"/>
        <v>2144.89227944</v>
      </c>
      <c r="N184" s="244"/>
      <c r="O184" s="229">
        <f t="shared" si="16"/>
        <v>0.16566760163488201</v>
      </c>
      <c r="P184" s="229">
        <f t="shared" si="16"/>
        <v>5.7960691476990157E-2</v>
      </c>
      <c r="Q184" s="229">
        <f t="shared" si="16"/>
        <v>7.0023807101964722E-2</v>
      </c>
      <c r="R184" s="270">
        <f t="shared" si="16"/>
        <v>0.29365210021383686</v>
      </c>
      <c r="S184" s="229">
        <f t="shared" si="16"/>
        <v>1.2051440292725937E-2</v>
      </c>
      <c r="T184" s="229">
        <f t="shared" si="16"/>
        <v>0.65764425922045877</v>
      </c>
      <c r="U184" s="229">
        <f t="shared" si="15"/>
        <v>2.5288830828446897E-4</v>
      </c>
      <c r="V184" s="229">
        <f t="shared" si="15"/>
        <v>2.056581695166382E-4</v>
      </c>
      <c r="W184" s="229">
        <f t="shared" si="15"/>
        <v>3.6193653795177277E-2</v>
      </c>
      <c r="X184" s="229">
        <f t="shared" si="13"/>
        <v>1</v>
      </c>
    </row>
    <row r="185" spans="1:24">
      <c r="B185" s="322">
        <v>42675</v>
      </c>
      <c r="D185" s="232">
        <v>413.69994135000002</v>
      </c>
      <c r="E185" s="232">
        <v>154.13223202</v>
      </c>
      <c r="F185" s="232">
        <v>67.625342359999991</v>
      </c>
      <c r="G185" s="269">
        <f t="shared" si="12"/>
        <v>635.45751572999995</v>
      </c>
      <c r="H185" s="232">
        <v>21.682416190000001</v>
      </c>
      <c r="I185" s="232">
        <v>1412.2128455</v>
      </c>
      <c r="J185" s="232">
        <v>0.54173894999999994</v>
      </c>
      <c r="K185" s="232">
        <v>0.44056223</v>
      </c>
      <c r="L185" s="232">
        <v>77.632016450000009</v>
      </c>
      <c r="M185" s="227">
        <f t="shared" si="14"/>
        <v>2147.9670950499999</v>
      </c>
      <c r="N185" s="244"/>
      <c r="O185" s="229">
        <f t="shared" si="16"/>
        <v>0.19260068848511389</v>
      </c>
      <c r="P185" s="229">
        <f t="shared" si="16"/>
        <v>7.1757259398990997E-2</v>
      </c>
      <c r="Q185" s="229">
        <f t="shared" si="16"/>
        <v>3.1483416350205226E-2</v>
      </c>
      <c r="R185" s="270">
        <f t="shared" si="16"/>
        <v>0.29584136423431007</v>
      </c>
      <c r="S185" s="229">
        <f t="shared" si="16"/>
        <v>1.0094389360045241E-2</v>
      </c>
      <c r="T185" s="229">
        <f t="shared" si="16"/>
        <v>0.6574648414095593</v>
      </c>
      <c r="U185" s="229">
        <f t="shared" si="16"/>
        <v>2.5221007865923082E-4</v>
      </c>
      <c r="V185" s="229">
        <f t="shared" si="16"/>
        <v>2.0510660103466096E-4</v>
      </c>
      <c r="W185" s="229">
        <f t="shared" si="16"/>
        <v>3.6142088316391506E-2</v>
      </c>
      <c r="X185" s="229">
        <f t="shared" si="13"/>
        <v>1</v>
      </c>
    </row>
    <row r="186" spans="1:24" s="126" customFormat="1">
      <c r="B186" s="322">
        <v>42705</v>
      </c>
      <c r="D186" s="272">
        <v>151.11774972999999</v>
      </c>
      <c r="E186" s="272">
        <v>144.08352898000001</v>
      </c>
      <c r="F186" s="272">
        <v>75.217486460000003</v>
      </c>
      <c r="G186" s="269">
        <f t="shared" si="12"/>
        <v>370.41876517000003</v>
      </c>
      <c r="H186" s="272">
        <v>22.007157600000003</v>
      </c>
      <c r="I186" s="272">
        <v>1603.9788939500002</v>
      </c>
      <c r="J186" s="272">
        <v>0.53169032999999999</v>
      </c>
      <c r="K186" s="272">
        <v>0.37663934999999998</v>
      </c>
      <c r="L186" s="272">
        <v>87.632363619999992</v>
      </c>
      <c r="M186" s="237">
        <f t="shared" si="14"/>
        <v>2084.9455100200003</v>
      </c>
      <c r="N186" s="271"/>
      <c r="O186" s="229">
        <f t="shared" si="16"/>
        <v>7.2480431264868098E-2</v>
      </c>
      <c r="P186" s="229">
        <f t="shared" si="16"/>
        <v>6.9106616114210997E-2</v>
      </c>
      <c r="Q186" s="229">
        <f t="shared" si="16"/>
        <v>3.6076475907170572E-2</v>
      </c>
      <c r="R186" s="270">
        <f t="shared" si="16"/>
        <v>0.17766352328624968</v>
      </c>
      <c r="S186" s="229">
        <f t="shared" si="16"/>
        <v>1.0555267509024201E-2</v>
      </c>
      <c r="T186" s="229">
        <f t="shared" si="16"/>
        <v>0.7693145390330195</v>
      </c>
      <c r="U186" s="229">
        <f t="shared" si="16"/>
        <v>2.5501401712647138E-4</v>
      </c>
      <c r="V186" s="229">
        <f t="shared" si="16"/>
        <v>1.8064709518302328E-4</v>
      </c>
      <c r="W186" s="229">
        <f t="shared" si="16"/>
        <v>4.2031009059397127E-2</v>
      </c>
      <c r="X186" s="229">
        <f t="shared" si="13"/>
        <v>1</v>
      </c>
    </row>
    <row r="187" spans="1:24">
      <c r="B187" s="322">
        <v>42736</v>
      </c>
      <c r="D187" s="232">
        <v>258.32281310999997</v>
      </c>
      <c r="E187" s="232">
        <v>166.01087511</v>
      </c>
      <c r="F187" s="232">
        <v>25.232307780000003</v>
      </c>
      <c r="G187" s="269">
        <f t="shared" si="12"/>
        <v>449.56599599999998</v>
      </c>
      <c r="H187" s="272">
        <v>22.014359370000001</v>
      </c>
      <c r="I187" s="272">
        <v>1449.37885396</v>
      </c>
      <c r="J187" s="272">
        <v>0.53097388000000001</v>
      </c>
      <c r="K187" s="272">
        <v>0.37613186999999998</v>
      </c>
      <c r="L187" s="272">
        <v>177.63320432999998</v>
      </c>
      <c r="M187" s="237">
        <f t="shared" si="14"/>
        <v>2099.4995194100002</v>
      </c>
      <c r="N187" s="244"/>
      <c r="O187" s="229">
        <f t="shared" si="16"/>
        <v>0.12304018682633167</v>
      </c>
      <c r="P187" s="229">
        <f t="shared" si="16"/>
        <v>7.9071642348673768E-2</v>
      </c>
      <c r="Q187" s="229">
        <f t="shared" si="16"/>
        <v>1.2018248895379965E-2</v>
      </c>
      <c r="R187" s="270">
        <f t="shared" si="16"/>
        <v>0.21413007807038542</v>
      </c>
      <c r="S187" s="229">
        <f t="shared" si="16"/>
        <v>1.0485527225167672E-2</v>
      </c>
      <c r="T187" s="229">
        <f t="shared" si="16"/>
        <v>0.69034493247576612</v>
      </c>
      <c r="U187" s="229">
        <f t="shared" si="16"/>
        <v>2.5290497811078988E-4</v>
      </c>
      <c r="V187" s="229">
        <f t="shared" si="16"/>
        <v>1.7915311078789878E-4</v>
      </c>
      <c r="W187" s="229">
        <f t="shared" si="16"/>
        <v>8.4607404139782003E-2</v>
      </c>
      <c r="X187" s="229">
        <f t="shared" si="13"/>
        <v>0.99999999999999989</v>
      </c>
    </row>
    <row r="188" spans="1:24">
      <c r="B188" s="322">
        <v>42767</v>
      </c>
      <c r="D188" s="232">
        <v>86.752277619999987</v>
      </c>
      <c r="E188" s="232">
        <v>204.11564100000001</v>
      </c>
      <c r="F188" s="232">
        <v>15.748537430000001</v>
      </c>
      <c r="G188" s="269">
        <f t="shared" si="12"/>
        <v>306.61645605000001</v>
      </c>
      <c r="H188" s="232">
        <v>21.561253450000002</v>
      </c>
      <c r="I188" s="232">
        <v>1350.2794146900001</v>
      </c>
      <c r="J188" s="232">
        <v>0.53034526000000004</v>
      </c>
      <c r="K188" s="232">
        <v>0.37568656</v>
      </c>
      <c r="L188" s="232">
        <v>275.13179523000002</v>
      </c>
      <c r="M188" s="237">
        <f t="shared" si="14"/>
        <v>1954.4949512400003</v>
      </c>
      <c r="N188" s="244"/>
      <c r="O188" s="229">
        <f t="shared" si="16"/>
        <v>4.4386033110477618E-2</v>
      </c>
      <c r="P188" s="229">
        <f t="shared" si="16"/>
        <v>0.10443395664465742</v>
      </c>
      <c r="Q188" s="229">
        <f t="shared" si="16"/>
        <v>8.0575994427658018E-3</v>
      </c>
      <c r="R188" s="270">
        <f t="shared" si="16"/>
        <v>0.15687758919790085</v>
      </c>
      <c r="S188" s="229">
        <f t="shared" si="16"/>
        <v>1.1031624019453611E-2</v>
      </c>
      <c r="T188" s="229">
        <f t="shared" si="16"/>
        <v>0.6908584817951744</v>
      </c>
      <c r="U188" s="229">
        <f t="shared" si="16"/>
        <v>2.7134644664266356E-4</v>
      </c>
      <c r="V188" s="229">
        <f t="shared" si="16"/>
        <v>1.9221669504014386E-4</v>
      </c>
      <c r="W188" s="229">
        <f t="shared" si="16"/>
        <v>0.14076874184578822</v>
      </c>
      <c r="X188" s="229">
        <f t="shared" si="13"/>
        <v>0.99999999999999989</v>
      </c>
    </row>
    <row r="189" spans="1:24">
      <c r="B189" s="322">
        <v>42795</v>
      </c>
      <c r="D189" s="232">
        <v>242.1225839</v>
      </c>
      <c r="E189" s="232">
        <v>56.181356520000001</v>
      </c>
      <c r="F189" s="232">
        <v>8.3671865600000004</v>
      </c>
      <c r="G189" s="269">
        <f t="shared" si="12"/>
        <v>306.67112698</v>
      </c>
      <c r="H189" s="232">
        <v>301.52651383000006</v>
      </c>
      <c r="I189" s="232">
        <v>1209.04045692</v>
      </c>
      <c r="J189" s="232">
        <v>0.51585509000000007</v>
      </c>
      <c r="K189" s="232">
        <v>0.31876548999999998</v>
      </c>
      <c r="L189" s="232">
        <v>275.13122197000001</v>
      </c>
      <c r="M189" s="227">
        <f t="shared" si="14"/>
        <v>2093.2039402800001</v>
      </c>
      <c r="N189" s="244"/>
      <c r="O189" s="229">
        <f t="shared" si="16"/>
        <v>0.11567080456938761</v>
      </c>
      <c r="P189" s="229">
        <f t="shared" si="16"/>
        <v>2.6839886663162324E-2</v>
      </c>
      <c r="Q189" s="229">
        <f t="shared" si="16"/>
        <v>3.9973107249553297E-3</v>
      </c>
      <c r="R189" s="270">
        <f t="shared" si="16"/>
        <v>0.14650800195750527</v>
      </c>
      <c r="S189" s="229">
        <f t="shared" si="16"/>
        <v>0.14405023229110966</v>
      </c>
      <c r="T189" s="229">
        <f t="shared" si="16"/>
        <v>0.57760280002065689</v>
      </c>
      <c r="U189" s="229">
        <f t="shared" si="16"/>
        <v>2.4644282388031243E-4</v>
      </c>
      <c r="V189" s="229">
        <f t="shared" si="16"/>
        <v>1.5228592105428576E-4</v>
      </c>
      <c r="W189" s="229">
        <f t="shared" si="16"/>
        <v>0.13144023698579352</v>
      </c>
      <c r="X189" s="229">
        <f t="shared" si="13"/>
        <v>1</v>
      </c>
    </row>
    <row r="190" spans="1:24">
      <c r="B190" s="322">
        <v>42826</v>
      </c>
      <c r="D190" s="232">
        <v>147.99368612999999</v>
      </c>
      <c r="E190" s="232">
        <v>112.54167326000001</v>
      </c>
      <c r="F190" s="232">
        <v>47.419704530000004</v>
      </c>
      <c r="G190" s="269">
        <f t="shared" si="12"/>
        <v>307.95506391999999</v>
      </c>
      <c r="H190" s="232">
        <v>354.66681442000004</v>
      </c>
      <c r="I190" s="232">
        <v>1207.7535275599998</v>
      </c>
      <c r="J190" s="232">
        <v>0.51517294999999996</v>
      </c>
      <c r="K190" s="232">
        <v>0.31834396000000004</v>
      </c>
      <c r="L190" s="232">
        <v>275.12930239999997</v>
      </c>
      <c r="M190" s="227">
        <f t="shared" si="14"/>
        <v>2146.33822521</v>
      </c>
      <c r="N190" s="244"/>
      <c r="O190" s="229">
        <f t="shared" si="16"/>
        <v>6.895170779317418E-2</v>
      </c>
      <c r="P190" s="229">
        <f t="shared" si="16"/>
        <v>5.2434267786005073E-2</v>
      </c>
      <c r="Q190" s="229">
        <f t="shared" si="16"/>
        <v>2.2093304761117233E-2</v>
      </c>
      <c r="R190" s="270">
        <f t="shared" si="16"/>
        <v>0.14347928034029647</v>
      </c>
      <c r="S190" s="229">
        <f t="shared" si="16"/>
        <v>0.16524274238525433</v>
      </c>
      <c r="T190" s="229">
        <f t="shared" si="16"/>
        <v>0.56270419702460084</v>
      </c>
      <c r="U190" s="229">
        <f t="shared" si="16"/>
        <v>2.4002412292200355E-4</v>
      </c>
      <c r="V190" s="229">
        <f t="shared" si="16"/>
        <v>1.4831956877106491E-4</v>
      </c>
      <c r="W190" s="229">
        <f t="shared" si="16"/>
        <v>0.12818543655815523</v>
      </c>
      <c r="X190" s="229">
        <f t="shared" si="13"/>
        <v>1</v>
      </c>
    </row>
    <row r="191" spans="1:24">
      <c r="B191" s="322">
        <v>42856</v>
      </c>
      <c r="D191" s="232">
        <v>152.82612281000002</v>
      </c>
      <c r="E191" s="232">
        <v>237.12329978</v>
      </c>
      <c r="F191" s="232">
        <v>16.298321510000001</v>
      </c>
      <c r="G191" s="269">
        <f t="shared" si="12"/>
        <v>406.24774410000003</v>
      </c>
      <c r="H191" s="232">
        <v>359.05271202</v>
      </c>
      <c r="I191" s="232">
        <v>1203.3104073299999</v>
      </c>
      <c r="J191" s="232">
        <v>0.51448861999999995</v>
      </c>
      <c r="K191" s="232">
        <v>0.31792109000000002</v>
      </c>
      <c r="L191" s="232">
        <v>275.12930239999997</v>
      </c>
      <c r="M191" s="227">
        <f t="shared" si="14"/>
        <v>2244.5725755600001</v>
      </c>
      <c r="N191" s="244"/>
      <c r="O191" s="229">
        <f t="shared" si="16"/>
        <v>6.8086959839946948E-2</v>
      </c>
      <c r="P191" s="229">
        <f t="shared" si="16"/>
        <v>0.10564296399319587</v>
      </c>
      <c r="Q191" s="229">
        <f t="shared" si="16"/>
        <v>7.2612138664902475E-3</v>
      </c>
      <c r="R191" s="270">
        <f t="shared" si="16"/>
        <v>0.18099113769963307</v>
      </c>
      <c r="S191" s="229">
        <f t="shared" si="16"/>
        <v>0.15996484851037604</v>
      </c>
      <c r="T191" s="229">
        <f t="shared" si="16"/>
        <v>0.53609779448979722</v>
      </c>
      <c r="U191" s="229">
        <f t="shared" si="16"/>
        <v>2.2921451754423213E-4</v>
      </c>
      <c r="V191" s="229">
        <f t="shared" si="16"/>
        <v>1.4163992443892424E-4</v>
      </c>
      <c r="W191" s="229">
        <f t="shared" si="16"/>
        <v>0.12257536485821037</v>
      </c>
      <c r="X191" s="229">
        <f t="shared" si="13"/>
        <v>0.99999999999999989</v>
      </c>
    </row>
    <row r="192" spans="1:24">
      <c r="A192" t="s">
        <v>236</v>
      </c>
      <c r="B192" s="322">
        <v>42887</v>
      </c>
      <c r="D192" s="232">
        <v>235.86672153999999</v>
      </c>
      <c r="E192" s="232">
        <v>172.71794209000001</v>
      </c>
      <c r="F192" s="232">
        <v>13.97807759</v>
      </c>
      <c r="G192" s="269">
        <f t="shared" si="12"/>
        <v>422.56274122000002</v>
      </c>
      <c r="H192" s="227">
        <v>352.38389920999998</v>
      </c>
      <c r="I192" s="227">
        <v>1200.75572025</v>
      </c>
      <c r="J192" s="227">
        <v>0.49197735999999997</v>
      </c>
      <c r="K192" s="227">
        <v>0.2713431</v>
      </c>
      <c r="L192" s="232">
        <v>275.13124512999997</v>
      </c>
      <c r="M192" s="227">
        <f t="shared" si="14"/>
        <v>2251.5969262699996</v>
      </c>
      <c r="N192" s="244"/>
      <c r="O192" s="229">
        <f t="shared" si="16"/>
        <v>0.10475530446328034</v>
      </c>
      <c r="P192" s="229">
        <f t="shared" si="16"/>
        <v>7.6709085926904744E-2</v>
      </c>
      <c r="Q192" s="229">
        <f t="shared" si="16"/>
        <v>6.2080727802183112E-3</v>
      </c>
      <c r="R192" s="270">
        <f t="shared" si="16"/>
        <v>0.1876724631704034</v>
      </c>
      <c r="S192" s="229">
        <f t="shared" si="16"/>
        <v>0.15650398839092391</v>
      </c>
      <c r="T192" s="229">
        <f t="shared" si="16"/>
        <v>0.53329070858129768</v>
      </c>
      <c r="U192" s="229">
        <f t="shared" si="16"/>
        <v>2.1850152407829529E-4</v>
      </c>
      <c r="V192" s="229">
        <f t="shared" si="16"/>
        <v>1.2051140096798212E-4</v>
      </c>
      <c r="W192" s="229">
        <f t="shared" si="16"/>
        <v>0.12219382693232887</v>
      </c>
      <c r="X192" s="229">
        <f t="shared" si="13"/>
        <v>1.0000000000000002</v>
      </c>
    </row>
    <row r="193" spans="2:24">
      <c r="B193" s="322">
        <v>42917</v>
      </c>
      <c r="D193" s="232">
        <v>274.56380077</v>
      </c>
      <c r="E193" s="232">
        <v>150.58835822</v>
      </c>
      <c r="F193" s="232">
        <v>16.305256150000002</v>
      </c>
      <c r="G193" s="269">
        <f t="shared" si="12"/>
        <v>441.45741513999997</v>
      </c>
      <c r="H193" s="227">
        <v>362.58346499999999</v>
      </c>
      <c r="I193" s="227">
        <v>1200.4673577000001</v>
      </c>
      <c r="J193" s="227">
        <v>0.49129694000000002</v>
      </c>
      <c r="K193" s="227">
        <v>0.27096780999999998</v>
      </c>
      <c r="L193" s="232">
        <v>275.13275522999999</v>
      </c>
      <c r="M193" s="227">
        <f t="shared" si="14"/>
        <v>2280.4032578199999</v>
      </c>
      <c r="N193" s="244"/>
      <c r="O193" s="229">
        <f t="shared" si="16"/>
        <v>0.12040142454123448</v>
      </c>
      <c r="P193" s="229">
        <f t="shared" si="16"/>
        <v>6.6035845942422552E-2</v>
      </c>
      <c r="Q193" s="229">
        <f t="shared" si="16"/>
        <v>7.1501635046721333E-3</v>
      </c>
      <c r="R193" s="270">
        <f t="shared" si="16"/>
        <v>0.19358743398832914</v>
      </c>
      <c r="S193" s="229">
        <f t="shared" si="16"/>
        <v>0.15899971365004073</v>
      </c>
      <c r="T193" s="229">
        <f t="shared" si="16"/>
        <v>0.52642766299483912</v>
      </c>
      <c r="U193" s="229">
        <f t="shared" si="16"/>
        <v>2.1544300917622166E-4</v>
      </c>
      <c r="V193" s="229">
        <f t="shared" si="16"/>
        <v>1.1882451451110337E-4</v>
      </c>
      <c r="W193" s="229">
        <f t="shared" si="16"/>
        <v>0.12065092184310375</v>
      </c>
      <c r="X193" s="229">
        <f t="shared" si="13"/>
        <v>1</v>
      </c>
    </row>
    <row r="194" spans="2:24">
      <c r="B194" s="322">
        <v>42948</v>
      </c>
      <c r="D194" s="232">
        <v>141.3875683</v>
      </c>
      <c r="E194" s="232">
        <v>283.24506350000001</v>
      </c>
      <c r="F194" s="232">
        <v>72.062745849999999</v>
      </c>
      <c r="G194" s="269">
        <f t="shared" si="12"/>
        <v>496.69537765000001</v>
      </c>
      <c r="H194" s="227">
        <v>308.40096412000003</v>
      </c>
      <c r="I194" s="227">
        <v>1200.9364683399999</v>
      </c>
      <c r="J194" s="227">
        <v>0.49063647999999999</v>
      </c>
      <c r="K194" s="227">
        <v>0.27060353999999998</v>
      </c>
      <c r="L194" s="227">
        <v>275.13536489000001</v>
      </c>
      <c r="M194" s="227">
        <f t="shared" si="14"/>
        <v>2281.9294150199999</v>
      </c>
      <c r="N194" s="244"/>
      <c r="O194" s="229">
        <f t="shared" si="16"/>
        <v>6.1959658948855266E-2</v>
      </c>
      <c r="P194" s="229">
        <f t="shared" si="16"/>
        <v>0.12412525191867844</v>
      </c>
      <c r="Q194" s="229">
        <f t="shared" si="16"/>
        <v>3.1579743604544581E-2</v>
      </c>
      <c r="R194" s="270">
        <f t="shared" si="16"/>
        <v>0.21766465447207828</v>
      </c>
      <c r="S194" s="229">
        <f t="shared" si="16"/>
        <v>0.13514921280652192</v>
      </c>
      <c r="T194" s="229">
        <f t="shared" si="16"/>
        <v>0.5262811638411149</v>
      </c>
      <c r="U194" s="229">
        <f t="shared" ref="U194:W195" si="17">+J194/$M194</f>
        <v>2.1500949011418033E-4</v>
      </c>
      <c r="V194" s="229">
        <f t="shared" si="17"/>
        <v>1.1858541207227844E-4</v>
      </c>
      <c r="W194" s="229">
        <f t="shared" si="17"/>
        <v>0.12057137397809853</v>
      </c>
      <c r="X194" s="229">
        <f t="shared" si="13"/>
        <v>1.0000000000000002</v>
      </c>
    </row>
    <row r="195" spans="2:24">
      <c r="B195" s="322">
        <v>42979</v>
      </c>
      <c r="D195" s="232">
        <v>329.03962856999999</v>
      </c>
      <c r="E195" s="232">
        <v>128.58281065</v>
      </c>
      <c r="F195" s="232">
        <v>343.51184832999996</v>
      </c>
      <c r="G195" s="269">
        <f t="shared" si="12"/>
        <v>801.13428754999995</v>
      </c>
      <c r="H195" s="232">
        <v>50.870958270000003</v>
      </c>
      <c r="I195" s="227">
        <v>1200.66810502</v>
      </c>
      <c r="J195" s="232">
        <v>0.46458378</v>
      </c>
      <c r="K195" s="232">
        <v>0.22789451999999999</v>
      </c>
      <c r="L195" s="227">
        <v>275.13481454999999</v>
      </c>
      <c r="M195" s="227">
        <f t="shared" si="14"/>
        <v>2328.5006436899998</v>
      </c>
      <c r="N195" s="244"/>
      <c r="O195" s="229">
        <f t="shared" ref="O195:T195" si="18">+D195/$M195</f>
        <v>0.14130965755223815</v>
      </c>
      <c r="P195" s="229">
        <f t="shared" si="18"/>
        <v>5.5221290575309202E-2</v>
      </c>
      <c r="Q195" s="229">
        <f t="shared" si="18"/>
        <v>0.14752491018668265</v>
      </c>
      <c r="R195" s="270">
        <f t="shared" si="18"/>
        <v>0.34405585831423002</v>
      </c>
      <c r="S195" s="229">
        <f t="shared" si="18"/>
        <v>2.1847087913784834E-2</v>
      </c>
      <c r="T195" s="229">
        <f t="shared" si="18"/>
        <v>0.51564001421845795</v>
      </c>
      <c r="U195" s="229">
        <f t="shared" si="17"/>
        <v>1.9952057185767795E-4</v>
      </c>
      <c r="V195" s="229">
        <f t="shared" si="17"/>
        <v>9.7871787417182373E-5</v>
      </c>
      <c r="W195" s="229">
        <f t="shared" si="17"/>
        <v>0.1181596471942524</v>
      </c>
      <c r="X195" s="229">
        <f t="shared" si="13"/>
        <v>1</v>
      </c>
    </row>
    <row r="196" spans="2:24">
      <c r="B196" s="322">
        <v>43009</v>
      </c>
      <c r="D196" s="232">
        <v>186.1253155</v>
      </c>
      <c r="E196" s="232">
        <v>636.49423665999996</v>
      </c>
      <c r="F196" s="232">
        <v>365.84008766000005</v>
      </c>
      <c r="G196" s="269">
        <v>1188.4596398200001</v>
      </c>
      <c r="H196" s="232">
        <v>172.38273546000002</v>
      </c>
      <c r="I196" s="227">
        <v>1084.89779273</v>
      </c>
      <c r="J196" s="232">
        <v>0.46393384999999998</v>
      </c>
      <c r="K196" s="232">
        <v>0.22757569</v>
      </c>
      <c r="L196" s="227">
        <v>275.13291806000001</v>
      </c>
      <c r="M196" s="227">
        <v>2721.5645956100002</v>
      </c>
      <c r="N196" s="244"/>
      <c r="O196" s="229">
        <v>6.8389086116209793E-2</v>
      </c>
      <c r="P196" s="229">
        <v>0.23387070719787151</v>
      </c>
      <c r="Q196" s="229">
        <v>0.1344227097347297</v>
      </c>
      <c r="R196" s="270">
        <v>0.43668250304881107</v>
      </c>
      <c r="S196" s="229">
        <v>6.3339571560440164E-2</v>
      </c>
      <c r="T196" s="229">
        <v>0.39863018297636088</v>
      </c>
      <c r="U196" s="229">
        <v>1.7046586024389981E-4</v>
      </c>
      <c r="V196" s="229">
        <v>8.3619433603409336E-5</v>
      </c>
      <c r="W196" s="229">
        <v>0.10109365712054057</v>
      </c>
      <c r="X196" s="229">
        <v>1</v>
      </c>
    </row>
    <row r="197" spans="2:24">
      <c r="B197" s="322">
        <v>43040</v>
      </c>
      <c r="D197" s="232">
        <v>640.33201438000003</v>
      </c>
      <c r="E197" s="232">
        <v>225.62045068999998</v>
      </c>
      <c r="F197" s="232">
        <v>292.35491272000002</v>
      </c>
      <c r="G197" s="269">
        <v>1158.3073777899999</v>
      </c>
      <c r="H197" s="232">
        <v>318.40923650999997</v>
      </c>
      <c r="I197" s="227">
        <v>937.13531679999994</v>
      </c>
      <c r="J197" s="232">
        <v>0.46332284000000001</v>
      </c>
      <c r="K197" s="232">
        <v>0.22727598999999998</v>
      </c>
      <c r="L197" s="227">
        <v>275.13333987999999</v>
      </c>
      <c r="M197" s="227">
        <v>2689.6758698099998</v>
      </c>
      <c r="N197" s="244"/>
      <c r="O197" s="229">
        <v>0.23807032719717022</v>
      </c>
      <c r="P197" s="229">
        <v>8.3883881036542124E-2</v>
      </c>
      <c r="Q197" s="229">
        <v>0.10869522086341658</v>
      </c>
      <c r="R197" s="270">
        <v>0.43064942909712889</v>
      </c>
      <c r="S197" s="229">
        <v>0.11838201029497751</v>
      </c>
      <c r="T197" s="229">
        <v>0.34841942381191071</v>
      </c>
      <c r="U197" s="229">
        <v>1.7225973032681049E-4</v>
      </c>
      <c r="V197" s="229">
        <v>8.4499397325542752E-5</v>
      </c>
      <c r="W197" s="229">
        <v>0.10229237766833056</v>
      </c>
      <c r="X197" s="229">
        <v>1</v>
      </c>
    </row>
    <row r="198" spans="2:24">
      <c r="B198" s="322">
        <v>43070</v>
      </c>
      <c r="D198" s="232">
        <v>351.59258808999999</v>
      </c>
      <c r="E198" s="232">
        <v>413.30073719000001</v>
      </c>
      <c r="F198" s="232">
        <v>11.67802977</v>
      </c>
      <c r="G198" s="269">
        <v>776.57135504999997</v>
      </c>
      <c r="H198" s="232">
        <v>644.14254065</v>
      </c>
      <c r="I198" s="227">
        <v>610.87767952000002</v>
      </c>
      <c r="J198" s="232">
        <v>0.43659073999999998</v>
      </c>
      <c r="K198" s="232">
        <v>0.18660264999999998</v>
      </c>
      <c r="L198" s="227">
        <v>275.13490740999998</v>
      </c>
      <c r="M198" s="227">
        <v>2307.3496760200001</v>
      </c>
      <c r="N198" s="244"/>
      <c r="O198" s="229">
        <v>0.15237941251127141</v>
      </c>
      <c r="P198" s="229">
        <v>0.1791235812609521</v>
      </c>
      <c r="Q198" s="229">
        <v>5.0612310268219503E-3</v>
      </c>
      <c r="R198" s="270">
        <v>0.33656422479904546</v>
      </c>
      <c r="S198" s="229">
        <v>0.2791698836741105</v>
      </c>
      <c r="T198" s="229">
        <v>0.26475296998490355</v>
      </c>
      <c r="U198" s="229">
        <v>1.8921741448096644E-4</v>
      </c>
      <c r="V198" s="229">
        <v>8.087315587201119E-5</v>
      </c>
      <c r="W198" s="229">
        <v>0.11924283097158747</v>
      </c>
      <c r="X198" s="229">
        <v>1</v>
      </c>
    </row>
    <row r="199" spans="2:24">
      <c r="B199" s="322">
        <v>43101</v>
      </c>
      <c r="D199" s="227">
        <v>263.39843568999999</v>
      </c>
      <c r="E199" s="227">
        <v>498.45639729999999</v>
      </c>
      <c r="F199" s="227">
        <v>25.737194389999999</v>
      </c>
      <c r="G199" s="269">
        <v>787.59202737999999</v>
      </c>
      <c r="H199" s="232">
        <v>711.39227040999992</v>
      </c>
      <c r="I199" s="227">
        <v>532.87229379000007</v>
      </c>
      <c r="J199" s="232">
        <v>0.43597290999999999</v>
      </c>
      <c r="K199" s="232">
        <v>0.18633857999999998</v>
      </c>
      <c r="L199" s="227">
        <v>275.13644104000002</v>
      </c>
      <c r="M199" s="227">
        <v>2307.61534411</v>
      </c>
      <c r="N199" s="244"/>
      <c r="O199" s="229">
        <v>0.11414312890677514</v>
      </c>
      <c r="P199" s="229">
        <v>0.21600497612059535</v>
      </c>
      <c r="Q199" s="229">
        <v>1.1153156203304026E-2</v>
      </c>
      <c r="R199" s="270">
        <v>0.3413012612306745</v>
      </c>
      <c r="S199" s="229">
        <v>0.30828026526421343</v>
      </c>
      <c r="T199" s="229">
        <v>0.23091902866312322</v>
      </c>
      <c r="U199" s="229">
        <v>1.8892789524596691E-4</v>
      </c>
      <c r="V199" s="229">
        <v>8.0749411064376042E-5</v>
      </c>
      <c r="W199" s="229">
        <v>0.11922976753567849</v>
      </c>
      <c r="X199" s="229">
        <v>1</v>
      </c>
    </row>
    <row r="200" spans="2:24">
      <c r="B200" s="322">
        <v>43132</v>
      </c>
      <c r="D200" s="227">
        <v>498.28164656000001</v>
      </c>
      <c r="E200" s="227">
        <v>156.92585977000002</v>
      </c>
      <c r="F200" s="227">
        <v>35.92796293</v>
      </c>
      <c r="G200" s="269">
        <v>691.13546926000004</v>
      </c>
      <c r="H200" s="232">
        <v>716.11805814000002</v>
      </c>
      <c r="I200" s="227">
        <v>534.81844488000002</v>
      </c>
      <c r="J200" s="232">
        <v>0.43543014000000002</v>
      </c>
      <c r="K200" s="232">
        <v>0.18610657999999999</v>
      </c>
      <c r="L200" s="227">
        <v>275.13907437</v>
      </c>
      <c r="M200" s="227">
        <v>2217.8325833700005</v>
      </c>
      <c r="N200" s="244"/>
      <c r="O200" s="229">
        <v>0.22467054109325971</v>
      </c>
      <c r="P200" s="229">
        <v>7.0756404674851919E-2</v>
      </c>
      <c r="Q200" s="229">
        <v>1.6199582961941787E-2</v>
      </c>
      <c r="R200" s="270">
        <v>0.31162652873005342</v>
      </c>
      <c r="S200" s="229">
        <v>0.32289094474924585</v>
      </c>
      <c r="T200" s="229">
        <v>0.2411446422467752</v>
      </c>
      <c r="U200" s="229">
        <v>1.9633138374149195E-4</v>
      </c>
      <c r="V200" s="229">
        <v>8.3913718914351384E-5</v>
      </c>
      <c r="W200" s="229">
        <v>0.1240576391712695</v>
      </c>
      <c r="X200" s="229">
        <v>1</v>
      </c>
    </row>
    <row r="201" spans="2:24">
      <c r="B201" s="322">
        <v>43160</v>
      </c>
      <c r="D201" s="227">
        <v>452.51968726999996</v>
      </c>
      <c r="E201" s="227">
        <v>87.206587180000014</v>
      </c>
      <c r="F201" s="227">
        <v>43.190524740000001</v>
      </c>
      <c r="G201" s="269">
        <v>582.91679919000001</v>
      </c>
      <c r="H201" s="232">
        <v>737.24540547000004</v>
      </c>
      <c r="I201" s="227">
        <v>414.85289468000002</v>
      </c>
      <c r="J201" s="232">
        <v>0.41031131999999998</v>
      </c>
      <c r="K201" s="232">
        <v>0.14711972000000001</v>
      </c>
      <c r="L201" s="227">
        <v>230.13719484000001</v>
      </c>
      <c r="M201" s="227">
        <v>1965.7097252200001</v>
      </c>
      <c r="N201" s="244"/>
      <c r="O201" s="229">
        <v>0.23020677034059769</v>
      </c>
      <c r="P201" s="229">
        <v>4.4363919077746818E-2</v>
      </c>
      <c r="Q201" s="229">
        <v>2.1971974898362046E-2</v>
      </c>
      <c r="R201" s="270">
        <v>0.29654266431670656</v>
      </c>
      <c r="S201" s="229">
        <v>0.37505303861051426</v>
      </c>
      <c r="T201" s="229">
        <v>0.21104484011929592</v>
      </c>
      <c r="U201" s="229">
        <v>2.0873444066319528E-4</v>
      </c>
      <c r="V201" s="229">
        <v>7.4843054451254E-5</v>
      </c>
      <c r="W201" s="229">
        <v>0.11707587945836881</v>
      </c>
      <c r="X201" s="229">
        <v>1</v>
      </c>
    </row>
    <row r="202" spans="2:24">
      <c r="B202" s="322">
        <v>43191</v>
      </c>
      <c r="D202" s="227">
        <v>163.86211129</v>
      </c>
      <c r="E202" s="227">
        <v>321.68641148</v>
      </c>
      <c r="F202" s="227">
        <v>224.83412313999997</v>
      </c>
      <c r="G202" s="269">
        <v>710.38264590999995</v>
      </c>
      <c r="H202" s="232">
        <v>543.24229908000007</v>
      </c>
      <c r="I202" s="227">
        <v>414.76992167999998</v>
      </c>
      <c r="J202" s="232">
        <v>0.40974164000000002</v>
      </c>
      <c r="K202" s="232">
        <v>0.14691544000000001</v>
      </c>
      <c r="L202" s="227">
        <v>230.13964503</v>
      </c>
      <c r="M202" s="227">
        <v>1899.0911687799999</v>
      </c>
      <c r="N202" s="244"/>
      <c r="O202" s="229">
        <v>8.6284489119744096E-2</v>
      </c>
      <c r="P202" s="229">
        <v>0.16938966215437432</v>
      </c>
      <c r="Q202" s="229">
        <v>0.11839037895396894</v>
      </c>
      <c r="R202" s="270">
        <v>0.37406453022808733</v>
      </c>
      <c r="S202" s="229">
        <v>0.28605382827881076</v>
      </c>
      <c r="T202" s="229">
        <v>0.21840442865439336</v>
      </c>
      <c r="U202" s="229">
        <v>2.1575669811745965E-4</v>
      </c>
      <c r="V202" s="229">
        <v>7.736092001016483E-5</v>
      </c>
      <c r="W202" s="229">
        <v>0.12118409522058102</v>
      </c>
      <c r="X202" s="229">
        <v>1</v>
      </c>
    </row>
    <row r="203" spans="2:24">
      <c r="B203" s="322">
        <v>43221</v>
      </c>
      <c r="D203" s="232">
        <v>108.58001248000001</v>
      </c>
      <c r="E203" s="232">
        <v>389.47110068000001</v>
      </c>
      <c r="F203" s="232">
        <v>225.47125922000001</v>
      </c>
      <c r="G203" s="269">
        <v>723.52237237999998</v>
      </c>
      <c r="H203" s="232">
        <v>548.59226085</v>
      </c>
      <c r="I203" s="227">
        <v>409.98485486000004</v>
      </c>
      <c r="J203" s="232">
        <v>0.40916946999999998</v>
      </c>
      <c r="K203" s="232">
        <v>0.14671029999999999</v>
      </c>
      <c r="L203" s="227">
        <v>230.14385643</v>
      </c>
      <c r="M203" s="227">
        <v>1912.79922429</v>
      </c>
      <c r="N203" s="244"/>
      <c r="O203" s="229">
        <v>5.6764981447701673E-2</v>
      </c>
      <c r="P203" s="229">
        <v>0.20361316322917547</v>
      </c>
      <c r="Q203" s="229">
        <v>0.11787502648308072</v>
      </c>
      <c r="R203" s="270">
        <v>0.37825317115995788</v>
      </c>
      <c r="S203" s="229">
        <v>0.28680075456096471</v>
      </c>
      <c r="T203" s="229">
        <v>0.21433763128599123</v>
      </c>
      <c r="U203" s="229">
        <v>2.139113529554452E-4</v>
      </c>
      <c r="V203" s="229">
        <v>7.6699267825381141E-5</v>
      </c>
      <c r="W203" s="229">
        <v>0.12031783237230539</v>
      </c>
      <c r="X203" s="229">
        <v>1</v>
      </c>
    </row>
    <row r="204" spans="2:24">
      <c r="B204" s="322">
        <v>43252</v>
      </c>
      <c r="D204" s="232">
        <v>378.69985568999999</v>
      </c>
      <c r="E204" s="232">
        <v>227.37645162999999</v>
      </c>
      <c r="F204" s="232">
        <v>528.41594094000004</v>
      </c>
      <c r="G204" s="269">
        <v>1134.49224826</v>
      </c>
      <c r="H204" s="232">
        <v>223.18728406</v>
      </c>
      <c r="I204" s="227">
        <v>412.39319517000001</v>
      </c>
      <c r="J204" s="232">
        <v>0.38476744000000002</v>
      </c>
      <c r="K204" s="232">
        <v>0.107511</v>
      </c>
      <c r="L204" s="227">
        <v>230.14292726000002</v>
      </c>
      <c r="M204" s="227">
        <v>2000.7079331899999</v>
      </c>
      <c r="N204" s="244"/>
      <c r="O204" s="229">
        <v>0.18928292801148014</v>
      </c>
      <c r="P204" s="229">
        <v>0.11364799822004149</v>
      </c>
      <c r="Q204" s="229">
        <v>0.2641144827658452</v>
      </c>
      <c r="R204" s="270">
        <v>0.56704540899736688</v>
      </c>
      <c r="S204" s="229">
        <v>0.11155415558538934</v>
      </c>
      <c r="T204" s="229">
        <v>0.20612363670316716</v>
      </c>
      <c r="U204" s="229">
        <v>1.9231564668537756E-4</v>
      </c>
      <c r="V204" s="229">
        <v>5.3736479081472242E-5</v>
      </c>
      <c r="W204" s="229">
        <v>0.11503074658830985</v>
      </c>
      <c r="X204" s="229">
        <v>1</v>
      </c>
    </row>
    <row r="205" spans="2:24">
      <c r="B205" s="322">
        <v>43282</v>
      </c>
      <c r="D205" s="232">
        <v>92.660754699999998</v>
      </c>
      <c r="E205" s="232">
        <v>693.74039588999995</v>
      </c>
      <c r="F205" s="232">
        <v>413.87628489999997</v>
      </c>
      <c r="G205" s="269">
        <v>1200.2774354899998</v>
      </c>
      <c r="H205" s="232">
        <v>143.50763437000001</v>
      </c>
      <c r="I205" s="227">
        <v>410.77613417000003</v>
      </c>
      <c r="J205" s="232">
        <v>0.38420884000000005</v>
      </c>
      <c r="K205" s="232">
        <v>5.2531097199999994</v>
      </c>
      <c r="L205" s="227">
        <v>224.99562781999998</v>
      </c>
      <c r="M205" s="227">
        <v>1985.1941504099998</v>
      </c>
      <c r="N205" s="244"/>
      <c r="O205" s="229">
        <v>4.6675915643244706E-2</v>
      </c>
      <c r="P205" s="229">
        <v>0.34945720334040004</v>
      </c>
      <c r="Q205" s="229">
        <v>0.208481515429875</v>
      </c>
      <c r="R205" s="270">
        <v>0.6046146344135197</v>
      </c>
      <c r="S205" s="229">
        <v>7.2288966970994517E-2</v>
      </c>
      <c r="T205" s="229">
        <v>0.20691987939072001</v>
      </c>
      <c r="U205" s="229">
        <v>1.9353716104827826E-4</v>
      </c>
      <c r="V205" s="229">
        <v>2.6461440655137338E-3</v>
      </c>
      <c r="W205" s="229">
        <v>0.11333683799820381</v>
      </c>
      <c r="X205" s="229">
        <v>1</v>
      </c>
    </row>
    <row r="206" spans="2:24">
      <c r="B206" s="322">
        <v>43313</v>
      </c>
      <c r="D206" s="232">
        <v>474.1</v>
      </c>
      <c r="E206" s="232">
        <v>310.39999999999998</v>
      </c>
      <c r="F206" s="232">
        <v>418.9</v>
      </c>
      <c r="G206" s="269">
        <v>1203.4000000000001</v>
      </c>
      <c r="H206" s="232">
        <v>148.30000000000001</v>
      </c>
      <c r="I206" s="227">
        <v>401.3</v>
      </c>
      <c r="J206" s="232">
        <v>0.4</v>
      </c>
      <c r="K206" s="232">
        <v>5.3</v>
      </c>
      <c r="L206" s="227">
        <v>225</v>
      </c>
      <c r="M206" s="227">
        <v>1983.6</v>
      </c>
      <c r="N206" s="244"/>
      <c r="O206" s="229">
        <v>0.23899999999999999</v>
      </c>
      <c r="P206" s="229">
        <v>0.156</v>
      </c>
      <c r="Q206" s="229">
        <v>0.21099999999999999</v>
      </c>
      <c r="R206" s="270">
        <v>0.60699999999999998</v>
      </c>
      <c r="S206" s="229">
        <v>7.4999999999999997E-2</v>
      </c>
      <c r="T206" s="229">
        <v>0.20200000000000001</v>
      </c>
      <c r="U206" s="229">
        <v>0</v>
      </c>
      <c r="V206" s="229">
        <v>3.0000000000000001E-3</v>
      </c>
      <c r="W206" s="229">
        <v>0.113</v>
      </c>
      <c r="X206" s="229">
        <v>1</v>
      </c>
    </row>
    <row r="207" spans="2:24">
      <c r="B207" s="322">
        <v>43344</v>
      </c>
      <c r="D207" s="232">
        <v>317.89999999999998</v>
      </c>
      <c r="E207" s="232">
        <v>566.5</v>
      </c>
      <c r="F207" s="232">
        <v>281.8</v>
      </c>
      <c r="G207" s="269">
        <v>1166.2</v>
      </c>
      <c r="H207" s="232">
        <v>30</v>
      </c>
      <c r="I207" s="227">
        <v>403.3</v>
      </c>
      <c r="J207" s="232">
        <v>0.4</v>
      </c>
      <c r="K207" s="232">
        <v>5.2</v>
      </c>
      <c r="L207" s="227">
        <v>225</v>
      </c>
      <c r="M207" s="227">
        <v>1830.1</v>
      </c>
      <c r="N207" s="244"/>
      <c r="O207" s="229">
        <v>0.17399999999999999</v>
      </c>
      <c r="P207" s="229">
        <v>0.31</v>
      </c>
      <c r="Q207" s="229">
        <v>0.154</v>
      </c>
      <c r="R207" s="270">
        <v>0.63700000000000001</v>
      </c>
      <c r="S207" s="229">
        <v>1.6E-2</v>
      </c>
      <c r="T207" s="229">
        <v>0.22</v>
      </c>
      <c r="U207" s="229">
        <v>0</v>
      </c>
      <c r="V207" s="229">
        <v>3.0000000000000001E-3</v>
      </c>
      <c r="W207" s="229">
        <v>0.123</v>
      </c>
      <c r="X207" s="229">
        <v>1</v>
      </c>
    </row>
    <row r="208" spans="2:24">
      <c r="B208" s="322">
        <v>43374</v>
      </c>
      <c r="D208" s="232">
        <v>108.5</v>
      </c>
      <c r="E208" s="232">
        <v>754.4</v>
      </c>
      <c r="F208" s="232">
        <v>174.2</v>
      </c>
      <c r="G208" s="269">
        <v>1037.0999999999999</v>
      </c>
      <c r="H208" s="232">
        <v>240.8</v>
      </c>
      <c r="I208" s="227">
        <v>393.1</v>
      </c>
      <c r="J208" s="232">
        <v>0.4</v>
      </c>
      <c r="K208" s="232">
        <v>5.2</v>
      </c>
      <c r="L208" s="227">
        <v>225</v>
      </c>
      <c r="M208" s="227">
        <v>1901.6</v>
      </c>
      <c r="N208" s="244"/>
      <c r="O208" s="229">
        <v>5.7000000000000002E-2</v>
      </c>
      <c r="P208" s="229">
        <v>0.39700000000000002</v>
      </c>
      <c r="Q208" s="229">
        <v>9.1999999999999998E-2</v>
      </c>
      <c r="R208" s="270">
        <v>0.54500000000000004</v>
      </c>
      <c r="S208" s="229">
        <v>0.127</v>
      </c>
      <c r="T208" s="229">
        <v>0.20699999999999999</v>
      </c>
      <c r="U208" s="229">
        <v>0</v>
      </c>
      <c r="V208" s="229">
        <v>3.0000000000000001E-3</v>
      </c>
      <c r="W208" s="229">
        <v>0.11799999999999999</v>
      </c>
      <c r="X208" s="229">
        <v>1</v>
      </c>
    </row>
    <row r="209" spans="2:24">
      <c r="B209" s="322">
        <v>43405</v>
      </c>
      <c r="D209" s="232">
        <v>630.29999999999995</v>
      </c>
      <c r="E209" s="232">
        <v>204.6</v>
      </c>
      <c r="F209" s="232">
        <v>173.5</v>
      </c>
      <c r="G209" s="269">
        <v>1008.4</v>
      </c>
      <c r="H209" s="232">
        <v>236.3</v>
      </c>
      <c r="I209" s="227">
        <v>392</v>
      </c>
      <c r="J209" s="232">
        <v>0.4</v>
      </c>
      <c r="K209" s="232">
        <v>5.2</v>
      </c>
      <c r="L209" s="227">
        <v>225</v>
      </c>
      <c r="M209" s="227">
        <v>1867.3</v>
      </c>
      <c r="N209" s="244" t="s">
        <v>236</v>
      </c>
      <c r="O209" s="229">
        <v>0.33800000000000002</v>
      </c>
      <c r="P209" s="229">
        <v>0.11</v>
      </c>
      <c r="Q209" s="229">
        <v>9.2999999999999999E-2</v>
      </c>
      <c r="R209" s="270">
        <v>0.54</v>
      </c>
      <c r="S209" s="229">
        <v>0.127</v>
      </c>
      <c r="T209" s="229">
        <v>0.21</v>
      </c>
      <c r="U209" s="229">
        <v>0</v>
      </c>
      <c r="V209" s="229">
        <v>3.0000000000000001E-3</v>
      </c>
      <c r="W209" s="229">
        <v>0.12</v>
      </c>
      <c r="X209" s="229">
        <v>1</v>
      </c>
    </row>
    <row r="210" spans="2:24">
      <c r="B210" s="322">
        <v>43435</v>
      </c>
      <c r="D210" s="232">
        <v>219.4</v>
      </c>
      <c r="E210" s="232">
        <v>246.6</v>
      </c>
      <c r="F210" s="232">
        <v>20.100000000000001</v>
      </c>
      <c r="G210" s="269">
        <v>486</v>
      </c>
      <c r="H210" s="232">
        <v>268.8</v>
      </c>
      <c r="I210" s="227">
        <v>451</v>
      </c>
      <c r="J210" s="232">
        <v>45.5</v>
      </c>
      <c r="K210" s="232">
        <v>5.2</v>
      </c>
      <c r="L210" s="227">
        <v>255</v>
      </c>
      <c r="M210" s="227">
        <v>1511.6</v>
      </c>
      <c r="N210" s="232"/>
      <c r="O210" s="229">
        <v>0.14499999999999999</v>
      </c>
      <c r="P210" s="229">
        <v>0.16300000000000001</v>
      </c>
      <c r="Q210" s="229">
        <v>1.2999999999999999E-2</v>
      </c>
      <c r="R210" s="270">
        <v>0.32200000000000001</v>
      </c>
      <c r="S210" s="229">
        <v>0.17799999999999999</v>
      </c>
      <c r="T210" s="229">
        <v>0.29799999999999999</v>
      </c>
      <c r="U210" s="229">
        <v>0.03</v>
      </c>
      <c r="V210" s="229">
        <v>3.0000000000000001E-3</v>
      </c>
      <c r="W210" s="229">
        <v>0.16900000000000001</v>
      </c>
      <c r="X210" s="229">
        <v>1</v>
      </c>
    </row>
    <row r="211" spans="2:24">
      <c r="B211" s="322">
        <v>43466</v>
      </c>
      <c r="D211" s="232">
        <v>194.2</v>
      </c>
      <c r="E211" s="232">
        <v>208.3</v>
      </c>
      <c r="F211" s="232">
        <v>53.3</v>
      </c>
      <c r="G211" s="269">
        <v>455.8</v>
      </c>
      <c r="H211" s="232">
        <v>267.89999999999998</v>
      </c>
      <c r="I211" s="227">
        <v>679.4</v>
      </c>
      <c r="J211" s="232">
        <v>45.5</v>
      </c>
      <c r="K211" s="232">
        <v>5.2</v>
      </c>
      <c r="L211" s="227">
        <v>255</v>
      </c>
      <c r="M211" s="227">
        <v>1708.9</v>
      </c>
      <c r="N211" s="232"/>
      <c r="O211" s="229">
        <v>0.114</v>
      </c>
      <c r="P211" s="229">
        <v>0.122</v>
      </c>
      <c r="Q211" s="229">
        <v>3.1E-2</v>
      </c>
      <c r="R211" s="270">
        <v>0.26700000000000002</v>
      </c>
      <c r="S211" s="229">
        <v>0.157</v>
      </c>
      <c r="T211" s="229">
        <v>0.39800000000000002</v>
      </c>
      <c r="U211" s="229">
        <v>2.7E-2</v>
      </c>
      <c r="V211" s="229">
        <v>3.0000000000000001E-3</v>
      </c>
      <c r="W211" s="229">
        <v>0.14899999999999999</v>
      </c>
      <c r="X211" s="229">
        <v>1</v>
      </c>
    </row>
    <row r="212" spans="2:24">
      <c r="B212" s="322">
        <v>43497</v>
      </c>
      <c r="D212" s="232">
        <v>187.1</v>
      </c>
      <c r="E212" s="232">
        <v>87.2</v>
      </c>
      <c r="F212" s="232">
        <v>218.8</v>
      </c>
      <c r="G212" s="269">
        <v>493.1</v>
      </c>
      <c r="H212" s="232">
        <v>258.39999999999998</v>
      </c>
      <c r="I212" s="227">
        <v>678.2</v>
      </c>
      <c r="J212" s="232">
        <v>45.5</v>
      </c>
      <c r="K212" s="232">
        <v>5.2</v>
      </c>
      <c r="L212" s="227">
        <v>255</v>
      </c>
      <c r="M212" s="227">
        <v>1735.5</v>
      </c>
      <c r="N212" s="232"/>
      <c r="O212" s="229">
        <v>0.108</v>
      </c>
      <c r="P212" s="229">
        <v>0.05</v>
      </c>
      <c r="Q212" s="229">
        <v>0.126</v>
      </c>
      <c r="R212" s="270">
        <v>0.28399999999999997</v>
      </c>
      <c r="S212" s="229">
        <v>0.14899999999999999</v>
      </c>
      <c r="T212" s="229">
        <v>0.39100000000000001</v>
      </c>
      <c r="U212" s="229">
        <v>2.5999999999999999E-2</v>
      </c>
      <c r="V212" s="229">
        <v>3.0000000000000001E-3</v>
      </c>
      <c r="W212" s="229">
        <v>0.14699999999999999</v>
      </c>
      <c r="X212" s="229">
        <v>1</v>
      </c>
    </row>
    <row r="213" spans="2:24">
      <c r="B213" s="322">
        <v>43525</v>
      </c>
      <c r="D213" s="232">
        <v>133.5</v>
      </c>
      <c r="E213" s="232">
        <v>97.3</v>
      </c>
      <c r="F213" s="232">
        <v>240.2</v>
      </c>
      <c r="G213" s="269">
        <v>471</v>
      </c>
      <c r="H213" s="232">
        <v>386.5</v>
      </c>
      <c r="I213" s="227">
        <v>657.1</v>
      </c>
      <c r="J213" s="232">
        <v>39.9</v>
      </c>
      <c r="K213" s="232">
        <v>5.2</v>
      </c>
      <c r="L213" s="227">
        <v>255</v>
      </c>
      <c r="M213" s="227">
        <v>1814.6</v>
      </c>
      <c r="N213" s="232"/>
      <c r="O213" s="229">
        <v>7.3999999999999996E-2</v>
      </c>
      <c r="P213" s="229">
        <v>5.3999999999999999E-2</v>
      </c>
      <c r="Q213" s="229">
        <v>0.13200000000000001</v>
      </c>
      <c r="R213" s="270">
        <v>0.26</v>
      </c>
      <c r="S213" s="229">
        <v>0.21299999999999999</v>
      </c>
      <c r="T213" s="229">
        <v>0.36199999999999999</v>
      </c>
      <c r="U213" s="229">
        <v>2.1999999999999999E-2</v>
      </c>
      <c r="V213" s="229">
        <v>3.0000000000000001E-3</v>
      </c>
      <c r="W213" s="229">
        <v>0.14099999999999999</v>
      </c>
      <c r="X213" s="229">
        <v>1</v>
      </c>
    </row>
    <row r="214" spans="2:24">
      <c r="B214" s="322">
        <v>43556</v>
      </c>
      <c r="D214" s="232">
        <v>68.599999999999994</v>
      </c>
      <c r="E214" s="232">
        <v>238.3</v>
      </c>
      <c r="F214" s="232">
        <v>324.89999999999998</v>
      </c>
      <c r="G214" s="269">
        <v>631.79999999999995</v>
      </c>
      <c r="H214" s="232">
        <v>175.7</v>
      </c>
      <c r="I214" s="227">
        <v>656.2</v>
      </c>
      <c r="J214" s="232">
        <v>39.9</v>
      </c>
      <c r="K214" s="232">
        <v>5.2</v>
      </c>
      <c r="L214" s="227">
        <v>255</v>
      </c>
      <c r="M214" s="227">
        <v>1763.8</v>
      </c>
      <c r="N214" s="232"/>
      <c r="O214" s="229">
        <v>3.9E-2</v>
      </c>
      <c r="P214" s="229">
        <v>0.13500000000000001</v>
      </c>
      <c r="Q214" s="229">
        <v>0.184</v>
      </c>
      <c r="R214" s="270">
        <v>0.35799999999999998</v>
      </c>
      <c r="S214" s="229">
        <v>0.1</v>
      </c>
      <c r="T214" s="229">
        <v>0.372</v>
      </c>
      <c r="U214" s="229">
        <v>2.3E-2</v>
      </c>
      <c r="V214" s="229">
        <v>3.0000000000000001E-3</v>
      </c>
      <c r="W214" s="229">
        <v>0.14499999999999999</v>
      </c>
      <c r="X214" s="229">
        <v>1</v>
      </c>
    </row>
    <row r="215" spans="2:24">
      <c r="B215" s="322">
        <v>43586</v>
      </c>
      <c r="D215" s="232">
        <v>94.7</v>
      </c>
      <c r="E215" s="232">
        <v>253.5</v>
      </c>
      <c r="F215" s="232">
        <v>275.7</v>
      </c>
      <c r="G215" s="269">
        <v>623.79999999999995</v>
      </c>
      <c r="H215" s="232">
        <v>177.2</v>
      </c>
      <c r="I215" s="227">
        <v>645.6</v>
      </c>
      <c r="J215" s="232">
        <v>39.9</v>
      </c>
      <c r="K215" s="232">
        <v>5.2</v>
      </c>
      <c r="L215" s="227">
        <v>255</v>
      </c>
      <c r="M215" s="227">
        <v>1746.7</v>
      </c>
      <c r="N215" s="232"/>
      <c r="O215" s="229">
        <v>5.3999999999999999E-2</v>
      </c>
      <c r="P215" s="229">
        <v>0.14499999999999999</v>
      </c>
      <c r="Q215" s="229">
        <v>0.158</v>
      </c>
      <c r="R215" s="270">
        <v>0.35699999999999998</v>
      </c>
      <c r="S215" s="229">
        <v>0.10100000000000001</v>
      </c>
      <c r="T215" s="229">
        <v>0.37</v>
      </c>
      <c r="U215" s="229">
        <v>2.3E-2</v>
      </c>
      <c r="V215" s="229">
        <v>3.0000000000000001E-3</v>
      </c>
      <c r="W215" s="229">
        <v>0.14599999999999999</v>
      </c>
      <c r="X215" s="229">
        <v>1</v>
      </c>
    </row>
    <row r="216" spans="2:24">
      <c r="B216" s="322">
        <v>43617</v>
      </c>
      <c r="D216" s="232">
        <v>249.3</v>
      </c>
      <c r="E216" s="232">
        <v>154.6</v>
      </c>
      <c r="F216" s="232">
        <v>244</v>
      </c>
      <c r="G216" s="269">
        <v>647.79999999999995</v>
      </c>
      <c r="H216" s="232">
        <v>165</v>
      </c>
      <c r="I216" s="227">
        <v>643.4</v>
      </c>
      <c r="J216" s="232">
        <v>34.200000000000003</v>
      </c>
      <c r="K216" s="232">
        <v>5.2</v>
      </c>
      <c r="L216" s="227">
        <v>250.7</v>
      </c>
      <c r="M216" s="227">
        <v>1746.2</v>
      </c>
      <c r="N216" s="232"/>
      <c r="O216" s="229">
        <v>0.14299999999999999</v>
      </c>
      <c r="P216" s="229">
        <v>8.8999999999999996E-2</v>
      </c>
      <c r="Q216" s="229">
        <v>0.14000000000000001</v>
      </c>
      <c r="R216" s="270">
        <v>0.371</v>
      </c>
      <c r="S216" s="229">
        <v>9.5000000000000001E-2</v>
      </c>
      <c r="T216" s="229">
        <v>0.36799999999999999</v>
      </c>
      <c r="U216" s="229">
        <v>0.02</v>
      </c>
      <c r="V216" s="229">
        <v>3.0000000000000001E-3</v>
      </c>
      <c r="W216" s="229">
        <v>0.14399999999999999</v>
      </c>
      <c r="X216" s="229">
        <v>1</v>
      </c>
    </row>
    <row r="217" spans="2:24">
      <c r="B217" s="322">
        <v>43647</v>
      </c>
      <c r="D217" s="232">
        <v>76.400000000000006</v>
      </c>
      <c r="E217" s="232">
        <v>455.1</v>
      </c>
      <c r="F217" s="232">
        <v>92.8</v>
      </c>
      <c r="G217" s="269">
        <v>624.29999999999995</v>
      </c>
      <c r="H217" s="232">
        <v>204.5</v>
      </c>
      <c r="I217" s="227">
        <v>644</v>
      </c>
      <c r="J217" s="232">
        <v>34.200000000000003</v>
      </c>
      <c r="K217" s="232">
        <v>5.2</v>
      </c>
      <c r="L217" s="227">
        <v>250.7</v>
      </c>
      <c r="M217" s="227">
        <v>1762.8</v>
      </c>
      <c r="N217" s="232"/>
      <c r="O217" s="229">
        <v>4.2999999999999997E-2</v>
      </c>
      <c r="P217" s="229">
        <v>0.25800000000000001</v>
      </c>
      <c r="Q217" s="229">
        <v>5.2999999999999999E-2</v>
      </c>
      <c r="R217" s="270">
        <v>0.35399999999999998</v>
      </c>
      <c r="S217" s="229">
        <v>0.11600000000000001</v>
      </c>
      <c r="T217" s="229">
        <v>0.36499999999999999</v>
      </c>
      <c r="U217" s="229">
        <v>1.9E-2</v>
      </c>
      <c r="V217" s="229">
        <v>3.0000000000000001E-3</v>
      </c>
      <c r="W217" s="229">
        <v>0.14199999999999999</v>
      </c>
      <c r="X217" s="229">
        <v>1</v>
      </c>
    </row>
    <row r="218" spans="2:24">
      <c r="B218" s="322">
        <v>43678</v>
      </c>
      <c r="D218" s="232">
        <v>205.7</v>
      </c>
      <c r="E218" s="232">
        <v>408.8</v>
      </c>
      <c r="F218" s="232">
        <v>223.3</v>
      </c>
      <c r="G218" s="269">
        <v>837.8</v>
      </c>
      <c r="H218" s="232">
        <v>25.7</v>
      </c>
      <c r="I218" s="227">
        <v>645.4</v>
      </c>
      <c r="J218" s="232">
        <v>34.200000000000003</v>
      </c>
      <c r="K218" s="232">
        <v>5.2</v>
      </c>
      <c r="L218" s="227">
        <v>250.7</v>
      </c>
      <c r="M218" s="227">
        <v>1798.8</v>
      </c>
      <c r="N218" s="232"/>
      <c r="O218" s="229">
        <v>0.114</v>
      </c>
      <c r="P218" s="229">
        <v>0.22700000000000001</v>
      </c>
      <c r="Q218" s="229">
        <v>0.124</v>
      </c>
      <c r="R218" s="270">
        <v>0.46600000000000003</v>
      </c>
      <c r="S218" s="229">
        <v>1.4E-2</v>
      </c>
      <c r="T218" s="229">
        <v>0.35899999999999999</v>
      </c>
      <c r="U218" s="229">
        <v>1.9E-2</v>
      </c>
      <c r="V218" s="229">
        <v>3.0000000000000001E-3</v>
      </c>
      <c r="W218" s="229">
        <v>0.13900000000000001</v>
      </c>
      <c r="X218" s="229">
        <v>1</v>
      </c>
    </row>
    <row r="219" spans="2:24">
      <c r="B219" s="322">
        <v>43709</v>
      </c>
      <c r="D219" s="232">
        <v>366.9</v>
      </c>
      <c r="E219" s="232">
        <v>203.7</v>
      </c>
      <c r="F219" s="232">
        <v>219.5</v>
      </c>
      <c r="G219" s="269">
        <v>790.1</v>
      </c>
      <c r="H219" s="232">
        <v>31.8</v>
      </c>
      <c r="I219" s="227">
        <v>524.5</v>
      </c>
      <c r="J219" s="232">
        <v>28.5</v>
      </c>
      <c r="K219" s="232">
        <v>5.2</v>
      </c>
      <c r="L219" s="227">
        <v>237.6</v>
      </c>
      <c r="M219" s="227">
        <v>1617.7</v>
      </c>
      <c r="N219" s="232"/>
      <c r="O219" s="229">
        <v>0.22700000000000001</v>
      </c>
      <c r="P219" s="229">
        <v>0.126</v>
      </c>
      <c r="Q219" s="229">
        <v>0.13600000000000001</v>
      </c>
      <c r="R219" s="270">
        <v>0.48799999999999999</v>
      </c>
      <c r="S219" s="229">
        <v>0.02</v>
      </c>
      <c r="T219" s="229">
        <v>0.32400000000000001</v>
      </c>
      <c r="U219" s="229">
        <v>1.7999999999999999E-2</v>
      </c>
      <c r="V219" s="229">
        <v>3.0000000000000001E-3</v>
      </c>
      <c r="W219" s="229">
        <v>0.14699999999999999</v>
      </c>
      <c r="X219" s="229">
        <v>1</v>
      </c>
    </row>
    <row r="220" spans="2:24">
      <c r="B220" s="322">
        <v>43739</v>
      </c>
      <c r="D220" s="232">
        <v>99.2</v>
      </c>
      <c r="E220" s="232">
        <v>309.39999999999998</v>
      </c>
      <c r="F220" s="232">
        <v>177.4</v>
      </c>
      <c r="G220" s="269">
        <v>585.9</v>
      </c>
      <c r="H220" s="232">
        <v>33.200000000000003</v>
      </c>
      <c r="I220" s="227">
        <v>530.9</v>
      </c>
      <c r="J220" s="232">
        <v>28.5</v>
      </c>
      <c r="K220" s="232">
        <v>5.0999999999999996</v>
      </c>
      <c r="L220" s="227">
        <v>237.6</v>
      </c>
      <c r="M220" s="227">
        <v>1421.2</v>
      </c>
      <c r="N220" s="232"/>
      <c r="O220" s="229">
        <v>7.0000000000000007E-2</v>
      </c>
      <c r="P220" s="229">
        <v>0.218</v>
      </c>
      <c r="Q220" s="229">
        <v>0.125</v>
      </c>
      <c r="R220" s="270">
        <v>0.41199999999999998</v>
      </c>
      <c r="S220" s="229">
        <v>2.3E-2</v>
      </c>
      <c r="T220" s="229">
        <v>0.374</v>
      </c>
      <c r="U220" s="229">
        <v>0.02</v>
      </c>
      <c r="V220" s="229">
        <v>4.0000000000000001E-3</v>
      </c>
      <c r="W220" s="229">
        <v>0.16700000000000001</v>
      </c>
      <c r="X220" s="229">
        <v>1</v>
      </c>
    </row>
    <row r="221" spans="2:24">
      <c r="B221" s="322">
        <v>43770</v>
      </c>
      <c r="D221" s="232">
        <v>265.8</v>
      </c>
      <c r="E221" s="232">
        <v>139.9</v>
      </c>
      <c r="F221" s="232">
        <v>175.9</v>
      </c>
      <c r="G221" s="269">
        <v>581.70000000000005</v>
      </c>
      <c r="H221" s="232">
        <v>34.4</v>
      </c>
      <c r="I221" s="227">
        <v>537</v>
      </c>
      <c r="J221" s="232">
        <v>28.4</v>
      </c>
      <c r="K221" s="232">
        <v>5.0999999999999996</v>
      </c>
      <c r="L221" s="227">
        <v>237.6</v>
      </c>
      <c r="M221" s="227">
        <v>1424.2</v>
      </c>
      <c r="N221" s="232"/>
      <c r="O221" s="229">
        <v>0.187</v>
      </c>
      <c r="P221" s="229">
        <v>9.8000000000000004E-2</v>
      </c>
      <c r="Q221" s="229">
        <v>0.124</v>
      </c>
      <c r="R221" s="270">
        <v>0.40799999999999997</v>
      </c>
      <c r="S221" s="229">
        <v>2.4E-2</v>
      </c>
      <c r="T221" s="229">
        <v>0.377</v>
      </c>
      <c r="U221" s="229">
        <v>0.02</v>
      </c>
      <c r="V221" s="229">
        <v>4.0000000000000001E-3</v>
      </c>
      <c r="W221" s="229">
        <v>0.16700000000000001</v>
      </c>
      <c r="X221" s="229">
        <v>1</v>
      </c>
    </row>
    <row r="222" spans="2:24">
      <c r="B222" s="322">
        <v>43800</v>
      </c>
      <c r="D222" s="232">
        <v>167.1</v>
      </c>
      <c r="E222" s="232">
        <v>446.6</v>
      </c>
      <c r="F222" s="232">
        <v>46.4</v>
      </c>
      <c r="G222" s="269">
        <v>660</v>
      </c>
      <c r="H222" s="232">
        <v>92.4</v>
      </c>
      <c r="I222" s="227">
        <v>540.20000000000005</v>
      </c>
      <c r="J222" s="232">
        <v>22.8</v>
      </c>
      <c r="K222" s="232">
        <v>5.0999999999999996</v>
      </c>
      <c r="L222" s="227">
        <v>224.6</v>
      </c>
      <c r="M222" s="227">
        <v>1545</v>
      </c>
      <c r="N222" s="232"/>
      <c r="O222" s="229">
        <v>0.108</v>
      </c>
      <c r="P222" s="229">
        <v>0.28899999999999998</v>
      </c>
      <c r="Q222" s="229">
        <v>0.03</v>
      </c>
      <c r="R222" s="270">
        <v>0.42699999999999999</v>
      </c>
      <c r="S222" s="229">
        <v>0.06</v>
      </c>
      <c r="T222" s="229">
        <v>0.35</v>
      </c>
      <c r="U222" s="229">
        <v>1.4999999999999999E-2</v>
      </c>
      <c r="V222" s="229">
        <v>3.0000000000000001E-3</v>
      </c>
      <c r="W222" s="229">
        <v>0.14499999999999999</v>
      </c>
      <c r="X222" s="229">
        <v>1</v>
      </c>
    </row>
    <row r="223" spans="2:24">
      <c r="B223" s="322">
        <v>43831</v>
      </c>
      <c r="D223" s="232">
        <v>278.14527038</v>
      </c>
      <c r="E223" s="232">
        <v>272.31202608999996</v>
      </c>
      <c r="F223" s="232">
        <v>76.404083170000007</v>
      </c>
      <c r="G223" s="269">
        <v>626.86137964</v>
      </c>
      <c r="H223" s="232">
        <v>94.941447180000011</v>
      </c>
      <c r="I223" s="227">
        <v>541.25859086000003</v>
      </c>
      <c r="J223" s="232">
        <v>22.788632270000001</v>
      </c>
      <c r="K223" s="232">
        <v>5.1203293899999993</v>
      </c>
      <c r="L223" s="227">
        <v>224.56365543000001</v>
      </c>
      <c r="M223" s="227">
        <v>1515.5340347700001</v>
      </c>
      <c r="N223" s="232"/>
      <c r="O223" s="229">
        <v>0.18352954404102959</v>
      </c>
      <c r="P223" s="229">
        <v>0.1796805745318194</v>
      </c>
      <c r="Q223" s="229">
        <v>5.0413967233401802E-2</v>
      </c>
      <c r="R223" s="270">
        <v>0.41362408580625082</v>
      </c>
      <c r="S223" s="229">
        <v>6.2645539461216052E-2</v>
      </c>
      <c r="T223" s="229">
        <v>0.35714050522272983</v>
      </c>
      <c r="U223" s="229">
        <v>1.5036701088312043E-2</v>
      </c>
      <c r="V223" s="229">
        <v>3.3785644350620399E-3</v>
      </c>
      <c r="W223" s="229">
        <v>0.14817460398642923</v>
      </c>
      <c r="X223" s="229">
        <v>1</v>
      </c>
    </row>
    <row r="224" spans="2:24">
      <c r="B224" s="322">
        <v>43862</v>
      </c>
      <c r="D224" s="232">
        <v>446.46526610000001</v>
      </c>
      <c r="E224" s="232">
        <v>144.28727430000001</v>
      </c>
      <c r="F224" s="232">
        <v>80.289674040000008</v>
      </c>
      <c r="G224" s="269">
        <v>671.04221444000007</v>
      </c>
      <c r="H224" s="232">
        <v>93.274263200000007</v>
      </c>
      <c r="I224" s="227">
        <v>466.51099235000004</v>
      </c>
      <c r="J224" s="232">
        <v>22.750939219999999</v>
      </c>
      <c r="K224" s="232">
        <v>5.1203293899999993</v>
      </c>
      <c r="L224" s="227">
        <v>297.66914049000002</v>
      </c>
      <c r="M224" s="227">
        <v>1556.3678790900003</v>
      </c>
      <c r="N224" s="232"/>
      <c r="O224" s="229">
        <v>0.28686358289599612</v>
      </c>
      <c r="P224" s="229">
        <v>9.2707692209867493E-2</v>
      </c>
      <c r="Q224" s="229">
        <v>5.1587850866560508E-2</v>
      </c>
      <c r="R224" s="270">
        <v>0.43115912597242417</v>
      </c>
      <c r="S224" s="229">
        <v>5.9930730036999322E-2</v>
      </c>
      <c r="T224" s="229">
        <v>0.29974339525868809</v>
      </c>
      <c r="U224" s="229">
        <v>1.4617970163520946E-2</v>
      </c>
      <c r="V224" s="229">
        <v>3.2899222984438792E-3</v>
      </c>
      <c r="W224" s="229">
        <v>0.19125885626992348</v>
      </c>
      <c r="X224" s="229">
        <v>1</v>
      </c>
    </row>
    <row r="225" spans="2:24">
      <c r="B225" s="322">
        <v>43891</v>
      </c>
      <c r="D225" s="232">
        <v>245.58498399999999</v>
      </c>
      <c r="E225" s="232">
        <v>112.442938</v>
      </c>
      <c r="F225" s="232">
        <v>71.208582000000007</v>
      </c>
      <c r="G225" s="269">
        <v>429.23650399999997</v>
      </c>
      <c r="H225" s="232">
        <v>92.950641000000005</v>
      </c>
      <c r="I225" s="227">
        <v>471.97968300000002</v>
      </c>
      <c r="J225" s="232">
        <v>17.098537</v>
      </c>
      <c r="K225" s="232">
        <v>5.1203289999999999</v>
      </c>
      <c r="L225" s="227">
        <v>293.10709300000002</v>
      </c>
      <c r="M225" s="227">
        <v>1309.4927869999999</v>
      </c>
      <c r="N225" s="232"/>
      <c r="O225" s="229">
        <v>0.18754206700338244</v>
      </c>
      <c r="P225" s="229">
        <v>8.5867550486935215E-2</v>
      </c>
      <c r="Q225" s="229">
        <v>5.4378750846834571E-2</v>
      </c>
      <c r="R225" s="270">
        <v>0.32778836833715219</v>
      </c>
      <c r="S225" s="229">
        <v>7.098217105337902E-2</v>
      </c>
      <c r="T225" s="229">
        <v>0.36042938738233771</v>
      </c>
      <c r="U225" s="229">
        <v>1.3057373946420982E-2</v>
      </c>
      <c r="V225" s="229">
        <v>3.9101620496363992E-3</v>
      </c>
      <c r="W225" s="229">
        <v>0.22383253723107377</v>
      </c>
      <c r="X225" s="229">
        <v>1</v>
      </c>
    </row>
    <row r="226" spans="2:24">
      <c r="B226" s="322">
        <v>43922</v>
      </c>
      <c r="D226" s="232">
        <v>164.54295500000001</v>
      </c>
      <c r="E226" s="232">
        <v>191.665143</v>
      </c>
      <c r="F226" s="232">
        <v>44.216245000000001</v>
      </c>
      <c r="G226" s="269">
        <v>400.42434300000002</v>
      </c>
      <c r="H226" s="232">
        <v>107.643196</v>
      </c>
      <c r="I226" s="227">
        <v>471.76131299999997</v>
      </c>
      <c r="J226" s="232">
        <v>17.098320999999999</v>
      </c>
      <c r="K226" s="232">
        <v>5.1203289999999999</v>
      </c>
      <c r="L226" s="227">
        <v>293.33766200000002</v>
      </c>
      <c r="M226" s="227">
        <v>1295.385164</v>
      </c>
      <c r="N226" s="232"/>
      <c r="O226" s="229">
        <v>0.12702241740357001</v>
      </c>
      <c r="P226" s="229">
        <v>0.14795996459320265</v>
      </c>
      <c r="Q226" s="229">
        <v>3.4133666363342724E-2</v>
      </c>
      <c r="R226" s="270">
        <v>0.30911604836011541</v>
      </c>
      <c r="S226" s="229">
        <v>8.309744390433671E-2</v>
      </c>
      <c r="T226" s="229">
        <v>0.36418613251926973</v>
      </c>
      <c r="U226" s="229">
        <v>1.3199410858776826E-2</v>
      </c>
      <c r="V226" s="229">
        <v>3.9527463663309326E-3</v>
      </c>
      <c r="W226" s="229">
        <v>0.2264482179911704</v>
      </c>
      <c r="X226" s="229">
        <v>1</v>
      </c>
    </row>
    <row r="227" spans="2:24">
      <c r="B227" s="322">
        <v>43952</v>
      </c>
      <c r="D227" s="232">
        <v>207.03953100000001</v>
      </c>
      <c r="E227" s="232">
        <v>112.657008</v>
      </c>
      <c r="F227" s="232">
        <v>42.292360000000002</v>
      </c>
      <c r="G227" s="269">
        <v>361.98889900000006</v>
      </c>
      <c r="H227" s="232">
        <v>100.45416899999999</v>
      </c>
      <c r="I227" s="227">
        <v>468.487033</v>
      </c>
      <c r="J227" s="232">
        <v>17.060420000000001</v>
      </c>
      <c r="K227" s="232">
        <v>5.1203289999999999</v>
      </c>
      <c r="L227" s="227">
        <v>291.87075900000002</v>
      </c>
      <c r="M227" s="227">
        <v>1244.9816089999999</v>
      </c>
      <c r="N227" s="232"/>
      <c r="O227" s="229">
        <v>0.16629926860228827</v>
      </c>
      <c r="P227" s="229">
        <v>9.0488893318262667E-2</v>
      </c>
      <c r="Q227" s="229">
        <v>3.3970268873264944E-2</v>
      </c>
      <c r="R227" s="270">
        <v>0.29075843079381591</v>
      </c>
      <c r="S227" s="229">
        <v>8.0687271421372456E-2</v>
      </c>
      <c r="T227" s="229">
        <v>0.37630036428915636</v>
      </c>
      <c r="U227" s="229">
        <v>1.3703351018737821E-2</v>
      </c>
      <c r="V227" s="229">
        <v>4.1127748096719072E-3</v>
      </c>
      <c r="W227" s="229">
        <v>0.23443780766724565</v>
      </c>
      <c r="X227" s="229">
        <v>1</v>
      </c>
    </row>
    <row r="228" spans="2:24">
      <c r="B228" s="322">
        <v>43983</v>
      </c>
      <c r="D228" s="232">
        <v>227.006506</v>
      </c>
      <c r="E228" s="232">
        <v>34.536203999999998</v>
      </c>
      <c r="F228" s="232">
        <v>99.790825999999996</v>
      </c>
      <c r="G228" s="269">
        <v>361.33353599999998</v>
      </c>
      <c r="H228" s="232">
        <v>45.559229999999999</v>
      </c>
      <c r="I228" s="227">
        <v>468.33798100000001</v>
      </c>
      <c r="J228" s="232">
        <v>11.408082</v>
      </c>
      <c r="K228" s="232">
        <v>5.1203289999999999</v>
      </c>
      <c r="L228" s="227">
        <v>280.40509600000001</v>
      </c>
      <c r="M228" s="227">
        <v>1172.164254</v>
      </c>
      <c r="N228" s="232"/>
      <c r="O228" s="229">
        <v>0.19366441624997718</v>
      </c>
      <c r="P228" s="229">
        <v>2.9463621571930308E-2</v>
      </c>
      <c r="Q228" s="229">
        <v>8.5133824597930452E-2</v>
      </c>
      <c r="R228" s="270">
        <v>0.30826186241983794</v>
      </c>
      <c r="S228" s="229">
        <v>3.8867615903257186E-2</v>
      </c>
      <c r="T228" s="229">
        <v>0.39954978954681553</v>
      </c>
      <c r="U228" s="229">
        <v>9.7324943676366359E-3</v>
      </c>
      <c r="V228" s="229">
        <v>4.3682691930989389E-3</v>
      </c>
      <c r="W228" s="229">
        <v>0.23921996856935376</v>
      </c>
      <c r="X228" s="229">
        <v>1</v>
      </c>
    </row>
    <row r="229" spans="2:24">
      <c r="B229" s="322">
        <v>44013</v>
      </c>
      <c r="D229" s="232">
        <v>76.674710000000005</v>
      </c>
      <c r="E229" s="232">
        <v>90.063192000000001</v>
      </c>
      <c r="F229" s="232">
        <v>124.483842</v>
      </c>
      <c r="G229" s="269">
        <v>291.221744</v>
      </c>
      <c r="H229" s="232">
        <v>44.281539000000002</v>
      </c>
      <c r="I229" s="227">
        <v>465.62629500000003</v>
      </c>
      <c r="J229" s="232">
        <v>11.407916999999999</v>
      </c>
      <c r="K229" s="232">
        <v>5.1203289999999999</v>
      </c>
      <c r="L229" s="227">
        <v>280.65836899999999</v>
      </c>
      <c r="M229" s="227">
        <v>1098.3161930000001</v>
      </c>
      <c r="N229" s="232"/>
      <c r="O229" s="229">
        <v>6.9811144084625174E-2</v>
      </c>
      <c r="P229" s="229">
        <v>8.2001151010982126E-2</v>
      </c>
      <c r="Q229" s="229">
        <v>0.113340623395507</v>
      </c>
      <c r="R229" s="270">
        <v>0.26515291849111433</v>
      </c>
      <c r="S229" s="229">
        <v>4.0317660143976405E-2</v>
      </c>
      <c r="T229" s="229">
        <v>0.42394557957682771</v>
      </c>
      <c r="U229" s="229">
        <v>1.038673295787418E-2</v>
      </c>
      <c r="V229" s="229">
        <v>4.6619807962714789E-3</v>
      </c>
      <c r="W229" s="229">
        <v>0.2555351280339358</v>
      </c>
      <c r="X229" s="229">
        <v>1</v>
      </c>
    </row>
    <row r="230" spans="2:24">
      <c r="B230" s="322">
        <v>44044</v>
      </c>
      <c r="D230" s="232">
        <v>92.633443</v>
      </c>
      <c r="E230" s="232">
        <v>136.58096399999999</v>
      </c>
      <c r="F230" s="232">
        <v>125.616371</v>
      </c>
      <c r="G230" s="269">
        <v>354.83077800000001</v>
      </c>
      <c r="H230" s="232">
        <v>42.826535</v>
      </c>
      <c r="I230" s="227">
        <v>469.94172300000002</v>
      </c>
      <c r="J230" s="232">
        <v>11.370099</v>
      </c>
      <c r="K230" s="232">
        <v>5.1203289999999999</v>
      </c>
      <c r="L230" s="227">
        <v>273.29172</v>
      </c>
      <c r="M230" s="227">
        <v>1157.3811840000001</v>
      </c>
      <c r="N230" s="232"/>
      <c r="O230" s="229">
        <v>8.0037108154680348E-2</v>
      </c>
      <c r="P230" s="229">
        <v>0.11800862662028554</v>
      </c>
      <c r="Q230" s="229">
        <v>0.10853500362418195</v>
      </c>
      <c r="R230" s="270">
        <v>0.30658073839914785</v>
      </c>
      <c r="S230" s="229">
        <v>3.7002964617057398E-2</v>
      </c>
      <c r="T230" s="229">
        <v>0.40603884830393094</v>
      </c>
      <c r="U230" s="229">
        <v>9.8239881183345718E-3</v>
      </c>
      <c r="V230" s="229">
        <v>4.4240644921353751E-3</v>
      </c>
      <c r="W230" s="229">
        <v>0.23612939606939384</v>
      </c>
      <c r="X230" s="229">
        <v>1</v>
      </c>
    </row>
    <row r="231" spans="2:24">
      <c r="B231" s="322">
        <v>44075</v>
      </c>
      <c r="D231" s="232">
        <v>255.55962299999999</v>
      </c>
      <c r="E231" s="232">
        <v>159.634725</v>
      </c>
      <c r="F231" s="232">
        <v>121.08814599999999</v>
      </c>
      <c r="G231" s="269">
        <v>536.28249400000004</v>
      </c>
      <c r="H231" s="232">
        <v>41.922747999999999</v>
      </c>
      <c r="I231" s="227">
        <v>467.159536</v>
      </c>
      <c r="J231" s="232">
        <v>5.7178199999999997</v>
      </c>
      <c r="K231" s="232">
        <v>5.1203289999999999</v>
      </c>
      <c r="L231" s="227">
        <v>269.84709199999998</v>
      </c>
      <c r="M231" s="227">
        <v>1326.0500190000002</v>
      </c>
      <c r="N231" s="232"/>
      <c r="O231" s="229">
        <v>0.19272246094662582</v>
      </c>
      <c r="P231" s="229">
        <v>0.12038363765522481</v>
      </c>
      <c r="Q231" s="229">
        <v>9.131491592701374E-2</v>
      </c>
      <c r="R231" s="270">
        <v>0.40442101452886442</v>
      </c>
      <c r="S231" s="229">
        <v>3.161475615498633E-2</v>
      </c>
      <c r="T231" s="229">
        <v>0.3522940532456641</v>
      </c>
      <c r="U231" s="229">
        <v>4.3119187949726941E-3</v>
      </c>
      <c r="V231" s="229">
        <v>3.8613392606874197E-3</v>
      </c>
      <c r="W231" s="229">
        <v>0.20349691801482483</v>
      </c>
      <c r="X231" s="229">
        <v>1</v>
      </c>
    </row>
    <row r="232" spans="2:24">
      <c r="B232" s="322">
        <v>44105</v>
      </c>
      <c r="D232" s="232">
        <v>263.85798599999998</v>
      </c>
      <c r="E232" s="232">
        <v>231.945943</v>
      </c>
      <c r="F232" s="232">
        <v>34.234454999999997</v>
      </c>
      <c r="G232" s="269">
        <v>530.03838399999995</v>
      </c>
      <c r="H232" s="232">
        <v>151.16056699999999</v>
      </c>
      <c r="I232" s="227">
        <v>346.32630999999998</v>
      </c>
      <c r="J232" s="232">
        <v>5.7177150000000001</v>
      </c>
      <c r="K232" s="232">
        <v>5.1203289999999999</v>
      </c>
      <c r="L232" s="227">
        <v>270.02295800000002</v>
      </c>
      <c r="M232" s="227">
        <v>1308.3862630000001</v>
      </c>
      <c r="N232" s="232"/>
      <c r="O232" s="229">
        <v>0.20166673516962777</v>
      </c>
      <c r="P232" s="229">
        <v>0.17727635145616014</v>
      </c>
      <c r="Q232" s="229">
        <v>2.6165403878135943E-2</v>
      </c>
      <c r="R232" s="270">
        <v>0.40510849050392383</v>
      </c>
      <c r="S232" s="229">
        <v>0.11553206516659979</v>
      </c>
      <c r="T232" s="229">
        <v>0.26469729910333056</v>
      </c>
      <c r="U232" s="229">
        <v>4.3700512315757931E-3</v>
      </c>
      <c r="V232" s="229">
        <v>3.9134689386447642E-3</v>
      </c>
      <c r="W232" s="229">
        <v>0.20637862505592508</v>
      </c>
      <c r="X232" s="229">
        <v>1</v>
      </c>
    </row>
    <row r="233" spans="2:24">
      <c r="B233" s="322">
        <v>44136</v>
      </c>
      <c r="D233" s="232">
        <v>216.54208299999999</v>
      </c>
      <c r="E233" s="232">
        <v>187.01485</v>
      </c>
      <c r="F233" s="232">
        <v>36.398001999999998</v>
      </c>
      <c r="G233" s="269">
        <v>439.95493499999998</v>
      </c>
      <c r="H233" s="232">
        <v>225.30143699999999</v>
      </c>
      <c r="I233" s="227">
        <v>268.63924800000001</v>
      </c>
      <c r="J233" s="232">
        <v>5.6835110000000002</v>
      </c>
      <c r="K233" s="232">
        <v>5.1203289999999999</v>
      </c>
      <c r="L233" s="227">
        <v>270.171021</v>
      </c>
      <c r="M233" s="227">
        <v>1214.8704809999999</v>
      </c>
      <c r="N233" s="232"/>
      <c r="O233" s="229">
        <v>0.17824293732263299</v>
      </c>
      <c r="P233" s="229">
        <v>0.15393809704394323</v>
      </c>
      <c r="Q233" s="229">
        <v>2.9960397070508786E-2</v>
      </c>
      <c r="R233" s="270">
        <v>0.36214143143708505</v>
      </c>
      <c r="S233" s="229">
        <v>0.18545305077669427</v>
      </c>
      <c r="T233" s="229">
        <v>0.22112583374227202</v>
      </c>
      <c r="U233" s="229">
        <v>4.6782855365139131E-3</v>
      </c>
      <c r="V233" s="229">
        <v>4.2147118397224438E-3</v>
      </c>
      <c r="W233" s="229">
        <v>0.22238668666771236</v>
      </c>
      <c r="X233" s="229">
        <v>1</v>
      </c>
    </row>
    <row r="234" spans="2:24">
      <c r="B234" s="322">
        <v>44166</v>
      </c>
      <c r="D234" s="232">
        <v>299.629009</v>
      </c>
      <c r="E234" s="232">
        <v>170.08068</v>
      </c>
      <c r="F234" s="232">
        <v>86.810306999999995</v>
      </c>
      <c r="G234" s="269">
        <v>556.51999599999999</v>
      </c>
      <c r="H234" s="232">
        <v>252.29135099999999</v>
      </c>
      <c r="I234" s="227">
        <v>251.625068</v>
      </c>
      <c r="J234" s="232">
        <v>3.1285E-2</v>
      </c>
      <c r="K234" s="232">
        <v>5.1203289999999999</v>
      </c>
      <c r="L234" s="227">
        <v>257.44287300000002</v>
      </c>
      <c r="M234" s="227">
        <v>1323.030902</v>
      </c>
      <c r="N234" s="232"/>
      <c r="O234" s="229">
        <v>0.22647166332022681</v>
      </c>
      <c r="P234" s="229">
        <v>0.12855382269823959</v>
      </c>
      <c r="Q234" s="229">
        <v>6.5614723638556402E-2</v>
      </c>
      <c r="R234" s="270">
        <v>0.42064020965702281</v>
      </c>
      <c r="S234" s="229">
        <v>0.19069195633950506</v>
      </c>
      <c r="T234" s="229">
        <v>0.19018835283410485</v>
      </c>
      <c r="U234" s="229">
        <v>2.3646462038571493E-5</v>
      </c>
      <c r="V234" s="229">
        <v>3.8701507215437663E-3</v>
      </c>
      <c r="W234" s="229">
        <v>0.19458568398578496</v>
      </c>
      <c r="X234" s="229">
        <v>1</v>
      </c>
    </row>
    <row r="235" spans="2:24">
      <c r="B235" s="322">
        <v>44197</v>
      </c>
      <c r="D235" s="232">
        <v>174.19689700000001</v>
      </c>
      <c r="E235" s="232">
        <v>310.82695699999999</v>
      </c>
      <c r="F235" s="232">
        <v>70.863309999999998</v>
      </c>
      <c r="G235" s="269">
        <v>555.88716399999998</v>
      </c>
      <c r="H235" s="232">
        <v>401.34775100000002</v>
      </c>
      <c r="I235" s="227">
        <v>98.929601000000005</v>
      </c>
      <c r="J235" s="232">
        <v>3.1234999999999999E-2</v>
      </c>
      <c r="K235" s="232">
        <v>5.1203289999999999</v>
      </c>
      <c r="L235" s="227">
        <v>0</v>
      </c>
      <c r="M235" s="227">
        <v>1061.3160800000001</v>
      </c>
      <c r="N235" s="232"/>
      <c r="O235" s="229">
        <v>0.16413291033901983</v>
      </c>
      <c r="P235" s="229">
        <v>0.29286935612998533</v>
      </c>
      <c r="Q235" s="229">
        <v>6.6769279515674532E-2</v>
      </c>
      <c r="R235" s="270">
        <v>0.52377154598467968</v>
      </c>
      <c r="S235" s="229">
        <v>0.3781604354849688</v>
      </c>
      <c r="T235" s="229">
        <v>9.3214079070581879E-2</v>
      </c>
      <c r="U235" s="229">
        <v>2.9430440741084407E-5</v>
      </c>
      <c r="V235" s="229">
        <v>4.8245090190285247E-3</v>
      </c>
      <c r="W235" s="229">
        <v>0</v>
      </c>
      <c r="X235" s="229">
        <v>1</v>
      </c>
    </row>
    <row r="236" spans="2:24">
      <c r="B236" s="322">
        <v>44228</v>
      </c>
      <c r="D236" s="232">
        <v>162.909875</v>
      </c>
      <c r="E236" s="232">
        <v>330.07514900000001</v>
      </c>
      <c r="F236" s="232">
        <v>86.915970999999999</v>
      </c>
      <c r="G236" s="269">
        <v>579.90099499999997</v>
      </c>
      <c r="H236" s="232">
        <v>400.73244899999997</v>
      </c>
      <c r="I236" s="232">
        <v>111.580839</v>
      </c>
      <c r="J236" s="232">
        <v>9.2759999999999995E-3</v>
      </c>
      <c r="K236" s="232">
        <v>5.1203289999999999</v>
      </c>
      <c r="L236" s="227">
        <v>0</v>
      </c>
      <c r="M236" s="227">
        <v>1097.3438880000001</v>
      </c>
      <c r="N236" s="232"/>
      <c r="O236" s="229">
        <v>0.14845836093999368</v>
      </c>
      <c r="P236" s="229">
        <v>0.30079463020620567</v>
      </c>
      <c r="Q236" s="229">
        <v>7.9205773094896931E-2</v>
      </c>
      <c r="R236" s="270">
        <v>0.52845876424109628</v>
      </c>
      <c r="S236" s="229">
        <v>0.36518401695421837</v>
      </c>
      <c r="T236" s="229">
        <v>0.10168265410705964</v>
      </c>
      <c r="U236" s="229">
        <v>8.4531386208440788E-6</v>
      </c>
      <c r="V236" s="229">
        <v>4.6661115590047372E-3</v>
      </c>
      <c r="W236" s="229">
        <v>0</v>
      </c>
      <c r="X236" s="229">
        <v>1</v>
      </c>
    </row>
    <row r="237" spans="2:24">
      <c r="B237" s="322">
        <v>44256</v>
      </c>
      <c r="D237" s="232">
        <v>312.62426900000003</v>
      </c>
      <c r="E237" s="232">
        <v>209.68455800000001</v>
      </c>
      <c r="F237" s="232">
        <v>69.667833000000002</v>
      </c>
      <c r="G237" s="269">
        <v>591.97666000000004</v>
      </c>
      <c r="H237" s="232">
        <v>397.23921200000001</v>
      </c>
      <c r="I237" s="232">
        <v>102.600989</v>
      </c>
      <c r="J237" s="232">
        <v>9.2610000000000001E-3</v>
      </c>
      <c r="K237" s="232">
        <v>5.1203289999999999</v>
      </c>
      <c r="L237" s="227">
        <v>0</v>
      </c>
      <c r="M237" s="227">
        <v>1096.946451</v>
      </c>
      <c r="N237" s="232"/>
      <c r="O237" s="229">
        <v>0.28499501385414483</v>
      </c>
      <c r="P237" s="229">
        <v>0.19115295720118977</v>
      </c>
      <c r="Q237" s="229">
        <v>6.3510696384941404E-2</v>
      </c>
      <c r="R237" s="270">
        <v>0.53965866744027602</v>
      </c>
      <c r="S237" s="229">
        <v>0.36213181749926643</v>
      </c>
      <c r="T237" s="229">
        <v>9.3533270385684486E-2</v>
      </c>
      <c r="U237" s="229">
        <v>8.44252697254043E-6</v>
      </c>
      <c r="V237" s="229">
        <v>4.6678021478005578E-3</v>
      </c>
      <c r="W237" s="229">
        <v>0</v>
      </c>
      <c r="X237" s="229">
        <v>1</v>
      </c>
    </row>
    <row r="238" spans="2:24">
      <c r="B238" s="322">
        <v>44287</v>
      </c>
      <c r="D238" s="232">
        <v>195.922956</v>
      </c>
      <c r="E238" s="232">
        <v>266.01697300000001</v>
      </c>
      <c r="F238" s="232">
        <v>142.36588699999999</v>
      </c>
      <c r="G238" s="269">
        <v>604.30581600000005</v>
      </c>
      <c r="H238" s="232">
        <v>262.52731199999999</v>
      </c>
      <c r="I238" s="232">
        <v>61.252578999999997</v>
      </c>
      <c r="J238" s="232">
        <v>9.2460000000000007E-3</v>
      </c>
      <c r="K238" s="232">
        <v>5.1203289999999999</v>
      </c>
      <c r="L238" s="227">
        <v>0</v>
      </c>
      <c r="M238" s="227">
        <v>933.21528199999989</v>
      </c>
      <c r="N238" s="232"/>
      <c r="O238" s="229">
        <v>0.20994400732498938</v>
      </c>
      <c r="P238" s="229">
        <v>0.28505424003547342</v>
      </c>
      <c r="Q238" s="229">
        <v>0.15255417452540174</v>
      </c>
      <c r="R238" s="270">
        <v>0.64755242188586459</v>
      </c>
      <c r="S238" s="229">
        <v>0.28131484456337913</v>
      </c>
      <c r="T238" s="229">
        <v>6.5636065098213861E-2</v>
      </c>
      <c r="U238" s="229">
        <v>9.9076817303984126E-6</v>
      </c>
      <c r="V238" s="229">
        <v>5.4867607708121531E-3</v>
      </c>
      <c r="W238" s="229">
        <v>0</v>
      </c>
      <c r="X238" s="229">
        <v>1</v>
      </c>
    </row>
    <row r="239" spans="2:24">
      <c r="B239" s="322">
        <v>44317</v>
      </c>
      <c r="D239" s="232">
        <v>276.45399300000003</v>
      </c>
      <c r="E239" s="232">
        <v>227.90018699999999</v>
      </c>
      <c r="F239" s="232">
        <v>194.34943000000001</v>
      </c>
      <c r="G239" s="269">
        <v>698.70361000000003</v>
      </c>
      <c r="H239" s="232">
        <v>261.98506300000003</v>
      </c>
      <c r="I239" s="232">
        <v>58.725109000000003</v>
      </c>
      <c r="J239" s="232">
        <v>1.4660000000000001E-3</v>
      </c>
      <c r="K239" s="232">
        <v>5.1203289999999999</v>
      </c>
      <c r="L239" s="227">
        <v>0</v>
      </c>
      <c r="M239" s="227">
        <v>1024.5355770000001</v>
      </c>
      <c r="N239" s="232"/>
      <c r="O239" s="229">
        <v>0.26983347304492872</v>
      </c>
      <c r="P239" s="229">
        <v>0.22244243354372062</v>
      </c>
      <c r="Q239" s="229">
        <v>0.18969515003967499</v>
      </c>
      <c r="R239" s="270">
        <v>0.68197105662832436</v>
      </c>
      <c r="S239" s="229">
        <v>0.25571104496647462</v>
      </c>
      <c r="T239" s="229">
        <v>5.7318760146871893E-2</v>
      </c>
      <c r="U239" s="229">
        <v>1.4308922334280246E-6</v>
      </c>
      <c r="V239" s="229">
        <v>4.9977073660956916E-3</v>
      </c>
      <c r="W239" s="229">
        <v>0</v>
      </c>
      <c r="X239" s="229">
        <v>1</v>
      </c>
    </row>
    <row r="240" spans="2:24">
      <c r="B240" s="322">
        <v>44348</v>
      </c>
      <c r="D240" s="232">
        <v>165.480929</v>
      </c>
      <c r="E240" s="232">
        <v>335.37344899999999</v>
      </c>
      <c r="F240" s="232">
        <v>332.09346900000003</v>
      </c>
      <c r="G240" s="269">
        <v>832.94784700000002</v>
      </c>
      <c r="H240" s="232">
        <v>163.49991600000001</v>
      </c>
      <c r="I240" s="232">
        <v>57.145578999999998</v>
      </c>
      <c r="J240" s="232">
        <v>1.464E-3</v>
      </c>
      <c r="K240" s="232">
        <v>5.1203289999999999</v>
      </c>
      <c r="L240" s="227">
        <v>0</v>
      </c>
      <c r="M240" s="227">
        <v>1058.7151350000001</v>
      </c>
      <c r="N240" s="232"/>
      <c r="O240" s="229">
        <v>0.15630354524024065</v>
      </c>
      <c r="P240" s="229">
        <v>0.31677401967055091</v>
      </c>
      <c r="Q240" s="229">
        <v>0.31367594362387197</v>
      </c>
      <c r="R240" s="270">
        <v>0.78675350853466353</v>
      </c>
      <c r="S240" s="229">
        <v>0.15443239696389152</v>
      </c>
      <c r="T240" s="229">
        <v>5.3976350305032707E-2</v>
      </c>
      <c r="U240" s="229">
        <v>1.3828082282020082E-6</v>
      </c>
      <c r="V240" s="229">
        <v>4.8363613881839893E-3</v>
      </c>
      <c r="W240" s="229">
        <v>0</v>
      </c>
      <c r="X240" s="229">
        <v>1</v>
      </c>
    </row>
    <row r="241" spans="2:24">
      <c r="B241" s="322">
        <v>44378</v>
      </c>
      <c r="D241" s="232">
        <v>337.37342699999999</v>
      </c>
      <c r="E241" s="232">
        <v>309.96740199999999</v>
      </c>
      <c r="F241" s="232">
        <v>371.77638400000001</v>
      </c>
      <c r="G241" s="269">
        <v>1019.117213</v>
      </c>
      <c r="H241" s="232">
        <v>12.905099999999999</v>
      </c>
      <c r="I241" s="232">
        <v>255.18170799999999</v>
      </c>
      <c r="J241" s="232">
        <v>1.462E-3</v>
      </c>
      <c r="K241" s="232">
        <v>5.1203289999999999</v>
      </c>
      <c r="L241" s="227">
        <v>0</v>
      </c>
      <c r="M241" s="227">
        <v>1292.325812</v>
      </c>
      <c r="N241" s="232"/>
      <c r="O241" s="229">
        <v>0.2610591105333428</v>
      </c>
      <c r="P241" s="229">
        <v>0.23985236472240329</v>
      </c>
      <c r="Q241" s="229">
        <v>0.28768007304956622</v>
      </c>
      <c r="R241" s="270">
        <v>0.78859154830531231</v>
      </c>
      <c r="S241" s="229">
        <v>9.9859492708174735E-3</v>
      </c>
      <c r="T241" s="229">
        <v>0.19745926733838229</v>
      </c>
      <c r="U241" s="229">
        <v>1.1312936617256083E-6</v>
      </c>
      <c r="V241" s="229">
        <v>3.9621037918261435E-3</v>
      </c>
      <c r="W241" s="229">
        <v>0</v>
      </c>
      <c r="X241" s="229">
        <v>1</v>
      </c>
    </row>
    <row r="242" spans="2:24">
      <c r="B242" s="322">
        <v>44409</v>
      </c>
      <c r="D242" s="232">
        <v>107.329015</v>
      </c>
      <c r="E242" s="232">
        <v>637.20397100000002</v>
      </c>
      <c r="F242" s="232">
        <v>372.58781299999998</v>
      </c>
      <c r="G242" s="269">
        <v>1117.120799</v>
      </c>
      <c r="H242" s="232">
        <v>12.699702</v>
      </c>
      <c r="I242" s="232">
        <v>304.53664700000002</v>
      </c>
      <c r="J242" s="232">
        <v>0</v>
      </c>
      <c r="K242" s="232">
        <v>5.1203289999999999</v>
      </c>
      <c r="L242" s="227">
        <v>0</v>
      </c>
      <c r="M242" s="227">
        <v>1439.4774770000001</v>
      </c>
      <c r="N242" s="232"/>
      <c r="O242" s="229">
        <v>7.456109367107519E-2</v>
      </c>
      <c r="P242" s="229">
        <v>0.44266338388843018</v>
      </c>
      <c r="Q242" s="229">
        <v>0.25883545866692287</v>
      </c>
      <c r="R242" s="270">
        <v>0.77605993622642833</v>
      </c>
      <c r="S242" s="229">
        <v>8.8224388383396704E-3</v>
      </c>
      <c r="T242" s="229">
        <v>0.21156055017594413</v>
      </c>
      <c r="U242" s="229">
        <v>0</v>
      </c>
      <c r="V242" s="229">
        <v>3.5570747592878101E-3</v>
      </c>
      <c r="W242" s="229">
        <v>0</v>
      </c>
      <c r="X242" s="229">
        <v>1</v>
      </c>
    </row>
    <row r="243" spans="2:24">
      <c r="B243" s="322">
        <v>44440</v>
      </c>
      <c r="D243" s="232">
        <v>347.53981499999998</v>
      </c>
      <c r="E243" s="232">
        <v>437.78845000000001</v>
      </c>
      <c r="F243" s="232">
        <v>319.13199900000001</v>
      </c>
      <c r="G243" s="269">
        <v>1104.4602640000001</v>
      </c>
      <c r="H243" s="232">
        <v>23.283823999999999</v>
      </c>
      <c r="I243" s="232">
        <v>273.304328</v>
      </c>
      <c r="J243" s="232">
        <v>0</v>
      </c>
      <c r="K243" s="232">
        <v>5.1203289999999999</v>
      </c>
      <c r="L243" s="227">
        <v>0</v>
      </c>
      <c r="M243" s="227">
        <v>1406.1687450000002</v>
      </c>
      <c r="N243" s="232"/>
      <c r="O243" s="229">
        <v>0.24715370487060564</v>
      </c>
      <c r="P243" s="229">
        <v>0.3113342204174791</v>
      </c>
      <c r="Q243" s="229">
        <v>0.22695142395587806</v>
      </c>
      <c r="R243" s="270">
        <v>0.78543934924396286</v>
      </c>
      <c r="S243" s="229">
        <v>1.655834271867563E-2</v>
      </c>
      <c r="T243" s="229">
        <v>0.19436097479182696</v>
      </c>
      <c r="U243" s="229">
        <v>0</v>
      </c>
      <c r="V243" s="229">
        <v>3.6413332455344817E-3</v>
      </c>
      <c r="W243" s="229">
        <v>0</v>
      </c>
      <c r="X243" s="229">
        <v>1</v>
      </c>
    </row>
    <row r="244" spans="2:24">
      <c r="B244" s="322">
        <v>44470</v>
      </c>
      <c r="D244" s="232">
        <v>320.23450400000002</v>
      </c>
      <c r="E244" s="232">
        <v>468.810924</v>
      </c>
      <c r="F244" s="232">
        <v>74.957723999999999</v>
      </c>
      <c r="G244" s="269">
        <v>864.003152</v>
      </c>
      <c r="H244" s="232">
        <v>20.596080000000001</v>
      </c>
      <c r="I244" s="232">
        <v>272.58753300000001</v>
      </c>
      <c r="J244" s="232">
        <v>0</v>
      </c>
      <c r="K244" s="232">
        <v>5.1203289999999999</v>
      </c>
      <c r="L244" s="227">
        <v>0</v>
      </c>
      <c r="M244" s="227">
        <v>1162.307094</v>
      </c>
      <c r="N244" s="232"/>
      <c r="O244" s="229">
        <v>0.27551626042127558</v>
      </c>
      <c r="P244" s="229">
        <v>0.40334514554722317</v>
      </c>
      <c r="Q244" s="229">
        <v>6.4490464169876263E-2</v>
      </c>
      <c r="R244" s="270">
        <v>0.743351870138375</v>
      </c>
      <c r="S244" s="229">
        <v>1.7719998532504871E-2</v>
      </c>
      <c r="T244" s="229">
        <v>0.23452281622226767</v>
      </c>
      <c r="U244" s="229">
        <v>0</v>
      </c>
      <c r="V244" s="229">
        <v>4.4053151068524756E-3</v>
      </c>
      <c r="W244" s="229">
        <v>0</v>
      </c>
      <c r="X244" s="229">
        <v>1</v>
      </c>
    </row>
    <row r="245" spans="2:24">
      <c r="B245" s="322">
        <v>44501</v>
      </c>
      <c r="D245" s="232">
        <v>251.40356700000001</v>
      </c>
      <c r="E245" s="232">
        <v>414.67214899999999</v>
      </c>
      <c r="F245" s="232">
        <v>118.598005</v>
      </c>
      <c r="G245" s="269">
        <v>784.67372100000011</v>
      </c>
      <c r="H245" s="232">
        <v>19.468033999999999</v>
      </c>
      <c r="I245" s="232">
        <v>268.42328600000002</v>
      </c>
      <c r="J245" s="232">
        <v>0</v>
      </c>
      <c r="K245" s="232">
        <v>5.1203289999999999</v>
      </c>
      <c r="L245" s="227">
        <v>0</v>
      </c>
      <c r="M245" s="227">
        <v>1077.6853700000001</v>
      </c>
      <c r="N245" s="232"/>
      <c r="O245" s="229">
        <v>0.23328104287061072</v>
      </c>
      <c r="P245" s="229">
        <v>0.38478034549174583</v>
      </c>
      <c r="Q245" s="229">
        <v>0.11004882157767437</v>
      </c>
      <c r="R245" s="270">
        <v>0.72811020994003106</v>
      </c>
      <c r="S245" s="229">
        <v>1.8064673180076665E-2</v>
      </c>
      <c r="T245" s="229">
        <v>0.24907388879186509</v>
      </c>
      <c r="U245" s="229">
        <v>0</v>
      </c>
      <c r="V245" s="229">
        <v>4.7512280880272128E-3</v>
      </c>
      <c r="W245" s="229">
        <v>0</v>
      </c>
      <c r="X245" s="229">
        <v>1</v>
      </c>
    </row>
    <row r="246" spans="2:24">
      <c r="B246" s="322">
        <v>44531</v>
      </c>
      <c r="D246" s="227">
        <v>233.18501526</v>
      </c>
      <c r="E246" s="227">
        <v>231.28435787000001</v>
      </c>
      <c r="F246" s="227">
        <v>182.87512178999998</v>
      </c>
      <c r="G246" s="269">
        <v>647.34449491999999</v>
      </c>
      <c r="H246" s="227">
        <v>28.72781797</v>
      </c>
      <c r="I246" s="227">
        <v>404.58031372999994</v>
      </c>
      <c r="J246" s="227">
        <v>0</v>
      </c>
      <c r="K246" s="227">
        <v>5.1203293899999993</v>
      </c>
      <c r="L246" s="227">
        <v>0</v>
      </c>
      <c r="M246" s="227">
        <v>1085.7729560099999</v>
      </c>
      <c r="N246" s="244"/>
      <c r="O246" s="229">
        <v>0.21476406643697282</v>
      </c>
      <c r="P246" s="229">
        <v>0.21301355554104434</v>
      </c>
      <c r="Q246" s="229">
        <v>0.16842851056267763</v>
      </c>
      <c r="R246" s="270">
        <v>0.59620613254069477</v>
      </c>
      <c r="S246" s="229">
        <v>2.645840257024731E-2</v>
      </c>
      <c r="T246" s="229">
        <v>0.37261962686633149</v>
      </c>
      <c r="U246" s="229">
        <v>0</v>
      </c>
      <c r="V246" s="229">
        <v>4.7158380227264023E-3</v>
      </c>
      <c r="W246" s="229">
        <v>0</v>
      </c>
      <c r="X246" s="229">
        <v>1</v>
      </c>
    </row>
    <row r="247" spans="2:24">
      <c r="B247" s="322">
        <v>44562</v>
      </c>
      <c r="D247" s="232">
        <v>155.016974</v>
      </c>
      <c r="E247" s="232">
        <v>186.82187500000001</v>
      </c>
      <c r="F247" s="232">
        <v>284.53896700000001</v>
      </c>
      <c r="G247" s="269">
        <v>626.37781599999994</v>
      </c>
      <c r="H247" s="232">
        <v>28.050478999999999</v>
      </c>
      <c r="I247" s="232">
        <v>404.26569000000001</v>
      </c>
      <c r="J247" s="232">
        <v>0</v>
      </c>
      <c r="K247" s="232">
        <v>5.1203289999999999</v>
      </c>
      <c r="L247" s="227">
        <v>0</v>
      </c>
      <c r="M247" s="227">
        <v>1063.814314</v>
      </c>
      <c r="N247" s="232"/>
      <c r="O247" s="229">
        <v>0.14571807500608608</v>
      </c>
      <c r="P247" s="229">
        <v>0.17561511679377537</v>
      </c>
      <c r="Q247" s="229">
        <v>0.26747051929590787</v>
      </c>
      <c r="R247" s="270">
        <v>0.58880371109576923</v>
      </c>
      <c r="S247" s="229">
        <v>2.6367833775923416E-2</v>
      </c>
      <c r="T247" s="229">
        <v>0.380015275861385</v>
      </c>
      <c r="U247" s="229">
        <v>0</v>
      </c>
      <c r="V247" s="229">
        <v>4.8131792669223288E-3</v>
      </c>
      <c r="W247" s="229">
        <v>0</v>
      </c>
      <c r="X247" s="229">
        <v>1</v>
      </c>
    </row>
    <row r="248" spans="2:24">
      <c r="B248" s="322">
        <v>44593</v>
      </c>
      <c r="D248" s="232">
        <v>133.62864999999999</v>
      </c>
      <c r="E248" s="232">
        <v>296.11702100000002</v>
      </c>
      <c r="F248" s="232">
        <v>204.19525899999999</v>
      </c>
      <c r="G248" s="269">
        <v>633.94092999999998</v>
      </c>
      <c r="H248" s="232">
        <v>27.385404999999999</v>
      </c>
      <c r="I248" s="232">
        <v>404.034987</v>
      </c>
      <c r="J248" s="232">
        <v>0</v>
      </c>
      <c r="K248" s="232">
        <v>5.1203289999999999</v>
      </c>
      <c r="L248" s="227">
        <v>0</v>
      </c>
      <c r="M248" s="227">
        <v>1070.4816510000001</v>
      </c>
      <c r="N248" s="232"/>
      <c r="O248" s="229">
        <v>0.12483039748992389</v>
      </c>
      <c r="P248" s="229">
        <v>0.27662036123961548</v>
      </c>
      <c r="Q248" s="229">
        <v>0.19075082586352524</v>
      </c>
      <c r="R248" s="270">
        <v>0.5922015845930646</v>
      </c>
      <c r="S248" s="229">
        <v>2.5582320794025452E-2</v>
      </c>
      <c r="T248" s="229">
        <v>0.37743289352280546</v>
      </c>
      <c r="U248" s="229">
        <v>0</v>
      </c>
      <c r="V248" s="229">
        <v>4.7832010901044386E-3</v>
      </c>
      <c r="W248" s="229">
        <v>0</v>
      </c>
      <c r="X248" s="229">
        <v>1</v>
      </c>
    </row>
    <row r="249" spans="2:24">
      <c r="B249" s="322">
        <v>44621</v>
      </c>
      <c r="D249" s="232">
        <v>142.50787675999999</v>
      </c>
      <c r="E249" s="232">
        <v>333.92752935999999</v>
      </c>
      <c r="F249" s="232">
        <v>165.75366238000001</v>
      </c>
      <c r="G249" s="269">
        <v>642.18906849999996</v>
      </c>
      <c r="H249" s="232">
        <v>27.110208529999998</v>
      </c>
      <c r="I249" s="232">
        <v>474.01649106000002</v>
      </c>
      <c r="J249" s="232">
        <v>0</v>
      </c>
      <c r="K249" s="232">
        <v>5.1203293899999993</v>
      </c>
      <c r="L249" s="227">
        <v>0</v>
      </c>
      <c r="M249" s="227">
        <v>1148.4360974799999</v>
      </c>
      <c r="N249" s="232"/>
      <c r="O249" s="229">
        <v>0.12408864287068595</v>
      </c>
      <c r="P249" s="229">
        <v>0.29076718338332741</v>
      </c>
      <c r="Q249" s="229">
        <v>0.14432989588511835</v>
      </c>
      <c r="R249" s="270">
        <v>0.55918572213913165</v>
      </c>
      <c r="S249" s="229">
        <v>2.3606196800577423E-2</v>
      </c>
      <c r="T249" s="229">
        <v>0.41274955750705583</v>
      </c>
      <c r="U249" s="229">
        <v>0</v>
      </c>
      <c r="V249" s="229">
        <v>4.4585235532351155E-3</v>
      </c>
      <c r="W249" s="229">
        <v>0</v>
      </c>
      <c r="X249" s="229">
        <v>1</v>
      </c>
    </row>
    <row r="250" spans="2:24">
      <c r="B250" s="322">
        <v>44652</v>
      </c>
      <c r="D250" s="232">
        <v>207.867469</v>
      </c>
      <c r="E250" s="232">
        <v>348.82053411999999</v>
      </c>
      <c r="F250" s="232">
        <v>152.14588531999999</v>
      </c>
      <c r="G250" s="269">
        <v>708.83388844000001</v>
      </c>
      <c r="H250" s="232">
        <v>26.55566275</v>
      </c>
      <c r="I250" s="232">
        <v>473.30032044000001</v>
      </c>
      <c r="J250" s="232">
        <v>0</v>
      </c>
      <c r="K250" s="232">
        <v>5.1203293899999993</v>
      </c>
      <c r="L250" s="227">
        <v>0</v>
      </c>
      <c r="M250" s="227">
        <v>1213.81020102</v>
      </c>
      <c r="N250" s="232"/>
      <c r="O250" s="229">
        <v>0.1712520366242786</v>
      </c>
      <c r="P250" s="229">
        <v>0.28737650567351958</v>
      </c>
      <c r="Q250" s="229">
        <v>0.12534569670954107</v>
      </c>
      <c r="R250" s="270">
        <v>0.58397423900733925</v>
      </c>
      <c r="S250" s="229">
        <v>2.1877936705165687E-2</v>
      </c>
      <c r="T250" s="229">
        <v>0.38992943051744994</v>
      </c>
      <c r="U250" s="229">
        <v>0</v>
      </c>
      <c r="V250" s="229">
        <v>4.2183937700451335E-3</v>
      </c>
      <c r="W250" s="229">
        <v>0</v>
      </c>
      <c r="X250" s="229">
        <v>1</v>
      </c>
    </row>
    <row r="251" spans="2:24">
      <c r="B251" s="322">
        <v>44682</v>
      </c>
      <c r="D251" s="232">
        <v>179.19499548999997</v>
      </c>
      <c r="E251" s="232">
        <v>283.90595037000003</v>
      </c>
      <c r="F251" s="232">
        <v>291.51726893</v>
      </c>
      <c r="G251" s="269">
        <v>754.61821479000002</v>
      </c>
      <c r="H251" s="232">
        <v>51.989498480000002</v>
      </c>
      <c r="I251" s="232">
        <v>502.12353924000001</v>
      </c>
      <c r="J251" s="232">
        <v>0</v>
      </c>
      <c r="K251" s="232">
        <v>5.1203293899999993</v>
      </c>
      <c r="L251" s="227">
        <v>0</v>
      </c>
      <c r="M251" s="227">
        <v>1313.8515819000002</v>
      </c>
      <c r="N251" s="232"/>
      <c r="O251" s="229">
        <v>0.13638907008876963</v>
      </c>
      <c r="P251" s="229">
        <v>0.2160867743976341</v>
      </c>
      <c r="Q251" s="229">
        <v>0.22187990861831453</v>
      </c>
      <c r="R251" s="270">
        <v>0.57435575310471831</v>
      </c>
      <c r="S251" s="229">
        <v>3.9570297890737724E-2</v>
      </c>
      <c r="T251" s="229">
        <v>0.38217675889529629</v>
      </c>
      <c r="U251" s="229">
        <v>0</v>
      </c>
      <c r="V251" s="229">
        <v>3.8971901092476045E-3</v>
      </c>
      <c r="W251" s="229">
        <v>0</v>
      </c>
      <c r="X251" s="229">
        <v>1</v>
      </c>
    </row>
    <row r="252" spans="2:24">
      <c r="B252" s="322">
        <v>44713</v>
      </c>
      <c r="D252" s="232">
        <v>156.62702700999998</v>
      </c>
      <c r="E252" s="232">
        <v>230.02316443000001</v>
      </c>
      <c r="F252" s="232">
        <v>381.89486369000002</v>
      </c>
      <c r="G252" s="269">
        <v>768.54505513000004</v>
      </c>
      <c r="H252" s="232">
        <v>53.28935525</v>
      </c>
      <c r="I252" s="232">
        <v>482.80770829999994</v>
      </c>
      <c r="J252" s="232">
        <v>0</v>
      </c>
      <c r="K252" s="232">
        <v>5.1203293899999993</v>
      </c>
      <c r="L252" s="227">
        <v>0</v>
      </c>
      <c r="M252" s="227">
        <v>1309.7624480699999</v>
      </c>
      <c r="N252" s="232"/>
      <c r="O252" s="229">
        <v>0.11958430113857493</v>
      </c>
      <c r="P252" s="229">
        <v>0.17562204869207435</v>
      </c>
      <c r="Q252" s="229">
        <v>0.29157567026962872</v>
      </c>
      <c r="R252" s="270">
        <v>0.58678202010027802</v>
      </c>
      <c r="S252" s="229">
        <v>4.0686275078755323E-2</v>
      </c>
      <c r="T252" s="229">
        <v>0.36862234751915596</v>
      </c>
      <c r="U252" s="229">
        <v>0</v>
      </c>
      <c r="V252" s="229">
        <v>3.9093573018107669E-3</v>
      </c>
      <c r="W252" s="229">
        <v>0</v>
      </c>
      <c r="X252" s="229">
        <v>1</v>
      </c>
    </row>
    <row r="253" spans="2:24">
      <c r="B253" s="322">
        <v>44743</v>
      </c>
      <c r="D253" s="232">
        <v>131.10007418000001</v>
      </c>
      <c r="E253" s="232">
        <v>270.45016440000006</v>
      </c>
      <c r="F253" s="232">
        <v>427.98836689999996</v>
      </c>
      <c r="G253" s="269">
        <v>829.53860548</v>
      </c>
      <c r="H253" s="232">
        <v>48.163883689999999</v>
      </c>
      <c r="I253" s="232">
        <v>481.77459845999999</v>
      </c>
      <c r="J253" s="232">
        <v>0</v>
      </c>
      <c r="K253" s="232">
        <v>5.1203293899999993</v>
      </c>
      <c r="L253" s="227">
        <v>0</v>
      </c>
      <c r="M253" s="227">
        <v>1364.59741702</v>
      </c>
      <c r="N253" s="232"/>
      <c r="O253" s="229">
        <v>9.6072345253514838E-2</v>
      </c>
      <c r="P253" s="229">
        <v>0.19819044139084446</v>
      </c>
      <c r="Q253" s="229">
        <v>0.31363709293444109</v>
      </c>
      <c r="R253" s="270">
        <v>0.60789987957880032</v>
      </c>
      <c r="S253" s="229">
        <v>3.5295306212128126E-2</v>
      </c>
      <c r="T253" s="229">
        <v>0.35305255048195577</v>
      </c>
      <c r="U253" s="229">
        <v>0</v>
      </c>
      <c r="V253" s="229">
        <v>3.7522637271157565E-3</v>
      </c>
      <c r="W253" s="229">
        <v>0</v>
      </c>
      <c r="X253" s="229">
        <v>1</v>
      </c>
    </row>
    <row r="254" spans="2:24">
      <c r="B254" s="322">
        <v>44774</v>
      </c>
      <c r="D254" s="232">
        <v>111.33860007</v>
      </c>
      <c r="E254" s="232">
        <v>313.04329625000003</v>
      </c>
      <c r="F254" s="232">
        <v>391.84170890999997</v>
      </c>
      <c r="G254" s="269">
        <v>816.22360522999998</v>
      </c>
      <c r="H254" s="232">
        <v>58.581205230000002</v>
      </c>
      <c r="I254" s="232">
        <v>478.17801677999995</v>
      </c>
      <c r="J254" s="232">
        <v>0</v>
      </c>
      <c r="K254" s="232">
        <v>5.1203293899999993</v>
      </c>
      <c r="L254" s="227">
        <v>0</v>
      </c>
      <c r="M254" s="227">
        <v>1358.1031566300001</v>
      </c>
      <c r="N254" s="232"/>
      <c r="O254" s="229">
        <v>8.1980959639528284E-2</v>
      </c>
      <c r="P254" s="229">
        <v>0.23050038189056735</v>
      </c>
      <c r="Q254" s="229">
        <v>0.28852131518662893</v>
      </c>
      <c r="R254" s="270">
        <v>0.60100265671672459</v>
      </c>
      <c r="S254" s="229">
        <v>4.3134577034165449E-2</v>
      </c>
      <c r="T254" s="229">
        <v>0.35209255971877118</v>
      </c>
      <c r="U254" s="229">
        <v>0</v>
      </c>
      <c r="V254" s="229">
        <v>3.7702065303386783E-3</v>
      </c>
      <c r="W254" s="229">
        <v>0</v>
      </c>
      <c r="X254" s="229">
        <v>1</v>
      </c>
    </row>
    <row r="255" spans="2:24">
      <c r="B255" s="322">
        <v>44805</v>
      </c>
      <c r="D255" s="232">
        <v>139.41015899999999</v>
      </c>
      <c r="E255" s="232">
        <v>366.06257359</v>
      </c>
      <c r="F255" s="232">
        <v>292.16026054000002</v>
      </c>
      <c r="G255" s="269">
        <v>797.63299312999993</v>
      </c>
      <c r="H255" s="232">
        <v>51.360752390000002</v>
      </c>
      <c r="I255" s="232">
        <v>466.85273826999997</v>
      </c>
      <c r="J255" s="232">
        <v>0</v>
      </c>
      <c r="K255" s="232">
        <v>5.1203293899999993</v>
      </c>
      <c r="L255" s="227">
        <v>0</v>
      </c>
      <c r="M255" s="227">
        <v>1320.9668131799999</v>
      </c>
      <c r="N255" s="232"/>
      <c r="O255" s="229">
        <v>0.10553645830389491</v>
      </c>
      <c r="P255" s="229">
        <v>0.27711716141359177</v>
      </c>
      <c r="Q255" s="229">
        <v>0.22117153710824464</v>
      </c>
      <c r="R255" s="270">
        <v>0.60382515682573124</v>
      </c>
      <c r="S255" s="229">
        <v>3.8881182992294747E-2</v>
      </c>
      <c r="T255" s="229">
        <v>0.35341746182565514</v>
      </c>
      <c r="U255" s="229">
        <v>0</v>
      </c>
      <c r="V255" s="229">
        <v>3.8761983563188004E-3</v>
      </c>
      <c r="W255" s="229">
        <v>0</v>
      </c>
      <c r="X255" s="229">
        <v>1</v>
      </c>
    </row>
    <row r="256" spans="2:24">
      <c r="B256" s="322">
        <v>44835</v>
      </c>
      <c r="D256" s="232">
        <v>123.48909899000002</v>
      </c>
      <c r="E256" s="232">
        <v>374.16942841000002</v>
      </c>
      <c r="F256" s="232">
        <v>297.12241929999999</v>
      </c>
      <c r="G256" s="269">
        <v>794.78094669999996</v>
      </c>
      <c r="H256" s="232">
        <v>56.723509270000001</v>
      </c>
      <c r="I256" s="232">
        <v>456.85122681000001</v>
      </c>
      <c r="J256" s="232">
        <v>0</v>
      </c>
      <c r="K256" s="232">
        <v>5.1203293899999993</v>
      </c>
      <c r="L256" s="227">
        <v>0</v>
      </c>
      <c r="M256" s="227">
        <v>1313.4760121700001</v>
      </c>
      <c r="N256" s="232"/>
      <c r="O256" s="229">
        <v>9.401701884603364E-2</v>
      </c>
      <c r="P256" s="229">
        <v>0.28486963213879551</v>
      </c>
      <c r="Q256" s="229">
        <v>0.22621076939891929</v>
      </c>
      <c r="R256" s="270">
        <v>0.60509742038374836</v>
      </c>
      <c r="S256" s="229">
        <v>4.3185797642613065E-2</v>
      </c>
      <c r="T256" s="229">
        <v>0.34781847751846939</v>
      </c>
      <c r="U256" s="229">
        <v>0</v>
      </c>
      <c r="V256" s="229">
        <v>3.8983044551690583E-3</v>
      </c>
      <c r="W256" s="229">
        <v>0</v>
      </c>
      <c r="X256" s="229">
        <v>1</v>
      </c>
    </row>
    <row r="257" spans="2:24">
      <c r="B257" s="322">
        <v>44866</v>
      </c>
      <c r="D257" s="232">
        <v>212.44817302999996</v>
      </c>
      <c r="E257" s="232">
        <v>270.39925754000001</v>
      </c>
      <c r="F257" s="232">
        <v>293.80112016999999</v>
      </c>
      <c r="G257" s="269">
        <v>776.64855074000002</v>
      </c>
      <c r="H257" s="232">
        <v>70.502538749999999</v>
      </c>
      <c r="I257" s="232">
        <v>457.00514702999999</v>
      </c>
      <c r="J257" s="232">
        <v>0</v>
      </c>
      <c r="K257" s="232">
        <v>5.1203293899999993</v>
      </c>
      <c r="L257" s="227">
        <v>0</v>
      </c>
      <c r="M257" s="227">
        <v>1309.27656591</v>
      </c>
      <c r="N257" s="232"/>
      <c r="O257" s="229">
        <v>0.16226378640049965</v>
      </c>
      <c r="P257" s="229">
        <v>0.20652569868006582</v>
      </c>
      <c r="Q257" s="229">
        <v>0.22439958662652482</v>
      </c>
      <c r="R257" s="270">
        <v>0.59318907170709034</v>
      </c>
      <c r="S257" s="229">
        <v>5.3848469136081947E-2</v>
      </c>
      <c r="T257" s="229">
        <v>0.34905165106377883</v>
      </c>
      <c r="U257" s="229">
        <v>0</v>
      </c>
      <c r="V257" s="229">
        <v>3.910808093048823E-3</v>
      </c>
      <c r="W257" s="229">
        <v>0</v>
      </c>
      <c r="X257" s="229">
        <v>1</v>
      </c>
    </row>
    <row r="258" spans="2:24">
      <c r="B258" s="322">
        <v>44896</v>
      </c>
      <c r="D258" s="232">
        <v>161.77965727</v>
      </c>
      <c r="E258" s="232">
        <v>277.00027621999999</v>
      </c>
      <c r="F258" s="232">
        <v>338.37421682000002</v>
      </c>
      <c r="G258" s="269">
        <v>777.15415030999998</v>
      </c>
      <c r="H258" s="232">
        <v>76.418385980000011</v>
      </c>
      <c r="I258" s="232">
        <v>440.51746206999997</v>
      </c>
      <c r="J258" s="232">
        <v>0</v>
      </c>
      <c r="K258" s="232">
        <v>5.1203293899999993</v>
      </c>
      <c r="L258" s="227">
        <v>0</v>
      </c>
      <c r="M258" s="227">
        <v>1299.21032775</v>
      </c>
      <c r="N258" s="232"/>
      <c r="O258" s="229">
        <v>0.12452152958957265</v>
      </c>
      <c r="P258" s="229">
        <v>0.21320664583979634</v>
      </c>
      <c r="Q258" s="229">
        <v>0.26044606449981322</v>
      </c>
      <c r="R258" s="270">
        <v>0.59817423992918217</v>
      </c>
      <c r="S258" s="229">
        <v>5.881910291795709E-2</v>
      </c>
      <c r="T258" s="229">
        <v>0.33906554824952589</v>
      </c>
      <c r="U258" s="229">
        <v>0</v>
      </c>
      <c r="V258" s="229">
        <v>3.9411089033347616E-3</v>
      </c>
      <c r="W258" s="229">
        <v>0</v>
      </c>
      <c r="X258" s="229">
        <v>1</v>
      </c>
    </row>
    <row r="259" spans="2:24">
      <c r="B259" s="322">
        <v>44927</v>
      </c>
      <c r="D259" s="232">
        <v>114.77472231</v>
      </c>
      <c r="E259" s="232">
        <v>302.35131187999997</v>
      </c>
      <c r="F259" s="232">
        <v>391.04437511000003</v>
      </c>
      <c r="G259" s="269">
        <v>808.17040930000007</v>
      </c>
      <c r="H259" s="232">
        <v>123.67921206</v>
      </c>
      <c r="I259" s="232">
        <v>365.02685374999999</v>
      </c>
      <c r="J259" s="232">
        <v>3.1835829500000004</v>
      </c>
      <c r="K259" s="232">
        <v>5.1203293899999993</v>
      </c>
      <c r="L259" s="227">
        <v>0</v>
      </c>
      <c r="M259" s="227">
        <v>1305.1803874500004</v>
      </c>
      <c r="N259" s="232"/>
      <c r="O259" s="229">
        <v>8.7937823318232217E-2</v>
      </c>
      <c r="P259" s="229">
        <v>0.23165480786201487</v>
      </c>
      <c r="Q259" s="229">
        <v>0.29960944775917453</v>
      </c>
      <c r="R259" s="270">
        <v>0.6192020789394217</v>
      </c>
      <c r="S259" s="229">
        <v>9.4760244062231574E-2</v>
      </c>
      <c r="T259" s="229">
        <v>0.27967540522361983</v>
      </c>
      <c r="U259" s="229">
        <v>2.4391900005637794E-3</v>
      </c>
      <c r="V259" s="229">
        <v>3.9230817741629231E-3</v>
      </c>
      <c r="W259" s="229">
        <v>0</v>
      </c>
      <c r="X259" s="229">
        <v>1</v>
      </c>
    </row>
    <row r="260" spans="2:24">
      <c r="B260" s="322">
        <v>44958</v>
      </c>
      <c r="D260" s="232">
        <v>144.31226885999999</v>
      </c>
      <c r="E260" s="232">
        <v>333.09456579000005</v>
      </c>
      <c r="F260" s="232">
        <v>328.98429289999996</v>
      </c>
      <c r="G260" s="269">
        <v>806.39112754999996</v>
      </c>
      <c r="H260" s="232">
        <v>123.16445516</v>
      </c>
      <c r="I260" s="232">
        <v>365.76503754000004</v>
      </c>
      <c r="J260" s="232">
        <v>10.775909840000001</v>
      </c>
      <c r="K260" s="232">
        <v>10.002683960000001</v>
      </c>
      <c r="L260" s="227">
        <v>0</v>
      </c>
      <c r="M260" s="227">
        <v>1316.09921405</v>
      </c>
      <c r="N260" s="232"/>
      <c r="O260" s="229">
        <v>0.10965151207401103</v>
      </c>
      <c r="P260" s="229">
        <v>0.25309229139722395</v>
      </c>
      <c r="Q260" s="229">
        <v>0.24996921918038734</v>
      </c>
      <c r="R260" s="270">
        <v>0.61271302265162231</v>
      </c>
      <c r="S260" s="229">
        <v>9.3582956243085227E-2</v>
      </c>
      <c r="T260" s="229">
        <v>0.27791600635824421</v>
      </c>
      <c r="U260" s="229">
        <v>8.1877640568141941E-3</v>
      </c>
      <c r="V260" s="229">
        <v>7.6002506902340481E-3</v>
      </c>
      <c r="W260" s="229">
        <v>0</v>
      </c>
      <c r="X260" s="229">
        <v>1</v>
      </c>
    </row>
    <row r="261" spans="2:24">
      <c r="B261" s="322">
        <v>44986</v>
      </c>
      <c r="D261" s="232">
        <v>150.18790192000003</v>
      </c>
      <c r="E261" s="232">
        <v>379.73526212000002</v>
      </c>
      <c r="F261" s="232">
        <v>227.22978479000002</v>
      </c>
      <c r="G261" s="269">
        <v>757.15294883000013</v>
      </c>
      <c r="H261" s="232">
        <v>157.43732007999998</v>
      </c>
      <c r="I261" s="232">
        <v>365.46161533999998</v>
      </c>
      <c r="J261" s="232">
        <v>12.294393919999999</v>
      </c>
      <c r="K261" s="232">
        <v>11.72823816</v>
      </c>
      <c r="L261" s="227">
        <v>0</v>
      </c>
      <c r="M261" s="227">
        <v>1304.0745163300001</v>
      </c>
      <c r="N261" s="232"/>
      <c r="O261" s="229">
        <v>0.11516819019105387</v>
      </c>
      <c r="P261" s="229">
        <v>0.29119138313405002</v>
      </c>
      <c r="Q261" s="229">
        <v>0.1742460127428016</v>
      </c>
      <c r="R261" s="270">
        <v>0.58060558606790558</v>
      </c>
      <c r="S261" s="229">
        <v>0.12072724227682093</v>
      </c>
      <c r="T261" s="229">
        <v>0.28024596045976163</v>
      </c>
      <c r="U261" s="229">
        <v>9.4276774571130911E-3</v>
      </c>
      <c r="V261" s="229">
        <v>8.9935337383988366E-3</v>
      </c>
      <c r="W261" s="229">
        <v>0</v>
      </c>
      <c r="X261" s="229">
        <v>1</v>
      </c>
    </row>
    <row r="262" spans="2:24">
      <c r="B262" s="322">
        <v>45017</v>
      </c>
      <c r="D262" s="232">
        <v>272.90253748000003</v>
      </c>
      <c r="E262" s="232">
        <v>348.25663500999997</v>
      </c>
      <c r="F262" s="232">
        <v>258.86828844000001</v>
      </c>
      <c r="G262" s="269">
        <v>880.02746092999996</v>
      </c>
      <c r="H262" s="232">
        <v>490.48521395</v>
      </c>
      <c r="I262" s="232">
        <v>24.069599619999998</v>
      </c>
      <c r="J262" s="232">
        <v>16.956637109999999</v>
      </c>
      <c r="K262" s="232">
        <v>16.477834179999999</v>
      </c>
      <c r="L262" s="227">
        <v>0</v>
      </c>
      <c r="M262" s="227">
        <v>1428.0167457899997</v>
      </c>
      <c r="N262" s="232"/>
      <c r="O262" s="229">
        <v>0.19110597847298097</v>
      </c>
      <c r="P262" s="229">
        <v>0.24387433553332688</v>
      </c>
      <c r="Q262" s="229">
        <v>0.18127818823076217</v>
      </c>
      <c r="R262" s="270">
        <v>0.61625850223707002</v>
      </c>
      <c r="S262" s="229">
        <v>0.34347301276124492</v>
      </c>
      <c r="T262" s="229">
        <v>1.6855264261403564E-2</v>
      </c>
      <c r="U262" s="229">
        <v>1.1874256488931676E-2</v>
      </c>
      <c r="V262" s="229">
        <v>1.1538964251350021E-2</v>
      </c>
      <c r="W262" s="229">
        <v>0</v>
      </c>
      <c r="X262" s="229">
        <v>1</v>
      </c>
    </row>
    <row r="263" spans="2:24">
      <c r="B263" s="322">
        <v>45047</v>
      </c>
      <c r="D263" s="232">
        <v>213.00095261000001</v>
      </c>
      <c r="E263" s="232">
        <v>221.26645092999999</v>
      </c>
      <c r="F263" s="232">
        <v>242.02682806000001</v>
      </c>
      <c r="G263" s="269">
        <v>676.2942316000001</v>
      </c>
      <c r="H263" s="232">
        <v>695.36042640999995</v>
      </c>
      <c r="I263" s="232">
        <v>23.826543300000001</v>
      </c>
      <c r="J263" s="232">
        <v>18.445504940000003</v>
      </c>
      <c r="K263" s="232">
        <v>14.934259109999999</v>
      </c>
      <c r="L263" s="227">
        <v>0</v>
      </c>
      <c r="M263" s="227">
        <v>1428.8609653600001</v>
      </c>
      <c r="N263" s="232"/>
      <c r="O263" s="229">
        <v>0.14907045386066281</v>
      </c>
      <c r="P263" s="229">
        <v>0.15485513027102124</v>
      </c>
      <c r="Q263" s="229">
        <v>0.16938444952131615</v>
      </c>
      <c r="R263" s="270">
        <v>0.47331003365300028</v>
      </c>
      <c r="S263" s="229">
        <v>0.48665366558936302</v>
      </c>
      <c r="T263" s="229">
        <v>1.6675200651168273E-2</v>
      </c>
      <c r="U263" s="229">
        <v>1.2909237068669362E-2</v>
      </c>
      <c r="V263" s="229">
        <v>1.0451863037799011E-2</v>
      </c>
      <c r="W263" s="229">
        <v>0</v>
      </c>
      <c r="X263" s="229">
        <v>1</v>
      </c>
    </row>
    <row r="264" spans="2:24">
      <c r="B264" s="322">
        <v>45078</v>
      </c>
      <c r="D264" s="232">
        <v>119.42958106</v>
      </c>
      <c r="E264" s="232">
        <v>233.87665346</v>
      </c>
      <c r="F264" s="232">
        <v>236.98075808999997</v>
      </c>
      <c r="G264" s="269">
        <v>590.28699260999997</v>
      </c>
      <c r="H264" s="232">
        <v>790.2479313</v>
      </c>
      <c r="I264" s="232">
        <v>15.1210325</v>
      </c>
      <c r="J264" s="232">
        <v>21.57988958</v>
      </c>
      <c r="K264" s="232">
        <v>11.701878089999999</v>
      </c>
      <c r="L264" s="227">
        <v>0</v>
      </c>
      <c r="M264" s="227">
        <v>1428.9377240800002</v>
      </c>
      <c r="N264" s="232"/>
      <c r="O264" s="229">
        <v>8.3579276442500613E-2</v>
      </c>
      <c r="P264" s="229">
        <v>0.16367169087832567</v>
      </c>
      <c r="Q264" s="229">
        <v>0.16584400712254721</v>
      </c>
      <c r="R264" s="270">
        <v>0.41309497444337351</v>
      </c>
      <c r="S264" s="229">
        <v>0.55303175077751487</v>
      </c>
      <c r="T264" s="229">
        <v>1.0582009450226703E-2</v>
      </c>
      <c r="U264" s="229">
        <v>1.5102050436728362E-2</v>
      </c>
      <c r="V264" s="229">
        <v>8.1892148921563924E-3</v>
      </c>
      <c r="W264" s="229">
        <v>0</v>
      </c>
      <c r="X264" s="229">
        <v>1</v>
      </c>
    </row>
    <row r="265" spans="2:24">
      <c r="B265" s="322">
        <v>45108</v>
      </c>
      <c r="D265" s="232">
        <v>86.032659659999993</v>
      </c>
      <c r="E265" s="232">
        <v>301.79553723999999</v>
      </c>
      <c r="F265" s="232">
        <v>345.51774859000005</v>
      </c>
      <c r="G265" s="269">
        <v>733.34594549000008</v>
      </c>
      <c r="H265" s="232">
        <v>724.31071739000015</v>
      </c>
      <c r="I265" s="232">
        <v>14.56741746</v>
      </c>
      <c r="J265" s="232">
        <v>26.85782807</v>
      </c>
      <c r="K265" s="232">
        <v>6.44837624</v>
      </c>
      <c r="L265" s="227">
        <v>0</v>
      </c>
      <c r="M265" s="227">
        <v>1505.5302846500001</v>
      </c>
      <c r="N265" s="232"/>
      <c r="O265" s="229">
        <v>5.7144423155858694E-2</v>
      </c>
      <c r="P265" s="229">
        <v>0.20045796508846733</v>
      </c>
      <c r="Q265" s="229">
        <v>0.22949903573034047</v>
      </c>
      <c r="R265" s="270">
        <v>0.48710142397466655</v>
      </c>
      <c r="S265" s="229">
        <v>0.48110006472462635</v>
      </c>
      <c r="T265" s="229">
        <v>9.6759378463028237E-3</v>
      </c>
      <c r="U265" s="229">
        <v>1.7839447232536942E-2</v>
      </c>
      <c r="V265" s="229">
        <v>4.2831262218674618E-3</v>
      </c>
      <c r="W265" s="229">
        <v>0</v>
      </c>
      <c r="X265" s="229">
        <v>1</v>
      </c>
    </row>
    <row r="266" spans="2:24">
      <c r="B266" s="322">
        <v>45139</v>
      </c>
      <c r="D266" s="232">
        <v>162.17315914000002</v>
      </c>
      <c r="E266" s="232">
        <v>299.48836793999999</v>
      </c>
      <c r="F266" s="232">
        <v>473.20774750999999</v>
      </c>
      <c r="G266" s="269">
        <v>934.86927459000003</v>
      </c>
      <c r="H266" s="232">
        <v>548.83474032000004</v>
      </c>
      <c r="I266" s="232">
        <v>14.406984640000001</v>
      </c>
      <c r="J266" s="232">
        <v>28.0192798</v>
      </c>
      <c r="K266" s="232">
        <v>5.3114972400000005</v>
      </c>
      <c r="L266" s="227">
        <v>0</v>
      </c>
      <c r="M266" s="227">
        <v>1531.4417765900002</v>
      </c>
      <c r="N266" s="232"/>
      <c r="O266" s="229">
        <v>0.10589573930855176</v>
      </c>
      <c r="P266" s="229">
        <v>0.19555974802180118</v>
      </c>
      <c r="Q266" s="229">
        <v>0.30899493192857297</v>
      </c>
      <c r="R266" s="270">
        <v>0.61045041925892596</v>
      </c>
      <c r="S266" s="229">
        <v>0.35837780365510746</v>
      </c>
      <c r="T266" s="229">
        <v>9.4074648218618242E-3</v>
      </c>
      <c r="U266" s="229">
        <v>1.8296013748814795E-2</v>
      </c>
      <c r="V266" s="229">
        <v>3.4682985152898844E-3</v>
      </c>
      <c r="W266" s="229">
        <v>0</v>
      </c>
      <c r="X266" s="229">
        <v>1</v>
      </c>
    </row>
    <row r="267" spans="2:24">
      <c r="B267" s="322">
        <v>45170</v>
      </c>
      <c r="D267" s="232">
        <v>158.04119648</v>
      </c>
      <c r="E267" s="232">
        <v>315.98795433000004</v>
      </c>
      <c r="F267" s="232">
        <v>612.32620198000006</v>
      </c>
      <c r="G267" s="269">
        <v>1086.3553527900001</v>
      </c>
      <c r="H267" s="232">
        <v>397.02630166</v>
      </c>
      <c r="I267" s="232">
        <v>14.820998550000001</v>
      </c>
      <c r="J267" s="232">
        <v>29.83258966</v>
      </c>
      <c r="K267" s="232">
        <v>3.52289633</v>
      </c>
      <c r="L267" s="227">
        <v>0</v>
      </c>
      <c r="M267" s="227">
        <v>1531.5581389900001</v>
      </c>
      <c r="N267" s="232"/>
      <c r="O267" s="229">
        <v>0.10318981203300692</v>
      </c>
      <c r="P267" s="229">
        <v>0.20631796226709431</v>
      </c>
      <c r="Q267" s="229">
        <v>0.3998060448320977</v>
      </c>
      <c r="R267" s="270">
        <v>0.70931381913219893</v>
      </c>
      <c r="S267" s="229">
        <v>0.25923031686007203</v>
      </c>
      <c r="T267" s="229">
        <v>9.6770721089137653E-3</v>
      </c>
      <c r="U267" s="229">
        <v>1.9478587786209259E-2</v>
      </c>
      <c r="V267" s="229">
        <v>2.3002041126060067E-3</v>
      </c>
      <c r="W267" s="229">
        <v>0</v>
      </c>
      <c r="X267" s="229">
        <v>1</v>
      </c>
    </row>
    <row r="268" spans="2:24">
      <c r="B268" s="322">
        <v>45200</v>
      </c>
      <c r="D268" s="232">
        <v>171.74115803999999</v>
      </c>
      <c r="E268" s="232">
        <v>338.51516880000003</v>
      </c>
      <c r="F268" s="232">
        <v>905.23957842000004</v>
      </c>
      <c r="G268" s="269">
        <v>1415.4959052600002</v>
      </c>
      <c r="H268" s="232">
        <v>15.00675433</v>
      </c>
      <c r="I268" s="232">
        <v>14.915745490000001</v>
      </c>
      <c r="J268" s="232">
        <v>29.941824530000002</v>
      </c>
      <c r="K268" s="232">
        <v>3.2882171800000002</v>
      </c>
      <c r="L268" s="227">
        <v>0</v>
      </c>
      <c r="M268" s="227">
        <v>1478.6484467900002</v>
      </c>
      <c r="N268" s="232"/>
      <c r="O268" s="229">
        <v>0.11614739014728828</v>
      </c>
      <c r="P268" s="229">
        <v>0.22893553199537256</v>
      </c>
      <c r="Q268" s="229">
        <v>0.61220743874934291</v>
      </c>
      <c r="R268" s="270">
        <v>0.95729036089200381</v>
      </c>
      <c r="S268" s="229">
        <v>1.0148967026326089E-2</v>
      </c>
      <c r="T268" s="229">
        <v>1.0087418359908748E-2</v>
      </c>
      <c r="U268" s="229">
        <v>2.0249454557640625E-2</v>
      </c>
      <c r="V268" s="229">
        <v>2.2237991641207177E-3</v>
      </c>
      <c r="W268" s="229">
        <v>0</v>
      </c>
      <c r="X268" s="229">
        <v>1</v>
      </c>
    </row>
    <row r="269" spans="2:24">
      <c r="B269" s="322">
        <v>45231</v>
      </c>
      <c r="D269" s="232">
        <v>231.81648959999995</v>
      </c>
      <c r="E269" s="232">
        <v>448.05474830999998</v>
      </c>
      <c r="F269" s="232">
        <v>741.50899207999987</v>
      </c>
      <c r="G269" s="269">
        <v>1421.3802299899999</v>
      </c>
      <c r="H269" s="232">
        <v>63.281121169999999</v>
      </c>
      <c r="I269" s="227">
        <v>18.768195149999997</v>
      </c>
      <c r="J269" s="232">
        <v>30.50663385</v>
      </c>
      <c r="K269" s="232">
        <v>1.9847428500000002</v>
      </c>
      <c r="L269" s="227">
        <v>0</v>
      </c>
      <c r="M269" s="227">
        <v>1535.9209230099998</v>
      </c>
      <c r="N269" s="244"/>
      <c r="O269" s="229">
        <v>0.15092996398909703</v>
      </c>
      <c r="P269" s="229">
        <v>0.29171732841032655</v>
      </c>
      <c r="Q269" s="229">
        <v>0.48277810463499504</v>
      </c>
      <c r="R269" s="270">
        <v>0.92542539703441873</v>
      </c>
      <c r="S269" s="229">
        <v>4.1200767710088682E-2</v>
      </c>
      <c r="T269" s="229">
        <v>1.2219506140471924E-2</v>
      </c>
      <c r="U269" s="229">
        <v>1.9862112295608973E-2</v>
      </c>
      <c r="V269" s="229">
        <v>1.2922168194117883E-3</v>
      </c>
      <c r="W269" s="229">
        <v>0</v>
      </c>
      <c r="X269" s="229">
        <v>1</v>
      </c>
    </row>
    <row r="270" spans="2:24">
      <c r="B270" s="322">
        <v>45261</v>
      </c>
      <c r="D270" s="232">
        <v>222.14289091999999</v>
      </c>
      <c r="E270" s="232">
        <v>547.12373589999993</v>
      </c>
      <c r="F270" s="232">
        <v>574.4613515499999</v>
      </c>
      <c r="G270" s="269">
        <v>1343.7279783699998</v>
      </c>
      <c r="H270" s="232">
        <v>22.14321807</v>
      </c>
      <c r="I270" s="232">
        <v>10.39104388</v>
      </c>
      <c r="J270" s="232">
        <v>31.96825127</v>
      </c>
      <c r="K270" s="232">
        <v>0</v>
      </c>
      <c r="L270" s="232">
        <v>0</v>
      </c>
      <c r="M270" s="232">
        <v>1408.2304915900002</v>
      </c>
      <c r="O270" s="229">
        <v>0.15774611631167257</v>
      </c>
      <c r="P270" s="229">
        <v>0.3885185977490484</v>
      </c>
      <c r="Q270" s="229">
        <v>0.40793134006166065</v>
      </c>
      <c r="R270" s="270">
        <v>0.95419605412238162</v>
      </c>
      <c r="S270" s="229">
        <v>1.5724143314776978E-2</v>
      </c>
      <c r="T270" s="229">
        <v>7.3787948365382399E-3</v>
      </c>
      <c r="U270" s="229">
        <v>2.2701007726302954E-2</v>
      </c>
      <c r="V270" s="229">
        <v>0</v>
      </c>
      <c r="W270" s="229">
        <v>0</v>
      </c>
      <c r="X270" s="229">
        <v>1</v>
      </c>
    </row>
    <row r="271" spans="2:24">
      <c r="B271" s="322">
        <v>45292</v>
      </c>
      <c r="D271" s="232">
        <v>362.71455807000001</v>
      </c>
      <c r="E271" s="232">
        <v>728.39769731999991</v>
      </c>
      <c r="F271" s="232">
        <v>242.82513413999999</v>
      </c>
      <c r="G271" s="269">
        <v>1333.93738953</v>
      </c>
      <c r="H271" s="232">
        <v>19.89000789</v>
      </c>
      <c r="I271" s="232">
        <v>98.798083200000008</v>
      </c>
      <c r="J271" s="232">
        <v>41.066709670000002</v>
      </c>
      <c r="K271" s="232">
        <v>21.49936512</v>
      </c>
      <c r="L271" s="232">
        <v>36.037691909999999</v>
      </c>
      <c r="M271" s="232">
        <v>1551.22924732</v>
      </c>
      <c r="O271" s="229">
        <v>0.23382395522560459</v>
      </c>
      <c r="P271" s="229">
        <v>0.469561606434655</v>
      </c>
      <c r="Q271" s="229">
        <v>0.15653723301022063</v>
      </c>
      <c r="R271" s="270">
        <v>0.85992279467048027</v>
      </c>
      <c r="S271" s="229">
        <v>1.2822094428894513E-2</v>
      </c>
      <c r="T271" s="229">
        <v>6.3690188520291055E-2</v>
      </c>
      <c r="U271" s="229">
        <v>2.6473656128486102E-2</v>
      </c>
      <c r="V271" s="229">
        <v>1.3859566635391667E-2</v>
      </c>
      <c r="W271" s="229">
        <v>2.3231699616456405E-2</v>
      </c>
      <c r="X271" s="229">
        <v>1</v>
      </c>
    </row>
    <row r="272" spans="2:24">
      <c r="B272" s="322">
        <v>45323</v>
      </c>
      <c r="D272" s="232">
        <v>259.40723456000001</v>
      </c>
      <c r="E272" s="232">
        <v>703.57769470999995</v>
      </c>
      <c r="F272" s="232">
        <v>270.88941864000003</v>
      </c>
      <c r="G272" s="269">
        <v>1233.8743479099999</v>
      </c>
      <c r="H272" s="232">
        <v>140.11800194999998</v>
      </c>
      <c r="I272" s="232">
        <v>99.787986439999997</v>
      </c>
      <c r="J272" s="232">
        <v>40.362505609999999</v>
      </c>
      <c r="K272" s="232">
        <v>23.966490699999998</v>
      </c>
      <c r="L272" s="232">
        <v>33.570566329999998</v>
      </c>
      <c r="M272" s="232">
        <v>1571.6798989399997</v>
      </c>
      <c r="O272" s="229">
        <v>0.16505093354884418</v>
      </c>
      <c r="P272" s="229">
        <v>0.44765966351323788</v>
      </c>
      <c r="Q272" s="229">
        <v>0.17235660952506809</v>
      </c>
      <c r="R272" s="270">
        <v>0.78506720658715001</v>
      </c>
      <c r="S272" s="229">
        <v>8.9151742695507435E-2</v>
      </c>
      <c r="T272" s="229">
        <v>6.3491291392923449E-2</v>
      </c>
      <c r="U272" s="229">
        <v>2.5681123514541351E-2</v>
      </c>
      <c r="V272" s="229">
        <v>1.5248964319110974E-2</v>
      </c>
      <c r="W272" s="229">
        <v>2.1359671490766827E-2</v>
      </c>
      <c r="X272" s="229">
        <v>1</v>
      </c>
    </row>
    <row r="273" spans="2:24">
      <c r="B273" s="322">
        <v>45352</v>
      </c>
      <c r="D273" s="232">
        <v>518.48884342999997</v>
      </c>
      <c r="E273" s="232">
        <v>371.80957942000003</v>
      </c>
      <c r="F273" s="232">
        <v>308.65131058999998</v>
      </c>
      <c r="G273" s="269">
        <v>1198.9497334399998</v>
      </c>
      <c r="H273" s="232">
        <v>188.24150655000003</v>
      </c>
      <c r="I273" s="232">
        <v>100.03783009</v>
      </c>
      <c r="J273" s="232">
        <v>40.166263799999996</v>
      </c>
      <c r="K273" s="232">
        <v>23.966490699999998</v>
      </c>
      <c r="L273" s="232">
        <v>33.570566329999998</v>
      </c>
      <c r="M273" s="232">
        <v>1584.9323909099996</v>
      </c>
      <c r="O273" s="229">
        <v>0.32713625287972448</v>
      </c>
      <c r="P273" s="229">
        <v>0.23459018286989708</v>
      </c>
      <c r="Q273" s="229">
        <v>0.19474099485895782</v>
      </c>
      <c r="R273" s="270">
        <v>0.75646743060857924</v>
      </c>
      <c r="S273" s="229">
        <v>0.11876942362312369</v>
      </c>
      <c r="T273" s="229">
        <v>6.3118042551053299E-2</v>
      </c>
      <c r="U273" s="229">
        <v>2.5342572358520773E-2</v>
      </c>
      <c r="V273" s="229">
        <v>1.5121459336343979E-2</v>
      </c>
      <c r="W273" s="229">
        <v>2.1181071522379091E-2</v>
      </c>
      <c r="X273" s="229">
        <v>1</v>
      </c>
    </row>
    <row r="274" spans="2:24">
      <c r="B274" s="322">
        <v>45383</v>
      </c>
      <c r="D274" s="232">
        <v>246.32995129000003</v>
      </c>
      <c r="E274" s="232">
        <v>241.95761388</v>
      </c>
      <c r="F274" s="232">
        <v>374.89449898999999</v>
      </c>
      <c r="G274" s="269">
        <v>863.18206415999998</v>
      </c>
      <c r="H274" s="232">
        <v>188.66264943000002</v>
      </c>
      <c r="I274" s="232">
        <v>451.50988969999992</v>
      </c>
      <c r="J274" s="232">
        <v>39.804182390000001</v>
      </c>
      <c r="K274" s="232">
        <v>23.966490699999998</v>
      </c>
      <c r="L274" s="232">
        <v>33.570566329999998</v>
      </c>
      <c r="M274" s="232">
        <v>1600.6958427099999</v>
      </c>
      <c r="O274" s="229">
        <v>0.15388929284214301</v>
      </c>
      <c r="P274" s="229">
        <v>0.15115776990484492</v>
      </c>
      <c r="Q274" s="229">
        <v>0.23420720475871198</v>
      </c>
      <c r="R274" s="270">
        <v>0.53925426750569994</v>
      </c>
      <c r="S274" s="229">
        <v>0.11786289712016218</v>
      </c>
      <c r="T274" s="229">
        <v>0.282071007903405</v>
      </c>
      <c r="U274" s="229">
        <v>2.4866799380581246E-2</v>
      </c>
      <c r="V274" s="229">
        <v>1.4972545102275272E-2</v>
      </c>
      <c r="W274" s="229">
        <v>2.0972482987876431E-2</v>
      </c>
      <c r="X274" s="229">
        <v>1</v>
      </c>
    </row>
    <row r="275" spans="2:24">
      <c r="B275" s="322">
        <v>45413</v>
      </c>
      <c r="D275" s="232">
        <v>192.61697193000001</v>
      </c>
      <c r="E275" s="232">
        <v>295.07989501000003</v>
      </c>
      <c r="F275" s="232">
        <v>414.14257083000007</v>
      </c>
      <c r="G275" s="269">
        <v>901.83943777000013</v>
      </c>
      <c r="H275" s="232">
        <v>158.32948657999998</v>
      </c>
      <c r="I275" s="232">
        <v>452.95736297999997</v>
      </c>
      <c r="J275" s="232">
        <v>38.176951269999996</v>
      </c>
      <c r="K275" s="232">
        <v>23.966490699999998</v>
      </c>
      <c r="L275" s="232">
        <v>33.570566329999998</v>
      </c>
      <c r="M275" s="232">
        <v>1608.8402956299999</v>
      </c>
      <c r="O275" s="229">
        <v>0.11972410962927418</v>
      </c>
      <c r="P275" s="229">
        <v>0.18341155166955261</v>
      </c>
      <c r="Q275" s="229">
        <v>0.25741683121370817</v>
      </c>
      <c r="R275" s="270">
        <v>0.56055249251253503</v>
      </c>
      <c r="S275" s="229">
        <v>9.8412183614533549E-2</v>
      </c>
      <c r="T275" s="229">
        <v>0.28154277600476685</v>
      </c>
      <c r="U275" s="229">
        <v>2.3729484756005829E-2</v>
      </c>
      <c r="V275" s="229">
        <v>1.4896749394640843E-2</v>
      </c>
      <c r="W275" s="229">
        <v>2.0866313717518011E-2</v>
      </c>
      <c r="X275" s="229">
        <v>1</v>
      </c>
    </row>
    <row r="276" spans="2:24">
      <c r="B276" s="322">
        <v>45444</v>
      </c>
      <c r="D276" s="232">
        <v>104.0009543</v>
      </c>
      <c r="E276" s="232">
        <v>432.32654742000005</v>
      </c>
      <c r="F276" s="232">
        <v>486.42798683999996</v>
      </c>
      <c r="G276" s="269">
        <v>1022.75548856</v>
      </c>
      <c r="H276" s="232">
        <v>102.40601311</v>
      </c>
      <c r="I276" s="232">
        <v>455.91119851999997</v>
      </c>
      <c r="J276" s="232">
        <v>36.092088869999998</v>
      </c>
      <c r="K276" s="232">
        <v>23.966490699999998</v>
      </c>
      <c r="L276" s="232">
        <v>33.570566329999998</v>
      </c>
      <c r="M276" s="232">
        <v>1674.7018460899999</v>
      </c>
      <c r="O276" s="229">
        <v>6.2101176124463954E-2</v>
      </c>
      <c r="P276" s="229">
        <v>0.25815135298821812</v>
      </c>
      <c r="Q276" s="229">
        <v>0.29045647019240156</v>
      </c>
      <c r="R276" s="270">
        <v>0.6107089993050836</v>
      </c>
      <c r="S276" s="229">
        <v>6.1148802904285218E-2</v>
      </c>
      <c r="T276" s="229">
        <v>0.27223424849290989</v>
      </c>
      <c r="U276" s="229">
        <v>2.1551351934235807E-2</v>
      </c>
      <c r="V276" s="229">
        <v>1.4310900030328156E-2</v>
      </c>
      <c r="W276" s="229">
        <v>2.0045697333157347E-2</v>
      </c>
      <c r="X276" s="229">
        <v>1</v>
      </c>
    </row>
    <row r="277" spans="2:24">
      <c r="B277" s="322">
        <v>45474</v>
      </c>
      <c r="D277" s="232">
        <v>264.60495651000002</v>
      </c>
      <c r="E277" s="232">
        <v>307.55950548999999</v>
      </c>
      <c r="F277" s="232">
        <v>494.58870648999999</v>
      </c>
      <c r="G277" s="269">
        <v>1066.75316849</v>
      </c>
      <c r="H277" s="232">
        <v>63.371100009999999</v>
      </c>
      <c r="I277" s="232">
        <v>460.03473908999996</v>
      </c>
      <c r="J277" s="232">
        <v>43.453940670000001</v>
      </c>
      <c r="K277" s="232">
        <v>136.10241429000001</v>
      </c>
      <c r="L277" s="232">
        <v>33.570566329999998</v>
      </c>
      <c r="M277" s="232">
        <v>1803.28592888</v>
      </c>
      <c r="O277" s="229">
        <v>0.1467348867266674</v>
      </c>
      <c r="P277" s="229">
        <v>0.17055504097512791</v>
      </c>
      <c r="Q277" s="229">
        <v>0.27427081782708929</v>
      </c>
      <c r="R277" s="270">
        <v>0.5915607455288846</v>
      </c>
      <c r="S277" s="229">
        <v>3.5142014361171807E-2</v>
      </c>
      <c r="T277" s="229">
        <v>0.25510914920504157</v>
      </c>
      <c r="U277" s="229">
        <v>2.4097088528267252E-2</v>
      </c>
      <c r="V277" s="229">
        <v>7.5474672158359069E-2</v>
      </c>
      <c r="W277" s="229">
        <v>1.8616330218275638E-2</v>
      </c>
      <c r="X277" s="229">
        <v>1</v>
      </c>
    </row>
    <row r="278" spans="2:24">
      <c r="B278" s="322">
        <v>45505</v>
      </c>
      <c r="D278" s="232">
        <v>218.02996151999997</v>
      </c>
      <c r="E278" s="232">
        <v>440.84562715999999</v>
      </c>
      <c r="F278" s="232">
        <v>427.63128535999994</v>
      </c>
      <c r="G278" s="269">
        <v>1086.50687404</v>
      </c>
      <c r="H278" s="232">
        <v>25.27847912</v>
      </c>
      <c r="I278" s="232">
        <v>460.64646726000001</v>
      </c>
      <c r="J278" s="232">
        <v>42.575177119999999</v>
      </c>
      <c r="K278" s="232">
        <v>136.78511948000002</v>
      </c>
      <c r="L278" s="232">
        <v>31.08740444</v>
      </c>
      <c r="M278" s="232">
        <v>1782.87952146</v>
      </c>
      <c r="O278" s="229">
        <v>0.12229091135751856</v>
      </c>
      <c r="P278" s="229">
        <v>0.24726607819186319</v>
      </c>
      <c r="Q278" s="229">
        <v>0.23985428079280011</v>
      </c>
      <c r="R278" s="270">
        <v>0.6094112703421819</v>
      </c>
      <c r="S278" s="229">
        <v>1.4178456152381769E-2</v>
      </c>
      <c r="T278" s="229">
        <v>0.25837217922766686</v>
      </c>
      <c r="U278" s="229">
        <v>2.3880007935216614E-2</v>
      </c>
      <c r="V278" s="229">
        <v>7.672145976974748E-2</v>
      </c>
      <c r="W278" s="229">
        <v>1.7436626572805394E-2</v>
      </c>
      <c r="X278" s="229">
        <v>1</v>
      </c>
    </row>
    <row r="279" spans="2:24">
      <c r="B279" s="322">
        <v>45536</v>
      </c>
      <c r="D279" s="232">
        <v>182.14248749999999</v>
      </c>
      <c r="E279" s="232">
        <v>482.78747436999998</v>
      </c>
      <c r="F279" s="232">
        <v>438.23619179000002</v>
      </c>
      <c r="G279" s="269">
        <v>1103.16615366</v>
      </c>
      <c r="H279" s="232">
        <v>79.16079191</v>
      </c>
      <c r="I279" s="232">
        <v>460.36664014999997</v>
      </c>
      <c r="J279" s="232">
        <v>42.208088229999994</v>
      </c>
      <c r="K279" s="232">
        <v>134.53801595999997</v>
      </c>
      <c r="L279" s="232">
        <v>31.08740444</v>
      </c>
      <c r="M279" s="232">
        <v>1850.5270943499997</v>
      </c>
      <c r="O279" s="229">
        <v>9.8427355133634389E-2</v>
      </c>
      <c r="P279" s="229">
        <v>0.26089187012934806</v>
      </c>
      <c r="Q279" s="229">
        <v>0.23681695508702136</v>
      </c>
      <c r="R279" s="270">
        <v>0.59613618035000382</v>
      </c>
      <c r="S279" s="229">
        <v>4.2777429280388538E-2</v>
      </c>
      <c r="T279" s="229">
        <v>0.248775952297907</v>
      </c>
      <c r="U279" s="229">
        <v>2.280868427102152E-2</v>
      </c>
      <c r="V279" s="229">
        <v>7.2702537763845401E-2</v>
      </c>
      <c r="W279" s="229">
        <v>1.6799216036833816E-2</v>
      </c>
      <c r="X279" s="229">
        <v>1</v>
      </c>
    </row>
    <row r="280" spans="2:24">
      <c r="B280" s="322">
        <v>45566</v>
      </c>
      <c r="D280" s="232">
        <v>344.30273080000001</v>
      </c>
      <c r="E280" s="232">
        <v>355.78771732999996</v>
      </c>
      <c r="F280" s="232">
        <v>422.85607132000007</v>
      </c>
      <c r="G280" s="269">
        <v>1122.9465194499999</v>
      </c>
      <c r="H280" s="232">
        <v>58.863748639999997</v>
      </c>
      <c r="I280" s="232">
        <v>461.56356238000001</v>
      </c>
      <c r="J280" s="232">
        <v>40.744791540000001</v>
      </c>
      <c r="K280" s="232">
        <v>132.71947216999999</v>
      </c>
      <c r="L280" s="232">
        <v>31.08740444</v>
      </c>
      <c r="M280" s="232">
        <v>1847.9254986200001</v>
      </c>
      <c r="O280" s="229">
        <v>0.18631851287138987</v>
      </c>
      <c r="P280" s="229">
        <v>0.19253358298031836</v>
      </c>
      <c r="Q280" s="229">
        <v>0.22882744549809064</v>
      </c>
      <c r="R280" s="270">
        <v>0.60767954134979874</v>
      </c>
      <c r="S280" s="229">
        <v>3.1853962015221102E-2</v>
      </c>
      <c r="T280" s="229">
        <v>0.24977390199155106</v>
      </c>
      <c r="U280" s="229">
        <v>2.2048936264166239E-2</v>
      </c>
      <c r="V280" s="229">
        <v>7.1820791622342284E-2</v>
      </c>
      <c r="W280" s="229">
        <v>1.6822866756920424E-2</v>
      </c>
      <c r="X280" s="229">
        <v>1</v>
      </c>
    </row>
    <row r="281" spans="2:24">
      <c r="B281" s="322">
        <v>45597</v>
      </c>
      <c r="D281" s="232">
        <v>189.97936779000003</v>
      </c>
      <c r="E281" s="232">
        <v>503.87545821000003</v>
      </c>
      <c r="F281" s="232">
        <v>444.36963458000002</v>
      </c>
      <c r="G281" s="269">
        <v>1138.2244605800001</v>
      </c>
      <c r="H281" s="232">
        <v>47.138602679999998</v>
      </c>
      <c r="I281" s="232">
        <v>463.16069101000005</v>
      </c>
      <c r="J281" s="232">
        <v>39.725623640000002</v>
      </c>
      <c r="K281" s="232">
        <v>131.05526510999999</v>
      </c>
      <c r="L281" s="232">
        <v>31.08740444</v>
      </c>
      <c r="M281" s="232">
        <v>1850.3920474600002</v>
      </c>
      <c r="O281" s="229">
        <v>0.10266979262626062</v>
      </c>
      <c r="P281" s="229">
        <v>0.27230740582875979</v>
      </c>
      <c r="Q281" s="229">
        <v>0.24014891070785688</v>
      </c>
      <c r="R281" s="270">
        <v>0.61512610916287735</v>
      </c>
      <c r="S281" s="229">
        <v>2.5474927188919944E-2</v>
      </c>
      <c r="T281" s="229">
        <v>0.25030408644793539</v>
      </c>
      <c r="U281" s="229">
        <v>2.1468760468642659E-2</v>
      </c>
      <c r="V281" s="229">
        <v>7.0825674640083547E-2</v>
      </c>
      <c r="W281" s="229">
        <v>1.6800442091541152E-2</v>
      </c>
      <c r="X281" s="229">
        <v>1</v>
      </c>
    </row>
    <row r="282" spans="2:24">
      <c r="B282" s="322">
        <v>45627</v>
      </c>
      <c r="D282" s="232">
        <v>298.09353288</v>
      </c>
      <c r="E282" s="232">
        <v>391.87489947</v>
      </c>
      <c r="F282" s="232">
        <v>438.48020818000003</v>
      </c>
      <c r="G282" s="269">
        <v>1128.4486405300001</v>
      </c>
      <c r="H282" s="232">
        <v>17.720451130000001</v>
      </c>
      <c r="I282" s="232">
        <v>468.44880145999997</v>
      </c>
      <c r="J282" s="232">
        <v>36.606485259999999</v>
      </c>
      <c r="K282" s="232">
        <v>129.60142884000001</v>
      </c>
      <c r="L282" s="232">
        <v>31.08740444</v>
      </c>
      <c r="M282" s="232">
        <v>1811.9132116599999</v>
      </c>
      <c r="O282" s="229">
        <v>0.16451865959236484</v>
      </c>
      <c r="P282" s="229">
        <v>0.21627685970178476</v>
      </c>
      <c r="Q282" s="229">
        <v>0.24199846072002676</v>
      </c>
      <c r="R282" s="270">
        <v>0.62279398001417641</v>
      </c>
      <c r="S282" s="229">
        <v>9.7799668416597377E-3</v>
      </c>
      <c r="T282" s="229">
        <v>0.25853821167892838</v>
      </c>
      <c r="U282" s="229">
        <v>2.0203222220816334E-2</v>
      </c>
      <c r="V282" s="229">
        <v>7.1527393258126612E-2</v>
      </c>
      <c r="W282" s="229">
        <v>1.7157225986292692E-2</v>
      </c>
      <c r="X282" s="229">
        <v>1</v>
      </c>
    </row>
    <row r="283" spans="2:24">
      <c r="B283" s="322">
        <v>45658</v>
      </c>
      <c r="D283" s="232">
        <v>247.47247608000001</v>
      </c>
      <c r="E283" s="232">
        <v>377.41669325999999</v>
      </c>
      <c r="F283" s="232">
        <v>519.19244495999999</v>
      </c>
      <c r="G283" s="269">
        <v>1144.0816143</v>
      </c>
      <c r="H283" s="232">
        <v>22.62614482</v>
      </c>
      <c r="I283" s="232">
        <v>468.36004964999995</v>
      </c>
      <c r="J283" s="232">
        <v>36.377883550000007</v>
      </c>
      <c r="K283" s="232">
        <v>125.81312502999999</v>
      </c>
      <c r="L283" s="232">
        <v>31.08740444</v>
      </c>
      <c r="M283" s="232">
        <v>1828.3462217899998</v>
      </c>
      <c r="O283" s="229">
        <v>0.13535318044834957</v>
      </c>
      <c r="P283" s="229">
        <v>0.20642517744286909</v>
      </c>
      <c r="Q283" s="229">
        <v>0.28396834186672626</v>
      </c>
      <c r="R283" s="270">
        <v>0.62574669975794495</v>
      </c>
      <c r="S283" s="229">
        <v>1.2375197077197118E-2</v>
      </c>
      <c r="T283" s="229">
        <v>0.25616595154032856</v>
      </c>
      <c r="U283" s="229">
        <v>1.9896605531519673E-2</v>
      </c>
      <c r="V283" s="229">
        <v>6.881252769884337E-2</v>
      </c>
      <c r="W283" s="229">
        <v>1.7003018394166396E-2</v>
      </c>
      <c r="X283" s="229">
        <v>1</v>
      </c>
    </row>
    <row r="284" spans="2:24">
      <c r="B284" s="322">
        <v>45689</v>
      </c>
      <c r="D284" s="232">
        <v>231.77869638999999</v>
      </c>
      <c r="E284" s="232">
        <v>455.18366659999998</v>
      </c>
      <c r="F284" s="232">
        <v>517.05722528999991</v>
      </c>
      <c r="G284" s="269">
        <v>1204.0195882799999</v>
      </c>
      <c r="H284" s="232">
        <v>34.216674410000003</v>
      </c>
      <c r="I284" s="232">
        <v>479.09513243000004</v>
      </c>
      <c r="J284" s="232">
        <v>62.231490909999998</v>
      </c>
      <c r="K284" s="232">
        <v>93.516075600000008</v>
      </c>
      <c r="L284" s="232">
        <v>28.588101989999998</v>
      </c>
      <c r="M284" s="232">
        <v>1901.6670636199999</v>
      </c>
      <c r="O284" s="229">
        <v>0.12188184820784966</v>
      </c>
      <c r="P284" s="229">
        <v>0.23936033562758119</v>
      </c>
      <c r="Q284" s="229">
        <v>0.27189681894460194</v>
      </c>
      <c r="R284" s="270">
        <v>0.63313900278003277</v>
      </c>
      <c r="S284" s="229">
        <v>1.7992988922501178E-2</v>
      </c>
      <c r="T284" s="229">
        <v>0.25193428523602757</v>
      </c>
      <c r="U284" s="229">
        <v>3.2724703551176078E-2</v>
      </c>
      <c r="V284" s="229">
        <v>4.9175840182026115E-2</v>
      </c>
      <c r="W284" s="229">
        <v>1.5033179328236295E-2</v>
      </c>
      <c r="X284" s="229">
        <v>1</v>
      </c>
    </row>
    <row r="285" spans="2:24">
      <c r="D285" s="232"/>
      <c r="E285" s="232"/>
      <c r="F285" s="232"/>
      <c r="G285" s="22"/>
      <c r="H285" s="92"/>
      <c r="I285" s="22"/>
      <c r="J285" s="92"/>
      <c r="K285" s="92"/>
      <c r="L285" s="22"/>
      <c r="M285" s="22"/>
      <c r="O285" s="229"/>
      <c r="P285" s="229"/>
      <c r="Q285" s="229"/>
      <c r="S285" s="229"/>
      <c r="T285" s="229"/>
      <c r="U285" s="229"/>
      <c r="V285" s="229"/>
      <c r="W285" s="229"/>
      <c r="X285" s="229"/>
    </row>
    <row r="286" spans="2:24">
      <c r="B286" s="222" t="s">
        <v>301</v>
      </c>
      <c r="G286" s="22"/>
      <c r="O286" s="130"/>
      <c r="P286" s="130"/>
      <c r="Q286" s="130"/>
      <c r="R286" s="90"/>
      <c r="S286" s="6"/>
      <c r="T286" s="6"/>
      <c r="U286" s="6"/>
      <c r="V286" s="130"/>
      <c r="W286" s="130"/>
      <c r="X286" s="130"/>
    </row>
    <row r="287" spans="2:24">
      <c r="B287" s="205" t="s">
        <v>304</v>
      </c>
      <c r="D287" s="129"/>
      <c r="E287" s="129"/>
      <c r="F287" s="129"/>
      <c r="G287" s="22"/>
      <c r="H287" s="129"/>
    </row>
    <row r="288" spans="2:24">
      <c r="B288" s="222" t="s">
        <v>109</v>
      </c>
      <c r="G288" s="22"/>
      <c r="L288" s="136"/>
    </row>
    <row r="289" spans="2:16">
      <c r="G289" s="22"/>
    </row>
    <row r="290" spans="2:16">
      <c r="B290" s="146"/>
      <c r="C290" s="146"/>
      <c r="D290" s="147"/>
      <c r="G290" s="22"/>
    </row>
    <row r="291" spans="2:16">
      <c r="B291" s="136"/>
    </row>
    <row r="293" spans="2:16" ht="36.75" customHeight="1"/>
    <row r="295" spans="2:16">
      <c r="P295" s="25"/>
    </row>
    <row r="296" spans="2:16">
      <c r="P296" s="25"/>
    </row>
    <row r="297" spans="2:16">
      <c r="P297" s="25"/>
    </row>
    <row r="298" spans="2:16">
      <c r="P298" s="25"/>
    </row>
    <row r="299" spans="2:16">
      <c r="P299" s="25"/>
    </row>
    <row r="300" spans="2:16">
      <c r="P300" s="25"/>
    </row>
    <row r="302" spans="2:16">
      <c r="L302" s="1"/>
      <c r="M302" s="137"/>
    </row>
    <row r="317" spans="12:12">
      <c r="L317" s="25"/>
    </row>
    <row r="318" spans="12:12">
      <c r="L318" s="25"/>
    </row>
    <row r="319" spans="12:12">
      <c r="L319" s="25"/>
    </row>
    <row r="320" spans="12:12">
      <c r="L320" s="25"/>
    </row>
    <row r="321" spans="12:12">
      <c r="L321" s="25"/>
    </row>
    <row r="322" spans="12:12">
      <c r="L322" s="25"/>
    </row>
  </sheetData>
  <mergeCells count="4">
    <mergeCell ref="B11:B12"/>
    <mergeCell ref="D11:M11"/>
    <mergeCell ref="O11:X11"/>
    <mergeCell ref="A8:Q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1598B"/>
  </sheetPr>
  <dimension ref="B8:B14"/>
  <sheetViews>
    <sheetView showGridLines="0" zoomScale="80" zoomScaleNormal="80" workbookViewId="0"/>
  </sheetViews>
  <sheetFormatPr baseColWidth="10" defaultColWidth="11.42578125" defaultRowHeight="14.25"/>
  <cols>
    <col min="1" max="1" width="2.5703125" style="222" customWidth="1"/>
    <col min="2" max="2" width="122.42578125" style="222" customWidth="1"/>
    <col min="3" max="5" width="13" style="222" customWidth="1"/>
    <col min="6" max="16384" width="11.42578125" style="222"/>
  </cols>
  <sheetData>
    <row r="8" spans="2:2" s="225" customFormat="1"/>
    <row r="12" spans="2:2" ht="15">
      <c r="B12" s="226" t="s">
        <v>156</v>
      </c>
    </row>
    <row r="14" spans="2:2" s="225" customFormat="1">
      <c r="B14" s="222"/>
    </row>
  </sheetData>
  <pageMargins left="0.7" right="0.7" top="0.75" bottom="0.75" header="0.3" footer="0.3"/>
  <pageSetup orientation="portrait" horizontalDpi="200" verticalDpi="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291"/>
  <sheetViews>
    <sheetView showGridLines="0" zoomScaleNormal="100" workbookViewId="0">
      <pane xSplit="3" ySplit="12" topLeftCell="D264" activePane="bottomRight" state="frozen"/>
      <selection activeCell="N266" sqref="N266"/>
      <selection pane="topRight" activeCell="N266" sqref="N266"/>
      <selection pane="bottomLeft" activeCell="N266" sqref="N266"/>
      <selection pane="bottomRight" activeCell="F285" sqref="F285"/>
    </sheetView>
  </sheetViews>
  <sheetFormatPr baseColWidth="10" defaultColWidth="11.42578125" defaultRowHeight="15"/>
  <cols>
    <col min="1" max="1" width="10" customWidth="1"/>
    <col min="3" max="3" width="3.42578125" customWidth="1"/>
    <col min="4" max="4" width="18" customWidth="1"/>
    <col min="5" max="5" width="19.5703125" customWidth="1"/>
    <col min="6" max="6" width="13.5703125" customWidth="1"/>
    <col min="7" max="7" width="7.42578125" bestFit="1" customWidth="1"/>
  </cols>
  <sheetData>
    <row r="1" spans="1:17">
      <c r="A1" s="16"/>
    </row>
    <row r="2" spans="1:17">
      <c r="B2" s="8"/>
    </row>
    <row r="3" spans="1:17">
      <c r="B3" s="9"/>
    </row>
    <row r="4" spans="1:17">
      <c r="B4" s="9"/>
    </row>
    <row r="8" spans="1:17">
      <c r="A8" s="364"/>
      <c r="B8" s="364"/>
      <c r="C8" s="364"/>
      <c r="D8" s="364"/>
      <c r="E8" s="364"/>
      <c r="F8" s="364"/>
      <c r="G8" s="364"/>
      <c r="H8" s="364"/>
      <c r="I8" s="364"/>
      <c r="J8" s="364"/>
      <c r="K8" s="364"/>
      <c r="L8" s="364"/>
      <c r="M8" s="364"/>
      <c r="N8" s="364"/>
      <c r="O8" s="364"/>
      <c r="P8" s="364"/>
    </row>
    <row r="9" spans="1:17">
      <c r="C9" s="87"/>
      <c r="D9" s="87"/>
      <c r="E9" s="87"/>
    </row>
    <row r="10" spans="1:17" ht="15.75" thickBot="1"/>
    <row r="11" spans="1:17" ht="15.75" thickTop="1">
      <c r="B11" s="398" t="s">
        <v>7</v>
      </c>
      <c r="D11" s="404" t="s">
        <v>110</v>
      </c>
      <c r="E11" s="404"/>
      <c r="F11" s="404"/>
    </row>
    <row r="12" spans="1:17" s="2" customFormat="1" ht="30.75" customHeight="1" thickBot="1">
      <c r="B12" s="399" t="s">
        <v>7</v>
      </c>
      <c r="C12" s="125"/>
      <c r="D12" s="349" t="s">
        <v>124</v>
      </c>
      <c r="E12" s="349" t="s">
        <v>125</v>
      </c>
      <c r="F12" s="349" t="s">
        <v>170</v>
      </c>
      <c r="Q12" s="148"/>
    </row>
    <row r="13" spans="1:17" ht="15.75" thickTop="1">
      <c r="B13" s="322">
        <v>37438</v>
      </c>
      <c r="C13" s="90"/>
      <c r="D13" s="227">
        <v>273.85276499999998</v>
      </c>
      <c r="E13" s="227">
        <v>589.78376200000002</v>
      </c>
      <c r="F13" s="228">
        <f>+D13/E13</f>
        <v>0.46432740716927362</v>
      </c>
    </row>
    <row r="14" spans="1:17">
      <c r="B14" s="322">
        <v>37469</v>
      </c>
      <c r="C14" s="90"/>
      <c r="D14" s="227">
        <v>273.85276499999998</v>
      </c>
      <c r="E14" s="227">
        <v>589.78376200000002</v>
      </c>
      <c r="F14" s="228">
        <f t="shared" ref="F14:F77" si="0">+D14/E14</f>
        <v>0.46432740716927362</v>
      </c>
    </row>
    <row r="15" spans="1:17">
      <c r="B15" s="322">
        <v>37500</v>
      </c>
      <c r="C15" s="90"/>
      <c r="D15" s="227">
        <v>273.85276499999998</v>
      </c>
      <c r="E15" s="227">
        <v>589.78376200000002</v>
      </c>
      <c r="F15" s="228">
        <f t="shared" si="0"/>
        <v>0.46432740716927362</v>
      </c>
    </row>
    <row r="16" spans="1:17">
      <c r="B16" s="322">
        <v>37530</v>
      </c>
      <c r="C16" s="90"/>
      <c r="D16" s="227">
        <v>282.17412100000001</v>
      </c>
      <c r="E16" s="227">
        <v>615.129369</v>
      </c>
      <c r="F16" s="228">
        <f t="shared" si="0"/>
        <v>0.45872321371799113</v>
      </c>
    </row>
    <row r="17" spans="2:6">
      <c r="B17" s="322">
        <v>37561</v>
      </c>
      <c r="C17" s="90"/>
      <c r="D17" s="227">
        <v>276.53493600000002</v>
      </c>
      <c r="E17" s="227">
        <v>639.02281800000003</v>
      </c>
      <c r="F17" s="228">
        <f t="shared" si="0"/>
        <v>0.43274657525609672</v>
      </c>
    </row>
    <row r="18" spans="2:6">
      <c r="B18" s="322">
        <v>37591</v>
      </c>
      <c r="C18" s="90"/>
      <c r="D18" s="227">
        <v>276.53493600000002</v>
      </c>
      <c r="E18" s="227">
        <v>639.02281800000003</v>
      </c>
      <c r="F18" s="228">
        <f t="shared" si="0"/>
        <v>0.43274657525609672</v>
      </c>
    </row>
    <row r="19" spans="2:6">
      <c r="B19" s="322">
        <v>37622</v>
      </c>
      <c r="C19" s="90"/>
      <c r="D19" s="227">
        <v>322.38437299999998</v>
      </c>
      <c r="E19" s="227">
        <v>666.97223399999996</v>
      </c>
      <c r="F19" s="228">
        <f t="shared" si="0"/>
        <v>0.48335501324632352</v>
      </c>
    </row>
    <row r="20" spans="2:6">
      <c r="B20" s="322">
        <v>37653</v>
      </c>
      <c r="C20" s="90"/>
      <c r="D20" s="227">
        <v>328.81943799999999</v>
      </c>
      <c r="E20" s="227">
        <v>674.99814400000002</v>
      </c>
      <c r="F20" s="228">
        <f t="shared" si="0"/>
        <v>0.48714124760615635</v>
      </c>
    </row>
    <row r="21" spans="2:6">
      <c r="B21" s="322">
        <v>37681</v>
      </c>
      <c r="C21" s="90"/>
      <c r="D21" s="227">
        <v>343.65732700000001</v>
      </c>
      <c r="E21" s="227">
        <v>677.34856500000001</v>
      </c>
      <c r="F21" s="228">
        <f t="shared" si="0"/>
        <v>0.50735669160235097</v>
      </c>
    </row>
    <row r="22" spans="2:6">
      <c r="B22" s="322">
        <v>37712</v>
      </c>
      <c r="C22" s="90"/>
      <c r="D22" s="227">
        <v>337.08686599999999</v>
      </c>
      <c r="E22" s="227">
        <v>674.636304</v>
      </c>
      <c r="F22" s="228">
        <f t="shared" si="0"/>
        <v>0.49965716935387455</v>
      </c>
    </row>
    <row r="23" spans="2:6">
      <c r="B23" s="322">
        <v>37742</v>
      </c>
      <c r="C23" s="90"/>
      <c r="D23" s="227">
        <v>328.57667900000001</v>
      </c>
      <c r="E23" s="227">
        <v>682.45167600000002</v>
      </c>
      <c r="F23" s="228">
        <f t="shared" si="0"/>
        <v>0.48146512134875319</v>
      </c>
    </row>
    <row r="24" spans="2:6">
      <c r="B24" s="322">
        <v>37773</v>
      </c>
      <c r="C24" s="90"/>
      <c r="D24" s="227">
        <v>354.99904800000002</v>
      </c>
      <c r="E24" s="227">
        <v>692.68379400000003</v>
      </c>
      <c r="F24" s="228">
        <f t="shared" si="0"/>
        <v>0.51249798403685476</v>
      </c>
    </row>
    <row r="25" spans="2:6">
      <c r="B25" s="322">
        <v>37803</v>
      </c>
      <c r="C25" s="90"/>
      <c r="D25" s="227">
        <v>353.01625899999999</v>
      </c>
      <c r="E25" s="227">
        <v>692.94676200000004</v>
      </c>
      <c r="F25" s="228">
        <f t="shared" si="0"/>
        <v>0.50944210776180809</v>
      </c>
    </row>
    <row r="26" spans="2:6">
      <c r="B26" s="322">
        <v>37834</v>
      </c>
      <c r="C26" s="90"/>
      <c r="D26" s="227">
        <v>358.349245</v>
      </c>
      <c r="E26" s="227">
        <v>699.94553099999996</v>
      </c>
      <c r="F26" s="228">
        <f t="shared" si="0"/>
        <v>0.51196733049789267</v>
      </c>
    </row>
    <row r="27" spans="2:6">
      <c r="B27" s="322">
        <v>37865</v>
      </c>
      <c r="C27" s="90"/>
      <c r="D27" s="227">
        <v>362.614079</v>
      </c>
      <c r="E27" s="227">
        <v>694.08403899999996</v>
      </c>
      <c r="F27" s="228">
        <f t="shared" si="0"/>
        <v>0.52243540929486787</v>
      </c>
    </row>
    <row r="28" spans="2:6">
      <c r="B28" s="322">
        <v>37895</v>
      </c>
      <c r="C28" s="90"/>
      <c r="D28" s="227">
        <v>372.11462599999999</v>
      </c>
      <c r="E28" s="227">
        <v>707.31415500000003</v>
      </c>
      <c r="F28" s="228">
        <f t="shared" si="0"/>
        <v>0.52609526243681637</v>
      </c>
    </row>
    <row r="29" spans="2:6">
      <c r="B29" s="322">
        <v>37926</v>
      </c>
      <c r="C29" s="90"/>
      <c r="D29" s="227">
        <v>372.689413</v>
      </c>
      <c r="E29" s="227">
        <v>673.71103200000005</v>
      </c>
      <c r="F29" s="228">
        <f t="shared" si="0"/>
        <v>0.55318882324610652</v>
      </c>
    </row>
    <row r="30" spans="2:6">
      <c r="B30" s="322">
        <v>37956</v>
      </c>
      <c r="C30" s="90"/>
      <c r="D30" s="227">
        <v>370.38240500000001</v>
      </c>
      <c r="E30" s="227">
        <v>673.14998200000002</v>
      </c>
      <c r="F30" s="228">
        <f t="shared" si="0"/>
        <v>0.55022270653496053</v>
      </c>
    </row>
    <row r="31" spans="2:6">
      <c r="B31" s="322">
        <v>37987</v>
      </c>
      <c r="C31" s="90"/>
      <c r="D31" s="227">
        <v>378.18227999999999</v>
      </c>
      <c r="E31" s="227">
        <v>669.56996100000003</v>
      </c>
      <c r="F31" s="228">
        <f t="shared" si="0"/>
        <v>0.56481368942415855</v>
      </c>
    </row>
    <row r="32" spans="2:6">
      <c r="B32" s="322">
        <v>38018</v>
      </c>
      <c r="C32" s="90"/>
      <c r="D32" s="227">
        <v>382.21696800000001</v>
      </c>
      <c r="E32" s="227">
        <v>678.87856599999998</v>
      </c>
      <c r="F32" s="228">
        <f t="shared" si="0"/>
        <v>0.56301227810453514</v>
      </c>
    </row>
    <row r="33" spans="2:6">
      <c r="B33" s="322">
        <v>38047</v>
      </c>
      <c r="C33" s="90"/>
      <c r="D33" s="227">
        <v>385.82125600000001</v>
      </c>
      <c r="E33" s="227">
        <v>675.31593699999996</v>
      </c>
      <c r="F33" s="228">
        <f t="shared" si="0"/>
        <v>0.571319637019021</v>
      </c>
    </row>
    <row r="34" spans="2:6">
      <c r="B34" s="322">
        <v>38078</v>
      </c>
      <c r="C34" s="90"/>
      <c r="D34" s="227">
        <v>385.82125600000001</v>
      </c>
      <c r="E34" s="227">
        <v>675.31593699999996</v>
      </c>
      <c r="F34" s="228">
        <f t="shared" si="0"/>
        <v>0.571319637019021</v>
      </c>
    </row>
    <row r="35" spans="2:6">
      <c r="B35" s="322">
        <v>38108</v>
      </c>
      <c r="C35" s="90"/>
      <c r="D35" s="227">
        <v>383.75621999999998</v>
      </c>
      <c r="E35" s="227">
        <v>701.21736399999998</v>
      </c>
      <c r="F35" s="228">
        <f t="shared" si="0"/>
        <v>0.5472714163992094</v>
      </c>
    </row>
    <row r="36" spans="2:6">
      <c r="B36" s="322">
        <v>38139</v>
      </c>
      <c r="C36" s="90"/>
      <c r="D36" s="227">
        <v>384.32687900000002</v>
      </c>
      <c r="E36" s="227">
        <v>696.31508699999995</v>
      </c>
      <c r="F36" s="228">
        <f t="shared" si="0"/>
        <v>0.55194392046829233</v>
      </c>
    </row>
    <row r="37" spans="2:6">
      <c r="B37" s="322">
        <v>38169</v>
      </c>
      <c r="C37" s="90"/>
      <c r="D37" s="227">
        <v>387.68114200000002</v>
      </c>
      <c r="E37" s="227">
        <v>709.488382</v>
      </c>
      <c r="F37" s="228">
        <f t="shared" si="0"/>
        <v>0.54642352409937001</v>
      </c>
    </row>
    <row r="38" spans="2:6">
      <c r="B38" s="322">
        <v>38200</v>
      </c>
      <c r="C38" s="90"/>
      <c r="D38" s="227">
        <v>395.82806199999999</v>
      </c>
      <c r="E38" s="227">
        <v>711.33671500000003</v>
      </c>
      <c r="F38" s="228">
        <f t="shared" si="0"/>
        <v>0.55645667326478432</v>
      </c>
    </row>
    <row r="39" spans="2:6">
      <c r="B39" s="322">
        <v>38231</v>
      </c>
      <c r="C39" s="90"/>
      <c r="D39" s="227">
        <v>398.722667</v>
      </c>
      <c r="E39" s="227">
        <v>706.354242</v>
      </c>
      <c r="F39" s="228">
        <f t="shared" si="0"/>
        <v>0.56447975150689333</v>
      </c>
    </row>
    <row r="40" spans="2:6">
      <c r="B40" s="322">
        <v>38261</v>
      </c>
      <c r="C40" s="90"/>
      <c r="D40" s="227">
        <v>404.74120599999998</v>
      </c>
      <c r="E40" s="227">
        <v>700.76958400000001</v>
      </c>
      <c r="F40" s="228">
        <f t="shared" si="0"/>
        <v>0.57756674267985919</v>
      </c>
    </row>
    <row r="41" spans="2:6">
      <c r="B41" s="322">
        <v>38292</v>
      </c>
      <c r="C41" s="90"/>
      <c r="D41" s="227">
        <v>416.402762</v>
      </c>
      <c r="E41" s="227">
        <v>711.45433300000002</v>
      </c>
      <c r="F41" s="228">
        <f t="shared" si="0"/>
        <v>0.58528389340767428</v>
      </c>
    </row>
    <row r="42" spans="2:6">
      <c r="B42" s="322">
        <v>38322</v>
      </c>
      <c r="C42" s="90"/>
      <c r="D42" s="227">
        <v>404.74776300000002</v>
      </c>
      <c r="E42" s="227">
        <v>751.70994900000005</v>
      </c>
      <c r="F42" s="228">
        <f t="shared" si="0"/>
        <v>0.53843608633680595</v>
      </c>
    </row>
    <row r="43" spans="2:6">
      <c r="B43" s="322">
        <v>38353</v>
      </c>
      <c r="C43" s="90"/>
      <c r="D43" s="227">
        <v>404.735096</v>
      </c>
      <c r="E43" s="227">
        <v>738.29123700000002</v>
      </c>
      <c r="F43" s="228">
        <f t="shared" si="0"/>
        <v>0.54820520103234005</v>
      </c>
    </row>
    <row r="44" spans="2:6">
      <c r="B44" s="322">
        <v>38384</v>
      </c>
      <c r="C44" s="90"/>
      <c r="D44" s="227">
        <v>406.05184300000002</v>
      </c>
      <c r="E44" s="227">
        <v>743.49280699999997</v>
      </c>
      <c r="F44" s="228">
        <f t="shared" si="0"/>
        <v>0.54614091646484486</v>
      </c>
    </row>
    <row r="45" spans="2:6">
      <c r="B45" s="322">
        <v>38412</v>
      </c>
      <c r="C45" s="90"/>
      <c r="D45" s="227">
        <v>415.87489799999997</v>
      </c>
      <c r="E45" s="227">
        <v>748.00257999999997</v>
      </c>
      <c r="F45" s="228">
        <f t="shared" si="0"/>
        <v>0.55598056627023928</v>
      </c>
    </row>
    <row r="46" spans="2:6">
      <c r="B46" s="322">
        <v>38443</v>
      </c>
      <c r="C46" s="90"/>
      <c r="D46" s="227">
        <v>415.395533</v>
      </c>
      <c r="E46" s="227">
        <v>744.47359600000004</v>
      </c>
      <c r="F46" s="228">
        <f t="shared" si="0"/>
        <v>0.55797215002907907</v>
      </c>
    </row>
    <row r="47" spans="2:6">
      <c r="B47" s="322">
        <v>38473</v>
      </c>
      <c r="C47" s="90"/>
      <c r="D47" s="227">
        <v>410.47103499999997</v>
      </c>
      <c r="E47" s="227">
        <v>750.39361699999995</v>
      </c>
      <c r="F47" s="228">
        <f t="shared" si="0"/>
        <v>0.54700763132957197</v>
      </c>
    </row>
    <row r="48" spans="2:6">
      <c r="B48" s="322">
        <v>38504</v>
      </c>
      <c r="C48" s="90"/>
      <c r="D48" s="227">
        <v>417.455691</v>
      </c>
      <c r="E48" s="227">
        <v>752.49326299999996</v>
      </c>
      <c r="F48" s="228">
        <f t="shared" si="0"/>
        <v>0.55476336005416171</v>
      </c>
    </row>
    <row r="49" spans="2:6">
      <c r="B49" s="322">
        <v>38534</v>
      </c>
      <c r="C49" s="90"/>
      <c r="D49" s="227">
        <v>417.66677499999997</v>
      </c>
      <c r="E49" s="227">
        <v>773.15537400000005</v>
      </c>
      <c r="F49" s="228">
        <f t="shared" si="0"/>
        <v>0.54021066016673636</v>
      </c>
    </row>
    <row r="50" spans="2:6">
      <c r="B50" s="322">
        <v>38565</v>
      </c>
      <c r="C50" s="90"/>
      <c r="D50" s="227">
        <v>424.83401900000001</v>
      </c>
      <c r="E50" s="227">
        <v>793.21765000000005</v>
      </c>
      <c r="F50" s="228">
        <f t="shared" si="0"/>
        <v>0.53558316434335518</v>
      </c>
    </row>
    <row r="51" spans="2:6">
      <c r="B51" s="322">
        <v>38596</v>
      </c>
      <c r="C51" s="90"/>
      <c r="D51" s="227">
        <v>426.61509599999999</v>
      </c>
      <c r="E51" s="227">
        <v>824.21177999999998</v>
      </c>
      <c r="F51" s="228">
        <f t="shared" si="0"/>
        <v>0.51760373529240267</v>
      </c>
    </row>
    <row r="52" spans="2:6">
      <c r="B52" s="322">
        <v>38626</v>
      </c>
      <c r="C52" s="90"/>
      <c r="D52" s="227">
        <v>431.58043600000002</v>
      </c>
      <c r="E52" s="227">
        <v>828.71554600000002</v>
      </c>
      <c r="F52" s="228">
        <f t="shared" si="0"/>
        <v>0.52078235781038429</v>
      </c>
    </row>
    <row r="53" spans="2:6">
      <c r="B53" s="322">
        <v>38657</v>
      </c>
      <c r="C53" s="90"/>
      <c r="D53" s="227">
        <v>443.32763599999998</v>
      </c>
      <c r="E53" s="227">
        <v>844.238923</v>
      </c>
      <c r="F53" s="228">
        <f t="shared" si="0"/>
        <v>0.52512105746633531</v>
      </c>
    </row>
    <row r="54" spans="2:6">
      <c r="B54" s="322">
        <v>38687</v>
      </c>
      <c r="C54" s="90"/>
      <c r="D54" s="227">
        <v>450.82453800000002</v>
      </c>
      <c r="E54" s="227">
        <v>855.059124</v>
      </c>
      <c r="F54" s="228">
        <f t="shared" si="0"/>
        <v>0.52724370203901827</v>
      </c>
    </row>
    <row r="55" spans="2:6">
      <c r="B55" s="322">
        <v>38718</v>
      </c>
      <c r="C55" s="90"/>
      <c r="D55" s="227">
        <v>454.33344899999997</v>
      </c>
      <c r="E55" s="227">
        <v>854.59693000000004</v>
      </c>
      <c r="F55" s="228">
        <f t="shared" si="0"/>
        <v>0.53163477781274027</v>
      </c>
    </row>
    <row r="56" spans="2:6">
      <c r="B56" s="322">
        <v>38749</v>
      </c>
      <c r="C56" s="90"/>
      <c r="D56" s="227">
        <v>458.30630100000002</v>
      </c>
      <c r="E56" s="227">
        <v>884.82939399999998</v>
      </c>
      <c r="F56" s="228">
        <f t="shared" si="0"/>
        <v>0.51796007694563551</v>
      </c>
    </row>
    <row r="57" spans="2:6">
      <c r="B57" s="322">
        <v>38777</v>
      </c>
      <c r="C57" s="90"/>
      <c r="D57" s="227">
        <v>460.708958</v>
      </c>
      <c r="E57" s="227">
        <v>888.30234299999995</v>
      </c>
      <c r="F57" s="228">
        <f t="shared" si="0"/>
        <v>0.51863980955412159</v>
      </c>
    </row>
    <row r="58" spans="2:6">
      <c r="B58" s="322">
        <v>38808</v>
      </c>
      <c r="C58" s="90"/>
      <c r="D58" s="227">
        <v>469.766299</v>
      </c>
      <c r="E58" s="227">
        <v>892.88936200000001</v>
      </c>
      <c r="F58" s="228">
        <f t="shared" si="0"/>
        <v>0.52611926963466271</v>
      </c>
    </row>
    <row r="59" spans="2:6">
      <c r="B59" s="322">
        <v>38838</v>
      </c>
      <c r="C59" s="90"/>
      <c r="D59" s="227">
        <v>471.43722300000002</v>
      </c>
      <c r="E59" s="227">
        <v>885.16163800000004</v>
      </c>
      <c r="F59" s="228">
        <f t="shared" si="0"/>
        <v>0.53260015206397815</v>
      </c>
    </row>
    <row r="60" spans="2:6">
      <c r="B60" s="322">
        <v>38869</v>
      </c>
      <c r="C60" s="90"/>
      <c r="D60" s="227">
        <v>460.64251300000001</v>
      </c>
      <c r="E60" s="227">
        <v>887.05577000000005</v>
      </c>
      <c r="F60" s="228">
        <f t="shared" si="0"/>
        <v>0.51929374519484828</v>
      </c>
    </row>
    <row r="61" spans="2:6">
      <c r="B61" s="322">
        <v>38899</v>
      </c>
      <c r="C61" s="90"/>
      <c r="D61" s="227">
        <v>463.76473099999998</v>
      </c>
      <c r="E61" s="227">
        <v>891.31987300000003</v>
      </c>
      <c r="F61" s="228">
        <f t="shared" si="0"/>
        <v>0.52031234245800329</v>
      </c>
    </row>
    <row r="62" spans="2:6">
      <c r="B62" s="322">
        <v>38930</v>
      </c>
      <c r="C62" s="90"/>
      <c r="D62" s="227">
        <v>468.52013099999999</v>
      </c>
      <c r="E62" s="227">
        <v>906.35669299999995</v>
      </c>
      <c r="F62" s="228">
        <f t="shared" si="0"/>
        <v>0.51692687285092953</v>
      </c>
    </row>
    <row r="63" spans="2:6">
      <c r="B63" s="322">
        <v>38961</v>
      </c>
      <c r="C63" s="90"/>
      <c r="D63" s="227">
        <v>483.386234</v>
      </c>
      <c r="E63" s="227">
        <v>916.64085599999999</v>
      </c>
      <c r="F63" s="228">
        <f t="shared" si="0"/>
        <v>0.52734528560005622</v>
      </c>
    </row>
    <row r="64" spans="2:6">
      <c r="B64" s="322">
        <v>38991</v>
      </c>
      <c r="C64" s="90"/>
      <c r="D64" s="227">
        <v>499.45623799999998</v>
      </c>
      <c r="E64" s="227">
        <v>940.77833299999998</v>
      </c>
      <c r="F64" s="228">
        <f t="shared" si="0"/>
        <v>0.53089683348394034</v>
      </c>
    </row>
    <row r="65" spans="2:6">
      <c r="B65" s="322">
        <v>39022</v>
      </c>
      <c r="C65" s="90"/>
      <c r="D65" s="227">
        <v>501.063289</v>
      </c>
      <c r="E65" s="227">
        <v>939.01509899999996</v>
      </c>
      <c r="F65" s="228">
        <f t="shared" si="0"/>
        <v>0.53360514600202402</v>
      </c>
    </row>
    <row r="66" spans="2:6">
      <c r="B66" s="322">
        <v>39052</v>
      </c>
      <c r="C66" s="90"/>
      <c r="D66" s="227">
        <v>502.67357500000003</v>
      </c>
      <c r="E66" s="227">
        <v>978.46880599999997</v>
      </c>
      <c r="F66" s="228">
        <f t="shared" si="0"/>
        <v>0.51373490081399698</v>
      </c>
    </row>
    <row r="67" spans="2:6">
      <c r="B67" s="322">
        <v>39083</v>
      </c>
      <c r="C67" s="90"/>
      <c r="D67" s="227">
        <v>507.22625499999998</v>
      </c>
      <c r="E67" s="227">
        <v>969.35645699999998</v>
      </c>
      <c r="F67" s="228">
        <f t="shared" si="0"/>
        <v>0.52326082045172784</v>
      </c>
    </row>
    <row r="68" spans="2:6">
      <c r="B68" s="322">
        <v>39114</v>
      </c>
      <c r="C68" s="90"/>
      <c r="D68" s="227">
        <v>501.58551399999999</v>
      </c>
      <c r="E68" s="227">
        <v>974.51191100000005</v>
      </c>
      <c r="F68" s="228">
        <f t="shared" si="0"/>
        <v>0.51470434413192101</v>
      </c>
    </row>
    <row r="69" spans="2:6">
      <c r="B69" s="322">
        <v>39142</v>
      </c>
      <c r="C69" s="90"/>
      <c r="D69" s="227">
        <v>609.75471500000003</v>
      </c>
      <c r="E69" s="227">
        <v>1002.767975</v>
      </c>
      <c r="F69" s="228">
        <f t="shared" si="0"/>
        <v>0.60807158804607819</v>
      </c>
    </row>
    <row r="70" spans="2:6">
      <c r="B70" s="322">
        <v>39173</v>
      </c>
      <c r="C70" s="90"/>
      <c r="D70" s="227">
        <v>607.27172499999995</v>
      </c>
      <c r="E70" s="227">
        <v>1036.573232</v>
      </c>
      <c r="F70" s="228">
        <f t="shared" si="0"/>
        <v>0.58584546296676887</v>
      </c>
    </row>
    <row r="71" spans="2:6">
      <c r="B71" s="322">
        <v>39203</v>
      </c>
      <c r="C71" s="90"/>
      <c r="D71" s="227">
        <v>609.50223500000004</v>
      </c>
      <c r="E71" s="227">
        <v>1035.1971169999999</v>
      </c>
      <c r="F71" s="228">
        <f t="shared" si="0"/>
        <v>0.58877891465379739</v>
      </c>
    </row>
    <row r="72" spans="2:6">
      <c r="B72" s="322">
        <v>39234</v>
      </c>
      <c r="C72" s="90"/>
      <c r="D72" s="227">
        <v>610.64524400000005</v>
      </c>
      <c r="E72" s="227">
        <v>1054.5692650000001</v>
      </c>
      <c r="F72" s="228">
        <f t="shared" si="0"/>
        <v>0.57904707093848407</v>
      </c>
    </row>
    <row r="73" spans="2:6">
      <c r="B73" s="322">
        <v>39264</v>
      </c>
      <c r="C73" s="90"/>
      <c r="D73" s="227">
        <v>661.971993</v>
      </c>
      <c r="E73" s="227">
        <v>1083.14589</v>
      </c>
      <c r="F73" s="228">
        <f t="shared" si="0"/>
        <v>0.6111568156345033</v>
      </c>
    </row>
    <row r="74" spans="2:6">
      <c r="B74" s="322">
        <v>39295</v>
      </c>
      <c r="C74" s="90"/>
      <c r="D74" s="227">
        <v>664.68180400000006</v>
      </c>
      <c r="E74" s="227">
        <v>1087.480534</v>
      </c>
      <c r="F74" s="228">
        <f t="shared" si="0"/>
        <v>0.61121259941559569</v>
      </c>
    </row>
    <row r="75" spans="2:6">
      <c r="B75" s="322">
        <v>39326</v>
      </c>
      <c r="C75" s="90"/>
      <c r="D75" s="227">
        <v>723.07443899999998</v>
      </c>
      <c r="E75" s="227">
        <v>1180.317908</v>
      </c>
      <c r="F75" s="228">
        <f t="shared" si="0"/>
        <v>0.61260990289067108</v>
      </c>
    </row>
    <row r="76" spans="2:6">
      <c r="B76" s="322">
        <v>39356</v>
      </c>
      <c r="C76" s="90"/>
      <c r="D76" s="227">
        <v>726.58401500000002</v>
      </c>
      <c r="E76" s="227">
        <v>1191.46793</v>
      </c>
      <c r="F76" s="228">
        <f t="shared" si="0"/>
        <v>0.60982255309213396</v>
      </c>
    </row>
    <row r="77" spans="2:6">
      <c r="B77" s="322">
        <v>39387</v>
      </c>
      <c r="C77" s="90"/>
      <c r="D77" s="227">
        <v>733.158231</v>
      </c>
      <c r="E77" s="227">
        <v>1207.8552070000001</v>
      </c>
      <c r="F77" s="228">
        <f t="shared" si="0"/>
        <v>0.6069918205022069</v>
      </c>
    </row>
    <row r="78" spans="2:6">
      <c r="B78" s="322">
        <v>39417</v>
      </c>
      <c r="C78" s="90"/>
      <c r="D78" s="227">
        <v>734.35861399999999</v>
      </c>
      <c r="E78" s="227">
        <v>1186.5620289999999</v>
      </c>
      <c r="F78" s="228">
        <f t="shared" ref="F78:F141" si="1">+D78/E78</f>
        <v>0.61889610155391217</v>
      </c>
    </row>
    <row r="79" spans="2:6">
      <c r="B79" s="322">
        <v>39448</v>
      </c>
      <c r="C79" s="90"/>
      <c r="D79" s="227">
        <v>883.882791</v>
      </c>
      <c r="E79" s="227">
        <v>1252.558068</v>
      </c>
      <c r="F79" s="228">
        <f t="shared" si="1"/>
        <v>0.70566212743439849</v>
      </c>
    </row>
    <row r="80" spans="2:6">
      <c r="B80" s="322">
        <v>39479</v>
      </c>
      <c r="C80" s="90"/>
      <c r="D80" s="227">
        <v>885.98128599999995</v>
      </c>
      <c r="E80" s="227">
        <v>1308.4773299999999</v>
      </c>
      <c r="F80" s="228">
        <f t="shared" si="1"/>
        <v>0.67710862518344128</v>
      </c>
    </row>
    <row r="81" spans="2:6">
      <c r="B81" s="322">
        <v>39508</v>
      </c>
      <c r="C81" s="90"/>
      <c r="D81" s="227">
        <v>892.15022699999997</v>
      </c>
      <c r="E81" s="227">
        <v>1302.9267520000001</v>
      </c>
      <c r="F81" s="228">
        <f t="shared" si="1"/>
        <v>0.68472784493107097</v>
      </c>
    </row>
    <row r="82" spans="2:6">
      <c r="B82" s="322">
        <v>39539</v>
      </c>
      <c r="C82" s="90"/>
      <c r="D82" s="227">
        <v>886.64934200000005</v>
      </c>
      <c r="E82" s="227">
        <v>1327.7623819999999</v>
      </c>
      <c r="F82" s="228">
        <f t="shared" si="1"/>
        <v>0.66777712188565386</v>
      </c>
    </row>
    <row r="83" spans="2:6">
      <c r="B83" s="322">
        <v>39569</v>
      </c>
      <c r="C83" s="90"/>
      <c r="D83" s="227">
        <v>878.09860300000003</v>
      </c>
      <c r="E83" s="227">
        <v>1372.7956340000001</v>
      </c>
      <c r="F83" s="228">
        <f t="shared" si="1"/>
        <v>0.63964262505805725</v>
      </c>
    </row>
    <row r="84" spans="2:6">
      <c r="B84" s="322">
        <v>39600</v>
      </c>
      <c r="C84" s="90"/>
      <c r="D84" s="227">
        <v>878.26032699999996</v>
      </c>
      <c r="E84" s="227">
        <v>1320.977844</v>
      </c>
      <c r="F84" s="228">
        <f t="shared" si="1"/>
        <v>0.66485621313721288</v>
      </c>
    </row>
    <row r="85" spans="2:6">
      <c r="B85" s="322">
        <v>39630</v>
      </c>
      <c r="C85" s="90"/>
      <c r="D85" s="227">
        <v>874.45193700000004</v>
      </c>
      <c r="E85" s="227">
        <v>1365.981906</v>
      </c>
      <c r="F85" s="228">
        <f t="shared" si="1"/>
        <v>0.64016363112792218</v>
      </c>
    </row>
    <row r="86" spans="2:6">
      <c r="B86" s="322">
        <v>39661</v>
      </c>
      <c r="C86" s="90"/>
      <c r="D86" s="227">
        <v>876.510671</v>
      </c>
      <c r="E86" s="227">
        <v>1436.4633530000001</v>
      </c>
      <c r="F86" s="228">
        <f t="shared" si="1"/>
        <v>0.61018658719656171</v>
      </c>
    </row>
    <row r="87" spans="2:6">
      <c r="B87" s="322">
        <v>39692</v>
      </c>
      <c r="C87" s="90"/>
      <c r="D87" s="227">
        <v>878.22969999999998</v>
      </c>
      <c r="E87" s="227">
        <v>1501.5634689999999</v>
      </c>
      <c r="F87" s="228">
        <f t="shared" si="1"/>
        <v>0.58487684212567903</v>
      </c>
    </row>
    <row r="88" spans="2:6">
      <c r="B88" s="322">
        <v>39722</v>
      </c>
      <c r="C88" s="90"/>
      <c r="D88" s="227">
        <v>906.55661299999997</v>
      </c>
      <c r="E88" s="227">
        <v>1579.933178</v>
      </c>
      <c r="F88" s="228">
        <f t="shared" si="1"/>
        <v>0.57379427536776495</v>
      </c>
    </row>
    <row r="89" spans="2:6">
      <c r="B89" s="322">
        <v>39753</v>
      </c>
      <c r="C89" s="90"/>
      <c r="D89" s="227">
        <v>949.95424600000001</v>
      </c>
      <c r="E89" s="227">
        <v>1750.7136109999999</v>
      </c>
      <c r="F89" s="228">
        <f t="shared" si="1"/>
        <v>0.54260973355738651</v>
      </c>
    </row>
    <row r="90" spans="2:6">
      <c r="B90" s="322">
        <v>39783</v>
      </c>
      <c r="C90" s="90"/>
      <c r="D90" s="227">
        <v>976.18718200000001</v>
      </c>
      <c r="E90" s="227">
        <v>1752.3850210000001</v>
      </c>
      <c r="F90" s="228">
        <f t="shared" si="1"/>
        <v>0.55706204418646421</v>
      </c>
    </row>
    <row r="91" spans="2:6">
      <c r="B91" s="322">
        <v>39814</v>
      </c>
      <c r="C91" s="90"/>
      <c r="D91" s="227">
        <v>978.92030499999998</v>
      </c>
      <c r="E91" s="227">
        <v>1782.7028760000001</v>
      </c>
      <c r="F91" s="228">
        <f t="shared" si="1"/>
        <v>0.54912140333586357</v>
      </c>
    </row>
    <row r="92" spans="2:6">
      <c r="B92" s="322">
        <v>39845</v>
      </c>
      <c r="C92" s="90"/>
      <c r="D92" s="227">
        <v>982.74164599999995</v>
      </c>
      <c r="E92" s="227">
        <v>1856.652789</v>
      </c>
      <c r="F92" s="228">
        <f t="shared" si="1"/>
        <v>0.52930825398393855</v>
      </c>
    </row>
    <row r="93" spans="2:6">
      <c r="B93" s="322">
        <v>39873</v>
      </c>
      <c r="C93" s="90"/>
      <c r="D93" s="227">
        <v>981.94877899999994</v>
      </c>
      <c r="E93" s="227">
        <v>1920.2923760000001</v>
      </c>
      <c r="F93" s="228">
        <f t="shared" si="1"/>
        <v>0.51135378720057989</v>
      </c>
    </row>
    <row r="94" spans="2:6">
      <c r="B94" s="322">
        <v>39904</v>
      </c>
      <c r="C94" s="90"/>
      <c r="D94" s="227">
        <v>986.35812699999997</v>
      </c>
      <c r="E94" s="227">
        <v>1988.047464</v>
      </c>
      <c r="F94" s="228">
        <f t="shared" si="1"/>
        <v>0.49614415393052202</v>
      </c>
    </row>
    <row r="95" spans="2:6">
      <c r="B95" s="322">
        <v>39934</v>
      </c>
      <c r="C95" s="90"/>
      <c r="D95" s="227">
        <v>991.93994599999996</v>
      </c>
      <c r="E95" s="227">
        <v>2061.6256749999998</v>
      </c>
      <c r="F95" s="228">
        <f t="shared" si="1"/>
        <v>0.48114454434120302</v>
      </c>
    </row>
    <row r="96" spans="2:6">
      <c r="B96" s="322">
        <v>39965</v>
      </c>
      <c r="C96" s="90"/>
      <c r="D96" s="227">
        <v>961.07254799999998</v>
      </c>
      <c r="E96" s="227">
        <v>2116.6156620000002</v>
      </c>
      <c r="F96" s="228">
        <f t="shared" si="1"/>
        <v>0.45406096404477986</v>
      </c>
    </row>
    <row r="97" spans="2:6">
      <c r="B97" s="322">
        <v>39995</v>
      </c>
      <c r="C97" s="90"/>
      <c r="D97" s="227">
        <v>967.70135700000003</v>
      </c>
      <c r="E97" s="227">
        <v>2145.6311740000001</v>
      </c>
      <c r="F97" s="228">
        <f t="shared" si="1"/>
        <v>0.45101011242112016</v>
      </c>
    </row>
    <row r="98" spans="2:6">
      <c r="B98" s="322">
        <v>40026</v>
      </c>
      <c r="C98" s="90"/>
      <c r="D98" s="227">
        <v>972.69923800000004</v>
      </c>
      <c r="E98" s="227">
        <v>2172.2718719999998</v>
      </c>
      <c r="F98" s="228">
        <f t="shared" si="1"/>
        <v>0.44777969578202048</v>
      </c>
    </row>
    <row r="99" spans="2:6">
      <c r="B99" s="322">
        <v>40057</v>
      </c>
      <c r="C99" s="90"/>
      <c r="D99" s="227">
        <v>1054.825544</v>
      </c>
      <c r="E99" s="227">
        <v>2325.2813590000001</v>
      </c>
      <c r="F99" s="228">
        <f t="shared" si="1"/>
        <v>0.45363350973304734</v>
      </c>
    </row>
    <row r="100" spans="2:6">
      <c r="B100" s="322">
        <v>40087</v>
      </c>
      <c r="C100" s="90"/>
      <c r="D100" s="227">
        <v>1055.109762</v>
      </c>
      <c r="E100" s="227">
        <v>2295.0662390000002</v>
      </c>
      <c r="F100" s="228">
        <f t="shared" si="1"/>
        <v>0.45972954682986816</v>
      </c>
    </row>
    <row r="101" spans="2:6">
      <c r="B101" s="322">
        <v>40118</v>
      </c>
      <c r="C101" s="90"/>
      <c r="D101" s="227">
        <v>1065.913249</v>
      </c>
      <c r="E101" s="227">
        <v>2458.7619260000001</v>
      </c>
      <c r="F101" s="228">
        <f t="shared" si="1"/>
        <v>0.43351624967369856</v>
      </c>
    </row>
    <row r="102" spans="2:6">
      <c r="B102" s="322">
        <v>40148</v>
      </c>
      <c r="C102" s="90"/>
      <c r="D102" s="227">
        <v>1076.2077400000001</v>
      </c>
      <c r="E102" s="227">
        <v>2758.634501</v>
      </c>
      <c r="F102" s="228">
        <f t="shared" si="1"/>
        <v>0.39012335255354658</v>
      </c>
    </row>
    <row r="103" spans="2:6">
      <c r="B103" s="322">
        <v>40179</v>
      </c>
      <c r="C103" s="90"/>
      <c r="D103" s="227">
        <v>1085.2014260000001</v>
      </c>
      <c r="E103" s="227">
        <v>2756.9654909999999</v>
      </c>
      <c r="F103" s="228">
        <f t="shared" si="1"/>
        <v>0.39362169368553773</v>
      </c>
    </row>
    <row r="104" spans="2:6">
      <c r="B104" s="322">
        <v>40210</v>
      </c>
      <c r="C104" s="90"/>
      <c r="D104" s="227">
        <v>1087.758703</v>
      </c>
      <c r="E104" s="227">
        <v>2817.3156039999999</v>
      </c>
      <c r="F104" s="228">
        <f t="shared" si="1"/>
        <v>0.38609756800253747</v>
      </c>
    </row>
    <row r="105" spans="2:6">
      <c r="B105" s="322">
        <v>40238</v>
      </c>
      <c r="C105" s="90"/>
      <c r="D105" s="227">
        <v>1104.1060319999999</v>
      </c>
      <c r="E105" s="227">
        <v>2978.2151789999998</v>
      </c>
      <c r="F105" s="228">
        <f t="shared" si="1"/>
        <v>0.37072742083422172</v>
      </c>
    </row>
    <row r="106" spans="2:6">
      <c r="B106" s="322">
        <v>40269</v>
      </c>
      <c r="C106" s="90"/>
      <c r="D106" s="227">
        <v>1102.8889240000001</v>
      </c>
      <c r="E106" s="227">
        <v>2989.7654929999999</v>
      </c>
      <c r="F106" s="228">
        <f t="shared" si="1"/>
        <v>0.36888810396073435</v>
      </c>
    </row>
    <row r="107" spans="2:6">
      <c r="B107" s="322">
        <v>40299</v>
      </c>
      <c r="C107" s="90"/>
      <c r="D107" s="227">
        <v>1114.786032</v>
      </c>
      <c r="E107" s="227">
        <v>2987.2588219999998</v>
      </c>
      <c r="F107" s="228">
        <f t="shared" si="1"/>
        <v>0.37318026271779142</v>
      </c>
    </row>
    <row r="108" spans="2:6">
      <c r="B108" s="322">
        <v>40330</v>
      </c>
      <c r="C108" s="90"/>
      <c r="D108" s="227">
        <v>1120.5598010000001</v>
      </c>
      <c r="E108" s="227">
        <v>3066.5799790000001</v>
      </c>
      <c r="F108" s="228">
        <f t="shared" si="1"/>
        <v>0.36541026442278224</v>
      </c>
    </row>
    <row r="109" spans="2:6">
      <c r="B109" s="322">
        <v>40360</v>
      </c>
      <c r="C109" s="90"/>
      <c r="D109" s="227">
        <v>1139.3478909999999</v>
      </c>
      <c r="E109" s="227">
        <v>3104.1013079999998</v>
      </c>
      <c r="F109" s="228">
        <f t="shared" si="1"/>
        <v>0.36704597496983499</v>
      </c>
    </row>
    <row r="110" spans="2:6">
      <c r="B110" s="322">
        <v>40391</v>
      </c>
      <c r="C110" s="90"/>
      <c r="D110" s="227">
        <v>1149.6729069999999</v>
      </c>
      <c r="E110" s="227">
        <v>3083.2253559999999</v>
      </c>
      <c r="F110" s="228">
        <f t="shared" si="1"/>
        <v>0.37287994689156284</v>
      </c>
    </row>
    <row r="111" spans="2:6">
      <c r="B111" s="322">
        <v>40422</v>
      </c>
      <c r="C111" s="90"/>
      <c r="D111" s="227">
        <v>1160.9538070000001</v>
      </c>
      <c r="E111" s="227">
        <v>3122.957308</v>
      </c>
      <c r="F111" s="228">
        <f t="shared" si="1"/>
        <v>0.37174821571400107</v>
      </c>
    </row>
    <row r="112" spans="2:6">
      <c r="B112" s="322">
        <v>40452</v>
      </c>
      <c r="C112" s="90"/>
      <c r="D112" s="227">
        <v>1173.0725420000001</v>
      </c>
      <c r="E112" s="227">
        <v>3134.4456489999998</v>
      </c>
      <c r="F112" s="228">
        <f t="shared" si="1"/>
        <v>0.37425199648118074</v>
      </c>
    </row>
    <row r="113" spans="2:6">
      <c r="B113" s="322">
        <v>40483</v>
      </c>
      <c r="C113" s="90"/>
      <c r="D113" s="227">
        <v>1195.253021</v>
      </c>
      <c r="E113" s="227">
        <v>3121.911705</v>
      </c>
      <c r="F113" s="228">
        <f t="shared" si="1"/>
        <v>0.38285932913660031</v>
      </c>
    </row>
    <row r="114" spans="2:6">
      <c r="B114" s="322">
        <v>40513</v>
      </c>
      <c r="C114" s="90"/>
      <c r="D114" s="227">
        <v>1192.8442540000001</v>
      </c>
      <c r="E114" s="227">
        <v>3291.1941579999998</v>
      </c>
      <c r="F114" s="228">
        <f t="shared" si="1"/>
        <v>0.36243509095339133</v>
      </c>
    </row>
    <row r="115" spans="2:6">
      <c r="B115" s="322">
        <v>40544</v>
      </c>
      <c r="C115" s="90"/>
      <c r="D115" s="227">
        <v>1203.8723580000001</v>
      </c>
      <c r="E115" s="227">
        <v>3286.7572690000002</v>
      </c>
      <c r="F115" s="228">
        <f t="shared" si="1"/>
        <v>0.36627966700025877</v>
      </c>
    </row>
    <row r="116" spans="2:6">
      <c r="B116" s="322">
        <v>40575</v>
      </c>
      <c r="C116" s="90"/>
      <c r="D116" s="227">
        <v>1208.859676</v>
      </c>
      <c r="E116" s="227">
        <v>3299.6754070000002</v>
      </c>
      <c r="F116" s="228">
        <f t="shared" si="1"/>
        <v>0.3663571493836939</v>
      </c>
    </row>
    <row r="117" spans="2:6">
      <c r="B117" s="322">
        <v>40603</v>
      </c>
      <c r="C117" s="90"/>
      <c r="D117" s="227">
        <v>1197.1092510000001</v>
      </c>
      <c r="E117" s="227">
        <v>3341.4500710000002</v>
      </c>
      <c r="F117" s="228">
        <f t="shared" si="1"/>
        <v>0.35826040358632072</v>
      </c>
    </row>
    <row r="118" spans="2:6">
      <c r="B118" s="322">
        <v>40634</v>
      </c>
      <c r="C118" s="90"/>
      <c r="D118" s="227">
        <v>1204.2834640000001</v>
      </c>
      <c r="E118" s="227">
        <v>3348.2122239999999</v>
      </c>
      <c r="F118" s="228">
        <f t="shared" si="1"/>
        <v>0.35967954939286434</v>
      </c>
    </row>
    <row r="119" spans="2:6">
      <c r="B119" s="322">
        <v>40664</v>
      </c>
      <c r="C119" s="90"/>
      <c r="D119" s="227">
        <v>1222.445729</v>
      </c>
      <c r="E119" s="227">
        <v>3393.1200669999998</v>
      </c>
      <c r="F119" s="228">
        <f t="shared" si="1"/>
        <v>0.36027187510662295</v>
      </c>
    </row>
    <row r="120" spans="2:6">
      <c r="B120" s="322">
        <v>40695</v>
      </c>
      <c r="C120" s="90"/>
      <c r="D120" s="227">
        <v>1229.292637</v>
      </c>
      <c r="E120" s="227">
        <v>3406.924035</v>
      </c>
      <c r="F120" s="228">
        <f t="shared" si="1"/>
        <v>0.36082185113939591</v>
      </c>
    </row>
    <row r="121" spans="2:6">
      <c r="B121" s="322">
        <v>40725</v>
      </c>
      <c r="C121" s="90"/>
      <c r="D121" s="227">
        <v>1249.221677</v>
      </c>
      <c r="E121" s="227">
        <v>3460.3781359999998</v>
      </c>
      <c r="F121" s="228">
        <f t="shared" si="1"/>
        <v>0.36100727374379643</v>
      </c>
    </row>
    <row r="122" spans="2:6">
      <c r="B122" s="322">
        <v>40756</v>
      </c>
      <c r="C122" s="90"/>
      <c r="D122" s="227">
        <v>1266.9530110000001</v>
      </c>
      <c r="E122" s="227">
        <v>3448.0245289999998</v>
      </c>
      <c r="F122" s="228">
        <f t="shared" si="1"/>
        <v>0.36744315486857726</v>
      </c>
    </row>
    <row r="123" spans="2:6">
      <c r="B123" s="322">
        <v>40787</v>
      </c>
      <c r="C123" s="90"/>
      <c r="D123" s="227">
        <v>1274.075693</v>
      </c>
      <c r="E123" s="227">
        <v>3518.9678800000002</v>
      </c>
      <c r="F123" s="228">
        <f t="shared" si="1"/>
        <v>0.36205948347559225</v>
      </c>
    </row>
    <row r="124" spans="2:6">
      <c r="B124" s="322">
        <v>40817</v>
      </c>
      <c r="C124" s="90"/>
      <c r="D124" s="227">
        <v>1284.699803</v>
      </c>
      <c r="E124" s="227">
        <v>3545.7329089999998</v>
      </c>
      <c r="F124" s="228">
        <f t="shared" si="1"/>
        <v>0.3623227795131142</v>
      </c>
    </row>
    <row r="125" spans="2:6">
      <c r="B125" s="322">
        <v>40848</v>
      </c>
      <c r="C125" s="90"/>
      <c r="D125" s="227">
        <v>1288.2752459999999</v>
      </c>
      <c r="E125" s="227">
        <v>3521.3670950000001</v>
      </c>
      <c r="F125" s="228">
        <f t="shared" si="1"/>
        <v>0.36584519910725183</v>
      </c>
    </row>
    <row r="126" spans="2:6">
      <c r="B126" s="322">
        <v>40878</v>
      </c>
      <c r="C126" s="90"/>
      <c r="D126" s="227">
        <v>1283.3674590000001</v>
      </c>
      <c r="E126" s="227">
        <v>3542.0701650000001</v>
      </c>
      <c r="F126" s="228">
        <f t="shared" si="1"/>
        <v>0.36232129777700212</v>
      </c>
    </row>
    <row r="127" spans="2:6">
      <c r="B127" s="322">
        <v>40909</v>
      </c>
      <c r="C127" s="90"/>
      <c r="D127" s="227">
        <v>1295.7360229999999</v>
      </c>
      <c r="E127" s="227">
        <v>3861.4261550000001</v>
      </c>
      <c r="F127" s="228">
        <f t="shared" si="1"/>
        <v>0.33555892848609969</v>
      </c>
    </row>
    <row r="128" spans="2:6">
      <c r="B128" s="322">
        <v>40940</v>
      </c>
      <c r="C128" s="90"/>
      <c r="D128" s="227">
        <v>1299.750961</v>
      </c>
      <c r="E128" s="227">
        <v>3810.329174</v>
      </c>
      <c r="F128" s="228">
        <f t="shared" si="1"/>
        <v>0.34111251328859599</v>
      </c>
    </row>
    <row r="129" spans="2:6">
      <c r="B129" s="322">
        <v>40969</v>
      </c>
      <c r="C129" s="90"/>
      <c r="D129" s="227">
        <v>1653.0989099999999</v>
      </c>
      <c r="E129" s="227">
        <v>3898.886168</v>
      </c>
      <c r="F129" s="228">
        <f t="shared" si="1"/>
        <v>0.42399260680339002</v>
      </c>
    </row>
    <row r="130" spans="2:6">
      <c r="B130" s="322">
        <v>41000</v>
      </c>
      <c r="C130" s="90"/>
      <c r="D130" s="227">
        <v>1638.923217</v>
      </c>
      <c r="E130" s="227">
        <v>3959.9109880000001</v>
      </c>
      <c r="F130" s="228">
        <f t="shared" si="1"/>
        <v>0.4138788023181697</v>
      </c>
    </row>
    <row r="131" spans="2:6">
      <c r="B131" s="322">
        <v>41030</v>
      </c>
      <c r="C131" s="90"/>
      <c r="D131" s="227">
        <v>1653.3313250000001</v>
      </c>
      <c r="E131" s="227">
        <v>4024.9283110000001</v>
      </c>
      <c r="F131" s="228">
        <f t="shared" si="1"/>
        <v>0.41077286283124559</v>
      </c>
    </row>
    <row r="132" spans="2:6">
      <c r="B132" s="322">
        <v>41061</v>
      </c>
      <c r="C132" s="90"/>
      <c r="D132" s="227">
        <v>1670.057622</v>
      </c>
      <c r="E132" s="227">
        <v>4031.358213</v>
      </c>
      <c r="F132" s="228">
        <f t="shared" si="1"/>
        <v>0.41426673933726166</v>
      </c>
    </row>
    <row r="133" spans="2:6">
      <c r="B133" s="322">
        <v>41091</v>
      </c>
      <c r="C133" s="90"/>
      <c r="D133" s="227">
        <v>1684.8562469999999</v>
      </c>
      <c r="E133" s="227">
        <v>4057.2397150000002</v>
      </c>
      <c r="F133" s="228">
        <f t="shared" si="1"/>
        <v>0.4152715553806019</v>
      </c>
    </row>
    <row r="134" spans="2:6">
      <c r="B134" s="322">
        <v>41122</v>
      </c>
      <c r="C134" s="90"/>
      <c r="D134" s="227">
        <v>1709.3707420000001</v>
      </c>
      <c r="E134" s="227">
        <v>4208.5733739999996</v>
      </c>
      <c r="F134" s="228">
        <f t="shared" si="1"/>
        <v>0.40616393967615311</v>
      </c>
    </row>
    <row r="135" spans="2:6">
      <c r="B135" s="322">
        <v>41153</v>
      </c>
      <c r="C135" s="90"/>
      <c r="D135" s="227">
        <v>1716.0726050000001</v>
      </c>
      <c r="E135" s="227">
        <v>4261.3896789999999</v>
      </c>
      <c r="F135" s="228">
        <f t="shared" si="1"/>
        <v>0.40270257692150385</v>
      </c>
    </row>
    <row r="136" spans="2:6">
      <c r="B136" s="322">
        <v>41183</v>
      </c>
      <c r="C136" s="90"/>
      <c r="D136" s="227">
        <v>1736.8868660000001</v>
      </c>
      <c r="E136" s="227">
        <v>4377.0201800000004</v>
      </c>
      <c r="F136" s="228">
        <f t="shared" si="1"/>
        <v>0.39681947868012796</v>
      </c>
    </row>
    <row r="137" spans="2:6">
      <c r="B137" s="322">
        <v>41214</v>
      </c>
      <c r="C137" s="90"/>
      <c r="D137" s="227">
        <v>1731.3690409999999</v>
      </c>
      <c r="E137" s="227">
        <v>4436.3282289999997</v>
      </c>
      <c r="F137" s="228">
        <f t="shared" si="1"/>
        <v>0.39027072651706629</v>
      </c>
    </row>
    <row r="138" spans="2:6">
      <c r="B138" s="322">
        <v>41244</v>
      </c>
      <c r="C138" s="90"/>
      <c r="D138" s="227">
        <v>1740.0071459999999</v>
      </c>
      <c r="E138" s="227">
        <v>4487.9560039999997</v>
      </c>
      <c r="F138" s="228">
        <f t="shared" si="1"/>
        <v>0.38770592769830547</v>
      </c>
    </row>
    <row r="139" spans="2:6">
      <c r="B139" s="322">
        <v>41275</v>
      </c>
      <c r="C139" s="90"/>
      <c r="D139" s="227">
        <v>1792.7519259999999</v>
      </c>
      <c r="E139" s="227">
        <v>4547.3414499999999</v>
      </c>
      <c r="F139" s="228">
        <f t="shared" si="1"/>
        <v>0.39424176647214382</v>
      </c>
    </row>
    <row r="140" spans="2:6">
      <c r="B140" s="322">
        <v>41306</v>
      </c>
      <c r="C140" s="90"/>
      <c r="D140" s="227">
        <v>1792.9648749999999</v>
      </c>
      <c r="E140" s="227">
        <v>4553.6035970000003</v>
      </c>
      <c r="F140" s="228">
        <f t="shared" si="1"/>
        <v>0.39374636742232877</v>
      </c>
    </row>
    <row r="141" spans="2:6">
      <c r="B141" s="322">
        <v>41334</v>
      </c>
      <c r="C141" s="90"/>
      <c r="D141" s="227">
        <v>1826.290737</v>
      </c>
      <c r="E141" s="227">
        <v>4553.4690360000004</v>
      </c>
      <c r="F141" s="228">
        <f t="shared" si="1"/>
        <v>0.40107678839171529</v>
      </c>
    </row>
    <row r="142" spans="2:6">
      <c r="B142" s="322">
        <v>41365</v>
      </c>
      <c r="C142" s="90"/>
      <c r="D142" s="227">
        <v>1788.1684310000001</v>
      </c>
      <c r="E142" s="227">
        <v>4592.0476200000003</v>
      </c>
      <c r="F142" s="228">
        <f t="shared" ref="F142:F195" si="2">+D142/E142</f>
        <v>0.38940546330832693</v>
      </c>
    </row>
    <row r="143" spans="2:6">
      <c r="B143" s="322">
        <v>41395</v>
      </c>
      <c r="C143" s="90"/>
      <c r="D143" s="227">
        <v>1797.6478219999999</v>
      </c>
      <c r="E143" s="227">
        <v>4610.2266739999995</v>
      </c>
      <c r="F143" s="228">
        <f t="shared" si="2"/>
        <v>0.38992612492094569</v>
      </c>
    </row>
    <row r="144" spans="2:6">
      <c r="B144" s="322">
        <v>41426</v>
      </c>
      <c r="C144" s="90"/>
      <c r="D144" s="227">
        <v>1930.061027</v>
      </c>
      <c r="E144" s="227">
        <v>4781.148768</v>
      </c>
      <c r="F144" s="228">
        <f t="shared" si="2"/>
        <v>0.40368144156438013</v>
      </c>
    </row>
    <row r="145" spans="2:6">
      <c r="B145" s="322">
        <v>41456</v>
      </c>
      <c r="C145" s="90"/>
      <c r="D145" s="227">
        <v>1947.2513397</v>
      </c>
      <c r="E145" s="227">
        <v>4793.438956</v>
      </c>
      <c r="F145" s="228">
        <f t="shared" si="2"/>
        <v>0.40623263539480442</v>
      </c>
    </row>
    <row r="146" spans="2:6">
      <c r="B146" s="322">
        <v>41487</v>
      </c>
      <c r="C146" s="90"/>
      <c r="D146" s="227">
        <v>1963.071058</v>
      </c>
      <c r="E146" s="227">
        <v>4841.3575330000003</v>
      </c>
      <c r="F146" s="228">
        <f t="shared" si="2"/>
        <v>0.4054794641005498</v>
      </c>
    </row>
    <row r="147" spans="2:6">
      <c r="B147" s="322">
        <v>41518</v>
      </c>
      <c r="C147" s="90"/>
      <c r="D147" s="227">
        <v>1974.3711109999999</v>
      </c>
      <c r="E147" s="227">
        <v>4806.4542650000003</v>
      </c>
      <c r="F147" s="228">
        <f t="shared" si="2"/>
        <v>0.41077497093379706</v>
      </c>
    </row>
    <row r="148" spans="2:6">
      <c r="B148" s="322">
        <v>41548</v>
      </c>
      <c r="C148" s="90"/>
      <c r="D148" s="227">
        <v>1985.0609440000001</v>
      </c>
      <c r="E148" s="227">
        <v>4855.5752359999997</v>
      </c>
      <c r="F148" s="228">
        <f t="shared" si="2"/>
        <v>0.40882096302049764</v>
      </c>
    </row>
    <row r="149" spans="2:6">
      <c r="B149" s="322">
        <v>41579</v>
      </c>
      <c r="C149" s="90"/>
      <c r="D149" s="227">
        <v>2000.9622010000001</v>
      </c>
      <c r="E149" s="227">
        <v>4944.720875</v>
      </c>
      <c r="F149" s="228">
        <f t="shared" si="2"/>
        <v>0.40466636066692036</v>
      </c>
    </row>
    <row r="150" spans="2:6">
      <c r="B150" s="322">
        <v>41609</v>
      </c>
      <c r="C150" s="90"/>
      <c r="D150" s="227">
        <v>1991.837315</v>
      </c>
      <c r="E150" s="227">
        <v>4989.7646910000003</v>
      </c>
      <c r="F150" s="228">
        <f t="shared" si="2"/>
        <v>0.39918461858385057</v>
      </c>
    </row>
    <row r="151" spans="2:6">
      <c r="B151" s="322">
        <v>41640</v>
      </c>
      <c r="C151" s="90"/>
      <c r="D151" s="227">
        <v>2096.0834260000001</v>
      </c>
      <c r="E151" s="227">
        <v>5274.0247090000003</v>
      </c>
      <c r="F151" s="228">
        <f t="shared" si="2"/>
        <v>0.39743526844367694</v>
      </c>
    </row>
    <row r="152" spans="2:6">
      <c r="B152" s="322">
        <v>41671</v>
      </c>
      <c r="C152" s="90"/>
      <c r="D152" s="227">
        <v>2108.6542100000001</v>
      </c>
      <c r="E152" s="227">
        <v>5286.9155220000002</v>
      </c>
      <c r="F152" s="228">
        <f t="shared" si="2"/>
        <v>0.3988439386302719</v>
      </c>
    </row>
    <row r="153" spans="2:6">
      <c r="B153" s="322">
        <v>41699</v>
      </c>
      <c r="C153" s="90"/>
      <c r="D153" s="227">
        <v>2084.6543799999999</v>
      </c>
      <c r="E153" s="227">
        <v>5227.4610819999998</v>
      </c>
      <c r="F153" s="228">
        <f t="shared" si="2"/>
        <v>0.39878907701067418</v>
      </c>
    </row>
    <row r="154" spans="2:6">
      <c r="B154" s="322">
        <v>41730</v>
      </c>
      <c r="C154" s="90"/>
      <c r="D154" s="227">
        <v>2102.5810070000002</v>
      </c>
      <c r="E154" s="227">
        <v>5346.7205519999998</v>
      </c>
      <c r="F154" s="228">
        <f t="shared" si="2"/>
        <v>0.39324684852166186</v>
      </c>
    </row>
    <row r="155" spans="2:6">
      <c r="B155" s="322">
        <v>41760</v>
      </c>
      <c r="C155" s="90"/>
      <c r="D155" s="227">
        <v>2115.9736750000002</v>
      </c>
      <c r="E155" s="227">
        <v>5378.7525379999997</v>
      </c>
      <c r="F155" s="228">
        <f t="shared" si="2"/>
        <v>0.39339487363491721</v>
      </c>
    </row>
    <row r="156" spans="2:6">
      <c r="B156" s="322">
        <v>41791</v>
      </c>
      <c r="C156" s="90"/>
      <c r="D156" s="227">
        <v>2131.8151699999999</v>
      </c>
      <c r="E156" s="227">
        <v>5319.3611899999996</v>
      </c>
      <c r="F156" s="228">
        <f t="shared" si="2"/>
        <v>0.40076525993528184</v>
      </c>
    </row>
    <row r="157" spans="2:6">
      <c r="B157" s="322">
        <v>41821</v>
      </c>
      <c r="C157" s="90"/>
      <c r="D157" s="227">
        <v>2150.0727710000001</v>
      </c>
      <c r="E157" s="227">
        <v>5245.0290670000004</v>
      </c>
      <c r="F157" s="228">
        <f t="shared" si="2"/>
        <v>0.40992580661326578</v>
      </c>
    </row>
    <row r="158" spans="2:6">
      <c r="B158" s="322">
        <v>41852</v>
      </c>
      <c r="C158" s="90"/>
      <c r="D158" s="227">
        <v>2159.9454129999999</v>
      </c>
      <c r="E158" s="227">
        <v>5256.4094370000003</v>
      </c>
      <c r="F158" s="228">
        <f t="shared" si="2"/>
        <v>0.41091650848126271</v>
      </c>
    </row>
    <row r="159" spans="2:6">
      <c r="B159" s="322">
        <v>41883</v>
      </c>
      <c r="C159" s="90"/>
      <c r="D159" s="227">
        <v>2198.8946860000001</v>
      </c>
      <c r="E159" s="227">
        <v>5251.1364219999996</v>
      </c>
      <c r="F159" s="228">
        <f t="shared" si="2"/>
        <v>0.41874644063475069</v>
      </c>
    </row>
    <row r="160" spans="2:6">
      <c r="B160" s="322">
        <v>41913</v>
      </c>
      <c r="C160" s="90"/>
      <c r="D160" s="227">
        <v>2206.9024709999999</v>
      </c>
      <c r="E160" s="227">
        <v>5303.8757720000003</v>
      </c>
      <c r="F160" s="228">
        <f t="shared" si="2"/>
        <v>0.416092413523444</v>
      </c>
    </row>
    <row r="161" spans="2:18">
      <c r="B161" s="322">
        <v>41944</v>
      </c>
      <c r="C161" s="90"/>
      <c r="D161" s="227">
        <v>2230.5621040000001</v>
      </c>
      <c r="E161" s="227">
        <v>5407.5069100000001</v>
      </c>
      <c r="F161" s="228">
        <f t="shared" si="2"/>
        <v>0.41249362065077788</v>
      </c>
    </row>
    <row r="162" spans="2:18">
      <c r="B162" s="322">
        <v>41974</v>
      </c>
      <c r="C162" s="90"/>
      <c r="D162" s="227">
        <v>2320.7017599999999</v>
      </c>
      <c r="E162" s="227">
        <v>5440.6058439999997</v>
      </c>
      <c r="F162" s="228">
        <f t="shared" si="2"/>
        <v>0.42655208381972987</v>
      </c>
    </row>
    <row r="163" spans="2:18">
      <c r="B163" s="322">
        <v>42005</v>
      </c>
      <c r="C163" s="90"/>
      <c r="D163" s="227">
        <v>2351.2841170000002</v>
      </c>
      <c r="E163" s="227">
        <v>5450.2333479999998</v>
      </c>
      <c r="F163" s="228">
        <f t="shared" si="2"/>
        <v>0.43140980704299936</v>
      </c>
    </row>
    <row r="164" spans="2:18">
      <c r="B164" s="322">
        <v>42036</v>
      </c>
      <c r="C164" s="90"/>
      <c r="D164" s="227">
        <v>2367.4589340000002</v>
      </c>
      <c r="E164" s="227">
        <v>5458.8516799999998</v>
      </c>
      <c r="F164" s="228">
        <f t="shared" si="2"/>
        <v>0.43369174925082421</v>
      </c>
    </row>
    <row r="165" spans="2:18">
      <c r="B165" s="322">
        <v>42064</v>
      </c>
      <c r="C165" s="90"/>
      <c r="D165" s="227">
        <v>2376.1292739999999</v>
      </c>
      <c r="E165" s="227">
        <v>5410.2378650000001</v>
      </c>
      <c r="F165" s="228">
        <f t="shared" si="2"/>
        <v>0.43919127648188899</v>
      </c>
    </row>
    <row r="166" spans="2:18">
      <c r="B166" s="322">
        <v>42095</v>
      </c>
      <c r="C166" s="90"/>
      <c r="D166" s="227">
        <v>2373.4613650000001</v>
      </c>
      <c r="E166" s="227">
        <v>5429.2586579999997</v>
      </c>
      <c r="F166" s="228">
        <f t="shared" si="2"/>
        <v>0.43716122485759829</v>
      </c>
      <c r="R166" s="25"/>
    </row>
    <row r="167" spans="2:18">
      <c r="B167" s="322">
        <v>42125</v>
      </c>
      <c r="C167" s="90"/>
      <c r="D167" s="227">
        <v>2387.2618336</v>
      </c>
      <c r="E167" s="227">
        <v>5411.5530490000001</v>
      </c>
      <c r="F167" s="228">
        <f t="shared" si="2"/>
        <v>0.44114172253030798</v>
      </c>
      <c r="R167" s="25"/>
    </row>
    <row r="168" spans="2:18">
      <c r="B168" s="322">
        <v>42156</v>
      </c>
      <c r="D168" s="227">
        <v>2415.6447283000002</v>
      </c>
      <c r="E168" s="227">
        <v>5354.1129389999996</v>
      </c>
      <c r="F168" s="228">
        <f t="shared" si="2"/>
        <v>0.45117552726692683</v>
      </c>
      <c r="R168" s="25"/>
    </row>
    <row r="169" spans="2:18">
      <c r="B169" s="322">
        <v>42186</v>
      </c>
      <c r="D169" s="227">
        <v>2415.7620528000002</v>
      </c>
      <c r="E169" s="227">
        <v>5349.0410666000007</v>
      </c>
      <c r="F169" s="228">
        <f t="shared" si="2"/>
        <v>0.45162525819520877</v>
      </c>
      <c r="R169" s="25"/>
    </row>
    <row r="170" spans="2:18">
      <c r="B170" s="322">
        <v>42217</v>
      </c>
      <c r="D170" s="227">
        <v>2484.3480058</v>
      </c>
      <c r="E170" s="227">
        <v>5397.8764520000004</v>
      </c>
      <c r="F170" s="228">
        <f t="shared" si="2"/>
        <v>0.46024543686610481</v>
      </c>
      <c r="R170" s="25"/>
    </row>
    <row r="171" spans="2:18">
      <c r="B171" s="322">
        <v>42248</v>
      </c>
      <c r="D171" s="227">
        <v>2502.4468471999999</v>
      </c>
      <c r="E171" s="227">
        <v>5433.9290250000004</v>
      </c>
      <c r="F171" s="228">
        <f t="shared" si="2"/>
        <v>0.46052254928007635</v>
      </c>
      <c r="R171" s="25"/>
    </row>
    <row r="172" spans="2:18">
      <c r="B172" s="322">
        <v>42278</v>
      </c>
      <c r="D172" s="227">
        <v>2513.4454679999999</v>
      </c>
      <c r="E172" s="227">
        <v>5456.8881220000003</v>
      </c>
      <c r="F172" s="228">
        <f t="shared" si="2"/>
        <v>0.46060051293094839</v>
      </c>
      <c r="H172" s="149"/>
      <c r="I172" s="22"/>
      <c r="J172" s="22"/>
      <c r="K172" s="22"/>
      <c r="L172" s="22"/>
      <c r="M172" s="7"/>
      <c r="R172" s="25"/>
    </row>
    <row r="173" spans="2:18">
      <c r="B173" s="322">
        <v>42309</v>
      </c>
      <c r="D173" s="227">
        <v>2559.6503849999999</v>
      </c>
      <c r="E173" s="227">
        <v>5493.2499660000003</v>
      </c>
      <c r="F173" s="228">
        <f t="shared" si="2"/>
        <v>0.46596284546356648</v>
      </c>
      <c r="H173" s="149"/>
      <c r="I173" s="22"/>
      <c r="J173" s="22"/>
      <c r="K173" s="22"/>
      <c r="L173" s="22"/>
      <c r="M173" s="7"/>
      <c r="R173" s="25"/>
    </row>
    <row r="174" spans="2:18">
      <c r="B174" s="322">
        <v>42339</v>
      </c>
      <c r="D174" s="227">
        <v>2568.1210511999998</v>
      </c>
      <c r="E174" s="227">
        <v>5528.4239740000003</v>
      </c>
      <c r="F174" s="228">
        <f t="shared" si="2"/>
        <v>0.46453040925909272</v>
      </c>
      <c r="H174" s="149"/>
      <c r="I174" s="22"/>
      <c r="J174" s="22"/>
      <c r="K174" s="22"/>
      <c r="L174" s="22"/>
      <c r="M174" s="7"/>
      <c r="R174" s="25"/>
    </row>
    <row r="175" spans="2:18">
      <c r="B175" s="322">
        <v>42370</v>
      </c>
      <c r="D175" s="227">
        <v>2579.6568550000002</v>
      </c>
      <c r="E175" s="227">
        <v>5532.5590439999996</v>
      </c>
      <c r="F175" s="228">
        <f t="shared" si="2"/>
        <v>0.46626829184906937</v>
      </c>
      <c r="R175" s="25"/>
    </row>
    <row r="176" spans="2:18">
      <c r="B176" s="322">
        <v>42401</v>
      </c>
      <c r="D176" s="227">
        <v>2575.9775220000001</v>
      </c>
      <c r="E176" s="227">
        <v>5488.5406810000004</v>
      </c>
      <c r="F176" s="228">
        <f t="shared" si="2"/>
        <v>0.4693374198568685</v>
      </c>
      <c r="R176" s="25"/>
    </row>
    <row r="177" spans="2:18">
      <c r="B177" s="322">
        <v>42430</v>
      </c>
      <c r="D177" s="227">
        <v>2540.0716109999998</v>
      </c>
      <c r="E177" s="227">
        <v>5410.0835440000001</v>
      </c>
      <c r="F177" s="228">
        <f t="shared" si="2"/>
        <v>0.46950691063117522</v>
      </c>
      <c r="R177" s="25"/>
    </row>
    <row r="178" spans="2:18">
      <c r="B178" s="322">
        <v>42461</v>
      </c>
      <c r="D178" s="227">
        <v>1942.434665</v>
      </c>
      <c r="E178" s="227">
        <v>4789.0478679999997</v>
      </c>
      <c r="F178" s="228">
        <f t="shared" si="2"/>
        <v>0.4055993421947563</v>
      </c>
      <c r="R178" s="25"/>
    </row>
    <row r="179" spans="2:18">
      <c r="B179" s="322">
        <v>42491</v>
      </c>
      <c r="D179" s="227">
        <v>1959.579424</v>
      </c>
      <c r="E179" s="227">
        <v>4786.906207</v>
      </c>
      <c r="F179" s="228">
        <f t="shared" si="2"/>
        <v>0.40936240219924575</v>
      </c>
      <c r="R179" s="25"/>
    </row>
    <row r="180" spans="2:18">
      <c r="B180" s="322">
        <v>42522</v>
      </c>
      <c r="D180" s="227">
        <v>1980.652793</v>
      </c>
      <c r="E180" s="227">
        <v>4816.1170570000004</v>
      </c>
      <c r="F180" s="228">
        <f t="shared" si="2"/>
        <v>0.4112551189180948</v>
      </c>
      <c r="H180" s="127"/>
      <c r="R180" s="25"/>
    </row>
    <row r="181" spans="2:18">
      <c r="B181" s="322">
        <v>42552</v>
      </c>
      <c r="D181" s="227">
        <v>1996.260168</v>
      </c>
      <c r="E181" s="227">
        <v>4860.5561340000004</v>
      </c>
      <c r="F181" s="228">
        <f t="shared" si="2"/>
        <v>0.41070612353100744</v>
      </c>
      <c r="H181" s="127"/>
      <c r="R181" s="25"/>
    </row>
    <row r="182" spans="2:18">
      <c r="B182" s="322">
        <v>42583</v>
      </c>
      <c r="D182" s="227">
        <v>2005.0114980000001</v>
      </c>
      <c r="E182" s="227">
        <v>4919.6937459999999</v>
      </c>
      <c r="F182" s="228">
        <f t="shared" si="2"/>
        <v>0.40754803073467577</v>
      </c>
      <c r="H182" s="127"/>
      <c r="R182" s="25"/>
    </row>
    <row r="183" spans="2:18">
      <c r="B183" s="322">
        <v>42614</v>
      </c>
      <c r="D183" s="227">
        <v>2015.7968519999999</v>
      </c>
      <c r="E183" s="227">
        <v>4955.758597</v>
      </c>
      <c r="F183" s="228">
        <f t="shared" si="2"/>
        <v>0.40675848359931727</v>
      </c>
      <c r="H183" s="127"/>
      <c r="R183" s="25"/>
    </row>
    <row r="184" spans="2:18">
      <c r="B184" s="322">
        <v>42644</v>
      </c>
      <c r="D184" s="227">
        <v>2016.2497989999999</v>
      </c>
      <c r="E184" s="227">
        <v>5050.0891099999999</v>
      </c>
      <c r="F184" s="228">
        <f t="shared" si="2"/>
        <v>0.39925034095091444</v>
      </c>
      <c r="R184" s="25"/>
    </row>
    <row r="185" spans="2:18">
      <c r="B185" s="322">
        <v>42675</v>
      </c>
      <c r="D185" s="227">
        <v>2038.5597660000001</v>
      </c>
      <c r="E185" s="227">
        <v>5046.0137770000001</v>
      </c>
      <c r="F185" s="228">
        <f t="shared" si="2"/>
        <v>0.40399409436650058</v>
      </c>
      <c r="H185" s="33"/>
      <c r="R185" s="25"/>
    </row>
    <row r="186" spans="2:18">
      <c r="B186" s="322">
        <v>42705</v>
      </c>
      <c r="D186" s="227">
        <v>2069.999425</v>
      </c>
      <c r="E186" s="227">
        <v>5040.11348</v>
      </c>
      <c r="F186" s="228">
        <f t="shared" si="2"/>
        <v>0.41070492424706279</v>
      </c>
      <c r="R186" s="25"/>
    </row>
    <row r="187" spans="2:18">
      <c r="B187" s="322">
        <v>42736</v>
      </c>
      <c r="D187" s="227">
        <v>2079.7140909999998</v>
      </c>
      <c r="E187" s="227">
        <v>5130.8967700000003</v>
      </c>
      <c r="F187" s="228">
        <f t="shared" si="2"/>
        <v>0.40533150133909235</v>
      </c>
      <c r="J187" s="25"/>
      <c r="K187" s="25"/>
      <c r="L187" s="25"/>
      <c r="R187" s="25"/>
    </row>
    <row r="188" spans="2:18">
      <c r="B188" s="322">
        <v>42767</v>
      </c>
      <c r="D188" s="227">
        <v>2093.8599479999998</v>
      </c>
      <c r="E188" s="227">
        <v>5260.4370740000004</v>
      </c>
      <c r="F188" s="228">
        <f t="shared" si="2"/>
        <v>0.3980391588275084</v>
      </c>
      <c r="H188" s="33"/>
      <c r="R188" s="25"/>
    </row>
    <row r="189" spans="2:18">
      <c r="B189" s="322">
        <v>42795</v>
      </c>
      <c r="D189" s="227">
        <v>2094.164025</v>
      </c>
      <c r="E189" s="227">
        <v>5264.7231190000002</v>
      </c>
      <c r="F189" s="228">
        <f t="shared" si="2"/>
        <v>0.39777287003799222</v>
      </c>
      <c r="R189" s="25"/>
    </row>
    <row r="190" spans="2:18">
      <c r="B190" s="322">
        <v>42826</v>
      </c>
      <c r="D190" s="227">
        <v>2180.2021759999998</v>
      </c>
      <c r="E190" s="227">
        <v>5103.9277920000004</v>
      </c>
      <c r="F190" s="228">
        <f t="shared" si="2"/>
        <v>0.42716164194510997</v>
      </c>
      <c r="N190" s="33"/>
      <c r="R190" s="25"/>
    </row>
    <row r="191" spans="2:18">
      <c r="B191" s="322">
        <v>42856</v>
      </c>
      <c r="D191" s="227">
        <v>2252.868833</v>
      </c>
      <c r="E191" s="227">
        <v>5183.3345499999996</v>
      </c>
      <c r="F191" s="228">
        <f t="shared" si="2"/>
        <v>0.43463697186977834</v>
      </c>
      <c r="R191" s="25"/>
    </row>
    <row r="192" spans="2:18">
      <c r="B192" s="322">
        <v>42887</v>
      </c>
      <c r="D192" s="227">
        <v>2253.2521855</v>
      </c>
      <c r="E192" s="227">
        <v>5183.0246391000001</v>
      </c>
      <c r="F192" s="228">
        <f t="shared" si="2"/>
        <v>0.43473692339831577</v>
      </c>
      <c r="R192" s="25"/>
    </row>
    <row r="193" spans="2:18">
      <c r="B193" s="322">
        <v>42917</v>
      </c>
      <c r="D193" s="227">
        <v>2297.6106880000002</v>
      </c>
      <c r="E193" s="227">
        <v>5209.3055906</v>
      </c>
      <c r="F193" s="228">
        <f t="shared" si="2"/>
        <v>0.44105891813026943</v>
      </c>
      <c r="R193" s="25"/>
    </row>
    <row r="194" spans="2:18">
      <c r="B194" s="322">
        <v>42948</v>
      </c>
      <c r="D194" s="227">
        <v>2318.9140149999998</v>
      </c>
      <c r="E194" s="227">
        <v>5312.3411880000003</v>
      </c>
      <c r="F194" s="228">
        <f t="shared" si="2"/>
        <v>0.43651451082211623</v>
      </c>
      <c r="R194" s="25"/>
    </row>
    <row r="195" spans="2:18">
      <c r="B195" s="322">
        <v>42979</v>
      </c>
      <c r="D195" s="227">
        <v>2313.4586856000001</v>
      </c>
      <c r="E195" s="227">
        <v>5333.0243863999995</v>
      </c>
      <c r="F195" s="228">
        <f t="shared" si="2"/>
        <v>0.43379863244197076</v>
      </c>
      <c r="R195" s="25"/>
    </row>
    <row r="196" spans="2:18">
      <c r="B196" s="322">
        <v>43009</v>
      </c>
      <c r="D196" s="227">
        <v>2332.6457814999999</v>
      </c>
      <c r="E196" s="227">
        <v>5421.4335526000004</v>
      </c>
      <c r="F196" s="228">
        <v>0.43026364869515266</v>
      </c>
      <c r="R196" s="25"/>
    </row>
    <row r="197" spans="2:18">
      <c r="B197" s="322">
        <v>43040</v>
      </c>
      <c r="D197" s="227">
        <v>2366.8472700000002</v>
      </c>
      <c r="E197" s="227">
        <v>5475.5397990000001</v>
      </c>
      <c r="F197" s="228">
        <v>0.43225825341133645</v>
      </c>
      <c r="R197" s="25"/>
    </row>
    <row r="198" spans="2:18">
      <c r="B198" s="322">
        <v>43070</v>
      </c>
      <c r="D198" s="227">
        <v>2389.855611</v>
      </c>
      <c r="E198" s="227">
        <v>5632.8345529999997</v>
      </c>
      <c r="F198" s="228">
        <v>0.42427228929122074</v>
      </c>
      <c r="R198" s="25"/>
    </row>
    <row r="199" spans="2:18">
      <c r="B199" s="322">
        <v>43101</v>
      </c>
      <c r="D199" s="227">
        <v>2397.5704839999999</v>
      </c>
      <c r="E199" s="227">
        <v>5695.9102510000002</v>
      </c>
      <c r="F199" s="228">
        <v>0.42092841676693754</v>
      </c>
      <c r="R199" s="25"/>
    </row>
    <row r="200" spans="2:18">
      <c r="B200" s="322">
        <v>43132</v>
      </c>
      <c r="D200" s="227">
        <v>2407.5529723</v>
      </c>
      <c r="E200" s="227">
        <v>5707.6924301999998</v>
      </c>
      <c r="F200" s="228">
        <v>0.42180846318231596</v>
      </c>
      <c r="R200" s="25"/>
    </row>
    <row r="201" spans="2:18">
      <c r="B201" s="322">
        <v>43160</v>
      </c>
      <c r="D201" s="227">
        <v>2392.2861103</v>
      </c>
      <c r="E201" s="227">
        <v>5705.2664551999997</v>
      </c>
      <c r="F201" s="228">
        <v>0.41931189876672248</v>
      </c>
      <c r="R201" s="25"/>
    </row>
    <row r="202" spans="2:18">
      <c r="B202" s="322">
        <v>43191</v>
      </c>
      <c r="D202" s="227">
        <v>2384.1877700999999</v>
      </c>
      <c r="E202" s="227">
        <v>5779.9730251000001</v>
      </c>
      <c r="F202" s="228">
        <v>0.41249115865186081</v>
      </c>
      <c r="R202" s="25"/>
    </row>
    <row r="203" spans="2:18">
      <c r="B203" s="322">
        <v>43221</v>
      </c>
      <c r="D203" s="227">
        <v>2404.5435364999998</v>
      </c>
      <c r="E203" s="227">
        <v>5807.6505678000003</v>
      </c>
      <c r="F203" s="228">
        <v>0.41403033953726082</v>
      </c>
      <c r="R203" s="25"/>
    </row>
    <row r="204" spans="2:18">
      <c r="B204" s="322">
        <v>43252</v>
      </c>
      <c r="D204" s="227">
        <v>2393.9</v>
      </c>
      <c r="E204" s="227">
        <v>5813.8</v>
      </c>
      <c r="F204" s="228">
        <v>0.41199999999999998</v>
      </c>
      <c r="R204" s="25"/>
    </row>
    <row r="205" spans="2:18">
      <c r="B205" s="322">
        <v>43282</v>
      </c>
      <c r="D205" s="227">
        <v>2417.6</v>
      </c>
      <c r="E205" s="227">
        <v>6071.7</v>
      </c>
      <c r="F205" s="228">
        <v>0.39800000000000002</v>
      </c>
      <c r="R205" s="25"/>
    </row>
    <row r="206" spans="2:18">
      <c r="B206" s="322">
        <v>43313</v>
      </c>
      <c r="D206" s="227">
        <v>2439.1</v>
      </c>
      <c r="E206" s="227">
        <v>6123.1</v>
      </c>
      <c r="F206" s="228">
        <v>0.39800000000000002</v>
      </c>
      <c r="R206" s="25"/>
    </row>
    <row r="207" spans="2:18">
      <c r="B207" s="322">
        <v>43344</v>
      </c>
      <c r="D207" s="227">
        <v>2424.1999999999998</v>
      </c>
      <c r="E207" s="227">
        <v>5930.4</v>
      </c>
      <c r="F207" s="228">
        <v>0.40899999999999997</v>
      </c>
      <c r="R207" s="25"/>
    </row>
    <row r="208" spans="2:18">
      <c r="B208" s="322">
        <v>43374</v>
      </c>
      <c r="D208" s="227">
        <v>2451.9</v>
      </c>
      <c r="E208" s="227">
        <v>5994.4</v>
      </c>
      <c r="F208" s="228">
        <v>0.40899999999999997</v>
      </c>
      <c r="R208" s="25"/>
    </row>
    <row r="209" spans="2:18">
      <c r="B209" s="322">
        <v>43405</v>
      </c>
      <c r="D209" s="227">
        <v>2476.1</v>
      </c>
      <c r="E209" s="227">
        <v>6049.8</v>
      </c>
      <c r="F209" s="228">
        <v>0.40899999999999997</v>
      </c>
      <c r="R209" s="25"/>
    </row>
    <row r="210" spans="2:18">
      <c r="B210" s="322">
        <v>43435</v>
      </c>
      <c r="D210" s="227">
        <v>2491.9</v>
      </c>
      <c r="E210" s="227">
        <v>6259.2</v>
      </c>
      <c r="F210" s="228">
        <v>0.39800000000000002</v>
      </c>
      <c r="R210" s="25"/>
    </row>
    <row r="211" spans="2:18">
      <c r="B211" s="322">
        <v>43466</v>
      </c>
      <c r="D211" s="227">
        <v>2489.8000000000002</v>
      </c>
      <c r="E211" s="227">
        <v>6060.5</v>
      </c>
      <c r="F211" s="228">
        <v>0.41099999999999998</v>
      </c>
      <c r="R211" s="25"/>
    </row>
    <row r="212" spans="2:18">
      <c r="B212" s="322">
        <v>43497</v>
      </c>
      <c r="D212" s="227">
        <v>2520.1</v>
      </c>
      <c r="E212" s="227">
        <v>6072.4</v>
      </c>
      <c r="F212" s="228">
        <v>0.41499999999999998</v>
      </c>
      <c r="R212" s="25"/>
    </row>
    <row r="213" spans="2:18">
      <c r="B213" s="322">
        <v>43525</v>
      </c>
      <c r="D213" s="227">
        <v>2524.9</v>
      </c>
      <c r="E213" s="227">
        <v>6084.2</v>
      </c>
      <c r="F213" s="228">
        <v>0.41499999999999998</v>
      </c>
      <c r="R213" s="25"/>
    </row>
    <row r="214" spans="2:18">
      <c r="B214" s="322">
        <v>43556</v>
      </c>
      <c r="D214" s="227">
        <v>2545.1999999999998</v>
      </c>
      <c r="E214" s="227">
        <v>6127.4</v>
      </c>
      <c r="F214" s="228">
        <v>0.41499999999999998</v>
      </c>
      <c r="R214" s="25"/>
    </row>
    <row r="215" spans="2:18">
      <c r="B215" s="322">
        <v>43586</v>
      </c>
      <c r="D215" s="227">
        <v>2569.1999999999998</v>
      </c>
      <c r="E215" s="227">
        <v>6066.1</v>
      </c>
      <c r="F215" s="228">
        <v>0.42399999999999999</v>
      </c>
      <c r="R215" s="25"/>
    </row>
    <row r="216" spans="2:18">
      <c r="B216" s="322">
        <v>43617</v>
      </c>
      <c r="D216" s="227">
        <v>2465.3000000000002</v>
      </c>
      <c r="E216" s="227">
        <v>5934.4</v>
      </c>
      <c r="F216" s="228">
        <v>0.41499999999999998</v>
      </c>
      <c r="R216" s="25"/>
    </row>
    <row r="217" spans="2:18">
      <c r="B217" s="322">
        <v>43647</v>
      </c>
      <c r="D217" s="227">
        <v>2436.9</v>
      </c>
      <c r="E217" s="227">
        <v>6066.3</v>
      </c>
      <c r="F217" s="228">
        <v>0.40200000000000002</v>
      </c>
      <c r="R217" s="25"/>
    </row>
    <row r="218" spans="2:18">
      <c r="B218" s="322">
        <v>43678</v>
      </c>
      <c r="D218" s="227">
        <v>2459.1</v>
      </c>
      <c r="E218" s="227">
        <v>6135.6</v>
      </c>
      <c r="F218" s="228">
        <v>0.40100000000000002</v>
      </c>
      <c r="R218" s="25"/>
    </row>
    <row r="219" spans="2:18" ht="15.75" customHeight="1">
      <c r="B219" s="322">
        <v>43709</v>
      </c>
      <c r="D219" s="227">
        <v>2427.3000000000002</v>
      </c>
      <c r="E219" s="227">
        <v>5999.5</v>
      </c>
      <c r="F219" s="228">
        <v>0.40500000000000003</v>
      </c>
      <c r="H219" s="33"/>
      <c r="R219" s="25"/>
    </row>
    <row r="220" spans="2:18">
      <c r="B220" s="322">
        <v>43739</v>
      </c>
      <c r="D220" s="227">
        <v>2459.5</v>
      </c>
      <c r="E220" s="227">
        <v>6112.6</v>
      </c>
      <c r="F220" s="228">
        <v>0.40200000000000002</v>
      </c>
      <c r="R220" s="25"/>
    </row>
    <row r="221" spans="2:18">
      <c r="B221" s="322">
        <v>43770</v>
      </c>
      <c r="D221" s="227">
        <v>2463.6999999999998</v>
      </c>
      <c r="E221" s="227">
        <v>6144.9</v>
      </c>
      <c r="F221" s="229">
        <v>0.40100000000000002</v>
      </c>
      <c r="H221" s="33"/>
      <c r="M221" s="33"/>
      <c r="R221" s="25"/>
    </row>
    <row r="222" spans="2:18">
      <c r="B222" s="322">
        <v>43800</v>
      </c>
      <c r="D222" s="227">
        <v>2439.5</v>
      </c>
      <c r="E222" s="227">
        <v>6149.9</v>
      </c>
      <c r="F222" s="228">
        <v>0.39700000000000002</v>
      </c>
      <c r="I222" s="33"/>
      <c r="J222" s="33"/>
      <c r="K222" s="33"/>
      <c r="L222" s="33"/>
      <c r="R222" s="25"/>
    </row>
    <row r="223" spans="2:18">
      <c r="B223" s="322">
        <v>43831</v>
      </c>
      <c r="D223" s="227">
        <v>2441.1</v>
      </c>
      <c r="E223" s="227">
        <v>6265.3</v>
      </c>
      <c r="F223" s="228">
        <v>0.39</v>
      </c>
      <c r="H223" s="33"/>
      <c r="R223" s="25"/>
    </row>
    <row r="224" spans="2:18">
      <c r="B224" s="322">
        <v>43862</v>
      </c>
      <c r="D224" s="227">
        <v>2441.1999999999998</v>
      </c>
      <c r="E224" s="227">
        <v>6365.4</v>
      </c>
      <c r="F224" s="228">
        <v>0.38400000000000001</v>
      </c>
      <c r="I224" s="33"/>
      <c r="R224" s="25"/>
    </row>
    <row r="225" spans="2:18">
      <c r="B225" s="322">
        <v>43891</v>
      </c>
      <c r="D225" s="227">
        <v>2442.1999999999998</v>
      </c>
      <c r="E225" s="227">
        <v>6238.2</v>
      </c>
      <c r="F225" s="228">
        <v>0.39100000000000001</v>
      </c>
      <c r="I225" s="33"/>
      <c r="R225" s="25"/>
    </row>
    <row r="226" spans="2:18">
      <c r="B226" s="322">
        <v>43922</v>
      </c>
      <c r="D226" s="227">
        <v>2372.4</v>
      </c>
      <c r="E226" s="227">
        <v>6208</v>
      </c>
      <c r="F226" s="228">
        <v>0.38200000000000001</v>
      </c>
      <c r="I226" s="33"/>
      <c r="R226" s="25"/>
    </row>
    <row r="227" spans="2:18">
      <c r="B227" s="322">
        <v>43952</v>
      </c>
      <c r="D227" s="227">
        <v>2349.9</v>
      </c>
      <c r="E227" s="227">
        <v>6212.3</v>
      </c>
      <c r="F227" s="228">
        <v>0.378</v>
      </c>
      <c r="I227" s="33"/>
      <c r="R227" s="25"/>
    </row>
    <row r="228" spans="2:18">
      <c r="B228" s="322">
        <v>43983</v>
      </c>
      <c r="D228" s="227">
        <v>2350.3000000000002</v>
      </c>
      <c r="E228" s="227">
        <v>6211.7</v>
      </c>
      <c r="F228" s="228">
        <v>0.378</v>
      </c>
      <c r="H228" s="33"/>
      <c r="R228" s="25"/>
    </row>
    <row r="229" spans="2:18">
      <c r="B229" s="322">
        <v>44013</v>
      </c>
      <c r="D229" s="227">
        <v>2368.9</v>
      </c>
      <c r="E229" s="227">
        <v>6167.3</v>
      </c>
      <c r="F229" s="228">
        <v>0.38400000000000001</v>
      </c>
      <c r="R229" s="25"/>
    </row>
    <row r="230" spans="2:18">
      <c r="B230" s="322">
        <v>44044</v>
      </c>
      <c r="D230" s="227">
        <v>2378.8000000000002</v>
      </c>
      <c r="E230" s="227">
        <v>6274.4</v>
      </c>
      <c r="F230" s="228">
        <v>0.379</v>
      </c>
      <c r="G230" s="33"/>
      <c r="R230" s="25"/>
    </row>
    <row r="231" spans="2:18">
      <c r="B231" s="322">
        <v>44075</v>
      </c>
      <c r="D231" s="227">
        <v>2356.6</v>
      </c>
      <c r="E231" s="227">
        <v>6133</v>
      </c>
      <c r="F231" s="228">
        <v>0.38400000000000001</v>
      </c>
      <c r="G231" s="33"/>
      <c r="R231" s="25"/>
    </row>
    <row r="232" spans="2:18">
      <c r="B232" s="322">
        <v>44105</v>
      </c>
      <c r="D232" s="227">
        <v>2332.1999999999998</v>
      </c>
      <c r="E232" s="227">
        <v>5910.4</v>
      </c>
      <c r="F232" s="228">
        <v>0.39500000000000002</v>
      </c>
      <c r="H232" s="33"/>
      <c r="R232" s="25"/>
    </row>
    <row r="233" spans="2:18">
      <c r="B233" s="322">
        <v>44136</v>
      </c>
      <c r="D233" s="227">
        <v>2327.1999999999998</v>
      </c>
      <c r="E233" s="227">
        <v>5912.2</v>
      </c>
      <c r="F233" s="228">
        <v>0.39400000000000002</v>
      </c>
      <c r="R233" s="25"/>
    </row>
    <row r="234" spans="2:18">
      <c r="B234" s="322">
        <v>44166</v>
      </c>
      <c r="D234" s="237">
        <v>2218.1999999999998</v>
      </c>
      <c r="E234" s="227">
        <v>6002.9</v>
      </c>
      <c r="F234" s="228">
        <v>0.37</v>
      </c>
      <c r="H234" s="33"/>
      <c r="M234" s="33"/>
      <c r="R234" s="25"/>
    </row>
    <row r="235" spans="2:18">
      <c r="B235" s="322">
        <v>44197</v>
      </c>
      <c r="D235" s="237">
        <v>1996.5</v>
      </c>
      <c r="E235" s="227">
        <v>5994.6</v>
      </c>
      <c r="F235" s="228">
        <v>0.33300000000000002</v>
      </c>
      <c r="R235" s="25"/>
    </row>
    <row r="236" spans="2:18">
      <c r="B236" s="322">
        <v>44228</v>
      </c>
      <c r="D236" s="237">
        <v>2237.5</v>
      </c>
      <c r="E236" s="227">
        <v>6004.8</v>
      </c>
      <c r="F236" s="228">
        <v>0.373</v>
      </c>
      <c r="I236" s="33"/>
      <c r="R236" s="25"/>
    </row>
    <row r="237" spans="2:18">
      <c r="B237" s="322">
        <v>44256</v>
      </c>
      <c r="D237" s="237">
        <v>2025.8</v>
      </c>
      <c r="E237" s="227">
        <v>5633</v>
      </c>
      <c r="F237" s="228">
        <v>0.36</v>
      </c>
      <c r="R237" s="25"/>
    </row>
    <row r="238" spans="2:18">
      <c r="B238" s="322">
        <v>44287</v>
      </c>
      <c r="D238" s="237">
        <v>2038.1</v>
      </c>
      <c r="E238" s="227">
        <v>5561.8</v>
      </c>
      <c r="F238" s="228">
        <v>0.36599999999999999</v>
      </c>
      <c r="R238" s="25"/>
    </row>
    <row r="239" spans="2:18">
      <c r="B239" s="322">
        <v>44317</v>
      </c>
      <c r="D239" s="237">
        <v>2026.2</v>
      </c>
      <c r="E239" s="227">
        <v>5608.8</v>
      </c>
      <c r="F239" s="228">
        <v>0.36099999999999999</v>
      </c>
      <c r="R239" s="25"/>
    </row>
    <row r="240" spans="2:18">
      <c r="B240" s="322">
        <v>44348</v>
      </c>
      <c r="D240" s="237">
        <v>2014.3</v>
      </c>
      <c r="E240" s="227">
        <v>5567</v>
      </c>
      <c r="F240" s="228">
        <v>0.36199999999999999</v>
      </c>
      <c r="R240" s="25"/>
    </row>
    <row r="241" spans="2:18">
      <c r="B241" s="322">
        <v>44378</v>
      </c>
      <c r="D241" s="237">
        <v>1997.6</v>
      </c>
      <c r="E241" s="227">
        <v>5563.7</v>
      </c>
      <c r="F241" s="228">
        <v>0.35899999999999999</v>
      </c>
      <c r="J241" s="33"/>
      <c r="K241" s="33"/>
      <c r="L241" s="33"/>
      <c r="R241" s="25"/>
    </row>
    <row r="242" spans="2:18">
      <c r="B242" s="322">
        <v>44409</v>
      </c>
      <c r="D242" s="237">
        <v>1982.3</v>
      </c>
      <c r="E242" s="227">
        <v>5581.7</v>
      </c>
      <c r="F242" s="228">
        <v>0.35499999999999998</v>
      </c>
      <c r="R242" s="25"/>
    </row>
    <row r="243" spans="2:18">
      <c r="B243" s="322">
        <v>44440</v>
      </c>
      <c r="D243" s="237">
        <v>1955.9</v>
      </c>
      <c r="E243" s="227">
        <v>5533.5</v>
      </c>
      <c r="F243" s="228">
        <v>0.35299999999999998</v>
      </c>
      <c r="R243" s="25"/>
    </row>
    <row r="244" spans="2:18">
      <c r="B244" s="322">
        <v>44470</v>
      </c>
      <c r="D244" s="237">
        <v>2189.7055999999998</v>
      </c>
      <c r="E244" s="227">
        <v>5925.6278320000001</v>
      </c>
      <c r="F244" s="228">
        <v>0.36953140866778617</v>
      </c>
      <c r="I244" s="33"/>
      <c r="R244" s="25"/>
    </row>
    <row r="245" spans="2:18">
      <c r="B245" s="322">
        <v>44501</v>
      </c>
      <c r="D245" s="237">
        <v>2123.2952489999998</v>
      </c>
      <c r="E245" s="227">
        <v>5812.2011350000002</v>
      </c>
      <c r="F245" s="228">
        <v>0.36531689108518778</v>
      </c>
      <c r="M245" s="129"/>
      <c r="R245" s="25"/>
    </row>
    <row r="246" spans="2:18">
      <c r="B246" s="322">
        <v>44531</v>
      </c>
      <c r="D246" s="237">
        <v>1852.6931791500001</v>
      </c>
      <c r="E246" s="227">
        <v>5492.4135121499994</v>
      </c>
      <c r="F246" s="228">
        <v>0.33731858955112892</v>
      </c>
      <c r="H246" s="60"/>
      <c r="I246" s="175"/>
      <c r="M246" s="129"/>
      <c r="R246" s="25"/>
    </row>
    <row r="247" spans="2:18">
      <c r="B247" s="322">
        <v>44562</v>
      </c>
      <c r="D247" s="237">
        <v>1859.045183</v>
      </c>
      <c r="E247" s="227">
        <v>5345.0963819999997</v>
      </c>
      <c r="F247" s="228">
        <v>0.34780386547574138</v>
      </c>
      <c r="I247" s="175"/>
      <c r="M247" s="129"/>
      <c r="R247" s="25"/>
    </row>
    <row r="248" spans="2:18">
      <c r="B248" s="322">
        <v>44593</v>
      </c>
      <c r="D248" s="237">
        <v>1858.716228</v>
      </c>
      <c r="E248" s="227">
        <v>5278.0978859999996</v>
      </c>
      <c r="F248" s="228">
        <v>0.35215645259823442</v>
      </c>
      <c r="M248" s="129"/>
      <c r="R248" s="25"/>
    </row>
    <row r="249" spans="2:18">
      <c r="B249" s="322">
        <v>44621</v>
      </c>
      <c r="D249" s="237">
        <v>1869.613124</v>
      </c>
      <c r="E249" s="227">
        <v>5252.9303339999997</v>
      </c>
      <c r="F249" s="228">
        <v>0.35591812666899153</v>
      </c>
      <c r="G249" s="33"/>
      <c r="I249" s="175"/>
      <c r="M249" s="129"/>
      <c r="R249" s="25"/>
    </row>
    <row r="250" spans="2:18">
      <c r="B250" s="322">
        <v>44652</v>
      </c>
      <c r="D250" s="237">
        <v>1966.7914840000001</v>
      </c>
      <c r="E250" s="227">
        <v>5291.9402799999998</v>
      </c>
      <c r="F250" s="228">
        <v>0.37165791372082529</v>
      </c>
      <c r="I250" s="175"/>
      <c r="M250" s="129"/>
      <c r="R250" s="25"/>
    </row>
    <row r="251" spans="2:18">
      <c r="B251" s="322">
        <v>44682</v>
      </c>
      <c r="D251" s="237">
        <v>1970.32873077</v>
      </c>
      <c r="E251" s="227">
        <v>5441.6162736999995</v>
      </c>
      <c r="F251" s="228">
        <v>0.36208520256983961</v>
      </c>
      <c r="I251" s="175"/>
      <c r="M251" s="129"/>
      <c r="R251" s="25"/>
    </row>
    <row r="252" spans="2:18">
      <c r="B252" s="322">
        <v>44713</v>
      </c>
      <c r="D252" s="237">
        <v>1977.91861204</v>
      </c>
      <c r="E252" s="227">
        <v>5443.0274389899996</v>
      </c>
      <c r="F252" s="228">
        <v>0.36338575070770168</v>
      </c>
      <c r="H252" s="33"/>
      <c r="M252" s="129"/>
      <c r="R252" s="25"/>
    </row>
    <row r="253" spans="2:18">
      <c r="B253" s="322">
        <v>44743</v>
      </c>
      <c r="D253" s="237">
        <v>1978.43842154</v>
      </c>
      <c r="E253" s="227">
        <v>5456.4957101499995</v>
      </c>
      <c r="F253" s="228">
        <v>0.36258406981971447</v>
      </c>
      <c r="G253" s="33"/>
      <c r="I253" s="175"/>
      <c r="M253" s="129"/>
      <c r="R253" s="25"/>
    </row>
    <row r="254" spans="2:18">
      <c r="B254" s="322">
        <v>44774</v>
      </c>
      <c r="D254" s="237">
        <v>1997.0765905999999</v>
      </c>
      <c r="E254" s="227">
        <v>5593.1234672999999</v>
      </c>
      <c r="F254" s="228">
        <v>0.35705927149218825</v>
      </c>
      <c r="I254" s="33"/>
      <c r="M254" s="129"/>
      <c r="R254" s="25"/>
    </row>
    <row r="255" spans="2:18">
      <c r="B255" s="322">
        <v>44805</v>
      </c>
      <c r="D255" s="237">
        <v>1928.6371126700001</v>
      </c>
      <c r="E255" s="227">
        <v>5631.3825202899998</v>
      </c>
      <c r="F255" s="228">
        <v>0.34248021790760558</v>
      </c>
      <c r="G255" s="150"/>
      <c r="H255" s="26"/>
      <c r="I255" s="175"/>
      <c r="M255" s="129"/>
      <c r="R255" s="25"/>
    </row>
    <row r="256" spans="2:18">
      <c r="B256" s="322">
        <v>44835</v>
      </c>
      <c r="D256" s="237">
        <v>1946.7798226700002</v>
      </c>
      <c r="E256" s="227">
        <v>5674.0544692900003</v>
      </c>
      <c r="F256" s="228">
        <v>0.34310206805497984</v>
      </c>
      <c r="G256" s="150"/>
      <c r="H256" s="26"/>
      <c r="I256" s="175"/>
      <c r="M256" s="129"/>
      <c r="R256" s="25"/>
    </row>
    <row r="257" spans="2:18">
      <c r="B257" s="322">
        <v>44866</v>
      </c>
      <c r="D257" s="237">
        <v>1975.2833255599999</v>
      </c>
      <c r="E257" s="227">
        <v>5701.2107138700003</v>
      </c>
      <c r="F257" s="228">
        <v>0.34646734258646111</v>
      </c>
      <c r="I257" s="33"/>
      <c r="R257" s="25"/>
    </row>
    <row r="258" spans="2:18">
      <c r="B258" s="322">
        <v>44896</v>
      </c>
      <c r="D258" s="237">
        <v>1970.64654707</v>
      </c>
      <c r="E258" s="227">
        <v>5726.5388980100006</v>
      </c>
      <c r="F258" s="228">
        <v>0.34412523553359764</v>
      </c>
      <c r="I258" s="33"/>
      <c r="R258" s="25"/>
    </row>
    <row r="259" spans="2:18">
      <c r="B259" s="322">
        <v>44927</v>
      </c>
      <c r="D259" s="237">
        <v>1925.2154569249999</v>
      </c>
      <c r="E259" s="227">
        <v>5667.9610901099995</v>
      </c>
      <c r="F259" s="228">
        <v>0.33966631497952587</v>
      </c>
      <c r="I259" s="33"/>
      <c r="R259" s="25"/>
    </row>
    <row r="260" spans="2:18">
      <c r="B260" s="322">
        <v>44958</v>
      </c>
      <c r="D260" s="237">
        <v>1929.5710907349999</v>
      </c>
      <c r="E260" s="227">
        <v>5689.4746300699999</v>
      </c>
      <c r="F260" s="228">
        <v>0.33914749888097484</v>
      </c>
      <c r="I260" s="33"/>
      <c r="R260" s="25"/>
    </row>
    <row r="261" spans="2:18">
      <c r="B261" s="322">
        <v>44986</v>
      </c>
      <c r="D261" s="237">
        <v>1939.0497370200001</v>
      </c>
      <c r="E261" s="227">
        <v>5704.0603918100005</v>
      </c>
      <c r="F261" s="228">
        <v>0.33994200689111304</v>
      </c>
      <c r="G261" s="33"/>
      <c r="I261" s="33"/>
      <c r="R261" s="25"/>
    </row>
    <row r="262" spans="2:18">
      <c r="B262" s="322">
        <v>45017</v>
      </c>
      <c r="D262" s="237">
        <v>1958.7505337999999</v>
      </c>
      <c r="E262" s="227">
        <v>5817.7726258999992</v>
      </c>
      <c r="F262" s="229">
        <v>0.33668392695168015</v>
      </c>
      <c r="G262" s="33"/>
      <c r="I262" s="33"/>
      <c r="R262" s="25"/>
    </row>
    <row r="263" spans="2:18">
      <c r="B263" s="322">
        <v>45047</v>
      </c>
      <c r="D263" s="237">
        <v>1888.814591825</v>
      </c>
      <c r="E263" s="227">
        <v>5731.6080066000004</v>
      </c>
      <c r="F263" s="228">
        <v>0.32954357479611518</v>
      </c>
      <c r="G263" s="33"/>
      <c r="I263" s="33"/>
      <c r="R263" s="25"/>
    </row>
    <row r="264" spans="2:18">
      <c r="B264" s="322">
        <v>45078</v>
      </c>
      <c r="D264" s="237">
        <v>1895.0800202099999</v>
      </c>
      <c r="E264" s="227">
        <v>5756.7681538300003</v>
      </c>
      <c r="F264" s="228">
        <v>0.32919165225530156</v>
      </c>
      <c r="G264" s="33"/>
      <c r="I264" s="33"/>
      <c r="R264" s="25"/>
    </row>
    <row r="265" spans="2:18">
      <c r="B265" s="322">
        <v>45108</v>
      </c>
      <c r="D265" s="237">
        <v>1920.3282479949999</v>
      </c>
      <c r="E265" s="227">
        <v>5816.8598208500007</v>
      </c>
      <c r="F265" s="228">
        <v>0.33013142952349639</v>
      </c>
      <c r="G265" s="33"/>
      <c r="H265" s="188"/>
      <c r="I265" s="33"/>
      <c r="R265" s="25"/>
    </row>
    <row r="266" spans="2:18">
      <c r="B266" s="322">
        <v>45139</v>
      </c>
      <c r="D266" s="237">
        <v>1948.78117797</v>
      </c>
      <c r="E266" s="227">
        <v>5891.0412278999993</v>
      </c>
      <c r="F266" s="228">
        <v>0.3308041995599289</v>
      </c>
      <c r="G266" s="33"/>
      <c r="H266" s="33"/>
      <c r="I266" s="33"/>
      <c r="R266" s="25"/>
    </row>
    <row r="267" spans="2:18">
      <c r="B267" s="322">
        <v>45170</v>
      </c>
      <c r="D267" s="237">
        <v>2056.1070906300001</v>
      </c>
      <c r="E267" s="227">
        <v>6064.5697550100003</v>
      </c>
      <c r="F267" s="228">
        <v>0.33903593720418995</v>
      </c>
      <c r="G267" s="33"/>
      <c r="H267" s="33"/>
      <c r="I267" s="33"/>
      <c r="R267" s="25"/>
    </row>
    <row r="268" spans="2:18">
      <c r="B268" s="322">
        <v>45200</v>
      </c>
      <c r="D268" s="237">
        <v>2077.0434473199998</v>
      </c>
      <c r="E268" s="227">
        <v>6002.7241579149995</v>
      </c>
      <c r="F268" s="228">
        <v>0.34601680714934685</v>
      </c>
      <c r="G268" s="33"/>
      <c r="H268" s="33"/>
      <c r="I268" s="33"/>
      <c r="R268" s="25"/>
    </row>
    <row r="269" spans="2:18">
      <c r="B269" s="322">
        <v>45231</v>
      </c>
      <c r="D269" s="237">
        <v>2097.70626545</v>
      </c>
      <c r="E269" s="227">
        <v>6250.3651339049993</v>
      </c>
      <c r="F269" s="228">
        <v>0.33561339545925534</v>
      </c>
      <c r="G269" s="33"/>
      <c r="I269" s="33"/>
      <c r="R269" s="25"/>
    </row>
    <row r="270" spans="2:18">
      <c r="B270" s="322">
        <v>45261</v>
      </c>
      <c r="D270" s="237">
        <v>2085.6154906400002</v>
      </c>
      <c r="E270" s="227">
        <v>6130.5544629549995</v>
      </c>
      <c r="F270" s="228">
        <v>0.34020014066308596</v>
      </c>
      <c r="G270" s="33"/>
      <c r="I270" s="33"/>
      <c r="R270" s="25"/>
    </row>
    <row r="271" spans="2:18">
      <c r="B271" s="322">
        <v>45292</v>
      </c>
      <c r="D271" s="237">
        <v>2109.9577872300001</v>
      </c>
      <c r="E271" s="227">
        <v>6145.9617506099994</v>
      </c>
      <c r="F271" s="228">
        <v>0.34330799195432388</v>
      </c>
      <c r="G271" s="33"/>
      <c r="I271" s="33"/>
      <c r="R271" s="25"/>
    </row>
    <row r="272" spans="2:18">
      <c r="B272" s="322">
        <v>45323</v>
      </c>
      <c r="D272" s="237">
        <v>2104.1176550949999</v>
      </c>
      <c r="E272" s="227">
        <v>6135.6522745500006</v>
      </c>
      <c r="F272" s="228">
        <v>0.34293300222091211</v>
      </c>
      <c r="G272" s="33"/>
      <c r="I272" s="33"/>
      <c r="R272" s="25"/>
    </row>
    <row r="273" spans="2:18">
      <c r="B273" s="322">
        <v>45352</v>
      </c>
      <c r="D273" s="237">
        <v>2006.7657794900001</v>
      </c>
      <c r="E273" s="227">
        <v>6197.6742383599994</v>
      </c>
      <c r="F273" s="228">
        <v>0.32379336220501664</v>
      </c>
      <c r="H273" s="33"/>
      <c r="I273" s="33"/>
      <c r="R273" s="25"/>
    </row>
    <row r="274" spans="2:18">
      <c r="B274" s="322">
        <v>45383</v>
      </c>
      <c r="D274" s="237">
        <v>2025.4735919500001</v>
      </c>
      <c r="E274" s="237">
        <v>6177.6448479999999</v>
      </c>
      <c r="F274" s="228">
        <v>0.32787148529681875</v>
      </c>
      <c r="G274" s="33"/>
      <c r="H274" s="33"/>
      <c r="R274" s="25"/>
    </row>
    <row r="275" spans="2:18">
      <c r="B275" s="322">
        <v>45413</v>
      </c>
      <c r="D275" s="237">
        <v>2042.65399312</v>
      </c>
      <c r="E275" s="237">
        <v>6209.4064572899997</v>
      </c>
      <c r="F275" s="228">
        <v>0.32896123118528869</v>
      </c>
      <c r="G275" s="33"/>
      <c r="H275" s="33"/>
      <c r="R275" s="25"/>
    </row>
    <row r="276" spans="2:18">
      <c r="B276" s="322">
        <v>45444</v>
      </c>
      <c r="D276" s="237">
        <v>2050.1194078200001</v>
      </c>
      <c r="E276" s="237">
        <v>6266.9475648300004</v>
      </c>
      <c r="F276" s="228">
        <v>0.32713205058954603</v>
      </c>
      <c r="H276" s="33"/>
      <c r="R276" s="25"/>
    </row>
    <row r="277" spans="2:18">
      <c r="B277" s="322">
        <v>45474</v>
      </c>
      <c r="D277" s="237">
        <v>2062.34698682</v>
      </c>
      <c r="E277" s="237">
        <v>6162.8612382499996</v>
      </c>
      <c r="F277" s="228">
        <v>0.33464115239525044</v>
      </c>
      <c r="G277" s="33"/>
      <c r="H277" s="33"/>
      <c r="R277" s="25"/>
    </row>
    <row r="278" spans="2:18">
      <c r="B278" s="322">
        <v>45505</v>
      </c>
      <c r="D278" s="237">
        <v>2078.8318210450002</v>
      </c>
      <c r="E278" s="237">
        <v>6228.6392005299995</v>
      </c>
      <c r="F278" s="228">
        <v>0.33375377094696879</v>
      </c>
      <c r="H278" s="33"/>
      <c r="R278" s="25"/>
    </row>
    <row r="279" spans="2:18">
      <c r="B279" s="322">
        <v>45536</v>
      </c>
      <c r="D279" s="237">
        <v>2044.92262727</v>
      </c>
      <c r="E279" s="237">
        <v>6202.9441304799993</v>
      </c>
      <c r="F279" s="228">
        <v>0.32966968333983027</v>
      </c>
      <c r="G279" s="33"/>
      <c r="H279" s="33"/>
      <c r="R279" s="25"/>
    </row>
    <row r="280" spans="2:18">
      <c r="B280" s="322">
        <v>45566</v>
      </c>
      <c r="D280" s="237">
        <v>2038.3462598849999</v>
      </c>
      <c r="E280" s="237">
        <v>6248.5783485200009</v>
      </c>
      <c r="F280" s="228">
        <v>0.32620960259989218</v>
      </c>
      <c r="G280" s="33"/>
      <c r="H280" s="33"/>
      <c r="R280" s="25"/>
    </row>
    <row r="281" spans="2:18">
      <c r="B281" s="322">
        <v>45597</v>
      </c>
      <c r="D281" s="237">
        <v>2979.5353209600003</v>
      </c>
      <c r="E281" s="237">
        <v>8649.6678568400002</v>
      </c>
      <c r="F281" s="228">
        <v>0.34446817730739082</v>
      </c>
      <c r="G281" s="33"/>
      <c r="H281" s="33"/>
      <c r="R281" s="25"/>
    </row>
    <row r="282" spans="2:18">
      <c r="B282" s="322">
        <v>45627</v>
      </c>
      <c r="D282" s="237">
        <v>3006.41461587</v>
      </c>
      <c r="E282" s="237">
        <v>8598.3064636700001</v>
      </c>
      <c r="F282" s="228">
        <v>0.34965194931965443</v>
      </c>
      <c r="G282" s="33"/>
      <c r="H282" s="33"/>
      <c r="R282" s="25"/>
    </row>
    <row r="283" spans="2:18">
      <c r="B283" s="322">
        <v>45658</v>
      </c>
      <c r="D283" s="237">
        <v>3075.3086569229999</v>
      </c>
      <c r="E283" s="237">
        <v>8712.8089739410007</v>
      </c>
      <c r="F283" s="228">
        <v>0.35296408610826779</v>
      </c>
      <c r="G283" s="33"/>
      <c r="H283" s="33"/>
      <c r="R283" s="25"/>
    </row>
    <row r="284" spans="2:18">
      <c r="B284" s="322">
        <v>45689</v>
      </c>
      <c r="D284" s="237">
        <v>3091.3232257794998</v>
      </c>
      <c r="E284" s="237">
        <v>8699.5640679899989</v>
      </c>
      <c r="F284" s="228">
        <v>0.3553423138929464</v>
      </c>
      <c r="G284" s="33"/>
      <c r="H284" s="33"/>
      <c r="R284" s="25"/>
    </row>
    <row r="285" spans="2:18">
      <c r="B285" s="90"/>
      <c r="F285" s="33"/>
      <c r="G285" s="33"/>
      <c r="H285" s="33"/>
      <c r="R285" s="25"/>
    </row>
    <row r="286" spans="2:18">
      <c r="B286" s="205" t="s">
        <v>301</v>
      </c>
      <c r="D286" s="129"/>
      <c r="E286" s="129"/>
      <c r="F286" s="60"/>
      <c r="G286" s="129"/>
      <c r="R286" s="25"/>
    </row>
    <row r="287" spans="2:18">
      <c r="B287" s="205" t="s">
        <v>302</v>
      </c>
      <c r="D287" s="129"/>
      <c r="E287" s="129"/>
      <c r="F287" s="129"/>
      <c r="G287" s="129"/>
      <c r="R287" s="25"/>
    </row>
    <row r="289" spans="8:18" ht="15" customHeight="1">
      <c r="H289" s="151"/>
      <c r="R289" s="25"/>
    </row>
    <row r="290" spans="8:18">
      <c r="R290" s="25"/>
    </row>
    <row r="291" spans="8:18">
      <c r="R291" s="25"/>
    </row>
  </sheetData>
  <mergeCells count="3">
    <mergeCell ref="D11:F11"/>
    <mergeCell ref="B11:B12"/>
    <mergeCell ref="A8:P8"/>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289"/>
  <sheetViews>
    <sheetView showGridLines="0" zoomScaleNormal="100" workbookViewId="0">
      <pane xSplit="2" ySplit="12" topLeftCell="C272" activePane="bottomRight" state="frozen"/>
      <selection activeCell="N266" sqref="N266"/>
      <selection pane="topRight" activeCell="N266" sqref="N266"/>
      <selection pane="bottomLeft" activeCell="N266" sqref="N266"/>
      <selection pane="bottomRight" activeCell="Q291" sqref="Q291"/>
    </sheetView>
  </sheetViews>
  <sheetFormatPr baseColWidth="10" defaultColWidth="11.42578125" defaultRowHeight="15"/>
  <cols>
    <col min="1" max="1" width="15" customWidth="1"/>
    <col min="3" max="3" width="5.42578125" customWidth="1"/>
    <col min="4" max="4" width="12" customWidth="1"/>
    <col min="5" max="5" width="6.42578125" bestFit="1" customWidth="1"/>
    <col min="6" max="8" width="12.5703125" customWidth="1"/>
    <col min="9" max="9" width="12.42578125" customWidth="1"/>
    <col min="10" max="10" width="19.42578125" bestFit="1" customWidth="1"/>
  </cols>
  <sheetData>
    <row r="1" spans="1:16" ht="23.25" customHeight="1"/>
    <row r="2" spans="1:16" ht="23.25" customHeight="1"/>
    <row r="3" spans="1:16">
      <c r="A3" s="16"/>
    </row>
    <row r="4" spans="1:16">
      <c r="B4" s="8"/>
    </row>
    <row r="5" spans="1:16">
      <c r="B5" s="9"/>
    </row>
    <row r="6" spans="1:16">
      <c r="B6" s="9"/>
    </row>
    <row r="8" spans="1:16">
      <c r="A8" s="364"/>
      <c r="B8" s="364"/>
      <c r="C8" s="364"/>
      <c r="D8" s="364"/>
      <c r="E8" s="364"/>
      <c r="F8" s="364"/>
      <c r="G8" s="364"/>
      <c r="H8" s="364"/>
      <c r="I8" s="364"/>
      <c r="J8" s="364"/>
      <c r="K8" s="364"/>
      <c r="L8" s="364"/>
      <c r="M8" s="364"/>
      <c r="N8" s="364"/>
      <c r="O8" s="364"/>
      <c r="P8" s="364"/>
    </row>
    <row r="9" spans="1:16">
      <c r="B9" s="2"/>
      <c r="C9" s="87"/>
      <c r="D9" s="87"/>
      <c r="E9" s="87"/>
    </row>
    <row r="10" spans="1:16" ht="15.75" thickBot="1"/>
    <row r="11" spans="1:16" ht="15.75" thickTop="1">
      <c r="B11" s="398" t="s">
        <v>7</v>
      </c>
      <c r="C11" s="222"/>
      <c r="D11" s="412" t="s">
        <v>110</v>
      </c>
      <c r="E11" s="222"/>
      <c r="F11" s="404" t="s">
        <v>126</v>
      </c>
      <c r="G11" s="404"/>
      <c r="H11" s="404"/>
      <c r="I11" s="404"/>
      <c r="J11" s="404"/>
    </row>
    <row r="12" spans="1:16" s="2" customFormat="1" ht="15.75" thickBot="1">
      <c r="B12" s="399"/>
      <c r="C12" s="263"/>
      <c r="D12" s="413"/>
      <c r="E12" s="222"/>
      <c r="F12" s="350" t="s">
        <v>117</v>
      </c>
      <c r="G12" s="350" t="s">
        <v>30</v>
      </c>
      <c r="H12" s="350" t="s">
        <v>127</v>
      </c>
      <c r="I12" s="350" t="s">
        <v>136</v>
      </c>
      <c r="J12" s="350" t="s">
        <v>133</v>
      </c>
    </row>
    <row r="13" spans="1:16" ht="15.75" thickTop="1">
      <c r="B13" s="322">
        <v>37438</v>
      </c>
      <c r="C13" s="90"/>
      <c r="D13" s="234">
        <v>0.46393549728949263</v>
      </c>
      <c r="E13" s="274"/>
      <c r="F13" s="234">
        <v>0.70762354050136755</v>
      </c>
      <c r="G13" s="234">
        <v>0.14205384635422522</v>
      </c>
      <c r="H13" s="234">
        <v>0</v>
      </c>
      <c r="I13" s="234">
        <v>0.18770277624303655</v>
      </c>
      <c r="J13" s="234">
        <v>0</v>
      </c>
    </row>
    <row r="14" spans="1:16">
      <c r="B14" s="322">
        <v>37469</v>
      </c>
      <c r="C14" s="90"/>
      <c r="D14" s="234">
        <v>0.45053578028701541</v>
      </c>
      <c r="E14" s="274"/>
      <c r="F14" s="234">
        <v>0.70243148433875513</v>
      </c>
      <c r="G14" s="234">
        <v>0.14179024331203025</v>
      </c>
      <c r="H14" s="234">
        <v>0</v>
      </c>
      <c r="I14" s="234">
        <v>0.19166929914280686</v>
      </c>
      <c r="J14" s="234">
        <v>0</v>
      </c>
    </row>
    <row r="15" spans="1:16">
      <c r="B15" s="322">
        <v>37500</v>
      </c>
      <c r="C15" s="90"/>
      <c r="D15" s="234">
        <v>0.4396865155906266</v>
      </c>
      <c r="E15" s="274"/>
      <c r="F15" s="234">
        <v>0.69391245852704886</v>
      </c>
      <c r="G15" s="234">
        <v>6.0494291914532212E-2</v>
      </c>
      <c r="H15" s="234">
        <v>0</v>
      </c>
      <c r="I15" s="234">
        <v>0.2166783010256135</v>
      </c>
      <c r="J15" s="234">
        <v>0</v>
      </c>
    </row>
    <row r="16" spans="1:16">
      <c r="B16" s="322">
        <v>37530</v>
      </c>
      <c r="C16" s="90"/>
      <c r="D16" s="234">
        <v>0.44031462757170048</v>
      </c>
      <c r="E16" s="274"/>
      <c r="F16" s="234">
        <v>0.68854178653578957</v>
      </c>
      <c r="G16" s="234">
        <v>0.14710031680313126</v>
      </c>
      <c r="H16" s="234">
        <v>0</v>
      </c>
      <c r="I16" s="234">
        <v>0.22348625570620601</v>
      </c>
      <c r="J16" s="234">
        <v>0</v>
      </c>
    </row>
    <row r="17" spans="2:10">
      <c r="B17" s="322">
        <v>37561</v>
      </c>
      <c r="C17" s="90"/>
      <c r="D17" s="234">
        <v>0.41987952948814439</v>
      </c>
      <c r="E17" s="274"/>
      <c r="F17" s="234">
        <v>0.66849816339504942</v>
      </c>
      <c r="G17" s="234">
        <v>0.13831203424334979</v>
      </c>
      <c r="H17" s="234">
        <v>0</v>
      </c>
      <c r="I17" s="234">
        <v>0.23105982269650219</v>
      </c>
      <c r="J17" s="234">
        <v>0</v>
      </c>
    </row>
    <row r="18" spans="2:10">
      <c r="B18" s="322">
        <v>37591</v>
      </c>
      <c r="C18" s="90"/>
      <c r="D18" s="234">
        <v>0.29172366029515717</v>
      </c>
      <c r="E18" s="274"/>
      <c r="F18" s="234">
        <v>0.51886513139440815</v>
      </c>
      <c r="G18" s="234">
        <v>0.1335655133112843</v>
      </c>
      <c r="H18" s="234">
        <v>0</v>
      </c>
      <c r="I18" s="234">
        <v>0.19322245323713821</v>
      </c>
      <c r="J18" s="234">
        <v>0</v>
      </c>
    </row>
    <row r="19" spans="2:10">
      <c r="B19" s="322">
        <v>37622</v>
      </c>
      <c r="C19" s="90"/>
      <c r="D19" s="234">
        <v>0.29219839218758586</v>
      </c>
      <c r="E19" s="274"/>
      <c r="F19" s="234">
        <v>0.51543345255050554</v>
      </c>
      <c r="G19" s="234">
        <v>0.1350795433910208</v>
      </c>
      <c r="H19" s="234">
        <v>0</v>
      </c>
      <c r="I19" s="234">
        <v>0.21614508521425277</v>
      </c>
      <c r="J19" s="234">
        <v>9.5980775041560103E-3</v>
      </c>
    </row>
    <row r="20" spans="2:10">
      <c r="B20" s="322">
        <v>37653</v>
      </c>
      <c r="C20" s="90"/>
      <c r="D20" s="234">
        <v>0.28470789884856779</v>
      </c>
      <c r="E20" s="274"/>
      <c r="F20" s="234">
        <v>0.49524038860120057</v>
      </c>
      <c r="G20" s="234">
        <v>0.13495706828008566</v>
      </c>
      <c r="H20" s="234">
        <v>0</v>
      </c>
      <c r="I20" s="234">
        <v>0.24270105386602769</v>
      </c>
      <c r="J20" s="234">
        <v>1.103389807221586E-2</v>
      </c>
    </row>
    <row r="21" spans="2:10">
      <c r="B21" s="322">
        <v>37681</v>
      </c>
      <c r="C21" s="90"/>
      <c r="D21" s="234">
        <v>0.28071618549271549</v>
      </c>
      <c r="E21" s="274"/>
      <c r="F21" s="234">
        <v>0.48702704387678275</v>
      </c>
      <c r="G21" s="234">
        <v>0.13381871876032117</v>
      </c>
      <c r="H21" s="234">
        <v>0</v>
      </c>
      <c r="I21" s="234">
        <v>0.229009620938914</v>
      </c>
      <c r="J21" s="234">
        <v>9.4897716404956003E-3</v>
      </c>
    </row>
    <row r="22" spans="2:10">
      <c r="B22" s="322">
        <v>37712</v>
      </c>
      <c r="C22" s="90"/>
      <c r="D22" s="234">
        <v>0.27658794056567038</v>
      </c>
      <c r="E22" s="274"/>
      <c r="F22" s="234">
        <v>0.48168245190037801</v>
      </c>
      <c r="G22" s="234">
        <v>0.13985854593655248</v>
      </c>
      <c r="H22" s="234">
        <v>0</v>
      </c>
      <c r="I22" s="234">
        <v>0.25526859727816598</v>
      </c>
      <c r="J22" s="234">
        <v>1.010187431575117E-2</v>
      </c>
    </row>
    <row r="23" spans="2:10">
      <c r="B23" s="322">
        <v>37742</v>
      </c>
      <c r="C23" s="90"/>
      <c r="D23" s="234">
        <v>0.25949643190857724</v>
      </c>
      <c r="E23" s="274"/>
      <c r="F23" s="234">
        <v>0.45611125843714384</v>
      </c>
      <c r="G23" s="234">
        <v>0.13385156033456813</v>
      </c>
      <c r="H23" s="234">
        <v>0</v>
      </c>
      <c r="I23" s="234">
        <v>0.43114703735971821</v>
      </c>
      <c r="J23" s="234">
        <v>0</v>
      </c>
    </row>
    <row r="24" spans="2:10">
      <c r="B24" s="322">
        <v>37773</v>
      </c>
      <c r="C24" s="90"/>
      <c r="D24" s="234">
        <v>0.25025056166616755</v>
      </c>
      <c r="E24" s="274"/>
      <c r="F24" s="234">
        <v>0.43882004000901559</v>
      </c>
      <c r="G24" s="234">
        <v>0.13591425591472261</v>
      </c>
      <c r="H24" s="234">
        <v>0</v>
      </c>
      <c r="I24" s="234">
        <v>0</v>
      </c>
      <c r="J24" s="234">
        <v>0</v>
      </c>
    </row>
    <row r="25" spans="2:10">
      <c r="B25" s="322">
        <v>37803</v>
      </c>
      <c r="C25" s="90"/>
      <c r="D25" s="234">
        <v>0.24412836446158293</v>
      </c>
      <c r="E25" s="274"/>
      <c r="F25" s="234">
        <v>0.42553345410322552</v>
      </c>
      <c r="G25" s="234">
        <v>0.11998425391802242</v>
      </c>
      <c r="H25" s="234">
        <v>0</v>
      </c>
      <c r="I25" s="234">
        <v>0</v>
      </c>
      <c r="J25" s="234">
        <v>0</v>
      </c>
    </row>
    <row r="26" spans="2:10">
      <c r="B26" s="322">
        <v>37834</v>
      </c>
      <c r="C26" s="90"/>
      <c r="D26" s="234">
        <v>0.24753022227805233</v>
      </c>
      <c r="E26" s="274"/>
      <c r="F26" s="234">
        <v>0.43052660306004575</v>
      </c>
      <c r="G26" s="234">
        <v>0.11096616002115543</v>
      </c>
      <c r="H26" s="234">
        <v>0</v>
      </c>
      <c r="I26" s="234">
        <v>0</v>
      </c>
      <c r="J26" s="234">
        <v>0</v>
      </c>
    </row>
    <row r="27" spans="2:10">
      <c r="B27" s="322">
        <v>37865</v>
      </c>
      <c r="C27" s="90"/>
      <c r="D27" s="234">
        <v>0.25190996599143223</v>
      </c>
      <c r="E27" s="274"/>
      <c r="F27" s="234">
        <v>0.43842204419131092</v>
      </c>
      <c r="G27" s="234">
        <v>0.10084014018052197</v>
      </c>
      <c r="H27" s="234">
        <v>0</v>
      </c>
      <c r="I27" s="234">
        <v>0</v>
      </c>
      <c r="J27" s="234">
        <v>0</v>
      </c>
    </row>
    <row r="28" spans="2:10">
      <c r="B28" s="322">
        <v>37895</v>
      </c>
      <c r="C28" s="90"/>
      <c r="D28" s="234">
        <v>0.24665900734880225</v>
      </c>
      <c r="E28" s="274"/>
      <c r="F28" s="234">
        <v>0.42701924275882497</v>
      </c>
      <c r="G28" s="234">
        <v>9.2805452941395541E-2</v>
      </c>
      <c r="H28" s="234">
        <v>0</v>
      </c>
      <c r="I28" s="234">
        <v>0</v>
      </c>
      <c r="J28" s="234">
        <v>0</v>
      </c>
    </row>
    <row r="29" spans="2:10">
      <c r="B29" s="322">
        <v>37926</v>
      </c>
      <c r="C29" s="90"/>
      <c r="D29" s="234">
        <v>0.1549658954657776</v>
      </c>
      <c r="E29" s="274"/>
      <c r="F29" s="234">
        <v>0.29691242610266227</v>
      </c>
      <c r="G29" s="234">
        <v>8.4042559076603907E-2</v>
      </c>
      <c r="H29" s="234">
        <v>0</v>
      </c>
      <c r="I29" s="234">
        <v>0</v>
      </c>
      <c r="J29" s="234">
        <v>0</v>
      </c>
    </row>
    <row r="30" spans="2:10">
      <c r="B30" s="322">
        <v>37956</v>
      </c>
      <c r="C30" s="90"/>
      <c r="D30" s="234">
        <v>0.17453162772006017</v>
      </c>
      <c r="E30" s="274"/>
      <c r="F30" s="234">
        <v>0.32989078893154594</v>
      </c>
      <c r="G30" s="234">
        <v>7.521970291439109E-2</v>
      </c>
      <c r="H30" s="234">
        <v>0</v>
      </c>
      <c r="I30" s="234">
        <v>0</v>
      </c>
      <c r="J30" s="234">
        <v>0</v>
      </c>
    </row>
    <row r="31" spans="2:10">
      <c r="B31" s="322">
        <v>37987</v>
      </c>
      <c r="C31" s="90"/>
      <c r="D31" s="234">
        <v>0.18227397878885318</v>
      </c>
      <c r="E31" s="274"/>
      <c r="F31" s="234">
        <v>0.3434259377659441</v>
      </c>
      <c r="G31" s="234">
        <v>7.5865570818655609E-2</v>
      </c>
      <c r="H31" s="234">
        <v>0</v>
      </c>
      <c r="I31" s="234">
        <v>0</v>
      </c>
      <c r="J31" s="234">
        <v>0</v>
      </c>
    </row>
    <row r="32" spans="2:10">
      <c r="B32" s="322">
        <v>38018</v>
      </c>
      <c r="C32" s="90"/>
      <c r="D32" s="234">
        <v>0.17732943570602877</v>
      </c>
      <c r="E32" s="274"/>
      <c r="F32" s="234">
        <v>0.33471853616245989</v>
      </c>
      <c r="G32" s="234">
        <v>8.2246582157493753E-2</v>
      </c>
      <c r="H32" s="234">
        <v>0</v>
      </c>
      <c r="I32" s="234">
        <v>0</v>
      </c>
      <c r="J32" s="234">
        <v>0</v>
      </c>
    </row>
    <row r="33" spans="2:10">
      <c r="B33" s="322">
        <v>38047</v>
      </c>
      <c r="C33" s="90"/>
      <c r="D33" s="234">
        <v>0.1756576036003234</v>
      </c>
      <c r="E33" s="274"/>
      <c r="F33" s="234">
        <v>0.32639861174768403</v>
      </c>
      <c r="G33" s="234">
        <v>8.3184279723465912E-2</v>
      </c>
      <c r="H33" s="234">
        <v>0</v>
      </c>
      <c r="I33" s="234">
        <v>0</v>
      </c>
      <c r="J33" s="234">
        <v>0</v>
      </c>
    </row>
    <row r="34" spans="2:10">
      <c r="B34" s="322">
        <v>38078</v>
      </c>
      <c r="C34" s="90"/>
      <c r="D34" s="234">
        <v>0.1733102790969854</v>
      </c>
      <c r="E34" s="274"/>
      <c r="F34" s="234">
        <v>0.31598881345036584</v>
      </c>
      <c r="G34" s="234">
        <v>8.1781947625549051E-2</v>
      </c>
      <c r="H34" s="234">
        <v>0</v>
      </c>
      <c r="I34" s="234">
        <v>0</v>
      </c>
      <c r="J34" s="234">
        <v>0</v>
      </c>
    </row>
    <row r="35" spans="2:10">
      <c r="B35" s="322">
        <v>38108</v>
      </c>
      <c r="C35" s="90"/>
      <c r="D35" s="234">
        <v>0.17781588794690317</v>
      </c>
      <c r="E35" s="274"/>
      <c r="F35" s="234">
        <v>0.3203501528681042</v>
      </c>
      <c r="G35" s="234">
        <v>8.2873314063057368E-2</v>
      </c>
      <c r="H35" s="234">
        <v>0</v>
      </c>
      <c r="I35" s="234">
        <v>0</v>
      </c>
      <c r="J35" s="234">
        <v>0</v>
      </c>
    </row>
    <row r="36" spans="2:10">
      <c r="B36" s="322">
        <v>38139</v>
      </c>
      <c r="C36" s="90"/>
      <c r="D36" s="234">
        <v>0.15493896336316365</v>
      </c>
      <c r="E36" s="274"/>
      <c r="F36" s="234">
        <v>0.28368094271532046</v>
      </c>
      <c r="G36" s="234">
        <v>7.2526624784281263E-2</v>
      </c>
      <c r="H36" s="234">
        <v>0</v>
      </c>
      <c r="I36" s="234">
        <v>0</v>
      </c>
      <c r="J36" s="234">
        <v>0</v>
      </c>
    </row>
    <row r="37" spans="2:10">
      <c r="B37" s="322">
        <v>38169</v>
      </c>
      <c r="C37" s="90"/>
      <c r="D37" s="234">
        <v>0.17315164916312206</v>
      </c>
      <c r="E37" s="274"/>
      <c r="F37" s="234">
        <v>0.31163335556525285</v>
      </c>
      <c r="G37" s="234">
        <v>7.6646898555254139E-2</v>
      </c>
      <c r="H37" s="234">
        <v>0</v>
      </c>
      <c r="I37" s="234">
        <v>0</v>
      </c>
      <c r="J37" s="234">
        <v>0</v>
      </c>
    </row>
    <row r="38" spans="2:10">
      <c r="B38" s="322">
        <v>38200</v>
      </c>
      <c r="C38" s="90"/>
      <c r="D38" s="234">
        <v>0.17462958475438045</v>
      </c>
      <c r="E38" s="274"/>
      <c r="F38" s="234">
        <v>0.31564754257875149</v>
      </c>
      <c r="G38" s="234">
        <v>6.1528234864940169E-2</v>
      </c>
      <c r="H38" s="234">
        <v>0</v>
      </c>
      <c r="I38" s="234">
        <v>0</v>
      </c>
      <c r="J38" s="234">
        <v>0</v>
      </c>
    </row>
    <row r="39" spans="2:10">
      <c r="B39" s="322">
        <v>38231</v>
      </c>
      <c r="C39" s="90"/>
      <c r="D39" s="234">
        <v>0.17402936390467857</v>
      </c>
      <c r="E39" s="274"/>
      <c r="F39" s="234">
        <v>0.31330202436010751</v>
      </c>
      <c r="G39" s="234">
        <v>5.7900387495350557E-2</v>
      </c>
      <c r="H39" s="234">
        <v>0</v>
      </c>
      <c r="I39" s="234">
        <v>0</v>
      </c>
      <c r="J39" s="234">
        <v>0</v>
      </c>
    </row>
    <row r="40" spans="2:10">
      <c r="B40" s="322">
        <v>38261</v>
      </c>
      <c r="C40" s="90"/>
      <c r="D40" s="234">
        <v>0.1747192583380914</v>
      </c>
      <c r="E40" s="274"/>
      <c r="F40" s="234">
        <v>0.31474072631885086</v>
      </c>
      <c r="G40" s="234">
        <v>5.5304803246511013E-2</v>
      </c>
      <c r="H40" s="234">
        <v>0</v>
      </c>
      <c r="I40" s="234">
        <v>0</v>
      </c>
      <c r="J40" s="234">
        <v>0</v>
      </c>
    </row>
    <row r="41" spans="2:10">
      <c r="B41" s="322">
        <v>38292</v>
      </c>
      <c r="C41" s="90"/>
      <c r="D41" s="234">
        <v>0.1607986569039862</v>
      </c>
      <c r="E41" s="274"/>
      <c r="F41" s="234">
        <v>0.29501384625518756</v>
      </c>
      <c r="G41" s="234">
        <v>5.2605495548734067E-2</v>
      </c>
      <c r="H41" s="234">
        <v>0</v>
      </c>
      <c r="I41" s="234">
        <v>0</v>
      </c>
      <c r="J41" s="234">
        <v>0</v>
      </c>
    </row>
    <row r="42" spans="2:10">
      <c r="B42" s="322">
        <v>38322</v>
      </c>
      <c r="C42" s="90"/>
      <c r="D42" s="234">
        <v>0.15192125460742711</v>
      </c>
      <c r="E42" s="274"/>
      <c r="F42" s="234">
        <v>0.26854145095503879</v>
      </c>
      <c r="G42" s="234">
        <v>9.5212702817892444E-2</v>
      </c>
      <c r="H42" s="234">
        <v>0</v>
      </c>
      <c r="I42" s="234">
        <v>0</v>
      </c>
      <c r="J42" s="234">
        <v>0</v>
      </c>
    </row>
    <row r="43" spans="2:10">
      <c r="B43" s="322">
        <v>38353</v>
      </c>
      <c r="C43" s="90"/>
      <c r="D43" s="234">
        <v>0.15437536094221074</v>
      </c>
      <c r="E43" s="274"/>
      <c r="F43" s="234">
        <v>0.27169318875535864</v>
      </c>
      <c r="G43" s="234">
        <v>0.12303341354580589</v>
      </c>
      <c r="H43" s="234">
        <v>0</v>
      </c>
      <c r="I43" s="234">
        <v>0</v>
      </c>
      <c r="J43" s="234">
        <v>0</v>
      </c>
    </row>
    <row r="44" spans="2:10">
      <c r="B44" s="322">
        <v>38384</v>
      </c>
      <c r="C44" s="90"/>
      <c r="D44" s="234">
        <v>0.15551691719861976</v>
      </c>
      <c r="E44" s="274"/>
      <c r="F44" s="234">
        <v>0.27306554165356578</v>
      </c>
      <c r="G44" s="234">
        <v>0.10942110837929915</v>
      </c>
      <c r="H44" s="234">
        <v>0</v>
      </c>
      <c r="I44" s="234">
        <v>0</v>
      </c>
      <c r="J44" s="234">
        <v>0</v>
      </c>
    </row>
    <row r="45" spans="2:10">
      <c r="B45" s="322">
        <v>38412</v>
      </c>
      <c r="C45" s="90"/>
      <c r="D45" s="234">
        <v>0.1459899990422702</v>
      </c>
      <c r="E45" s="274"/>
      <c r="F45" s="234">
        <v>0.25830683124867221</v>
      </c>
      <c r="G45" s="234">
        <v>8.8545914004832693E-2</v>
      </c>
      <c r="H45" s="234">
        <v>0</v>
      </c>
      <c r="I45" s="234">
        <v>0</v>
      </c>
      <c r="J45" s="234">
        <v>0</v>
      </c>
    </row>
    <row r="46" spans="2:10">
      <c r="B46" s="322">
        <v>38443</v>
      </c>
      <c r="C46" s="90"/>
      <c r="D46" s="234">
        <v>0.1422968885635264</v>
      </c>
      <c r="E46" s="274"/>
      <c r="F46" s="234">
        <v>0.26015623966058854</v>
      </c>
      <c r="G46" s="234">
        <v>8.1043508648558471E-2</v>
      </c>
      <c r="H46" s="234">
        <v>0</v>
      </c>
      <c r="I46" s="234">
        <v>0</v>
      </c>
      <c r="J46" s="234">
        <v>0</v>
      </c>
    </row>
    <row r="47" spans="2:10">
      <c r="B47" s="322">
        <v>38473</v>
      </c>
      <c r="C47" s="90"/>
      <c r="D47" s="234">
        <v>0.14363763387485962</v>
      </c>
      <c r="E47" s="274"/>
      <c r="F47" s="234">
        <v>0.27200801048840867</v>
      </c>
      <c r="G47" s="234">
        <v>7.5143635434390108E-2</v>
      </c>
      <c r="H47" s="234">
        <v>0</v>
      </c>
      <c r="I47" s="234">
        <v>0</v>
      </c>
      <c r="J47" s="234">
        <v>0</v>
      </c>
    </row>
    <row r="48" spans="2:10">
      <c r="B48" s="322">
        <v>38504</v>
      </c>
      <c r="C48" s="90"/>
      <c r="D48" s="234">
        <v>0.14099935764926932</v>
      </c>
      <c r="E48" s="274"/>
      <c r="F48" s="234">
        <v>0.26359726357686686</v>
      </c>
      <c r="G48" s="234">
        <v>8.1380871685937439E-2</v>
      </c>
      <c r="H48" s="234">
        <v>0</v>
      </c>
      <c r="I48" s="234">
        <v>0</v>
      </c>
      <c r="J48" s="234">
        <v>0</v>
      </c>
    </row>
    <row r="49" spans="2:10">
      <c r="B49" s="322">
        <v>38534</v>
      </c>
      <c r="C49" s="90"/>
      <c r="D49" s="234">
        <v>0.13772975936173829</v>
      </c>
      <c r="E49" s="274"/>
      <c r="F49" s="234">
        <v>0.26215528279517958</v>
      </c>
      <c r="G49" s="234">
        <v>7.7326571434644345E-2</v>
      </c>
      <c r="H49" s="234">
        <v>0</v>
      </c>
      <c r="I49" s="234">
        <v>0</v>
      </c>
      <c r="J49" s="234">
        <v>0</v>
      </c>
    </row>
    <row r="50" spans="2:10">
      <c r="B50" s="322">
        <v>38565</v>
      </c>
      <c r="C50" s="90"/>
      <c r="D50" s="234">
        <v>0.13182824400334608</v>
      </c>
      <c r="E50" s="274"/>
      <c r="F50" s="234">
        <v>0.25681038405949813</v>
      </c>
      <c r="G50" s="234">
        <v>8.4318630619293053E-2</v>
      </c>
      <c r="H50" s="234">
        <v>0</v>
      </c>
      <c r="I50" s="234">
        <v>0</v>
      </c>
      <c r="J50" s="234">
        <v>0</v>
      </c>
    </row>
    <row r="51" spans="2:10">
      <c r="B51" s="322">
        <v>38596</v>
      </c>
      <c r="C51" s="90"/>
      <c r="D51" s="234">
        <v>0.12705311811929446</v>
      </c>
      <c r="E51" s="274"/>
      <c r="F51" s="234">
        <v>0.25258620837178647</v>
      </c>
      <c r="G51" s="234">
        <v>8.0606503953301517E-2</v>
      </c>
      <c r="H51" s="234">
        <v>0</v>
      </c>
      <c r="I51" s="234">
        <v>0.39724202773642558</v>
      </c>
      <c r="J51" s="234">
        <v>0</v>
      </c>
    </row>
    <row r="52" spans="2:10">
      <c r="B52" s="322">
        <v>38626</v>
      </c>
      <c r="C52" s="90"/>
      <c r="D52" s="234">
        <v>0.12327926526588485</v>
      </c>
      <c r="E52" s="274"/>
      <c r="F52" s="234">
        <v>0.2456145616539048</v>
      </c>
      <c r="G52" s="234">
        <v>8.3069734229696449E-2</v>
      </c>
      <c r="H52" s="234">
        <v>0</v>
      </c>
      <c r="I52" s="234">
        <v>0.63356411542366442</v>
      </c>
      <c r="J52" s="234">
        <v>0</v>
      </c>
    </row>
    <row r="53" spans="2:10">
      <c r="B53" s="322">
        <v>38657</v>
      </c>
      <c r="C53" s="90"/>
      <c r="D53" s="234">
        <v>0.10910445690227799</v>
      </c>
      <c r="E53" s="274"/>
      <c r="F53" s="234">
        <v>0.21769442157535612</v>
      </c>
      <c r="G53" s="234">
        <v>8.9285413998567112E-2</v>
      </c>
      <c r="H53" s="234">
        <v>0</v>
      </c>
      <c r="I53" s="234">
        <v>0.79878834136335453</v>
      </c>
      <c r="J53" s="234">
        <v>0</v>
      </c>
    </row>
    <row r="54" spans="2:10">
      <c r="B54" s="322">
        <v>38687</v>
      </c>
      <c r="C54" s="90"/>
      <c r="D54" s="234">
        <v>0.10315686585903804</v>
      </c>
      <c r="E54" s="274"/>
      <c r="F54" s="234">
        <v>0.20310817462122432</v>
      </c>
      <c r="G54" s="234">
        <v>8.7652619804882967E-2</v>
      </c>
      <c r="H54" s="234">
        <v>0</v>
      </c>
      <c r="I54" s="234">
        <v>0.90468921433001015</v>
      </c>
      <c r="J54" s="234">
        <v>0</v>
      </c>
    </row>
    <row r="55" spans="2:10">
      <c r="B55" s="322">
        <v>38718</v>
      </c>
      <c r="C55" s="90"/>
      <c r="D55" s="234">
        <v>0.10470272323249197</v>
      </c>
      <c r="E55" s="274"/>
      <c r="F55" s="234">
        <v>0.20297203791339183</v>
      </c>
      <c r="G55" s="234">
        <v>0.10430571521245828</v>
      </c>
      <c r="H55" s="234">
        <v>0</v>
      </c>
      <c r="I55" s="234">
        <v>1</v>
      </c>
      <c r="J55" s="234">
        <v>0</v>
      </c>
    </row>
    <row r="56" spans="2:10">
      <c r="B56" s="322">
        <v>38749</v>
      </c>
      <c r="C56" s="90"/>
      <c r="D56" s="234">
        <v>0.10503463774823885</v>
      </c>
      <c r="E56" s="274"/>
      <c r="F56" s="234">
        <v>0.1998244968129135</v>
      </c>
      <c r="G56" s="234">
        <v>0.11498965351555823</v>
      </c>
      <c r="H56" s="234">
        <v>0</v>
      </c>
      <c r="I56" s="234">
        <v>0.66770784874061273</v>
      </c>
      <c r="J56" s="234">
        <v>0</v>
      </c>
    </row>
    <row r="57" spans="2:10">
      <c r="B57" s="322">
        <v>38777</v>
      </c>
      <c r="C57" s="90"/>
      <c r="D57" s="234">
        <v>0.10294524491616497</v>
      </c>
      <c r="E57" s="274"/>
      <c r="F57" s="234">
        <v>0.19429181996788703</v>
      </c>
      <c r="G57" s="234">
        <v>0.1124824088228973</v>
      </c>
      <c r="H57" s="234">
        <v>0</v>
      </c>
      <c r="I57" s="234">
        <v>0.66770784874061273</v>
      </c>
      <c r="J57" s="234">
        <v>0</v>
      </c>
    </row>
    <row r="58" spans="2:10">
      <c r="B58" s="322">
        <v>38808</v>
      </c>
      <c r="C58" s="90"/>
      <c r="D58" s="234">
        <v>9.9240327347874288E-2</v>
      </c>
      <c r="E58" s="274"/>
      <c r="F58" s="234">
        <v>0.18771638707975205</v>
      </c>
      <c r="G58" s="234">
        <v>0.10463196412109352</v>
      </c>
      <c r="H58" s="234">
        <v>0</v>
      </c>
      <c r="I58" s="234">
        <v>0.43197955126384552</v>
      </c>
      <c r="J58" s="234">
        <v>0</v>
      </c>
    </row>
    <row r="59" spans="2:10">
      <c r="B59" s="322">
        <v>38838</v>
      </c>
      <c r="C59" s="90"/>
      <c r="D59" s="234">
        <v>9.9604991799561005E-2</v>
      </c>
      <c r="E59" s="274"/>
      <c r="F59" s="234">
        <v>0.18744901889479715</v>
      </c>
      <c r="G59" s="234">
        <v>9.9257992596342007E-2</v>
      </c>
      <c r="H59" s="234">
        <v>0</v>
      </c>
      <c r="I59" s="234">
        <v>0.71598977563192279</v>
      </c>
      <c r="J59" s="234">
        <v>0</v>
      </c>
    </row>
    <row r="60" spans="2:10">
      <c r="B60" s="322">
        <v>38869</v>
      </c>
      <c r="C60" s="90"/>
      <c r="D60" s="234">
        <v>9.983968000354336E-2</v>
      </c>
      <c r="E60" s="274"/>
      <c r="F60" s="234">
        <v>0.18977182249813623</v>
      </c>
      <c r="G60" s="234">
        <v>9.4306257893068873E-2</v>
      </c>
      <c r="H60" s="234">
        <v>0</v>
      </c>
      <c r="I60" s="234">
        <v>1</v>
      </c>
      <c r="J60" s="234">
        <v>0</v>
      </c>
    </row>
    <row r="61" spans="2:10">
      <c r="B61" s="322">
        <v>38899</v>
      </c>
      <c r="C61" s="90"/>
      <c r="D61" s="234">
        <v>0.10082117750194007</v>
      </c>
      <c r="E61" s="274"/>
      <c r="F61" s="234">
        <v>0.1906271100331996</v>
      </c>
      <c r="G61" s="234">
        <v>9.0469362721954799E-2</v>
      </c>
      <c r="H61" s="234">
        <v>0</v>
      </c>
      <c r="I61" s="234">
        <v>1</v>
      </c>
      <c r="J61" s="234">
        <v>0</v>
      </c>
    </row>
    <row r="62" spans="2:10">
      <c r="B62" s="322">
        <v>38930</v>
      </c>
      <c r="C62" s="90"/>
      <c r="D62" s="234">
        <v>0.10246336034983954</v>
      </c>
      <c r="E62" s="274"/>
      <c r="F62" s="234">
        <v>0.19157585734310012</v>
      </c>
      <c r="G62" s="234">
        <v>0.10102234926477784</v>
      </c>
      <c r="H62" s="234">
        <v>0</v>
      </c>
      <c r="I62" s="234">
        <v>0.76758926684977824</v>
      </c>
      <c r="J62" s="234">
        <v>0</v>
      </c>
    </row>
    <row r="63" spans="2:10">
      <c r="B63" s="322">
        <v>38961</v>
      </c>
      <c r="C63" s="90"/>
      <c r="D63" s="234">
        <v>6.8090004493997089E-2</v>
      </c>
      <c r="E63" s="274"/>
      <c r="F63" s="234">
        <v>0.12671593862078362</v>
      </c>
      <c r="G63" s="234">
        <v>0.10630394676060723</v>
      </c>
      <c r="H63" s="234">
        <v>0</v>
      </c>
      <c r="I63" s="234">
        <v>0.7892787284908388</v>
      </c>
      <c r="J63" s="234">
        <v>0</v>
      </c>
    </row>
    <row r="64" spans="2:10">
      <c r="B64" s="322">
        <v>38991</v>
      </c>
      <c r="C64" s="90"/>
      <c r="D64" s="234">
        <v>7.0987110811196907E-2</v>
      </c>
      <c r="E64" s="274"/>
      <c r="F64" s="234">
        <v>0.13058704446333122</v>
      </c>
      <c r="G64" s="234">
        <v>0.11923542841735668</v>
      </c>
      <c r="H64" s="234">
        <v>0</v>
      </c>
      <c r="I64" s="234">
        <v>0.13115775234520574</v>
      </c>
      <c r="J64" s="234">
        <v>0</v>
      </c>
    </row>
    <row r="65" spans="2:10">
      <c r="B65" s="322">
        <v>39022</v>
      </c>
      <c r="C65" s="90"/>
      <c r="D65" s="234">
        <v>7.011101660407347E-2</v>
      </c>
      <c r="E65" s="274"/>
      <c r="F65" s="234">
        <v>0.12785216761991752</v>
      </c>
      <c r="G65" s="234">
        <v>0.10685016427630328</v>
      </c>
      <c r="H65" s="234">
        <v>0</v>
      </c>
      <c r="I65" s="234">
        <v>9.5728873754382784E-2</v>
      </c>
      <c r="J65" s="234">
        <v>0</v>
      </c>
    </row>
    <row r="66" spans="2:10">
      <c r="B66" s="322">
        <v>39052</v>
      </c>
      <c r="C66" s="90"/>
      <c r="D66" s="234">
        <v>7.7903244393704649E-2</v>
      </c>
      <c r="E66" s="274"/>
      <c r="F66" s="234">
        <v>0.13848391038571822</v>
      </c>
      <c r="G66" s="234">
        <v>0.11854499369476479</v>
      </c>
      <c r="H66" s="234">
        <v>0</v>
      </c>
      <c r="I66" s="234">
        <v>6.6477646636982746E-2</v>
      </c>
      <c r="J66" s="234">
        <v>0</v>
      </c>
    </row>
    <row r="67" spans="2:10">
      <c r="B67" s="322">
        <v>39083</v>
      </c>
      <c r="C67" s="90"/>
      <c r="D67" s="234">
        <v>8.1796168376086109E-2</v>
      </c>
      <c r="E67" s="274"/>
      <c r="F67" s="234">
        <v>0.14034736845326315</v>
      </c>
      <c r="G67" s="234">
        <v>0.14289503359335895</v>
      </c>
      <c r="H67" s="234">
        <v>0</v>
      </c>
      <c r="I67" s="234">
        <v>0.2974856558454686</v>
      </c>
      <c r="J67" s="234">
        <v>2.11137278451008E-3</v>
      </c>
    </row>
    <row r="68" spans="2:10">
      <c r="B68" s="322">
        <v>39114</v>
      </c>
      <c r="C68" s="90"/>
      <c r="D68" s="234">
        <v>8.1790398472575118E-2</v>
      </c>
      <c r="E68" s="274"/>
      <c r="F68" s="234">
        <v>0.14161766919076679</v>
      </c>
      <c r="G68" s="234">
        <v>0.12659787548131857</v>
      </c>
      <c r="H68" s="234">
        <v>0</v>
      </c>
      <c r="I68" s="234">
        <v>0.42609777994656722</v>
      </c>
      <c r="J68" s="234">
        <v>0</v>
      </c>
    </row>
    <row r="69" spans="2:10">
      <c r="B69" s="322">
        <v>39142</v>
      </c>
      <c r="C69" s="90"/>
      <c r="D69" s="234">
        <v>8.1289000705222075E-2</v>
      </c>
      <c r="E69" s="274"/>
      <c r="F69" s="234">
        <v>0.14066308199699587</v>
      </c>
      <c r="G69" s="234">
        <v>0.12504527836233459</v>
      </c>
      <c r="H69" s="234">
        <v>0</v>
      </c>
      <c r="I69" s="234">
        <v>0.40447956185532091</v>
      </c>
      <c r="J69" s="234">
        <v>0</v>
      </c>
    </row>
    <row r="70" spans="2:10">
      <c r="B70" s="322">
        <v>39173</v>
      </c>
      <c r="C70" s="90"/>
      <c r="D70" s="234">
        <v>8.193457156112656E-2</v>
      </c>
      <c r="E70" s="274"/>
      <c r="F70" s="234">
        <v>0.14013540208108691</v>
      </c>
      <c r="G70" s="234">
        <v>0.12509865542734097</v>
      </c>
      <c r="H70" s="234">
        <v>0</v>
      </c>
      <c r="I70" s="234">
        <v>0.41262285866750298</v>
      </c>
      <c r="J70" s="234">
        <v>0</v>
      </c>
    </row>
    <row r="71" spans="2:10">
      <c r="B71" s="322">
        <v>39203</v>
      </c>
      <c r="C71" s="90"/>
      <c r="D71" s="234">
        <v>8.0810246654823628E-2</v>
      </c>
      <c r="E71" s="274"/>
      <c r="F71" s="234">
        <v>0.13545862322145474</v>
      </c>
      <c r="G71" s="234">
        <v>0.13197752625546785</v>
      </c>
      <c r="H71" s="234">
        <v>0</v>
      </c>
      <c r="I71" s="234">
        <v>0.50184172575346564</v>
      </c>
      <c r="J71" s="234">
        <v>0</v>
      </c>
    </row>
    <row r="72" spans="2:10">
      <c r="B72" s="322">
        <v>39234</v>
      </c>
      <c r="C72" s="90"/>
      <c r="D72" s="234">
        <v>7.5560306958261866E-2</v>
      </c>
      <c r="E72" s="274"/>
      <c r="F72" s="234">
        <v>0.1240471581174131</v>
      </c>
      <c r="G72" s="234">
        <v>0.14088501454716615</v>
      </c>
      <c r="H72" s="234">
        <v>0</v>
      </c>
      <c r="I72" s="234">
        <v>0.27865998844971773</v>
      </c>
      <c r="J72" s="234">
        <v>0</v>
      </c>
    </row>
    <row r="73" spans="2:10">
      <c r="B73" s="322">
        <v>39264</v>
      </c>
      <c r="C73" s="90"/>
      <c r="D73" s="234">
        <v>7.51800658204161E-2</v>
      </c>
      <c r="E73" s="274"/>
      <c r="F73" s="234">
        <v>0.11937158231226958</v>
      </c>
      <c r="G73" s="234">
        <v>0.15200368577121601</v>
      </c>
      <c r="H73" s="234">
        <v>0</v>
      </c>
      <c r="I73" s="234">
        <v>0.11505883369524733</v>
      </c>
      <c r="J73" s="234">
        <v>1.8980429688907399E-3</v>
      </c>
    </row>
    <row r="74" spans="2:10">
      <c r="B74" s="322">
        <v>39295</v>
      </c>
      <c r="C74" s="90"/>
      <c r="D74" s="234">
        <v>7.3700700139654504E-2</v>
      </c>
      <c r="E74" s="274"/>
      <c r="F74" s="234">
        <v>0.11641208061701601</v>
      </c>
      <c r="G74" s="234">
        <v>0.15616922842559761</v>
      </c>
      <c r="H74" s="234">
        <v>0</v>
      </c>
      <c r="I74" s="234">
        <v>7.776784845130448E-2</v>
      </c>
      <c r="J74" s="234">
        <v>0</v>
      </c>
    </row>
    <row r="75" spans="2:10">
      <c r="B75" s="322">
        <v>39326</v>
      </c>
      <c r="C75" s="90"/>
      <c r="D75" s="234">
        <v>7.3973793937039276E-2</v>
      </c>
      <c r="E75" s="274"/>
      <c r="F75" s="234">
        <v>0.11413414990349255</v>
      </c>
      <c r="G75" s="234">
        <v>0.16967660480876892</v>
      </c>
      <c r="H75" s="234">
        <v>0</v>
      </c>
      <c r="I75" s="234">
        <v>8.6843732934055756E-2</v>
      </c>
      <c r="J75" s="234">
        <v>0</v>
      </c>
    </row>
    <row r="76" spans="2:10">
      <c r="B76" s="322">
        <v>39356</v>
      </c>
      <c r="C76" s="90"/>
      <c r="D76" s="234">
        <v>7.1934466882390039E-2</v>
      </c>
      <c r="E76" s="274"/>
      <c r="F76" s="234">
        <v>0.11016417157684609</v>
      </c>
      <c r="G76" s="234">
        <v>0.18065281640618289</v>
      </c>
      <c r="H76" s="234">
        <v>0</v>
      </c>
      <c r="I76" s="234">
        <v>9.1714305152928138E-2</v>
      </c>
      <c r="J76" s="234">
        <v>0</v>
      </c>
    </row>
    <row r="77" spans="2:10">
      <c r="B77" s="322">
        <v>39387</v>
      </c>
      <c r="C77" s="90"/>
      <c r="D77" s="234">
        <v>7.1311639053817114E-2</v>
      </c>
      <c r="E77" s="274"/>
      <c r="F77" s="234">
        <v>0.10796696051619437</v>
      </c>
      <c r="G77" s="234">
        <v>0.17257241415350436</v>
      </c>
      <c r="H77" s="234">
        <v>0</v>
      </c>
      <c r="I77" s="234">
        <v>8.9531307028244869E-2</v>
      </c>
      <c r="J77" s="234">
        <v>0</v>
      </c>
    </row>
    <row r="78" spans="2:10">
      <c r="B78" s="322">
        <v>39417</v>
      </c>
      <c r="C78" s="90"/>
      <c r="D78" s="234">
        <v>7.19654760371531E-2</v>
      </c>
      <c r="E78" s="274"/>
      <c r="F78" s="234">
        <v>0.1056947640738486</v>
      </c>
      <c r="G78" s="234">
        <v>0.1840063195597495</v>
      </c>
      <c r="H78" s="234">
        <v>0</v>
      </c>
      <c r="I78" s="234">
        <v>0.10884720739123854</v>
      </c>
      <c r="J78" s="234">
        <v>0</v>
      </c>
    </row>
    <row r="79" spans="2:10">
      <c r="B79" s="322">
        <v>39448</v>
      </c>
      <c r="C79" s="90"/>
      <c r="D79" s="234">
        <v>7.5181249677318915E-2</v>
      </c>
      <c r="E79" s="274"/>
      <c r="F79" s="234">
        <v>0.10734417154486202</v>
      </c>
      <c r="G79" s="234">
        <v>0.20740430407226051</v>
      </c>
      <c r="H79" s="234">
        <v>0</v>
      </c>
      <c r="I79" s="234">
        <v>0.13183460687399773</v>
      </c>
      <c r="J79" s="234">
        <v>0</v>
      </c>
    </row>
    <row r="80" spans="2:10">
      <c r="B80" s="322">
        <v>39479</v>
      </c>
      <c r="C80" s="90"/>
      <c r="D80" s="234">
        <v>7.9045664341611838E-2</v>
      </c>
      <c r="E80" s="274"/>
      <c r="F80" s="234">
        <v>0.11157350948197642</v>
      </c>
      <c r="G80" s="234">
        <v>0.23030132113954338</v>
      </c>
      <c r="H80" s="234">
        <v>0</v>
      </c>
      <c r="I80" s="234">
        <v>0.13061781815568196</v>
      </c>
      <c r="J80" s="234">
        <v>0</v>
      </c>
    </row>
    <row r="81" spans="2:10">
      <c r="B81" s="322">
        <v>39508</v>
      </c>
      <c r="C81" s="90"/>
      <c r="D81" s="234">
        <v>8.6747927460206348E-2</v>
      </c>
      <c r="E81" s="274"/>
      <c r="F81" s="234">
        <v>0.11527760031915303</v>
      </c>
      <c r="G81" s="234">
        <v>0.22170714106966111</v>
      </c>
      <c r="H81" s="234">
        <v>0</v>
      </c>
      <c r="I81" s="234">
        <v>0.14260403733383148</v>
      </c>
      <c r="J81" s="234">
        <v>2.8037030830515999E-4</v>
      </c>
    </row>
    <row r="82" spans="2:10">
      <c r="B82" s="322">
        <v>39539</v>
      </c>
      <c r="C82" s="90"/>
      <c r="D82" s="234">
        <v>8.4373031225838904E-2</v>
      </c>
      <c r="E82" s="274"/>
      <c r="F82" s="234">
        <v>0.11207113177505729</v>
      </c>
      <c r="G82" s="234">
        <v>0.1934809838995433</v>
      </c>
      <c r="H82" s="234">
        <v>0</v>
      </c>
      <c r="I82" s="234">
        <v>0.13677428363466931</v>
      </c>
      <c r="J82" s="234">
        <v>4.6445851336578999E-4</v>
      </c>
    </row>
    <row r="83" spans="2:10">
      <c r="B83" s="322">
        <v>39569</v>
      </c>
      <c r="C83" s="90"/>
      <c r="D83" s="234">
        <v>8.3382414256301107E-2</v>
      </c>
      <c r="E83" s="274"/>
      <c r="F83" s="234">
        <v>0.1130518468439284</v>
      </c>
      <c r="G83" s="234">
        <v>0.19260421788615326</v>
      </c>
      <c r="H83" s="234">
        <v>0</v>
      </c>
      <c r="I83" s="234">
        <v>0.15230431059396618</v>
      </c>
      <c r="J83" s="234">
        <v>4.0152648684185001E-4</v>
      </c>
    </row>
    <row r="84" spans="2:10">
      <c r="B84" s="322">
        <v>39600</v>
      </c>
      <c r="C84" s="90"/>
      <c r="D84" s="234">
        <v>8.4328538853717147E-2</v>
      </c>
      <c r="E84" s="274"/>
      <c r="F84" s="234">
        <v>0.10986789406167727</v>
      </c>
      <c r="G84" s="234">
        <v>0.18049129242416609</v>
      </c>
      <c r="H84" s="234">
        <v>0</v>
      </c>
      <c r="I84" s="234">
        <v>0.14071908433796032</v>
      </c>
      <c r="J84" s="234">
        <v>1.038774089701267E-2</v>
      </c>
    </row>
    <row r="85" spans="2:10">
      <c r="B85" s="322">
        <v>39630</v>
      </c>
      <c r="C85" s="90"/>
      <c r="D85" s="234">
        <v>8.1246272952072943E-2</v>
      </c>
      <c r="E85" s="274"/>
      <c r="F85" s="234">
        <v>0.10838706100145733</v>
      </c>
      <c r="G85" s="234">
        <v>0.17074228930798266</v>
      </c>
      <c r="H85" s="234">
        <v>0</v>
      </c>
      <c r="I85" s="234">
        <v>0.14003208961746277</v>
      </c>
      <c r="J85" s="234">
        <v>5.4980642566987599E-3</v>
      </c>
    </row>
    <row r="86" spans="2:10">
      <c r="B86" s="322">
        <v>39661</v>
      </c>
      <c r="C86" s="90"/>
      <c r="D86" s="234">
        <v>7.6487308774098248E-2</v>
      </c>
      <c r="E86" s="274"/>
      <c r="F86" s="234">
        <v>0.10130221956267504</v>
      </c>
      <c r="G86" s="234">
        <v>0.17350746971882686</v>
      </c>
      <c r="H86" s="234">
        <v>0</v>
      </c>
      <c r="I86" s="234">
        <v>0.14495134703216997</v>
      </c>
      <c r="J86" s="234">
        <v>8.7332891505890707E-3</v>
      </c>
    </row>
    <row r="87" spans="2:10">
      <c r="B87" s="322">
        <v>39692</v>
      </c>
      <c r="C87" s="90"/>
      <c r="D87" s="234">
        <v>7.3496908319789694E-2</v>
      </c>
      <c r="E87" s="274"/>
      <c r="F87" s="234">
        <v>9.8032455080920941E-2</v>
      </c>
      <c r="G87" s="234">
        <v>0.17210816815223468</v>
      </c>
      <c r="H87" s="234">
        <v>0</v>
      </c>
      <c r="I87" s="234">
        <v>0.1537330004286499</v>
      </c>
      <c r="J87" s="234">
        <v>5.7373018913089296E-3</v>
      </c>
    </row>
    <row r="88" spans="2:10">
      <c r="B88" s="322">
        <v>39722</v>
      </c>
      <c r="C88" s="90"/>
      <c r="D88" s="234">
        <v>7.1425924364441021E-2</v>
      </c>
      <c r="E88" s="274"/>
      <c r="F88" s="234">
        <v>9.6505323962500209E-2</v>
      </c>
      <c r="G88" s="234">
        <v>0.17342724512136681</v>
      </c>
      <c r="H88" s="234">
        <v>0</v>
      </c>
      <c r="I88" s="234">
        <v>0.1646092417720659</v>
      </c>
      <c r="J88" s="234">
        <v>1.6045118919393599E-3</v>
      </c>
    </row>
    <row r="89" spans="2:10">
      <c r="B89" s="322">
        <v>39753</v>
      </c>
      <c r="C89" s="90"/>
      <c r="D89" s="234">
        <v>7.3069040590575923E-2</v>
      </c>
      <c r="E89" s="274"/>
      <c r="F89" s="234">
        <v>9.7248033110250931E-2</v>
      </c>
      <c r="G89" s="234">
        <v>0.19874083646925272</v>
      </c>
      <c r="H89" s="234">
        <v>0</v>
      </c>
      <c r="I89" s="234">
        <v>0.17897733178117656</v>
      </c>
      <c r="J89" s="234">
        <v>3.7400498921861999E-4</v>
      </c>
    </row>
    <row r="90" spans="2:10">
      <c r="B90" s="322">
        <v>39783</v>
      </c>
      <c r="C90" s="90"/>
      <c r="D90" s="234">
        <v>7.6993644522496976E-2</v>
      </c>
      <c r="E90" s="274"/>
      <c r="F90" s="234">
        <v>9.4049645172124482E-2</v>
      </c>
      <c r="G90" s="234">
        <v>0.18455719512116553</v>
      </c>
      <c r="H90" s="234">
        <v>0</v>
      </c>
      <c r="I90" s="234">
        <v>0.2237749886191282</v>
      </c>
      <c r="J90" s="234">
        <v>0</v>
      </c>
    </row>
    <row r="91" spans="2:10">
      <c r="B91" s="322">
        <v>39814</v>
      </c>
      <c r="C91" s="90"/>
      <c r="D91" s="234">
        <v>7.0228702798287523E-2</v>
      </c>
      <c r="E91" s="274"/>
      <c r="F91" s="234">
        <v>8.4768230647869619E-2</v>
      </c>
      <c r="G91" s="234">
        <v>0.1985824590038423</v>
      </c>
      <c r="H91" s="234">
        <v>0</v>
      </c>
      <c r="I91" s="234">
        <v>0.18862999826456994</v>
      </c>
      <c r="J91" s="234">
        <v>1.9698785850091999E-4</v>
      </c>
    </row>
    <row r="92" spans="2:10">
      <c r="B92" s="322">
        <v>39845</v>
      </c>
      <c r="C92" s="90"/>
      <c r="D92" s="234">
        <v>7.2703818788580954E-2</v>
      </c>
      <c r="E92" s="274"/>
      <c r="F92" s="234">
        <v>8.3589286333819471E-2</v>
      </c>
      <c r="G92" s="234">
        <v>0.1961355734952859</v>
      </c>
      <c r="H92" s="234">
        <v>0</v>
      </c>
      <c r="I92" s="234">
        <v>0.18974307760473846</v>
      </c>
      <c r="J92" s="234">
        <v>9.6694525726999693E-3</v>
      </c>
    </row>
    <row r="93" spans="2:10">
      <c r="B93" s="322">
        <v>39873</v>
      </c>
      <c r="C93" s="90"/>
      <c r="D93" s="234">
        <v>7.0231344560673883E-2</v>
      </c>
      <c r="E93" s="274"/>
      <c r="F93" s="234">
        <v>8.1946082840605575E-2</v>
      </c>
      <c r="G93" s="234">
        <v>0.19058143388020066</v>
      </c>
      <c r="H93" s="234">
        <v>4.4112830710815377E-2</v>
      </c>
      <c r="I93" s="234">
        <v>0.20492350533319317</v>
      </c>
      <c r="J93" s="234">
        <v>5.85774179737392E-3</v>
      </c>
    </row>
    <row r="94" spans="2:10">
      <c r="B94" s="322">
        <v>39904</v>
      </c>
      <c r="C94" s="90"/>
      <c r="D94" s="234">
        <v>7.4985101533109347E-2</v>
      </c>
      <c r="E94" s="274"/>
      <c r="F94" s="234">
        <v>9.0865928277379271E-2</v>
      </c>
      <c r="G94" s="234">
        <v>0.19216428958257462</v>
      </c>
      <c r="H94" s="234">
        <v>9.3530848522803176E-2</v>
      </c>
      <c r="I94" s="234">
        <v>0.22494118697336293</v>
      </c>
      <c r="J94" s="234">
        <v>3.7758477993938299E-3</v>
      </c>
    </row>
    <row r="95" spans="2:10">
      <c r="B95" s="322">
        <v>39934</v>
      </c>
      <c r="C95" s="90"/>
      <c r="D95" s="234">
        <v>7.466246400644902E-2</v>
      </c>
      <c r="E95" s="274"/>
      <c r="F95" s="234">
        <v>9.1290336633526231E-2</v>
      </c>
      <c r="G95" s="234">
        <v>0.19832305019587002</v>
      </c>
      <c r="H95" s="234">
        <v>0.15799153383222883</v>
      </c>
      <c r="I95" s="234">
        <v>0.23698919267577259</v>
      </c>
      <c r="J95" s="234">
        <v>2.8629868294407202E-3</v>
      </c>
    </row>
    <row r="96" spans="2:10">
      <c r="B96" s="322">
        <v>39965</v>
      </c>
      <c r="C96" s="90"/>
      <c r="D96" s="234">
        <v>7.2828264715616944E-2</v>
      </c>
      <c r="E96" s="274"/>
      <c r="F96" s="234">
        <v>8.8261371955387746E-2</v>
      </c>
      <c r="G96" s="234">
        <v>0.19221722213816594</v>
      </c>
      <c r="H96" s="234">
        <v>9.2707616686573596E-2</v>
      </c>
      <c r="I96" s="234">
        <v>0.2445987634705018</v>
      </c>
      <c r="J96" s="234">
        <v>2.03156581225286E-3</v>
      </c>
    </row>
    <row r="97" spans="2:10">
      <c r="B97" s="322">
        <v>39995</v>
      </c>
      <c r="C97" s="90"/>
      <c r="D97" s="234">
        <v>7.8670676557837965E-2</v>
      </c>
      <c r="E97" s="274"/>
      <c r="F97" s="234">
        <v>9.515181291327561E-2</v>
      </c>
      <c r="G97" s="234">
        <v>0.20092236772353758</v>
      </c>
      <c r="H97" s="234">
        <v>0.15018582032245131</v>
      </c>
      <c r="I97" s="234">
        <v>0.27724640231223879</v>
      </c>
      <c r="J97" s="234">
        <v>1.88849336228121E-3</v>
      </c>
    </row>
    <row r="98" spans="2:10">
      <c r="B98" s="322">
        <v>40026</v>
      </c>
      <c r="C98" s="90"/>
      <c r="D98" s="234">
        <v>7.8769048654082491E-2</v>
      </c>
      <c r="E98" s="274"/>
      <c r="F98" s="234">
        <v>9.5509067119339583E-2</v>
      </c>
      <c r="G98" s="234">
        <v>0.2114158567862443</v>
      </c>
      <c r="H98" s="234">
        <v>0.12332763220260251</v>
      </c>
      <c r="I98" s="234">
        <v>0.29012356324496863</v>
      </c>
      <c r="J98" s="234">
        <v>1.81219879909957E-3</v>
      </c>
    </row>
    <row r="99" spans="2:10">
      <c r="B99" s="322">
        <v>40057</v>
      </c>
      <c r="C99" s="90"/>
      <c r="D99" s="234">
        <v>8.1934782714942284E-2</v>
      </c>
      <c r="E99" s="274"/>
      <c r="F99" s="234">
        <v>9.9045174976189573E-2</v>
      </c>
      <c r="G99" s="234">
        <v>0.2206874415466481</v>
      </c>
      <c r="H99" s="234">
        <v>9.6776458105472266E-2</v>
      </c>
      <c r="I99" s="234">
        <v>0.31286200213406534</v>
      </c>
      <c r="J99" s="234">
        <v>1.78148646870228E-3</v>
      </c>
    </row>
    <row r="100" spans="2:10">
      <c r="B100" s="322">
        <v>40087</v>
      </c>
      <c r="C100" s="90"/>
      <c r="D100" s="234">
        <v>8.8254582754025909E-2</v>
      </c>
      <c r="E100" s="274"/>
      <c r="F100" s="234">
        <v>0.10801018394457307</v>
      </c>
      <c r="G100" s="234">
        <v>0.21499261818255527</v>
      </c>
      <c r="H100" s="234">
        <v>7.4313968235177066E-2</v>
      </c>
      <c r="I100" s="234">
        <v>0.33505167824732668</v>
      </c>
      <c r="J100" s="234">
        <v>1.75411528381759E-3</v>
      </c>
    </row>
    <row r="101" spans="2:10">
      <c r="B101" s="322">
        <v>40118</v>
      </c>
      <c r="C101" s="90"/>
      <c r="D101" s="234">
        <v>8.9331597672225108E-2</v>
      </c>
      <c r="E101" s="274"/>
      <c r="F101" s="234">
        <v>0.1110473046968697</v>
      </c>
      <c r="G101" s="234">
        <v>0.21791897275054548</v>
      </c>
      <c r="H101" s="234">
        <v>0.10253215249542136</v>
      </c>
      <c r="I101" s="234">
        <v>0.34272414545054053</v>
      </c>
      <c r="J101" s="234">
        <v>1.6576785898265399E-3</v>
      </c>
    </row>
    <row r="102" spans="2:10">
      <c r="B102" s="322">
        <v>40148</v>
      </c>
      <c r="C102" s="90"/>
      <c r="D102" s="234">
        <v>8.7700044974328609E-2</v>
      </c>
      <c r="E102" s="274"/>
      <c r="F102" s="234">
        <v>0.10844277047447884</v>
      </c>
      <c r="G102" s="234">
        <v>0.20150582357156427</v>
      </c>
      <c r="H102" s="234">
        <v>0.14467173410249115</v>
      </c>
      <c r="I102" s="234">
        <v>0.33714634179152064</v>
      </c>
      <c r="J102" s="234">
        <v>1.5804379186864499E-3</v>
      </c>
    </row>
    <row r="103" spans="2:10">
      <c r="B103" s="322">
        <v>40179</v>
      </c>
      <c r="C103" s="90"/>
      <c r="D103" s="234">
        <v>9.2518729946327538E-2</v>
      </c>
      <c r="E103" s="274"/>
      <c r="F103" s="234">
        <v>0.11485679986919875</v>
      </c>
      <c r="G103" s="234">
        <v>0.23346474359180819</v>
      </c>
      <c r="H103" s="234">
        <v>0.10164350776860644</v>
      </c>
      <c r="I103" s="234">
        <v>0.31922066401891697</v>
      </c>
      <c r="J103" s="234">
        <v>1.59270115665829E-3</v>
      </c>
    </row>
    <row r="104" spans="2:10">
      <c r="B104" s="322">
        <v>40210</v>
      </c>
      <c r="C104" s="90"/>
      <c r="D104" s="234">
        <v>9.5912719180559006E-2</v>
      </c>
      <c r="E104" s="274"/>
      <c r="F104" s="234">
        <v>0.12281292821735741</v>
      </c>
      <c r="G104" s="234">
        <v>0.2117527582866828</v>
      </c>
      <c r="H104" s="234">
        <v>0.10870069843780798</v>
      </c>
      <c r="I104" s="234">
        <v>0.28739141239216759</v>
      </c>
      <c r="J104" s="234">
        <v>1.52516327462277E-3</v>
      </c>
    </row>
    <row r="105" spans="2:10">
      <c r="B105" s="322">
        <v>40238</v>
      </c>
      <c r="C105" s="90"/>
      <c r="D105" s="234">
        <v>9.1651324588491651E-2</v>
      </c>
      <c r="E105" s="274"/>
      <c r="F105" s="234">
        <v>0.11837344693463325</v>
      </c>
      <c r="G105" s="234">
        <v>0.19753507280579721</v>
      </c>
      <c r="H105" s="234">
        <v>7.6466551793969342E-2</v>
      </c>
      <c r="I105" s="234">
        <v>0.24565607883464133</v>
      </c>
      <c r="J105" s="234">
        <v>1.5122934568320601E-3</v>
      </c>
    </row>
    <row r="106" spans="2:10">
      <c r="B106" s="322">
        <v>40269</v>
      </c>
      <c r="C106" s="90"/>
      <c r="D106" s="234">
        <v>8.9032786218885843E-2</v>
      </c>
      <c r="E106" s="274"/>
      <c r="F106" s="234">
        <v>0.11589616439777464</v>
      </c>
      <c r="G106" s="234">
        <v>0.17091524516401294</v>
      </c>
      <c r="H106" s="234">
        <v>0.14757564303732576</v>
      </c>
      <c r="I106" s="234">
        <v>0.22565045566416742</v>
      </c>
      <c r="J106" s="234">
        <v>6.3198732054950998E-4</v>
      </c>
    </row>
    <row r="107" spans="2:10">
      <c r="B107" s="322">
        <v>40299</v>
      </c>
      <c r="C107" s="90"/>
      <c r="D107" s="234">
        <v>8.8717022575052859E-2</v>
      </c>
      <c r="E107" s="274"/>
      <c r="F107" s="234">
        <v>0.11763018020799892</v>
      </c>
      <c r="G107" s="234">
        <v>0.1411988429315634</v>
      </c>
      <c r="H107" s="234">
        <v>0.17555320830529378</v>
      </c>
      <c r="I107" s="234">
        <v>0.20869424179352009</v>
      </c>
      <c r="J107" s="234">
        <v>0</v>
      </c>
    </row>
    <row r="108" spans="2:10">
      <c r="B108" s="322">
        <v>40330</v>
      </c>
      <c r="C108" s="90"/>
      <c r="D108" s="234">
        <v>8.7111102395399653E-2</v>
      </c>
      <c r="E108" s="274"/>
      <c r="F108" s="234">
        <v>0.11669694455538612</v>
      </c>
      <c r="G108" s="234">
        <v>0.13484037594902371</v>
      </c>
      <c r="H108" s="234">
        <v>0.16918293621216929</v>
      </c>
      <c r="I108" s="234">
        <v>0.19069026198257014</v>
      </c>
      <c r="J108" s="234">
        <v>0</v>
      </c>
    </row>
    <row r="109" spans="2:10">
      <c r="B109" s="322">
        <v>40360</v>
      </c>
      <c r="C109" s="90"/>
      <c r="D109" s="234">
        <v>8.916239253895622E-2</v>
      </c>
      <c r="E109" s="274"/>
      <c r="F109" s="234">
        <v>0.12470925098866256</v>
      </c>
      <c r="G109" s="234">
        <v>0.13242748004466398</v>
      </c>
      <c r="H109" s="234">
        <v>0.1416695999940337</v>
      </c>
      <c r="I109" s="234">
        <v>0.16005985117029434</v>
      </c>
      <c r="J109" s="234">
        <v>0</v>
      </c>
    </row>
    <row r="110" spans="2:10">
      <c r="B110" s="322">
        <v>40391</v>
      </c>
      <c r="C110" s="90"/>
      <c r="D110" s="234">
        <v>8.7353976982590398E-2</v>
      </c>
      <c r="E110" s="274"/>
      <c r="F110" s="234">
        <v>0.12292812440702332</v>
      </c>
      <c r="G110" s="234">
        <v>0.13907596219867305</v>
      </c>
      <c r="H110" s="234">
        <v>0.11450465782072924</v>
      </c>
      <c r="I110" s="234">
        <v>0.14426562948234031</v>
      </c>
      <c r="J110" s="234">
        <v>0</v>
      </c>
    </row>
    <row r="111" spans="2:10">
      <c r="B111" s="322">
        <v>40422</v>
      </c>
      <c r="C111" s="90"/>
      <c r="D111" s="234">
        <v>8.7759821897443968E-2</v>
      </c>
      <c r="E111" s="274"/>
      <c r="F111" s="234">
        <v>0.1255578978578562</v>
      </c>
      <c r="G111" s="234">
        <v>0.1464450220374261</v>
      </c>
      <c r="H111" s="234">
        <v>0.11514092924302222</v>
      </c>
      <c r="I111" s="234">
        <v>0.12925635772320002</v>
      </c>
      <c r="J111" s="234">
        <v>2.5026779999999998E-10</v>
      </c>
    </row>
    <row r="112" spans="2:10">
      <c r="B112" s="322">
        <v>40452</v>
      </c>
      <c r="C112" s="90"/>
      <c r="D112" s="234">
        <v>9.0588266958909994E-2</v>
      </c>
      <c r="E112" s="274"/>
      <c r="F112" s="234">
        <v>0.13192412066756665</v>
      </c>
      <c r="G112" s="234">
        <v>0.12105317146310682</v>
      </c>
      <c r="H112" s="234">
        <v>0.143754662560797</v>
      </c>
      <c r="I112" s="234">
        <v>0.12426825917688049</v>
      </c>
      <c r="J112" s="234">
        <v>0</v>
      </c>
    </row>
    <row r="113" spans="2:10">
      <c r="B113" s="322">
        <v>40483</v>
      </c>
      <c r="C113" s="90"/>
      <c r="D113" s="234">
        <v>9.0859313363953628E-2</v>
      </c>
      <c r="E113" s="274"/>
      <c r="F113" s="234">
        <v>0.13431296613276403</v>
      </c>
      <c r="G113" s="234">
        <v>0.13255436604070633</v>
      </c>
      <c r="H113" s="234">
        <v>0.17368706252320171</v>
      </c>
      <c r="I113" s="234">
        <v>0.11986957793443727</v>
      </c>
      <c r="J113" s="234">
        <v>0</v>
      </c>
    </row>
    <row r="114" spans="2:10">
      <c r="B114" s="322">
        <v>40513</v>
      </c>
      <c r="C114" s="90"/>
      <c r="D114" s="234">
        <v>7.7128109413090937E-2</v>
      </c>
      <c r="E114" s="274"/>
      <c r="F114" s="234">
        <v>0.12751564296685539</v>
      </c>
      <c r="G114" s="234">
        <v>0.12653913846903589</v>
      </c>
      <c r="H114" s="234">
        <v>0.17416978138976197</v>
      </c>
      <c r="I114" s="234">
        <v>5.0202273985017122E-2</v>
      </c>
      <c r="J114" s="234">
        <v>0</v>
      </c>
    </row>
    <row r="115" spans="2:10">
      <c r="B115" s="322">
        <v>40544</v>
      </c>
      <c r="C115" s="90"/>
      <c r="D115" s="234">
        <v>7.5766996530217262E-2</v>
      </c>
      <c r="E115" s="274"/>
      <c r="F115" s="234">
        <v>0.12376772349435365</v>
      </c>
      <c r="G115" s="234">
        <v>0.12917080228260738</v>
      </c>
      <c r="H115" s="234">
        <v>0.1465416350100858</v>
      </c>
      <c r="I115" s="234">
        <v>5.1633813985339512E-2</v>
      </c>
      <c r="J115" s="234">
        <v>3.7272986358653998E-4</v>
      </c>
    </row>
    <row r="116" spans="2:10">
      <c r="B116" s="322">
        <v>40575</v>
      </c>
      <c r="C116" s="90"/>
      <c r="D116" s="234">
        <v>7.5299104786401963E-2</v>
      </c>
      <c r="E116" s="274"/>
      <c r="F116" s="234">
        <v>0.12254876404149943</v>
      </c>
      <c r="G116" s="234">
        <v>0.1144299215538348</v>
      </c>
      <c r="H116" s="234">
        <v>0.17037058783670048</v>
      </c>
      <c r="I116" s="234">
        <v>4.9995869576610633E-2</v>
      </c>
      <c r="J116" s="234">
        <v>0</v>
      </c>
    </row>
    <row r="117" spans="2:10">
      <c r="B117" s="322">
        <v>40603</v>
      </c>
      <c r="C117" s="90"/>
      <c r="D117" s="234">
        <v>7.5844897782466628E-2</v>
      </c>
      <c r="E117" s="274"/>
      <c r="F117" s="234">
        <v>0.12351117753348524</v>
      </c>
      <c r="G117" s="234">
        <v>0.10552537440660056</v>
      </c>
      <c r="H117" s="234">
        <v>0.19888128656675541</v>
      </c>
      <c r="I117" s="234">
        <v>4.839024397948076E-2</v>
      </c>
      <c r="J117" s="234">
        <v>0</v>
      </c>
    </row>
    <row r="118" spans="2:10">
      <c r="B118" s="322">
        <v>40634</v>
      </c>
      <c r="C118" s="90"/>
      <c r="D118" s="234">
        <v>7.2907895272133552E-2</v>
      </c>
      <c r="E118" s="274"/>
      <c r="F118" s="234">
        <v>0.11667998351339338</v>
      </c>
      <c r="G118" s="234">
        <v>9.6819534461622336E-2</v>
      </c>
      <c r="H118" s="234">
        <v>0.17785849117937136</v>
      </c>
      <c r="I118" s="234">
        <v>5.1982265068611637E-2</v>
      </c>
      <c r="J118" s="234">
        <v>0</v>
      </c>
    </row>
    <row r="119" spans="2:10">
      <c r="B119" s="322">
        <v>40664</v>
      </c>
      <c r="C119" s="90"/>
      <c r="D119" s="234">
        <v>7.3283022341343498E-2</v>
      </c>
      <c r="E119" s="274"/>
      <c r="F119" s="234">
        <v>0.11613385529274493</v>
      </c>
      <c r="G119" s="234">
        <v>0.10073560211775764</v>
      </c>
      <c r="H119" s="234">
        <v>0.17058579002007751</v>
      </c>
      <c r="I119" s="234">
        <v>5.2435847834176277E-2</v>
      </c>
      <c r="J119" s="234">
        <v>0</v>
      </c>
    </row>
    <row r="120" spans="2:10">
      <c r="B120" s="322">
        <v>40695</v>
      </c>
      <c r="C120" s="90"/>
      <c r="D120" s="234">
        <v>7.0224874849984756E-2</v>
      </c>
      <c r="E120" s="274"/>
      <c r="F120" s="234">
        <v>0.10995356502573769</v>
      </c>
      <c r="G120" s="234">
        <v>0.10191717843239489</v>
      </c>
      <c r="H120" s="234">
        <v>0.16572740685556386</v>
      </c>
      <c r="I120" s="234">
        <v>5.2545328588199193E-2</v>
      </c>
      <c r="J120" s="234">
        <v>0</v>
      </c>
    </row>
    <row r="121" spans="2:10">
      <c r="B121" s="322">
        <v>40725</v>
      </c>
      <c r="C121" s="90"/>
      <c r="D121" s="234">
        <v>7.5119459734232688E-2</v>
      </c>
      <c r="E121" s="274"/>
      <c r="F121" s="234">
        <v>0.11808422216329728</v>
      </c>
      <c r="G121" s="234">
        <v>9.7409090010270344E-2</v>
      </c>
      <c r="H121" s="234">
        <v>0.15087669093380618</v>
      </c>
      <c r="I121" s="234">
        <v>5.3522343893108983E-2</v>
      </c>
      <c r="J121" s="234">
        <v>0</v>
      </c>
    </row>
    <row r="122" spans="2:10">
      <c r="B122" s="322">
        <v>40756</v>
      </c>
      <c r="C122" s="90"/>
      <c r="D122" s="234">
        <v>7.3795294713262641E-2</v>
      </c>
      <c r="E122" s="274"/>
      <c r="F122" s="234">
        <v>0.11602017208896941</v>
      </c>
      <c r="G122" s="234">
        <v>0.1000459129282653</v>
      </c>
      <c r="H122" s="234">
        <v>0.1508447146180095</v>
      </c>
      <c r="I122" s="234">
        <v>5.0302238842650122E-2</v>
      </c>
      <c r="J122" s="234">
        <v>0</v>
      </c>
    </row>
    <row r="123" spans="2:10">
      <c r="B123" s="322">
        <v>40787</v>
      </c>
      <c r="C123" s="90"/>
      <c r="D123" s="234">
        <v>7.0511998452568614E-2</v>
      </c>
      <c r="E123" s="274"/>
      <c r="F123" s="234">
        <v>0.11096633348417773</v>
      </c>
      <c r="G123" s="234">
        <v>8.7545926096369242E-2</v>
      </c>
      <c r="H123" s="234">
        <v>9.8783892671597026E-2</v>
      </c>
      <c r="I123" s="234">
        <v>4.4622916875536371E-2</v>
      </c>
      <c r="J123" s="234">
        <v>0</v>
      </c>
    </row>
    <row r="124" spans="2:10">
      <c r="B124" s="322">
        <v>40817</v>
      </c>
      <c r="C124" s="90"/>
      <c r="D124" s="234">
        <v>7.0903829367878729E-2</v>
      </c>
      <c r="E124" s="274"/>
      <c r="F124" s="234">
        <v>0.11016914737991801</v>
      </c>
      <c r="G124" s="234">
        <v>9.5227822482733149E-2</v>
      </c>
      <c r="H124" s="234">
        <v>0.10587726197901703</v>
      </c>
      <c r="I124" s="234">
        <v>5.2466309410660161E-2</v>
      </c>
      <c r="J124" s="234">
        <v>2.6083372117072999E-4</v>
      </c>
    </row>
    <row r="125" spans="2:10">
      <c r="B125" s="322">
        <v>40848</v>
      </c>
      <c r="C125" s="90"/>
      <c r="D125" s="234">
        <v>7.3614934662412548E-2</v>
      </c>
      <c r="E125" s="274"/>
      <c r="F125" s="234">
        <v>0.11376749228247449</v>
      </c>
      <c r="G125" s="234">
        <v>0.11244705272344294</v>
      </c>
      <c r="H125" s="234">
        <v>0.13231631915698849</v>
      </c>
      <c r="I125" s="234">
        <v>6.121114890456545E-2</v>
      </c>
      <c r="J125" s="234">
        <v>0</v>
      </c>
    </row>
    <row r="126" spans="2:10">
      <c r="B126" s="322">
        <v>40878</v>
      </c>
      <c r="C126" s="90"/>
      <c r="D126" s="234">
        <v>7.3705745976101175E-2</v>
      </c>
      <c r="E126" s="274"/>
      <c r="F126" s="234">
        <v>0.11270360395195871</v>
      </c>
      <c r="G126" s="234">
        <v>0.12072132645651333</v>
      </c>
      <c r="H126" s="234">
        <v>0.16710357234644047</v>
      </c>
      <c r="I126" s="234">
        <v>6.9054491233127305E-2</v>
      </c>
      <c r="J126" s="234">
        <v>0</v>
      </c>
    </row>
    <row r="127" spans="2:10">
      <c r="B127" s="322">
        <v>40909</v>
      </c>
      <c r="C127" s="90"/>
      <c r="D127" s="234">
        <v>7.810323437716106E-2</v>
      </c>
      <c r="E127" s="274"/>
      <c r="F127" s="234">
        <v>0.11818648594808615</v>
      </c>
      <c r="G127" s="234">
        <v>0.14174518658437585</v>
      </c>
      <c r="H127" s="234">
        <v>0.16893364895544674</v>
      </c>
      <c r="I127" s="234">
        <v>7.9460658351272639E-2</v>
      </c>
      <c r="J127" s="234">
        <v>0</v>
      </c>
    </row>
    <row r="128" spans="2:10">
      <c r="B128" s="322">
        <v>40940</v>
      </c>
      <c r="C128" s="90"/>
      <c r="D128" s="234">
        <v>8.1567988121313911E-2</v>
      </c>
      <c r="E128" s="274"/>
      <c r="F128" s="234">
        <v>0.12282147909410401</v>
      </c>
      <c r="G128" s="234">
        <v>0.15042968445810659</v>
      </c>
      <c r="H128" s="234">
        <v>0.20281733851570252</v>
      </c>
      <c r="I128" s="234">
        <v>8.5829938786528642E-2</v>
      </c>
      <c r="J128" s="234">
        <v>0</v>
      </c>
    </row>
    <row r="129" spans="2:11">
      <c r="B129" s="322">
        <v>40969</v>
      </c>
      <c r="C129" s="90"/>
      <c r="D129" s="234">
        <v>8.0465697686836452E-2</v>
      </c>
      <c r="E129" s="274"/>
      <c r="F129" s="234">
        <v>0.12094611837807179</v>
      </c>
      <c r="G129" s="234">
        <v>0.1487390811929131</v>
      </c>
      <c r="H129" s="234">
        <v>0.16420509435622291</v>
      </c>
      <c r="I129" s="234">
        <v>8.7253617087175106E-2</v>
      </c>
      <c r="J129" s="234">
        <v>0</v>
      </c>
    </row>
    <row r="130" spans="2:11">
      <c r="B130" s="322">
        <v>41000</v>
      </c>
      <c r="C130" s="90"/>
      <c r="D130" s="234">
        <v>8.2028505095520871E-2</v>
      </c>
      <c r="E130" s="274"/>
      <c r="F130" s="234">
        <v>0.12412569541474797</v>
      </c>
      <c r="G130" s="234">
        <v>0.1410344592831736</v>
      </c>
      <c r="H130" s="234">
        <v>0.1327378763738602</v>
      </c>
      <c r="I130" s="234">
        <v>8.9000899358322241E-2</v>
      </c>
      <c r="J130" s="234">
        <v>0</v>
      </c>
    </row>
    <row r="131" spans="2:11">
      <c r="B131" s="322">
        <v>41030</v>
      </c>
      <c r="C131" s="90"/>
      <c r="D131" s="234">
        <v>7.9739275523733305E-2</v>
      </c>
      <c r="E131" s="274"/>
      <c r="F131" s="234">
        <v>0.12093402575901387</v>
      </c>
      <c r="G131" s="234">
        <v>0.13960964563385361</v>
      </c>
      <c r="H131" s="234">
        <v>0.13867709296159542</v>
      </c>
      <c r="I131" s="234">
        <v>8.3133621194445756E-2</v>
      </c>
      <c r="J131" s="234">
        <v>0</v>
      </c>
    </row>
    <row r="132" spans="2:11">
      <c r="B132" s="322">
        <v>41061</v>
      </c>
      <c r="C132" s="90"/>
      <c r="D132" s="234">
        <v>7.6274055171665703E-2</v>
      </c>
      <c r="E132" s="274"/>
      <c r="F132" s="234">
        <v>0.11549996749552115</v>
      </c>
      <c r="G132" s="234">
        <v>0.14506040835908596</v>
      </c>
      <c r="H132" s="234">
        <v>4.2952236940684473E-2</v>
      </c>
      <c r="I132" s="234">
        <v>7.9704010041594553E-2</v>
      </c>
      <c r="J132" s="234">
        <v>0</v>
      </c>
    </row>
    <row r="133" spans="2:11">
      <c r="B133" s="322">
        <v>41091</v>
      </c>
      <c r="C133" s="90"/>
      <c r="D133" s="234">
        <v>7.7132936512244829E-2</v>
      </c>
      <c r="E133" s="274"/>
      <c r="F133" s="234">
        <v>0.11692493150410339</v>
      </c>
      <c r="G133" s="234">
        <v>0.16399462749457541</v>
      </c>
      <c r="H133" s="234">
        <v>0</v>
      </c>
      <c r="I133" s="234">
        <v>7.6588160766798585E-2</v>
      </c>
      <c r="J133" s="234">
        <v>0</v>
      </c>
    </row>
    <row r="134" spans="2:11">
      <c r="B134" s="322">
        <v>41122</v>
      </c>
      <c r="C134" s="90"/>
      <c r="D134" s="234">
        <v>7.3211176754867116E-2</v>
      </c>
      <c r="E134" s="274"/>
      <c r="F134" s="234">
        <v>0.11182969387406123</v>
      </c>
      <c r="G134" s="234">
        <v>0.16680317302613357</v>
      </c>
      <c r="H134" s="234">
        <v>0</v>
      </c>
      <c r="I134" s="234">
        <v>6.6232548921344864E-2</v>
      </c>
      <c r="J134" s="234">
        <v>5.5275190950479999E-5</v>
      </c>
    </row>
    <row r="135" spans="2:11">
      <c r="B135" s="322">
        <v>41153</v>
      </c>
      <c r="C135" s="90"/>
      <c r="D135" s="234">
        <v>7.2628798113246143E-2</v>
      </c>
      <c r="E135" s="274"/>
      <c r="F135" s="234">
        <v>0.10964379893115433</v>
      </c>
      <c r="G135" s="234">
        <v>0.17469108346236334</v>
      </c>
      <c r="H135" s="234">
        <v>0</v>
      </c>
      <c r="I135" s="234">
        <v>6.9477599217907762E-2</v>
      </c>
      <c r="J135" s="234">
        <v>2.2224091663315001E-4</v>
      </c>
    </row>
    <row r="136" spans="2:11">
      <c r="B136" s="322">
        <v>41183</v>
      </c>
      <c r="C136" s="90"/>
      <c r="D136" s="234">
        <v>7.1545914150210721E-2</v>
      </c>
      <c r="E136" s="274"/>
      <c r="F136" s="234">
        <v>0.10809972405233921</v>
      </c>
      <c r="G136" s="234">
        <v>0.16952473825129888</v>
      </c>
      <c r="H136" s="234">
        <v>0</v>
      </c>
      <c r="I136" s="234">
        <v>6.4676740025103763E-2</v>
      </c>
      <c r="J136" s="234">
        <v>5.9182583231614995E-4</v>
      </c>
    </row>
    <row r="137" spans="2:11">
      <c r="B137" s="322">
        <v>41214</v>
      </c>
      <c r="C137" s="90"/>
      <c r="D137" s="234">
        <v>7.2691847705832979E-2</v>
      </c>
      <c r="E137" s="274"/>
      <c r="F137" s="234">
        <v>0.11211645870612164</v>
      </c>
      <c r="G137" s="234">
        <v>0.16872461148877677</v>
      </c>
      <c r="H137" s="234">
        <v>0</v>
      </c>
      <c r="I137" s="234">
        <v>6.2173878150101981E-2</v>
      </c>
      <c r="J137" s="234">
        <v>4.7736317755197E-4</v>
      </c>
    </row>
    <row r="138" spans="2:11">
      <c r="B138" s="322">
        <v>41244</v>
      </c>
      <c r="C138" s="90"/>
      <c r="D138" s="234">
        <v>6.8102134115214763E-2</v>
      </c>
      <c r="E138" s="274"/>
      <c r="F138" s="234">
        <v>0.10560592659523176</v>
      </c>
      <c r="G138" s="234">
        <v>0.17598392294482995</v>
      </c>
      <c r="H138" s="234">
        <v>0</v>
      </c>
      <c r="I138" s="234">
        <v>5.9312424301706142E-2</v>
      </c>
      <c r="J138" s="234">
        <v>0</v>
      </c>
    </row>
    <row r="139" spans="2:11">
      <c r="B139" s="322">
        <v>41275</v>
      </c>
      <c r="C139" s="90"/>
      <c r="D139" s="234">
        <v>7.0716830872256442E-2</v>
      </c>
      <c r="E139" s="274"/>
      <c r="F139" s="234">
        <v>0.10574711234074345</v>
      </c>
      <c r="G139" s="234">
        <v>0.17924550636130449</v>
      </c>
      <c r="H139" s="234">
        <v>0</v>
      </c>
      <c r="I139" s="234">
        <v>6.6807168957584276E-2</v>
      </c>
      <c r="J139" s="234">
        <v>1.0034175391893999E-4</v>
      </c>
    </row>
    <row r="140" spans="2:11">
      <c r="B140" s="322">
        <v>41306</v>
      </c>
      <c r="C140" s="90"/>
      <c r="D140" s="234">
        <v>7.1014562195163791E-2</v>
      </c>
      <c r="E140" s="274"/>
      <c r="F140" s="234">
        <v>0.10430768233213573</v>
      </c>
      <c r="G140" s="234">
        <v>0.19237734878795423</v>
      </c>
      <c r="H140" s="234">
        <v>0</v>
      </c>
      <c r="I140" s="234">
        <v>7.1722796705341402E-2</v>
      </c>
      <c r="J140" s="234">
        <v>1.0572023507605399E-3</v>
      </c>
    </row>
    <row r="141" spans="2:11">
      <c r="B141" s="322">
        <v>41334</v>
      </c>
      <c r="C141" s="90"/>
      <c r="D141" s="234">
        <v>7.1771582090527017E-2</v>
      </c>
      <c r="E141" s="274"/>
      <c r="F141" s="234">
        <v>0.10133431537650506</v>
      </c>
      <c r="G141" s="234">
        <v>0.19104921077475565</v>
      </c>
      <c r="H141" s="234">
        <v>0</v>
      </c>
      <c r="I141" s="234">
        <v>8.7553886553831992E-2</v>
      </c>
      <c r="J141" s="234">
        <v>9.8739732597580003E-5</v>
      </c>
    </row>
    <row r="142" spans="2:11">
      <c r="B142" s="322">
        <v>41365</v>
      </c>
      <c r="C142" s="90"/>
      <c r="D142" s="234">
        <v>7.8478832117554381E-2</v>
      </c>
      <c r="E142" s="274"/>
      <c r="F142" s="234">
        <v>0.11372230373660157</v>
      </c>
      <c r="G142" s="234">
        <v>0.18318880218258032</v>
      </c>
      <c r="H142" s="234">
        <v>0</v>
      </c>
      <c r="I142" s="234">
        <v>8.1418568335437577E-2</v>
      </c>
      <c r="J142" s="234">
        <v>8.6472453149935005E-4</v>
      </c>
    </row>
    <row r="143" spans="2:11">
      <c r="B143" s="322">
        <v>41395</v>
      </c>
      <c r="C143" s="90"/>
      <c r="D143" s="234">
        <v>7.6788482312381126E-2</v>
      </c>
      <c r="E143" s="274"/>
      <c r="F143" s="234">
        <v>0.11005145170115041</v>
      </c>
      <c r="G143" s="234">
        <v>0.186364489036418</v>
      </c>
      <c r="H143" s="234">
        <v>0</v>
      </c>
      <c r="I143" s="234">
        <v>8.3325842339760703E-2</v>
      </c>
      <c r="J143" s="234">
        <v>7.9824551794567002E-4</v>
      </c>
    </row>
    <row r="144" spans="2:11">
      <c r="B144" s="322">
        <v>41426</v>
      </c>
      <c r="C144" s="90"/>
      <c r="D144" s="234">
        <v>7.3429518852782039E-2</v>
      </c>
      <c r="E144" s="234"/>
      <c r="F144" s="234">
        <v>0.10358101707968473</v>
      </c>
      <c r="G144" s="234">
        <v>0.1823754305216434</v>
      </c>
      <c r="H144" s="234">
        <v>0.11999359701825824</v>
      </c>
      <c r="I144" s="234">
        <v>8.4475578481865252E-2</v>
      </c>
      <c r="J144" s="234">
        <v>2.5959316831848E-4</v>
      </c>
      <c r="K144" s="107"/>
    </row>
    <row r="145" spans="2:11">
      <c r="B145" s="322">
        <v>41456</v>
      </c>
      <c r="C145" s="90"/>
      <c r="D145" s="234">
        <v>7.4693937212576667E-2</v>
      </c>
      <c r="E145" s="274"/>
      <c r="F145" s="234">
        <v>0.10579535358911242</v>
      </c>
      <c r="G145" s="234">
        <v>0.19377571171426639</v>
      </c>
      <c r="H145" s="234">
        <v>0.14189652772331893</v>
      </c>
      <c r="I145" s="234">
        <v>8.3870737057939238E-2</v>
      </c>
      <c r="J145" s="234">
        <v>8.9982370755300003E-5</v>
      </c>
    </row>
    <row r="146" spans="2:11">
      <c r="B146" s="322">
        <v>41487</v>
      </c>
      <c r="C146" s="90"/>
      <c r="D146" s="234">
        <v>7.696762888448587E-2</v>
      </c>
      <c r="E146" s="274"/>
      <c r="F146" s="234">
        <v>0.10992513250628792</v>
      </c>
      <c r="G146" s="234">
        <v>0.18931167845302369</v>
      </c>
      <c r="H146" s="234">
        <v>0.1268587058985276</v>
      </c>
      <c r="I146" s="234">
        <v>8.4654617317702005E-2</v>
      </c>
      <c r="J146" s="234">
        <v>4.6855078215560003E-5</v>
      </c>
    </row>
    <row r="147" spans="2:11">
      <c r="B147" s="322">
        <v>41518</v>
      </c>
      <c r="C147" s="90"/>
      <c r="D147" s="234">
        <v>7.6922705769436744E-2</v>
      </c>
      <c r="E147" s="274"/>
      <c r="F147" s="234">
        <v>0.10810619011771638</v>
      </c>
      <c r="G147" s="234">
        <v>0.1966110659435209</v>
      </c>
      <c r="H147" s="234">
        <v>0.12709419909795397</v>
      </c>
      <c r="I147" s="234">
        <v>8.9833154470565516E-2</v>
      </c>
      <c r="J147" s="234">
        <v>7.9683442208963002E-4</v>
      </c>
    </row>
    <row r="148" spans="2:11">
      <c r="B148" s="322">
        <v>41548</v>
      </c>
      <c r="C148" s="90"/>
      <c r="D148" s="234">
        <v>7.8734477041981152E-2</v>
      </c>
      <c r="E148" s="274"/>
      <c r="F148" s="234">
        <v>0.10658070089356612</v>
      </c>
      <c r="G148" s="234">
        <v>0.21353073431650232</v>
      </c>
      <c r="H148" s="234">
        <v>8.4654147047151171E-2</v>
      </c>
      <c r="I148" s="234">
        <v>0.10484403992476676</v>
      </c>
      <c r="J148" s="234">
        <v>1.7727188529566E-4</v>
      </c>
    </row>
    <row r="149" spans="2:11">
      <c r="B149" s="322">
        <v>41579</v>
      </c>
      <c r="C149" s="90"/>
      <c r="D149" s="234">
        <v>7.1454030408886426E-2</v>
      </c>
      <c r="E149" s="274"/>
      <c r="F149" s="234">
        <v>9.035002416977056E-2</v>
      </c>
      <c r="G149" s="234">
        <v>0.2147357824897661</v>
      </c>
      <c r="H149" s="234">
        <v>4.9038618251701763E-2</v>
      </c>
      <c r="I149" s="234">
        <v>0.11289779811822903</v>
      </c>
      <c r="J149" s="234">
        <v>6.911462017918E-5</v>
      </c>
    </row>
    <row r="150" spans="2:11">
      <c r="B150" s="322">
        <v>41609</v>
      </c>
      <c r="C150" s="90"/>
      <c r="D150" s="234">
        <v>6.6557883839350879E-2</v>
      </c>
      <c r="E150" s="274"/>
      <c r="F150" s="234">
        <v>8.1268301169644327E-2</v>
      </c>
      <c r="G150" s="234">
        <v>0.19792539802792147</v>
      </c>
      <c r="H150" s="234">
        <v>9.0642057149479885E-2</v>
      </c>
      <c r="I150" s="234">
        <v>0.1166810032147132</v>
      </c>
      <c r="J150" s="234">
        <v>1.6673518523061899E-3</v>
      </c>
    </row>
    <row r="151" spans="2:11">
      <c r="B151" s="322">
        <v>41640</v>
      </c>
      <c r="C151" s="90"/>
      <c r="D151" s="234">
        <v>7.2315207560180006E-2</v>
      </c>
      <c r="E151" s="274"/>
      <c r="F151" s="234">
        <v>8.8230095081630988E-2</v>
      </c>
      <c r="G151" s="234">
        <v>0.21650523440865127</v>
      </c>
      <c r="H151" s="234">
        <v>5.2402751468858401E-2</v>
      </c>
      <c r="I151" s="234">
        <v>0.12844685895783595</v>
      </c>
      <c r="J151" s="234">
        <v>1.08298502840713E-3</v>
      </c>
    </row>
    <row r="152" spans="2:11">
      <c r="B152" s="322">
        <v>41671</v>
      </c>
      <c r="C152" s="90"/>
      <c r="D152" s="234">
        <v>7.1707263574940908E-2</v>
      </c>
      <c r="E152" s="274"/>
      <c r="F152" s="234">
        <v>8.5438324618320155E-2</v>
      </c>
      <c r="G152" s="234">
        <v>0.20509010166243941</v>
      </c>
      <c r="H152" s="234">
        <v>5.4044882000409682E-2</v>
      </c>
      <c r="I152" s="234">
        <v>0.13379796540221686</v>
      </c>
      <c r="J152" s="234">
        <v>5.5771572162970003E-5</v>
      </c>
    </row>
    <row r="153" spans="2:11">
      <c r="B153" s="322">
        <v>41699</v>
      </c>
      <c r="C153" s="90"/>
      <c r="D153" s="234">
        <v>7.4986078053880884E-2</v>
      </c>
      <c r="E153" s="274"/>
      <c r="F153" s="234">
        <v>8.8485851666515722E-2</v>
      </c>
      <c r="G153" s="234">
        <v>0.21834405264617496</v>
      </c>
      <c r="H153" s="234">
        <v>7.7859470726391128E-2</v>
      </c>
      <c r="I153" s="234">
        <v>0.13871707820600451</v>
      </c>
      <c r="J153" s="234">
        <v>1.8706940985666199E-3</v>
      </c>
    </row>
    <row r="154" spans="2:11">
      <c r="B154" s="322">
        <v>41730</v>
      </c>
      <c r="C154" s="90"/>
      <c r="D154" s="234">
        <v>7.6200736037369779E-2</v>
      </c>
      <c r="E154" s="274"/>
      <c r="F154" s="234">
        <v>8.4705433440245823E-2</v>
      </c>
      <c r="G154" s="234">
        <v>0.20993627397174455</v>
      </c>
      <c r="H154" s="234">
        <v>0</v>
      </c>
      <c r="I154" s="234">
        <v>0.13792201732166068</v>
      </c>
      <c r="J154" s="234">
        <v>1.494090756701868E-2</v>
      </c>
    </row>
    <row r="155" spans="2:11">
      <c r="B155" s="322">
        <v>41760</v>
      </c>
      <c r="C155" s="90"/>
      <c r="D155" s="234">
        <v>7.2809019504282965E-2</v>
      </c>
      <c r="E155" s="274"/>
      <c r="F155" s="234">
        <v>8.2785806003385143E-2</v>
      </c>
      <c r="G155" s="234">
        <v>0.23980100224323214</v>
      </c>
      <c r="H155" s="234">
        <v>0</v>
      </c>
      <c r="I155" s="234">
        <v>0.1443623953888401</v>
      </c>
      <c r="J155" s="234">
        <v>1.31285875582017E-3</v>
      </c>
    </row>
    <row r="156" spans="2:11">
      <c r="B156" s="322">
        <v>41791</v>
      </c>
      <c r="C156" s="90"/>
      <c r="D156" s="234">
        <v>7.2024455208376997E-2</v>
      </c>
      <c r="E156" s="234"/>
      <c r="F156" s="234">
        <v>8.037526307250753E-2</v>
      </c>
      <c r="G156" s="234">
        <v>0.23668606916198839</v>
      </c>
      <c r="H156" s="234">
        <v>8.7655103545321175E-2</v>
      </c>
      <c r="I156" s="234">
        <v>0.14824073013405775</v>
      </c>
      <c r="J156" s="234">
        <v>3.7656778346918001E-4</v>
      </c>
    </row>
    <row r="157" spans="2:11">
      <c r="B157" s="322">
        <v>41821</v>
      </c>
      <c r="C157" s="90"/>
      <c r="D157" s="234">
        <v>7.4842650035290462E-2</v>
      </c>
      <c r="E157" s="274"/>
      <c r="F157" s="234">
        <v>8.4803455136642544E-2</v>
      </c>
      <c r="G157" s="234">
        <v>0.25361623052924603</v>
      </c>
      <c r="H157" s="234">
        <v>0.13661947527565729</v>
      </c>
      <c r="I157" s="234">
        <v>0.14898209133999193</v>
      </c>
      <c r="J157" s="234">
        <v>8.0339139590889999E-5</v>
      </c>
      <c r="K157" s="107"/>
    </row>
    <row r="158" spans="2:11">
      <c r="B158" s="322">
        <v>41852</v>
      </c>
      <c r="C158" s="90"/>
      <c r="D158" s="234">
        <v>7.543055504391151E-2</v>
      </c>
      <c r="E158" s="274"/>
      <c r="F158" s="234">
        <v>8.4022669194649624E-2</v>
      </c>
      <c r="G158" s="234">
        <v>0.24806561851607989</v>
      </c>
      <c r="H158" s="234">
        <v>0.13844756786192167</v>
      </c>
      <c r="I158" s="234">
        <v>0.15427920896944158</v>
      </c>
      <c r="J158" s="234">
        <v>1.8360033615761999E-4</v>
      </c>
    </row>
    <row r="159" spans="2:11">
      <c r="B159" s="322">
        <v>41883</v>
      </c>
      <c r="C159" s="90"/>
      <c r="D159" s="234">
        <v>7.287343553114918E-2</v>
      </c>
      <c r="E159" s="274"/>
      <c r="F159" s="234">
        <v>8.1017083613940125E-2</v>
      </c>
      <c r="G159" s="234">
        <v>0.24387593438176605</v>
      </c>
      <c r="H159" s="234">
        <v>0.25104717775377772</v>
      </c>
      <c r="I159" s="234">
        <v>0.14962749927417515</v>
      </c>
      <c r="J159" s="234">
        <v>1.069113E-11</v>
      </c>
    </row>
    <row r="160" spans="2:11">
      <c r="B160" s="322">
        <v>41913</v>
      </c>
      <c r="C160" s="90"/>
      <c r="D160" s="234">
        <v>7.4304955105517309E-2</v>
      </c>
      <c r="E160" s="274"/>
      <c r="F160" s="234">
        <v>8.4327177889668078E-2</v>
      </c>
      <c r="G160" s="234">
        <v>0.24042924119253398</v>
      </c>
      <c r="H160" s="234">
        <v>0.33587468357768691</v>
      </c>
      <c r="I160" s="234">
        <v>0.14697619035177825</v>
      </c>
      <c r="J160" s="234">
        <v>1.412679891297E-5</v>
      </c>
    </row>
    <row r="161" spans="2:11">
      <c r="B161" s="322">
        <v>41944</v>
      </c>
      <c r="C161" s="90"/>
      <c r="D161" s="234">
        <v>7.2367112271286366E-2</v>
      </c>
      <c r="E161" s="274"/>
      <c r="F161" s="234">
        <v>8.2053977045250526E-2</v>
      </c>
      <c r="G161" s="234">
        <v>0.23129659758178675</v>
      </c>
      <c r="H161" s="234">
        <v>0.40528680305577147</v>
      </c>
      <c r="I161" s="234">
        <v>0.14684175358880808</v>
      </c>
      <c r="J161" s="234">
        <v>1.7625298620685E-4</v>
      </c>
    </row>
    <row r="162" spans="2:11">
      <c r="B162" s="322">
        <v>41974</v>
      </c>
      <c r="C162" s="90"/>
      <c r="D162" s="234">
        <v>6.0715494734020783E-2</v>
      </c>
      <c r="E162" s="274"/>
      <c r="F162" s="234">
        <v>6.5398368654510028E-2</v>
      </c>
      <c r="G162" s="234">
        <v>0.19563065267064539</v>
      </c>
      <c r="H162" s="234">
        <v>0.18966802776947547</v>
      </c>
      <c r="I162" s="234">
        <v>0.13952459490082134</v>
      </c>
      <c r="J162" s="234">
        <v>0</v>
      </c>
    </row>
    <row r="163" spans="2:11">
      <c r="B163" s="322">
        <v>42005</v>
      </c>
      <c r="C163" s="90"/>
      <c r="D163" s="234">
        <v>6.3613051111302069E-2</v>
      </c>
      <c r="E163" s="274"/>
      <c r="F163" s="234">
        <v>6.9960081339145441E-2</v>
      </c>
      <c r="G163" s="234">
        <v>0.19634698870887241</v>
      </c>
      <c r="H163" s="234">
        <v>0.31305070609193081</v>
      </c>
      <c r="I163" s="234">
        <v>0.14017428633137916</v>
      </c>
      <c r="J163" s="234">
        <v>1.1213841929071E-4</v>
      </c>
    </row>
    <row r="164" spans="2:11">
      <c r="B164" s="322">
        <v>42036</v>
      </c>
      <c r="C164" s="90"/>
      <c r="D164" s="234">
        <v>6.6035521949733472E-2</v>
      </c>
      <c r="E164" s="274"/>
      <c r="F164" s="234">
        <v>7.3491014154353898E-2</v>
      </c>
      <c r="G164" s="234">
        <v>0.19592702679112992</v>
      </c>
      <c r="H164" s="234">
        <v>0.36619444205127216</v>
      </c>
      <c r="I164" s="234">
        <v>0.1422763400356547</v>
      </c>
      <c r="J164" s="234">
        <v>2.244421200489E-5</v>
      </c>
    </row>
    <row r="165" spans="2:11">
      <c r="B165" s="322">
        <v>42064</v>
      </c>
      <c r="C165" s="90"/>
      <c r="D165" s="234">
        <v>6.5931800715723951E-2</v>
      </c>
      <c r="E165" s="274"/>
      <c r="F165" s="234">
        <v>7.3098962885201776E-2</v>
      </c>
      <c r="G165" s="234">
        <v>0.18700566914609607</v>
      </c>
      <c r="H165" s="234">
        <v>0.3224091796950595</v>
      </c>
      <c r="I165" s="234">
        <v>0.14084040068311784</v>
      </c>
      <c r="J165" s="234">
        <v>1.6359447766700001E-4</v>
      </c>
    </row>
    <row r="166" spans="2:11">
      <c r="B166" s="322">
        <v>42095</v>
      </c>
      <c r="C166" s="90"/>
      <c r="D166" s="234">
        <v>6.8189425123668268E-2</v>
      </c>
      <c r="E166" s="274"/>
      <c r="F166" s="234">
        <v>7.7040283460049444E-2</v>
      </c>
      <c r="G166" s="234">
        <v>0.16513096313288719</v>
      </c>
      <c r="H166" s="234">
        <v>0.33779401580366475</v>
      </c>
      <c r="I166" s="234">
        <v>0.13866382099670052</v>
      </c>
      <c r="J166" s="234">
        <v>1.15650788442091E-3</v>
      </c>
    </row>
    <row r="167" spans="2:11">
      <c r="B167" s="322">
        <v>42125</v>
      </c>
      <c r="C167" s="90"/>
      <c r="D167" s="234">
        <v>6.9874569466338909E-2</v>
      </c>
      <c r="E167" s="274"/>
      <c r="F167" s="234">
        <v>7.7224117404001688E-2</v>
      </c>
      <c r="G167" s="234">
        <v>0.17199680633799028</v>
      </c>
      <c r="H167" s="234">
        <v>0.36474312500104306</v>
      </c>
      <c r="I167" s="234">
        <v>0.14633202239118601</v>
      </c>
      <c r="J167" s="234">
        <v>1.69283864182514E-3</v>
      </c>
    </row>
    <row r="168" spans="2:11">
      <c r="B168" s="322">
        <v>42156</v>
      </c>
      <c r="C168" s="90"/>
      <c r="D168" s="234">
        <v>6.8729359579833713E-2</v>
      </c>
      <c r="E168" s="234"/>
      <c r="F168" s="265">
        <v>7.7645375899824218E-2</v>
      </c>
      <c r="G168" s="265">
        <v>0.16560761702640842</v>
      </c>
      <c r="H168" s="265">
        <v>0.22408333827202381</v>
      </c>
      <c r="I168" s="265">
        <v>0.1397910685641717</v>
      </c>
      <c r="J168" s="265">
        <v>8.8701009270039993E-5</v>
      </c>
    </row>
    <row r="169" spans="2:11">
      <c r="B169" s="322">
        <v>42186</v>
      </c>
      <c r="C169" s="90"/>
      <c r="D169" s="234">
        <v>6.8064647265234507E-2</v>
      </c>
      <c r="E169" s="274"/>
      <c r="F169" s="265">
        <v>6.9409636428892071E-2</v>
      </c>
      <c r="G169" s="265">
        <v>0.19086463277218171</v>
      </c>
      <c r="H169" s="265">
        <v>6.5000258826528379E-2</v>
      </c>
      <c r="I169" s="265">
        <v>0.134032346973052</v>
      </c>
      <c r="J169" s="265">
        <v>1.90031534122631E-2</v>
      </c>
    </row>
    <row r="170" spans="2:11">
      <c r="B170" s="322">
        <v>42217</v>
      </c>
      <c r="D170" s="234">
        <v>6.9452933880951903E-2</v>
      </c>
      <c r="E170" s="244"/>
      <c r="F170" s="234">
        <v>7.2475101866509378E-2</v>
      </c>
      <c r="G170" s="234">
        <v>0.18665324335699085</v>
      </c>
      <c r="H170" s="234">
        <v>0.58382931162807017</v>
      </c>
      <c r="I170" s="234">
        <v>0.13269762736399482</v>
      </c>
      <c r="J170" s="234">
        <v>1.8911993095563521E-2</v>
      </c>
      <c r="K170" s="107"/>
    </row>
    <row r="171" spans="2:11">
      <c r="B171" s="322">
        <v>42248</v>
      </c>
      <c r="D171" s="228">
        <v>7.2124153174109001E-2</v>
      </c>
      <c r="E171" s="244"/>
      <c r="F171" s="229">
        <v>8.5765230675136805E-2</v>
      </c>
      <c r="G171" s="228">
        <v>0.1869512193556167</v>
      </c>
      <c r="H171" s="228">
        <v>7.2075473764625017E-2</v>
      </c>
      <c r="I171" s="228">
        <v>0.13315060751667926</v>
      </c>
      <c r="J171" s="228">
        <v>2.8567885267329999E-5</v>
      </c>
    </row>
    <row r="172" spans="2:11">
      <c r="B172" s="322">
        <v>42278</v>
      </c>
      <c r="D172" s="234">
        <v>7.7158260758211611E-2</v>
      </c>
      <c r="E172" s="244"/>
      <c r="F172" s="234">
        <v>9.2586820864135777E-2</v>
      </c>
      <c r="G172" s="234">
        <v>0.19657672674156604</v>
      </c>
      <c r="H172" s="228">
        <v>5.2032699389186997E-2</v>
      </c>
      <c r="I172" s="234">
        <v>0.14025537589415085</v>
      </c>
      <c r="J172" s="228">
        <v>2.5254321936072E-4</v>
      </c>
      <c r="K172" s="136"/>
    </row>
    <row r="173" spans="2:11">
      <c r="B173" s="322">
        <v>42309</v>
      </c>
      <c r="D173" s="228">
        <v>8.0902550131512457E-2</v>
      </c>
      <c r="E173" s="244"/>
      <c r="F173" s="229">
        <v>9.7074710494745545E-2</v>
      </c>
      <c r="G173" s="229">
        <v>0.14853494986351207</v>
      </c>
      <c r="H173" s="229">
        <v>4.0888356152488287E-2</v>
      </c>
      <c r="I173" s="229">
        <v>0.14294277034446529</v>
      </c>
      <c r="J173" s="229">
        <v>4.16479725482436E-3</v>
      </c>
    </row>
    <row r="174" spans="2:11">
      <c r="B174" s="322">
        <v>42339</v>
      </c>
      <c r="D174" s="229">
        <v>7.1002870855061587E-2</v>
      </c>
      <c r="E174" s="244"/>
      <c r="F174" s="229">
        <v>8.0735125843313313E-2</v>
      </c>
      <c r="G174" s="242">
        <v>0.14717522502842231</v>
      </c>
      <c r="H174" s="242">
        <v>0.72288174750146439</v>
      </c>
      <c r="I174" s="229">
        <v>0.1438983521938037</v>
      </c>
      <c r="J174" s="242">
        <v>2.8382171804072699E-3</v>
      </c>
    </row>
    <row r="175" spans="2:11">
      <c r="B175" s="322">
        <v>42370</v>
      </c>
      <c r="D175" s="229">
        <v>8.2176873691575503E-2</v>
      </c>
      <c r="E175" s="229"/>
      <c r="F175" s="234">
        <v>8.8480368766599746E-2</v>
      </c>
      <c r="G175" s="234">
        <v>0.15162342443980512</v>
      </c>
      <c r="H175" s="234">
        <v>0.88347422110644991</v>
      </c>
      <c r="I175" s="234">
        <v>0.16499896111144666</v>
      </c>
      <c r="J175" s="234">
        <v>1.0095515659244499E-3</v>
      </c>
    </row>
    <row r="176" spans="2:11" s="126" customFormat="1">
      <c r="B176" s="322">
        <v>42401</v>
      </c>
      <c r="D176" s="229">
        <v>8.9600793490731342E-2</v>
      </c>
      <c r="E176" s="271"/>
      <c r="F176" s="265">
        <v>9.3814610138879276E-2</v>
      </c>
      <c r="G176" s="265">
        <v>0.14497747765895708</v>
      </c>
      <c r="H176" s="265">
        <v>0.11517188598660828</v>
      </c>
      <c r="I176" s="265">
        <v>0.1645060088555988</v>
      </c>
      <c r="J176" s="265">
        <v>1.9671921578015599E-2</v>
      </c>
    </row>
    <row r="177" spans="2:14">
      <c r="B177" s="322">
        <v>42430</v>
      </c>
      <c r="D177" s="229">
        <v>9.1623607625677686E-2</v>
      </c>
      <c r="E177" s="244"/>
      <c r="F177" s="234">
        <v>9.5014194733621993E-2</v>
      </c>
      <c r="G177" s="234">
        <v>0.15125403586244757</v>
      </c>
      <c r="H177" s="234">
        <v>2.1067537265199599E-2</v>
      </c>
      <c r="I177" s="234">
        <v>0.17022178509126762</v>
      </c>
      <c r="J177" s="234">
        <v>2.0996820886423118E-2</v>
      </c>
    </row>
    <row r="178" spans="2:14">
      <c r="B178" s="322">
        <v>42461</v>
      </c>
      <c r="D178" s="234">
        <v>0.10824156053549294</v>
      </c>
      <c r="E178" s="244"/>
      <c r="F178" s="229">
        <v>0.12579426282269376</v>
      </c>
      <c r="G178" s="229">
        <v>0.15360076773794473</v>
      </c>
      <c r="H178" s="229">
        <v>0</v>
      </c>
      <c r="I178" s="229">
        <v>0.17569053554977287</v>
      </c>
      <c r="J178" s="229">
        <v>2.0766584995100621E-2</v>
      </c>
    </row>
    <row r="179" spans="2:14">
      <c r="B179" s="322">
        <v>42491</v>
      </c>
      <c r="D179" s="234">
        <v>7.1724680266142121E-2</v>
      </c>
      <c r="E179" s="244"/>
      <c r="F179" s="229">
        <v>9.9083188116087864E-2</v>
      </c>
      <c r="G179" s="229">
        <v>6.4661726091196234E-2</v>
      </c>
      <c r="H179" s="229">
        <v>2.0442700257952778E-2</v>
      </c>
      <c r="I179" s="229">
        <v>9.5330965644281909E-2</v>
      </c>
      <c r="J179" s="229">
        <v>5.2175067838489504E-3</v>
      </c>
    </row>
    <row r="180" spans="2:14">
      <c r="B180" s="322">
        <v>42522</v>
      </c>
      <c r="D180" s="234">
        <v>6.5596615284857274E-2</v>
      </c>
      <c r="E180" s="273"/>
      <c r="F180" s="234">
        <v>9.5968866316961943E-2</v>
      </c>
      <c r="G180" s="234">
        <v>6.319679528970043E-2</v>
      </c>
      <c r="H180" s="234">
        <v>0</v>
      </c>
      <c r="I180" s="234">
        <v>7.86152571929747E-2</v>
      </c>
      <c r="J180" s="234">
        <v>1.93112266189139E-3</v>
      </c>
      <c r="K180" s="140"/>
    </row>
    <row r="181" spans="2:14">
      <c r="B181" s="322">
        <v>42552</v>
      </c>
      <c r="D181" s="234">
        <v>7.2812388545815829E-2</v>
      </c>
      <c r="E181" s="271"/>
      <c r="F181" s="265">
        <v>0.1091353115984435</v>
      </c>
      <c r="G181" s="265">
        <v>7.0725017414078759E-2</v>
      </c>
      <c r="H181" s="265">
        <v>0</v>
      </c>
      <c r="I181" s="265">
        <v>8.4385371767580666E-2</v>
      </c>
      <c r="J181" s="265">
        <v>2.3295780303052001E-4</v>
      </c>
    </row>
    <row r="182" spans="2:14">
      <c r="B182" s="322">
        <v>42583</v>
      </c>
      <c r="D182" s="234">
        <v>9.1130016018212565E-2</v>
      </c>
      <c r="E182" s="271"/>
      <c r="F182" s="265">
        <v>0.14616185154784656</v>
      </c>
      <c r="G182" s="265">
        <v>4.608817914759511E-2</v>
      </c>
      <c r="H182" s="265">
        <v>0</v>
      </c>
      <c r="I182" s="265">
        <v>8.2685687206120947E-2</v>
      </c>
      <c r="J182" s="265">
        <v>7.5246602129069997E-5</v>
      </c>
      <c r="K182" s="33"/>
      <c r="L182" s="33"/>
    </row>
    <row r="183" spans="2:14">
      <c r="B183" s="322">
        <v>42614</v>
      </c>
      <c r="D183" s="234">
        <v>8.6999999999999994E-2</v>
      </c>
      <c r="E183" s="244"/>
      <c r="F183" s="229">
        <v>0.13500000000000001</v>
      </c>
      <c r="G183" s="229">
        <v>5.0999999999999997E-2</v>
      </c>
      <c r="H183" s="229">
        <v>0</v>
      </c>
      <c r="I183" s="229">
        <v>0.09</v>
      </c>
      <c r="J183" s="229">
        <v>1.1183014167221999E-4</v>
      </c>
      <c r="L183" s="33"/>
    </row>
    <row r="184" spans="2:14">
      <c r="B184" s="322">
        <v>42644</v>
      </c>
      <c r="D184" s="234">
        <v>9.2999999999999999E-2</v>
      </c>
      <c r="E184" s="244"/>
      <c r="F184" s="229">
        <v>0.14947492538995083</v>
      </c>
      <c r="G184" s="229">
        <v>4.679489949264002E-2</v>
      </c>
      <c r="H184" s="229">
        <v>0</v>
      </c>
      <c r="I184" s="229">
        <v>8.6520751166533266E-2</v>
      </c>
      <c r="J184" s="229">
        <v>8.3664689763329994E-5</v>
      </c>
    </row>
    <row r="185" spans="2:14">
      <c r="B185" s="322">
        <v>42675</v>
      </c>
      <c r="D185" s="234">
        <v>9.4E-2</v>
      </c>
      <c r="E185" s="244"/>
      <c r="F185" s="229">
        <v>0.14602210781415986</v>
      </c>
      <c r="G185" s="229">
        <v>3.7231845789422312E-2</v>
      </c>
      <c r="H185" s="229">
        <v>0</v>
      </c>
      <c r="I185" s="229">
        <v>8.4855846723594308E-2</v>
      </c>
      <c r="J185" s="229">
        <v>1.1735648913507309E-2</v>
      </c>
      <c r="L185" s="33"/>
      <c r="M185" s="33"/>
    </row>
    <row r="186" spans="2:14">
      <c r="B186" s="322">
        <v>42705</v>
      </c>
      <c r="D186" s="234">
        <v>5.0999999999999997E-2</v>
      </c>
      <c r="E186" s="244"/>
      <c r="F186" s="229">
        <v>6.9468173319771023E-2</v>
      </c>
      <c r="G186" s="229">
        <v>2.970754888251494E-2</v>
      </c>
      <c r="H186" s="229">
        <v>0</v>
      </c>
      <c r="I186" s="229">
        <v>7.8981100772921461E-2</v>
      </c>
      <c r="J186" s="229">
        <v>4.2923822856240003E-5</v>
      </c>
    </row>
    <row r="187" spans="2:14">
      <c r="B187" s="322">
        <v>42736</v>
      </c>
      <c r="D187" s="234">
        <v>6.9000000000000006E-2</v>
      </c>
      <c r="E187" s="244"/>
      <c r="F187" s="229">
        <v>0.1064675084515799</v>
      </c>
      <c r="G187" s="229">
        <v>2.9802150506247491E-2</v>
      </c>
      <c r="H187" s="229">
        <v>0</v>
      </c>
      <c r="I187" s="229">
        <v>7.9318763638000334E-2</v>
      </c>
      <c r="J187" s="229">
        <v>0</v>
      </c>
      <c r="M187" s="33"/>
    </row>
    <row r="188" spans="2:14" s="126" customFormat="1">
      <c r="B188" s="322">
        <v>42767</v>
      </c>
      <c r="D188" s="234">
        <v>7.0000000000000007E-2</v>
      </c>
      <c r="E188" s="271"/>
      <c r="F188" s="240">
        <v>0.10695009064659201</v>
      </c>
      <c r="G188" s="240">
        <v>3.740782724243441E-2</v>
      </c>
      <c r="H188" s="240">
        <v>0</v>
      </c>
      <c r="I188" s="240">
        <v>8.3320114255777927E-2</v>
      </c>
      <c r="J188" s="240">
        <v>3.7848277026390001E-5</v>
      </c>
    </row>
    <row r="189" spans="2:14">
      <c r="B189" s="322">
        <v>42795</v>
      </c>
      <c r="D189" s="234">
        <v>6.5000000000000002E-2</v>
      </c>
      <c r="E189" s="234"/>
      <c r="F189" s="234">
        <v>9.6808809368476939E-2</v>
      </c>
      <c r="G189" s="234">
        <v>3.1750534751669508E-2</v>
      </c>
      <c r="H189" s="234">
        <v>0</v>
      </c>
      <c r="I189" s="234">
        <v>8.2082507761141871E-2</v>
      </c>
      <c r="J189" s="234">
        <v>8.9983614413648996E-4</v>
      </c>
      <c r="L189" s="33"/>
      <c r="N189" s="33"/>
    </row>
    <row r="190" spans="2:14">
      <c r="B190" s="322">
        <v>42826</v>
      </c>
      <c r="D190" s="234">
        <v>7.0000000000000007E-2</v>
      </c>
      <c r="E190" s="275"/>
      <c r="F190" s="234">
        <v>0.106</v>
      </c>
      <c r="G190" s="234">
        <v>3.5999999999999997E-2</v>
      </c>
      <c r="H190" s="234">
        <v>0</v>
      </c>
      <c r="I190" s="234">
        <v>8.3000000000000004E-2</v>
      </c>
      <c r="J190" s="234">
        <v>0</v>
      </c>
      <c r="L190" s="33"/>
    </row>
    <row r="191" spans="2:14">
      <c r="B191" s="322">
        <v>42856</v>
      </c>
      <c r="D191" s="234">
        <v>6.5000000000000002E-2</v>
      </c>
      <c r="E191" s="244"/>
      <c r="F191" s="234">
        <v>9.6448999999999993E-2</v>
      </c>
      <c r="G191" s="234">
        <v>3.1295999999999997E-2</v>
      </c>
      <c r="H191" s="234" t="s">
        <v>234</v>
      </c>
      <c r="I191" s="234">
        <v>8.0116999999999994E-2</v>
      </c>
      <c r="J191" s="234">
        <v>5.8E-5</v>
      </c>
      <c r="L191" s="33"/>
      <c r="N191" s="33"/>
    </row>
    <row r="192" spans="2:14">
      <c r="B192" s="322">
        <v>42887</v>
      </c>
      <c r="D192" s="234">
        <v>6.0999999999999999E-2</v>
      </c>
      <c r="E192" s="218"/>
      <c r="F192" s="234">
        <v>9.0999999999999998E-2</v>
      </c>
      <c r="G192" s="234">
        <v>2.8000000000000001E-2</v>
      </c>
      <c r="H192" s="234">
        <v>0</v>
      </c>
      <c r="I192" s="234">
        <v>7.5999999999999998E-2</v>
      </c>
      <c r="J192" s="234">
        <v>0</v>
      </c>
      <c r="L192" s="33"/>
    </row>
    <row r="193" spans="2:12">
      <c r="B193" s="322">
        <v>42917</v>
      </c>
      <c r="D193" s="234">
        <v>7.6999999999999999E-2</v>
      </c>
      <c r="E193" s="244"/>
      <c r="F193" s="234">
        <v>0.118309</v>
      </c>
      <c r="G193" s="234">
        <v>3.3852E-2</v>
      </c>
      <c r="H193" s="234">
        <v>0</v>
      </c>
      <c r="I193" s="234">
        <v>7.6845999999999998E-2</v>
      </c>
      <c r="J193" s="234">
        <v>0</v>
      </c>
      <c r="L193" s="33"/>
    </row>
    <row r="194" spans="2:12">
      <c r="B194" s="322">
        <v>42948</v>
      </c>
      <c r="D194" s="234">
        <v>5.5E-2</v>
      </c>
      <c r="E194" s="244"/>
      <c r="F194" s="234">
        <v>9.5513000000000001E-2</v>
      </c>
      <c r="G194" s="234">
        <v>2.2610999999999999E-2</v>
      </c>
      <c r="H194" s="234">
        <v>0</v>
      </c>
      <c r="I194" s="234">
        <v>4.2809E-2</v>
      </c>
      <c r="J194" s="234">
        <v>5.1E-5</v>
      </c>
      <c r="L194" s="33"/>
    </row>
    <row r="195" spans="2:12">
      <c r="B195" s="322">
        <v>42979</v>
      </c>
      <c r="D195" s="234">
        <v>6.6000000000000003E-2</v>
      </c>
      <c r="E195" s="244"/>
      <c r="F195" s="234">
        <v>0.119894</v>
      </c>
      <c r="G195" s="234">
        <v>2.9256000000000001E-2</v>
      </c>
      <c r="H195" s="234">
        <v>0</v>
      </c>
      <c r="I195" s="234">
        <v>4.2414E-2</v>
      </c>
      <c r="J195" s="234">
        <v>1.5E-5</v>
      </c>
      <c r="L195" s="33"/>
    </row>
    <row r="196" spans="2:12">
      <c r="B196" s="322">
        <v>43009</v>
      </c>
      <c r="D196" s="234">
        <v>8.3846000000000004E-2</v>
      </c>
      <c r="E196" s="244"/>
      <c r="F196" s="234">
        <v>0.15926999999999999</v>
      </c>
      <c r="G196" s="234">
        <v>2.7732E-2</v>
      </c>
      <c r="H196" s="234">
        <v>0</v>
      </c>
      <c r="I196" s="234">
        <v>4.1028000000000002E-2</v>
      </c>
      <c r="J196" s="234">
        <v>4.1999999999999998E-5</v>
      </c>
      <c r="L196" s="33"/>
    </row>
    <row r="197" spans="2:12">
      <c r="B197" s="322">
        <v>43040</v>
      </c>
      <c r="D197" s="234">
        <v>6.5700999999999996E-2</v>
      </c>
      <c r="E197" s="244"/>
      <c r="F197" s="234">
        <v>0.122428</v>
      </c>
      <c r="G197" s="234">
        <v>2.5801999999999999E-2</v>
      </c>
      <c r="H197" s="234">
        <v>0</v>
      </c>
      <c r="I197" s="234">
        <v>4.0549000000000002E-2</v>
      </c>
      <c r="J197" s="234">
        <v>7.3999999999999996E-5</v>
      </c>
      <c r="L197" s="33"/>
    </row>
    <row r="198" spans="2:12">
      <c r="B198" s="322">
        <v>43070</v>
      </c>
      <c r="D198" s="234">
        <v>5.2240000000000002E-2</v>
      </c>
      <c r="E198" s="244"/>
      <c r="F198" s="234">
        <v>9.1587000000000002E-2</v>
      </c>
      <c r="G198" s="234">
        <v>2.3247E-2</v>
      </c>
      <c r="H198" s="234">
        <v>0</v>
      </c>
      <c r="I198" s="234">
        <v>3.9371000000000003E-2</v>
      </c>
      <c r="J198" s="234">
        <v>0</v>
      </c>
      <c r="L198" s="33"/>
    </row>
    <row r="199" spans="2:12">
      <c r="B199" s="322">
        <v>43101</v>
      </c>
      <c r="D199" s="234">
        <v>5.4080000000000003E-2</v>
      </c>
      <c r="E199" s="244"/>
      <c r="F199" s="234">
        <v>9.4560000000000005E-2</v>
      </c>
      <c r="G199" s="234">
        <v>2.6707999999999999E-2</v>
      </c>
      <c r="H199" s="234">
        <v>0</v>
      </c>
      <c r="I199" s="234">
        <v>4.0129999999999999E-2</v>
      </c>
      <c r="J199" s="234">
        <v>2.05E-4</v>
      </c>
      <c r="L199" s="33"/>
    </row>
    <row r="200" spans="2:12">
      <c r="B200" s="322">
        <v>43132</v>
      </c>
      <c r="D200" s="234">
        <v>5.1670000000000001E-2</v>
      </c>
      <c r="E200" s="244"/>
      <c r="F200" s="228">
        <v>8.8506000000000001E-2</v>
      </c>
      <c r="G200" s="228">
        <v>3.0039E-2</v>
      </c>
      <c r="H200" s="228">
        <v>0</v>
      </c>
      <c r="I200" s="228">
        <v>3.8799E-2</v>
      </c>
      <c r="J200" s="228">
        <v>8.0000000000000007E-5</v>
      </c>
      <c r="L200" s="33"/>
    </row>
    <row r="201" spans="2:12">
      <c r="B201" s="322">
        <v>43160</v>
      </c>
      <c r="C201" s="141"/>
      <c r="D201" s="234">
        <v>5.4364999999999997E-2</v>
      </c>
      <c r="E201" s="276"/>
      <c r="F201" s="267">
        <v>9.3522999999999995E-2</v>
      </c>
      <c r="G201" s="267">
        <v>2.46E-2</v>
      </c>
      <c r="H201" s="267">
        <v>0</v>
      </c>
      <c r="I201" s="267">
        <v>4.0056000000000001E-2</v>
      </c>
      <c r="J201" s="267">
        <v>1.1E-4</v>
      </c>
      <c r="L201" s="33"/>
    </row>
    <row r="202" spans="2:12">
      <c r="B202" s="322">
        <v>43191</v>
      </c>
      <c r="C202" s="141"/>
      <c r="D202" s="234">
        <v>5.5525999999999999E-2</v>
      </c>
      <c r="E202" s="276"/>
      <c r="F202" s="267">
        <v>9.5475000000000004E-2</v>
      </c>
      <c r="G202" s="267">
        <v>2.8576000000000001E-2</v>
      </c>
      <c r="H202" s="267">
        <v>0</v>
      </c>
      <c r="I202" s="267">
        <v>4.1357999999999999E-2</v>
      </c>
      <c r="J202" s="267">
        <v>1.08E-4</v>
      </c>
      <c r="L202" s="33"/>
    </row>
    <row r="203" spans="2:12">
      <c r="B203" s="322">
        <v>43221</v>
      </c>
      <c r="D203" s="234">
        <v>5.5218000000000003E-2</v>
      </c>
      <c r="E203" s="244"/>
      <c r="F203" s="229">
        <v>9.5232999999999998E-2</v>
      </c>
      <c r="G203" s="229">
        <v>2.7997999999999999E-2</v>
      </c>
      <c r="H203" s="229">
        <v>0</v>
      </c>
      <c r="I203" s="229">
        <v>3.9467000000000002E-2</v>
      </c>
      <c r="J203" s="229">
        <v>6.1499999999999999E-4</v>
      </c>
      <c r="L203" s="33"/>
    </row>
    <row r="204" spans="2:12">
      <c r="B204" s="322">
        <v>43252</v>
      </c>
      <c r="D204" s="234">
        <v>5.1534000000000003E-2</v>
      </c>
      <c r="E204" s="244"/>
      <c r="F204" s="234">
        <v>8.8440000000000005E-2</v>
      </c>
      <c r="G204" s="234">
        <v>2.6123E-2</v>
      </c>
      <c r="H204" s="234">
        <v>0</v>
      </c>
      <c r="I204" s="234">
        <v>3.7811999999999998E-2</v>
      </c>
      <c r="J204" s="234">
        <v>1.64E-4</v>
      </c>
      <c r="L204" s="33"/>
    </row>
    <row r="205" spans="2:12">
      <c r="B205" s="322">
        <v>43282</v>
      </c>
      <c r="D205" s="234">
        <v>5.5958000000000001E-2</v>
      </c>
      <c r="E205" s="244"/>
      <c r="F205" s="234">
        <v>9.8178000000000001E-2</v>
      </c>
      <c r="G205" s="234">
        <v>2.3612000000000001E-2</v>
      </c>
      <c r="H205" s="234">
        <v>0</v>
      </c>
      <c r="I205" s="234">
        <v>3.6942000000000003E-2</v>
      </c>
      <c r="J205" s="234">
        <v>9.9999999999999995E-7</v>
      </c>
      <c r="L205" s="33"/>
    </row>
    <row r="206" spans="2:12">
      <c r="B206" s="322">
        <v>43313</v>
      </c>
      <c r="D206" s="234">
        <v>0.06</v>
      </c>
      <c r="E206" s="244"/>
      <c r="F206" s="234">
        <v>0.105</v>
      </c>
      <c r="G206" s="234">
        <v>2.5999999999999999E-2</v>
      </c>
      <c r="H206" s="234">
        <v>0</v>
      </c>
      <c r="I206" s="234">
        <v>3.6999999999999998E-2</v>
      </c>
      <c r="J206" s="234">
        <v>0</v>
      </c>
      <c r="L206" s="33"/>
    </row>
    <row r="207" spans="2:12">
      <c r="B207" s="322">
        <v>43344</v>
      </c>
      <c r="D207" s="234">
        <v>6.3E-2</v>
      </c>
      <c r="E207" s="244"/>
      <c r="F207" s="234">
        <v>0.111</v>
      </c>
      <c r="G207" s="234">
        <v>0.03</v>
      </c>
      <c r="H207" s="234">
        <v>0</v>
      </c>
      <c r="I207" s="234">
        <v>3.9E-2</v>
      </c>
      <c r="J207" s="234">
        <v>0</v>
      </c>
      <c r="L207" s="33"/>
    </row>
    <row r="208" spans="2:12">
      <c r="B208" s="322">
        <v>43374</v>
      </c>
      <c r="D208" s="234">
        <v>5.8999999999999997E-2</v>
      </c>
      <c r="E208" s="244"/>
      <c r="F208" s="234">
        <v>0.10299999999999999</v>
      </c>
      <c r="G208" s="234">
        <v>2.9000000000000001E-2</v>
      </c>
      <c r="H208" s="234">
        <v>0</v>
      </c>
      <c r="I208" s="234">
        <v>3.7999999999999999E-2</v>
      </c>
      <c r="J208" s="234">
        <v>0</v>
      </c>
      <c r="L208" s="33"/>
    </row>
    <row r="209" spans="2:15">
      <c r="B209" s="322">
        <v>43405</v>
      </c>
      <c r="D209" s="234">
        <v>5.7000000000000002E-2</v>
      </c>
      <c r="E209" s="244"/>
      <c r="F209" s="234">
        <v>9.8000000000000004E-2</v>
      </c>
      <c r="G209" s="234">
        <v>3.2000000000000001E-2</v>
      </c>
      <c r="H209" s="234">
        <v>0</v>
      </c>
      <c r="I209" s="234">
        <v>0.04</v>
      </c>
      <c r="J209" s="234">
        <v>0</v>
      </c>
      <c r="L209" s="33"/>
    </row>
    <row r="210" spans="2:15">
      <c r="B210" s="322">
        <v>43435</v>
      </c>
      <c r="D210" s="234">
        <v>4.7E-2</v>
      </c>
      <c r="E210" s="244"/>
      <c r="F210" s="234">
        <v>7.8E-2</v>
      </c>
      <c r="G210" s="234">
        <v>2.9000000000000001E-2</v>
      </c>
      <c r="H210" s="234">
        <v>0</v>
      </c>
      <c r="I210" s="234">
        <v>3.5999999999999997E-2</v>
      </c>
      <c r="J210" s="234">
        <v>2E-3</v>
      </c>
      <c r="L210" s="33"/>
    </row>
    <row r="211" spans="2:15">
      <c r="B211" s="322">
        <v>43466</v>
      </c>
      <c r="D211" s="234">
        <v>5.3999999999999999E-2</v>
      </c>
      <c r="E211" s="234"/>
      <c r="F211" s="234">
        <v>9.1999999999999998E-2</v>
      </c>
      <c r="G211" s="234">
        <v>3.7999999999999999E-2</v>
      </c>
      <c r="H211" s="234">
        <v>0</v>
      </c>
      <c r="I211" s="234">
        <v>3.9E-2</v>
      </c>
      <c r="J211" s="234">
        <v>0</v>
      </c>
      <c r="L211" s="33"/>
    </row>
    <row r="212" spans="2:15">
      <c r="B212" s="322">
        <v>43497</v>
      </c>
      <c r="D212" s="234">
        <v>6.2E-2</v>
      </c>
      <c r="E212" s="218"/>
      <c r="F212" s="234">
        <v>0.10100000000000001</v>
      </c>
      <c r="G212" s="234">
        <v>4.5999999999999999E-2</v>
      </c>
      <c r="H212" s="234">
        <v>0</v>
      </c>
      <c r="I212" s="234">
        <v>4.2999999999999997E-2</v>
      </c>
      <c r="J212" s="234">
        <v>8.9999999999999993E-3</v>
      </c>
      <c r="L212" s="33"/>
    </row>
    <row r="213" spans="2:15">
      <c r="B213" s="322">
        <v>43525</v>
      </c>
      <c r="D213" s="234">
        <v>6.6000000000000003E-2</v>
      </c>
      <c r="E213" s="218"/>
      <c r="F213" s="234">
        <v>0.11</v>
      </c>
      <c r="G213" s="234">
        <v>5.7000000000000002E-2</v>
      </c>
      <c r="H213" s="234">
        <v>0</v>
      </c>
      <c r="I213" s="234">
        <v>5.1999999999999998E-2</v>
      </c>
      <c r="J213" s="234">
        <v>0</v>
      </c>
      <c r="L213" s="33"/>
    </row>
    <row r="214" spans="2:15">
      <c r="B214" s="322">
        <v>43556</v>
      </c>
      <c r="D214" s="234">
        <v>6.7000000000000004E-2</v>
      </c>
      <c r="E214" s="218"/>
      <c r="F214" s="234">
        <v>0.109</v>
      </c>
      <c r="G214" s="234">
        <v>6.2E-2</v>
      </c>
      <c r="H214" s="234">
        <v>0</v>
      </c>
      <c r="I214" s="234">
        <v>5.5E-2</v>
      </c>
      <c r="J214" s="234">
        <v>0</v>
      </c>
      <c r="L214" s="33"/>
    </row>
    <row r="215" spans="2:15">
      <c r="B215" s="322">
        <v>43586</v>
      </c>
      <c r="D215" s="234">
        <v>7.2999999999999995E-2</v>
      </c>
      <c r="E215" s="218"/>
      <c r="F215" s="234">
        <v>0.11799999999999999</v>
      </c>
      <c r="G215" s="234">
        <v>7.2999999999999995E-2</v>
      </c>
      <c r="H215" s="234">
        <v>0</v>
      </c>
      <c r="I215" s="234">
        <v>6.0999999999999999E-2</v>
      </c>
      <c r="J215" s="234">
        <v>0</v>
      </c>
      <c r="L215" s="33"/>
    </row>
    <row r="216" spans="2:15">
      <c r="B216" s="322">
        <v>43617</v>
      </c>
      <c r="C216" s="141"/>
      <c r="D216" s="277">
        <v>7.0000000000000007E-2</v>
      </c>
      <c r="E216" s="278"/>
      <c r="F216" s="234">
        <v>0.107</v>
      </c>
      <c r="G216" s="277">
        <v>7.9000000000000001E-2</v>
      </c>
      <c r="H216" s="277">
        <v>0</v>
      </c>
      <c r="I216" s="277">
        <v>6.7000000000000004E-2</v>
      </c>
      <c r="J216" s="277">
        <v>0</v>
      </c>
      <c r="L216" s="33"/>
    </row>
    <row r="217" spans="2:15">
      <c r="B217" s="322">
        <v>43647</v>
      </c>
      <c r="D217" s="234">
        <v>7.5999999999999998E-2</v>
      </c>
      <c r="E217" s="218"/>
      <c r="F217" s="234">
        <v>0.11899999999999999</v>
      </c>
      <c r="G217" s="234">
        <v>7.8E-2</v>
      </c>
      <c r="H217" s="234">
        <v>0</v>
      </c>
      <c r="I217" s="234">
        <v>6.9000000000000006E-2</v>
      </c>
      <c r="J217" s="234">
        <v>0</v>
      </c>
      <c r="L217" s="33"/>
    </row>
    <row r="218" spans="2:15">
      <c r="B218" s="322">
        <v>43678</v>
      </c>
      <c r="D218" s="234">
        <v>7.4999999999999997E-2</v>
      </c>
      <c r="E218" s="218"/>
      <c r="F218" s="234">
        <v>0.113</v>
      </c>
      <c r="G218" s="234">
        <v>8.2000000000000003E-2</v>
      </c>
      <c r="H218" s="234">
        <v>0</v>
      </c>
      <c r="I218" s="234">
        <v>7.3999999999999996E-2</v>
      </c>
      <c r="J218" s="234">
        <v>1E-3</v>
      </c>
      <c r="L218" s="33"/>
    </row>
    <row r="219" spans="2:15">
      <c r="B219" s="322">
        <v>43709</v>
      </c>
      <c r="D219" s="265">
        <v>7.4999999999999997E-2</v>
      </c>
      <c r="E219" s="238"/>
      <c r="F219" s="234">
        <v>0.11</v>
      </c>
      <c r="G219" s="265">
        <v>8.8999999999999996E-2</v>
      </c>
      <c r="H219" s="265">
        <v>0</v>
      </c>
      <c r="I219" s="265">
        <v>7.8E-2</v>
      </c>
      <c r="J219" s="265">
        <v>1E-3</v>
      </c>
      <c r="L219" s="33"/>
    </row>
    <row r="220" spans="2:15" s="141" customFormat="1">
      <c r="B220" s="322">
        <v>43739</v>
      </c>
      <c r="C220"/>
      <c r="D220" s="234">
        <v>7.9000000000000001E-2</v>
      </c>
      <c r="E220" s="244"/>
      <c r="F220" s="234">
        <v>0.112</v>
      </c>
      <c r="G220" s="234">
        <v>9.4E-2</v>
      </c>
      <c r="H220" s="234">
        <v>0</v>
      </c>
      <c r="I220" s="234">
        <v>8.7999999999999995E-2</v>
      </c>
      <c r="J220" s="234">
        <v>0</v>
      </c>
      <c r="L220" s="152"/>
    </row>
    <row r="221" spans="2:15">
      <c r="B221" s="322">
        <v>43770</v>
      </c>
      <c r="C221" s="141"/>
      <c r="D221" s="277">
        <v>7.2999999999999995E-2</v>
      </c>
      <c r="E221" s="276"/>
      <c r="F221" s="234">
        <v>9.5000000000000001E-2</v>
      </c>
      <c r="G221" s="277">
        <v>9.8000000000000004E-2</v>
      </c>
      <c r="H221" s="277">
        <v>0</v>
      </c>
      <c r="I221" s="277">
        <v>9.4E-2</v>
      </c>
      <c r="J221" s="277">
        <v>1E-3</v>
      </c>
      <c r="L221" s="33"/>
    </row>
    <row r="222" spans="2:15">
      <c r="B222" s="322">
        <v>43800</v>
      </c>
      <c r="D222" s="234">
        <v>5.2999999999999999E-2</v>
      </c>
      <c r="E222" s="276"/>
      <c r="F222" s="234">
        <v>5.8000000000000003E-2</v>
      </c>
      <c r="G222" s="234">
        <v>9.2999999999999999E-2</v>
      </c>
      <c r="H222" s="234">
        <v>0</v>
      </c>
      <c r="I222" s="234">
        <v>8.8999999999999996E-2</v>
      </c>
      <c r="J222" s="234">
        <v>1E-3</v>
      </c>
      <c r="L222" s="33"/>
    </row>
    <row r="223" spans="2:15">
      <c r="B223" s="322">
        <v>43831</v>
      </c>
      <c r="D223" s="234">
        <v>5.7792000000000003E-2</v>
      </c>
      <c r="E223" s="276"/>
      <c r="F223" s="234">
        <v>6.4544000000000004E-2</v>
      </c>
      <c r="G223" s="234">
        <v>0.108901</v>
      </c>
      <c r="H223" s="234">
        <v>0</v>
      </c>
      <c r="I223" s="234">
        <v>9.5571000000000003E-2</v>
      </c>
      <c r="J223" s="234">
        <v>5.5000000000000002E-5</v>
      </c>
      <c r="L223" s="33"/>
      <c r="O223" s="33"/>
    </row>
    <row r="224" spans="2:15">
      <c r="B224" s="322">
        <v>43862</v>
      </c>
      <c r="D224" s="234">
        <v>7.2396000000000002E-2</v>
      </c>
      <c r="E224" s="276"/>
      <c r="F224" s="234">
        <v>8.7564000000000003E-2</v>
      </c>
      <c r="G224" s="234">
        <v>0.13230700000000001</v>
      </c>
      <c r="H224" s="234">
        <v>0</v>
      </c>
      <c r="I224" s="234">
        <v>0.10566399999999999</v>
      </c>
      <c r="J224" s="234">
        <v>5.5900000000000004E-3</v>
      </c>
      <c r="L224" s="33"/>
      <c r="O224" s="33"/>
    </row>
    <row r="225" spans="2:12">
      <c r="B225" s="322">
        <v>43891</v>
      </c>
      <c r="D225" s="234">
        <v>8.0488000000000004E-2</v>
      </c>
      <c r="E225" s="276"/>
      <c r="F225" s="234">
        <v>8.6596999999999993E-2</v>
      </c>
      <c r="G225" s="234">
        <v>0.19403300000000001</v>
      </c>
      <c r="H225" s="234">
        <v>0</v>
      </c>
      <c r="I225" s="234">
        <v>0.13322300000000001</v>
      </c>
      <c r="J225" s="234">
        <v>5.6940000000000003E-3</v>
      </c>
      <c r="L225" s="33"/>
    </row>
    <row r="226" spans="2:12">
      <c r="B226" s="322">
        <v>43922</v>
      </c>
      <c r="D226" s="234">
        <v>0.111508</v>
      </c>
      <c r="E226" s="276"/>
      <c r="F226" s="234">
        <v>0.128166</v>
      </c>
      <c r="G226" s="234">
        <v>0.28198899999999999</v>
      </c>
      <c r="H226" s="234">
        <v>0</v>
      </c>
      <c r="I226" s="234">
        <v>0.17866499999999999</v>
      </c>
      <c r="J226" s="234">
        <v>0</v>
      </c>
      <c r="L226" s="33"/>
    </row>
    <row r="227" spans="2:12">
      <c r="B227" s="322">
        <v>43952</v>
      </c>
      <c r="D227" s="234">
        <v>8.5971000000000006E-2</v>
      </c>
      <c r="E227" s="276"/>
      <c r="F227" s="234">
        <v>8.4970000000000004E-2</v>
      </c>
      <c r="G227" s="234">
        <v>0.25406699999999999</v>
      </c>
      <c r="H227" s="234">
        <v>0</v>
      </c>
      <c r="I227" s="234">
        <v>0.15779099999999999</v>
      </c>
      <c r="J227" s="234">
        <v>4.5300000000000001E-4</v>
      </c>
      <c r="L227" s="33"/>
    </row>
    <row r="228" spans="2:12">
      <c r="B228" s="322">
        <v>43983</v>
      </c>
      <c r="D228" s="234">
        <v>7.0729E-2</v>
      </c>
      <c r="E228" s="276"/>
      <c r="F228" s="234">
        <v>6.5901000000000001E-2</v>
      </c>
      <c r="G228" s="234">
        <v>0.220087</v>
      </c>
      <c r="H228" s="234">
        <v>0</v>
      </c>
      <c r="I228" s="234">
        <v>0.137242</v>
      </c>
      <c r="J228" s="234">
        <v>0</v>
      </c>
      <c r="L228" s="33"/>
    </row>
    <row r="229" spans="2:12">
      <c r="B229" s="322">
        <v>44013</v>
      </c>
      <c r="D229" s="234">
        <v>7.6130000000000003E-2</v>
      </c>
      <c r="E229" s="276"/>
      <c r="F229" s="234">
        <v>7.9098000000000002E-2</v>
      </c>
      <c r="G229" s="234">
        <v>0.20666799999999999</v>
      </c>
      <c r="H229" s="234">
        <v>0</v>
      </c>
      <c r="I229" s="234">
        <v>0.131575</v>
      </c>
      <c r="J229" s="234">
        <v>4.751E-3</v>
      </c>
      <c r="L229" s="33"/>
    </row>
    <row r="230" spans="2:12">
      <c r="B230" s="322">
        <v>44044</v>
      </c>
      <c r="D230" s="234">
        <v>9.0808E-2</v>
      </c>
      <c r="E230" s="276"/>
      <c r="F230" s="234">
        <v>9.5726000000000006E-2</v>
      </c>
      <c r="G230" s="234">
        <v>0.24137</v>
      </c>
      <c r="H230" s="234">
        <v>0</v>
      </c>
      <c r="I230" s="234">
        <v>0.141571</v>
      </c>
      <c r="J230" s="234">
        <v>2.1482000000000001E-2</v>
      </c>
      <c r="L230" s="33"/>
    </row>
    <row r="231" spans="2:12">
      <c r="B231" s="322">
        <v>44075</v>
      </c>
      <c r="D231" s="234">
        <v>0.12540899999999999</v>
      </c>
      <c r="E231" s="276"/>
      <c r="F231" s="234">
        <v>0.17985400000000001</v>
      </c>
      <c r="G231" s="234">
        <v>0.24837999999999999</v>
      </c>
      <c r="H231" s="234">
        <v>0</v>
      </c>
      <c r="I231" s="234">
        <v>0.14802000000000001</v>
      </c>
      <c r="J231" s="234">
        <v>0</v>
      </c>
      <c r="L231" s="33"/>
    </row>
    <row r="232" spans="2:12" s="141" customFormat="1">
      <c r="B232" s="322">
        <v>44105</v>
      </c>
      <c r="C232"/>
      <c r="D232" s="234">
        <v>0.114842</v>
      </c>
      <c r="E232" s="276"/>
      <c r="F232" s="234">
        <v>0.15184</v>
      </c>
      <c r="G232" s="234">
        <v>0.261351</v>
      </c>
      <c r="H232" s="234">
        <v>0</v>
      </c>
      <c r="I232" s="234">
        <v>0.148839</v>
      </c>
      <c r="J232" s="234">
        <v>7.5940000000000001E-3</v>
      </c>
      <c r="L232" s="152"/>
    </row>
    <row r="233" spans="2:12">
      <c r="B233" s="322">
        <v>44136</v>
      </c>
      <c r="D233" s="234">
        <v>0.11118500000000001</v>
      </c>
      <c r="E233" s="276"/>
      <c r="F233" s="234">
        <v>0.155528</v>
      </c>
      <c r="G233" s="234">
        <v>0.224055</v>
      </c>
      <c r="H233" s="234">
        <v>0</v>
      </c>
      <c r="I233" s="234">
        <v>0.137265</v>
      </c>
      <c r="J233" s="234">
        <v>8.1700000000000002E-4</v>
      </c>
      <c r="L233" s="33"/>
    </row>
    <row r="234" spans="2:12">
      <c r="B234" s="322">
        <v>44166</v>
      </c>
      <c r="D234" s="234">
        <v>8.8850999999999999E-2</v>
      </c>
      <c r="E234" s="276"/>
      <c r="F234" s="234">
        <v>0.109384</v>
      </c>
      <c r="G234" s="234">
        <v>0.23086000000000001</v>
      </c>
      <c r="H234" s="234">
        <v>0</v>
      </c>
      <c r="I234" s="234">
        <v>0.13850599999999999</v>
      </c>
      <c r="J234" s="234">
        <v>7.4999999999999993E-5</v>
      </c>
      <c r="L234" s="33"/>
    </row>
    <row r="235" spans="2:12">
      <c r="B235" s="322">
        <v>44197</v>
      </c>
      <c r="D235" s="234">
        <v>0.10032511281247899</v>
      </c>
      <c r="E235" s="276"/>
      <c r="F235" s="234">
        <v>0.13224066802350001</v>
      </c>
      <c r="G235" s="234">
        <v>0.249637871019253</v>
      </c>
      <c r="H235" s="234">
        <v>0</v>
      </c>
      <c r="I235" s="234">
        <v>0.142692044089992</v>
      </c>
      <c r="J235" s="234">
        <v>5.4267288040315999E-5</v>
      </c>
      <c r="L235" s="33"/>
    </row>
    <row r="236" spans="2:12">
      <c r="B236" s="322">
        <v>44228</v>
      </c>
      <c r="D236" s="234">
        <v>0.10553582863845599</v>
      </c>
      <c r="E236" s="276"/>
      <c r="F236" s="234">
        <v>0.13578740375055301</v>
      </c>
      <c r="G236" s="234">
        <v>0.26224162041510102</v>
      </c>
      <c r="H236" s="234">
        <v>0</v>
      </c>
      <c r="I236" s="234">
        <v>0.151013082260087</v>
      </c>
      <c r="J236" s="234">
        <v>5.0766888202127399E-3</v>
      </c>
      <c r="L236" s="33"/>
    </row>
    <row r="237" spans="2:12" s="141" customFormat="1">
      <c r="B237" s="322">
        <v>44256</v>
      </c>
      <c r="C237"/>
      <c r="D237" s="234">
        <v>9.0549309735650493E-2</v>
      </c>
      <c r="E237" s="276"/>
      <c r="F237" s="234">
        <v>0.105796285509311</v>
      </c>
      <c r="G237" s="234">
        <v>0.270636894256157</v>
      </c>
      <c r="H237" s="234">
        <v>0</v>
      </c>
      <c r="I237" s="234">
        <v>0.15311583219302299</v>
      </c>
      <c r="J237" s="234">
        <v>0</v>
      </c>
      <c r="L237" s="152"/>
    </row>
    <row r="238" spans="2:12">
      <c r="B238" s="322">
        <v>44287</v>
      </c>
      <c r="D238" s="234">
        <v>9.67776959321867E-2</v>
      </c>
      <c r="E238" s="276"/>
      <c r="F238" s="234">
        <v>0.11624687805134599</v>
      </c>
      <c r="G238" s="234">
        <v>0.28038207558381201</v>
      </c>
      <c r="H238" s="234">
        <v>0</v>
      </c>
      <c r="I238" s="234">
        <v>0.15834534086954</v>
      </c>
      <c r="J238" s="234">
        <v>0</v>
      </c>
      <c r="L238" s="33"/>
    </row>
    <row r="239" spans="2:12">
      <c r="B239" s="322">
        <v>44317</v>
      </c>
      <c r="D239" s="234">
        <v>0.100954083587401</v>
      </c>
      <c r="E239" s="276"/>
      <c r="F239" s="234">
        <v>0.12506689773014101</v>
      </c>
      <c r="G239" s="234">
        <v>0.28039131807939999</v>
      </c>
      <c r="H239" s="234">
        <v>0</v>
      </c>
      <c r="I239" s="234">
        <v>0.15993883037168999</v>
      </c>
      <c r="J239" s="234">
        <v>0</v>
      </c>
      <c r="L239" s="33"/>
    </row>
    <row r="240" spans="2:12">
      <c r="B240" s="322">
        <v>44348</v>
      </c>
      <c r="D240" s="234">
        <v>0.111302972861879</v>
      </c>
      <c r="E240" s="276"/>
      <c r="F240" s="234">
        <v>0.14109544377213701</v>
      </c>
      <c r="G240" s="234">
        <v>0.29348004331368699</v>
      </c>
      <c r="H240" s="234">
        <v>0</v>
      </c>
      <c r="I240" s="234">
        <v>0.17215240751247701</v>
      </c>
      <c r="J240" s="234">
        <v>0</v>
      </c>
      <c r="L240" s="33"/>
    </row>
    <row r="241" spans="2:12">
      <c r="B241" s="322">
        <v>44378</v>
      </c>
      <c r="D241" s="234">
        <v>0.107648243412896</v>
      </c>
      <c r="E241" s="276"/>
      <c r="F241" s="234">
        <v>0.12974306050298101</v>
      </c>
      <c r="G241" s="234">
        <v>0.30303114509575002</v>
      </c>
      <c r="H241" s="234">
        <v>0</v>
      </c>
      <c r="I241" s="234">
        <v>0.17957551286447301</v>
      </c>
      <c r="J241" s="234">
        <v>0</v>
      </c>
      <c r="L241" s="33"/>
    </row>
    <row r="242" spans="2:12">
      <c r="B242" s="322">
        <v>44409</v>
      </c>
      <c r="D242" s="234">
        <v>0.122198482996312</v>
      </c>
      <c r="E242" s="276"/>
      <c r="F242" s="234">
        <v>0.159296245940617</v>
      </c>
      <c r="G242" s="234">
        <v>0.30561775247256701</v>
      </c>
      <c r="H242" s="234">
        <v>0</v>
      </c>
      <c r="I242" s="234">
        <v>0.183578037850951</v>
      </c>
      <c r="J242" s="234">
        <v>0</v>
      </c>
      <c r="L242" s="33"/>
    </row>
    <row r="243" spans="2:12">
      <c r="B243" s="322">
        <v>44440</v>
      </c>
      <c r="D243" s="234">
        <v>0.117674534504023</v>
      </c>
      <c r="E243" s="276"/>
      <c r="F243" s="234">
        <v>0.14848328107198999</v>
      </c>
      <c r="G243" s="234">
        <v>0.31205688490361899</v>
      </c>
      <c r="H243" s="234">
        <v>0</v>
      </c>
      <c r="I243" s="234">
        <v>0.184697406347405</v>
      </c>
      <c r="J243" s="234">
        <v>2.6717561562822302E-3</v>
      </c>
      <c r="L243" s="33"/>
    </row>
    <row r="244" spans="2:12">
      <c r="B244" s="322">
        <v>44470</v>
      </c>
      <c r="D244" s="234">
        <v>0.135281316003836</v>
      </c>
      <c r="E244" s="276"/>
      <c r="F244" s="234">
        <v>0.18465534211665099</v>
      </c>
      <c r="G244" s="234">
        <v>0.31790367262097802</v>
      </c>
      <c r="H244" s="234">
        <v>0</v>
      </c>
      <c r="I244" s="234">
        <v>0.19042681686806401</v>
      </c>
      <c r="J244" s="234">
        <v>2.6618162836462502E-3</v>
      </c>
      <c r="L244" s="33"/>
    </row>
    <row r="245" spans="2:12">
      <c r="B245" s="322">
        <v>44501</v>
      </c>
      <c r="D245" s="234">
        <v>0.14489775065322599</v>
      </c>
      <c r="E245" s="276"/>
      <c r="F245" s="234">
        <v>0.20116216565446601</v>
      </c>
      <c r="G245" s="234">
        <v>0.327375342712382</v>
      </c>
      <c r="H245" s="234">
        <v>0</v>
      </c>
      <c r="I245" s="234">
        <v>0.197297809193829</v>
      </c>
      <c r="J245" s="234">
        <v>5.4224118282685599E-3</v>
      </c>
      <c r="L245" s="33"/>
    </row>
    <row r="246" spans="2:12">
      <c r="B246" s="322">
        <v>44531</v>
      </c>
      <c r="D246" s="234">
        <v>0.13999137820139801</v>
      </c>
      <c r="E246" s="244"/>
      <c r="F246" s="266">
        <v>0.19252355210546299</v>
      </c>
      <c r="G246" s="234">
        <v>0.32604008406104701</v>
      </c>
      <c r="H246" s="234">
        <v>0</v>
      </c>
      <c r="I246" s="234">
        <v>0.19861763577694799</v>
      </c>
      <c r="J246" s="234">
        <v>7.5811417933561599E-3</v>
      </c>
      <c r="L246" s="33"/>
    </row>
    <row r="247" spans="2:12">
      <c r="B247" s="322">
        <v>44562</v>
      </c>
      <c r="D247" s="234">
        <v>0.137213008447539</v>
      </c>
      <c r="E247" s="276"/>
      <c r="F247" s="234">
        <v>0.17897304774739001</v>
      </c>
      <c r="G247" s="234">
        <v>0.34448390904544202</v>
      </c>
      <c r="H247" s="234">
        <v>0</v>
      </c>
      <c r="I247" s="234">
        <v>0.21330551388208899</v>
      </c>
      <c r="J247" s="234">
        <v>7.1966007922646099E-3</v>
      </c>
      <c r="L247" s="33"/>
    </row>
    <row r="248" spans="2:12">
      <c r="B248" s="322">
        <v>44593</v>
      </c>
      <c r="D248" s="234">
        <v>0.14219733051848699</v>
      </c>
      <c r="E248" s="276"/>
      <c r="F248" s="234">
        <v>0.186487293961109</v>
      </c>
      <c r="G248" s="234">
        <v>0.35963050179552197</v>
      </c>
      <c r="H248" s="234">
        <v>0</v>
      </c>
      <c r="I248" s="234">
        <v>0.221085667019676</v>
      </c>
      <c r="J248" s="234">
        <v>7.14140214900791E-3</v>
      </c>
      <c r="L248" s="33"/>
    </row>
    <row r="249" spans="2:12">
      <c r="B249" s="322">
        <v>44621</v>
      </c>
      <c r="D249" s="234">
        <v>0.145012723061827</v>
      </c>
      <c r="E249" s="276"/>
      <c r="F249" s="234">
        <v>0.19251631906365299</v>
      </c>
      <c r="G249" s="234">
        <v>0.366071148366445</v>
      </c>
      <c r="H249" s="234">
        <v>0</v>
      </c>
      <c r="I249" s="234">
        <v>0.222030581545101</v>
      </c>
      <c r="J249" s="234">
        <v>8.8686404009894297E-3</v>
      </c>
      <c r="L249" s="33"/>
    </row>
    <row r="250" spans="2:12">
      <c r="B250" s="322">
        <v>44652</v>
      </c>
      <c r="D250" s="234">
        <v>0.14844729833624701</v>
      </c>
      <c r="E250" s="276"/>
      <c r="F250" s="234">
        <v>0.197768899367707</v>
      </c>
      <c r="G250" s="234">
        <v>0.38108876904723699</v>
      </c>
      <c r="H250" s="234">
        <v>0</v>
      </c>
      <c r="I250" s="234">
        <v>0.22974274189539201</v>
      </c>
      <c r="J250" s="234">
        <v>7.33250713834218E-3</v>
      </c>
      <c r="L250" s="33"/>
    </row>
    <row r="251" spans="2:12">
      <c r="B251" s="322">
        <v>44682</v>
      </c>
      <c r="D251" s="234">
        <v>0.156298794232165</v>
      </c>
      <c r="E251" s="276"/>
      <c r="F251" s="234">
        <v>0.21470448178248899</v>
      </c>
      <c r="G251" s="234">
        <v>0.39568558110237101</v>
      </c>
      <c r="H251" s="234">
        <v>0</v>
      </c>
      <c r="I251" s="234">
        <v>0.23505087290166299</v>
      </c>
      <c r="J251" s="234">
        <v>6.8223517796684703E-3</v>
      </c>
      <c r="L251" s="33"/>
    </row>
    <row r="252" spans="2:12">
      <c r="B252" s="322">
        <v>44713</v>
      </c>
      <c r="D252" s="234">
        <v>0.157486532474819</v>
      </c>
      <c r="E252" s="276"/>
      <c r="F252" s="234">
        <v>0.21755318731059001</v>
      </c>
      <c r="G252" s="234">
        <v>0.39961508998247097</v>
      </c>
      <c r="H252" s="234">
        <v>0</v>
      </c>
      <c r="I252" s="234">
        <v>0.243100777213517</v>
      </c>
      <c r="J252" s="234">
        <v>2.23234129496843E-3</v>
      </c>
      <c r="L252" s="33"/>
    </row>
    <row r="253" spans="2:12">
      <c r="B253" s="322">
        <v>44743</v>
      </c>
      <c r="D253" s="234">
        <v>0.16090103878569501</v>
      </c>
      <c r="E253" s="276"/>
      <c r="F253" s="234">
        <v>0.22461105426653899</v>
      </c>
      <c r="G253" s="234">
        <v>0.40798810775705902</v>
      </c>
      <c r="H253" s="234">
        <v>0</v>
      </c>
      <c r="I253" s="234">
        <v>0.24867495108941601</v>
      </c>
      <c r="J253" s="234">
        <v>0</v>
      </c>
      <c r="L253" s="33"/>
    </row>
    <row r="254" spans="2:12">
      <c r="B254" s="322">
        <v>44774</v>
      </c>
      <c r="D254" s="234">
        <v>0.15120064604040601</v>
      </c>
      <c r="E254" s="276"/>
      <c r="F254" s="234">
        <v>0.21289888773342899</v>
      </c>
      <c r="G254" s="234">
        <v>0.26006254419053898</v>
      </c>
      <c r="H254" s="234">
        <v>0</v>
      </c>
      <c r="I254" s="234">
        <v>0.22986046866238299</v>
      </c>
      <c r="J254" s="234">
        <v>0</v>
      </c>
      <c r="L254" s="33"/>
    </row>
    <row r="255" spans="2:12">
      <c r="B255" s="322">
        <v>44805</v>
      </c>
      <c r="D255" s="234">
        <v>0.154109875969174</v>
      </c>
      <c r="E255" s="244"/>
      <c r="F255" s="241">
        <v>0.221139343015337</v>
      </c>
      <c r="G255" s="279">
        <v>0.25366304568950898</v>
      </c>
      <c r="H255" s="234">
        <v>0</v>
      </c>
      <c r="I255" s="234">
        <v>0.22933598431687199</v>
      </c>
      <c r="J255" s="234">
        <v>0</v>
      </c>
      <c r="L255" s="33"/>
    </row>
    <row r="256" spans="2:12">
      <c r="B256" s="322">
        <v>44835</v>
      </c>
      <c r="D256" s="234">
        <v>0.153391998999824</v>
      </c>
      <c r="E256" s="244"/>
      <c r="F256" s="266">
        <v>0.218816770781255</v>
      </c>
      <c r="G256" s="234">
        <v>0.25475130252752198</v>
      </c>
      <c r="H256" s="234">
        <v>0</v>
      </c>
      <c r="I256" s="234">
        <v>0.229384597840111</v>
      </c>
      <c r="J256" s="234">
        <v>0</v>
      </c>
      <c r="L256" s="33"/>
    </row>
    <row r="257" spans="2:12">
      <c r="B257" s="322">
        <v>44866</v>
      </c>
      <c r="D257" s="234">
        <v>0.139577769933666</v>
      </c>
      <c r="E257" s="244"/>
      <c r="F257" s="266">
        <v>0.190008362216671</v>
      </c>
      <c r="G257" s="234">
        <v>0.261533312675784</v>
      </c>
      <c r="H257" s="234">
        <v>0</v>
      </c>
      <c r="I257" s="234">
        <v>0.23050883961789201</v>
      </c>
      <c r="J257" s="234">
        <v>0</v>
      </c>
      <c r="L257" s="33"/>
    </row>
    <row r="258" spans="2:12">
      <c r="B258" s="322">
        <v>44896</v>
      </c>
      <c r="D258" s="234">
        <v>0.15112841955810999</v>
      </c>
      <c r="E258" s="244"/>
      <c r="F258" s="266">
        <v>0.21722167745127399</v>
      </c>
      <c r="G258" s="234">
        <v>0.27256804929678802</v>
      </c>
      <c r="H258" s="234">
        <v>0</v>
      </c>
      <c r="I258" s="234">
        <v>0.22785436511364801</v>
      </c>
      <c r="J258" s="234">
        <v>2.4211437713611201E-3</v>
      </c>
      <c r="L258" s="33"/>
    </row>
    <row r="259" spans="2:12">
      <c r="B259" s="322">
        <v>44927</v>
      </c>
      <c r="D259" s="234">
        <v>0.15175571864287901</v>
      </c>
      <c r="E259" s="244"/>
      <c r="F259" s="266">
        <v>0.20633921470726199</v>
      </c>
      <c r="G259" s="234">
        <v>0.31458664453080598</v>
      </c>
      <c r="H259" s="234">
        <v>0</v>
      </c>
      <c r="I259" s="234">
        <v>0.25405073494833202</v>
      </c>
      <c r="J259" s="234">
        <v>3.3629562003175801E-3</v>
      </c>
      <c r="L259" s="33"/>
    </row>
    <row r="260" spans="2:12">
      <c r="B260" s="322">
        <v>44958</v>
      </c>
      <c r="D260" s="234">
        <v>0.151351087155322</v>
      </c>
      <c r="E260" s="244"/>
      <c r="F260" s="266">
        <v>0.20474619398569499</v>
      </c>
      <c r="G260" s="234">
        <v>0.319729040231646</v>
      </c>
      <c r="H260" s="234">
        <v>0</v>
      </c>
      <c r="I260" s="234">
        <v>0.25216101282890002</v>
      </c>
      <c r="J260" s="234">
        <v>7.4505557050356403E-3</v>
      </c>
      <c r="L260" s="33"/>
    </row>
    <row r="261" spans="2:12">
      <c r="B261" s="322">
        <v>44986</v>
      </c>
      <c r="D261" s="234">
        <v>0.15221970330033399</v>
      </c>
      <c r="E261" s="244"/>
      <c r="F261" s="266">
        <v>0.198328810625781</v>
      </c>
      <c r="G261" s="234">
        <v>0.327308563055002</v>
      </c>
      <c r="H261" s="234">
        <v>0</v>
      </c>
      <c r="I261" s="234">
        <v>0.24831311738131101</v>
      </c>
      <c r="J261" s="234">
        <v>2.3324401602527099E-2</v>
      </c>
      <c r="L261" s="33"/>
    </row>
    <row r="262" spans="2:12">
      <c r="B262" s="322">
        <v>45017</v>
      </c>
      <c r="D262" s="234">
        <v>0.158765283421375</v>
      </c>
      <c r="E262" s="244"/>
      <c r="F262" s="266">
        <v>0.21046124896116</v>
      </c>
      <c r="G262" s="234">
        <v>0.32696291445306702</v>
      </c>
      <c r="H262" s="234">
        <v>0</v>
      </c>
      <c r="I262" s="234">
        <v>0.249417839670699</v>
      </c>
      <c r="J262" s="234">
        <v>2.62965252926835E-2</v>
      </c>
      <c r="L262" s="33"/>
    </row>
    <row r="263" spans="2:12">
      <c r="B263" s="322">
        <v>45047</v>
      </c>
      <c r="D263" s="234">
        <v>0.152862183548133</v>
      </c>
      <c r="E263" s="244"/>
      <c r="F263" s="266">
        <v>0.204478457151997</v>
      </c>
      <c r="G263" s="234">
        <v>0.32007668903007302</v>
      </c>
      <c r="H263" s="234">
        <v>0</v>
      </c>
      <c r="I263" s="234">
        <v>0.25211772800471199</v>
      </c>
      <c r="J263" s="234">
        <v>1.5517209546416701E-2</v>
      </c>
      <c r="L263" s="33"/>
    </row>
    <row r="264" spans="2:12">
      <c r="B264" s="322">
        <v>45078</v>
      </c>
      <c r="D264" s="234">
        <v>0.146322303296095</v>
      </c>
      <c r="E264" s="244"/>
      <c r="F264" s="266">
        <v>0.19570520504816699</v>
      </c>
      <c r="G264" s="234">
        <v>0.323058473807182</v>
      </c>
      <c r="H264" s="234">
        <v>0</v>
      </c>
      <c r="I264" s="234">
        <v>0.25098719801008801</v>
      </c>
      <c r="J264" s="234">
        <v>8.4391822945566602E-3</v>
      </c>
      <c r="L264" s="33"/>
    </row>
    <row r="265" spans="2:12">
      <c r="B265" s="322">
        <v>45108</v>
      </c>
      <c r="D265" s="234">
        <v>0.14900675362827501</v>
      </c>
      <c r="E265" s="244"/>
      <c r="F265" s="266">
        <v>0.20978529598739301</v>
      </c>
      <c r="G265" s="234">
        <v>0.31590271822782601</v>
      </c>
      <c r="H265" s="234">
        <v>0</v>
      </c>
      <c r="I265" s="234">
        <v>0.25037676688815103</v>
      </c>
      <c r="J265" s="234">
        <v>3.3090271102720797E-4</v>
      </c>
      <c r="L265" s="33"/>
    </row>
    <row r="266" spans="2:12">
      <c r="B266" s="322">
        <v>45139</v>
      </c>
      <c r="D266" s="234">
        <v>0.13028057349223199</v>
      </c>
      <c r="E266" s="244"/>
      <c r="F266" s="266">
        <v>0.17272046303363101</v>
      </c>
      <c r="G266" s="234">
        <v>0.30056642899212799</v>
      </c>
      <c r="H266" s="234">
        <v>0</v>
      </c>
      <c r="I266" s="234">
        <v>0.24097966702203899</v>
      </c>
      <c r="J266" s="234">
        <v>2.2826805869658701E-4</v>
      </c>
      <c r="L266" s="33"/>
    </row>
    <row r="267" spans="2:12">
      <c r="B267" s="322">
        <v>45170</v>
      </c>
      <c r="D267" s="234">
        <v>0.12678127499938899</v>
      </c>
      <c r="E267" s="244"/>
      <c r="F267" s="266">
        <v>0.16606574788239201</v>
      </c>
      <c r="G267" s="234">
        <v>0.28669903604267299</v>
      </c>
      <c r="H267" s="234">
        <v>0</v>
      </c>
      <c r="I267" s="234">
        <v>0.237235119400307</v>
      </c>
      <c r="J267" s="234">
        <v>0</v>
      </c>
      <c r="L267" s="33"/>
    </row>
    <row r="268" spans="2:12">
      <c r="B268" s="322">
        <v>45200</v>
      </c>
      <c r="D268" s="234">
        <v>0.124164990125364</v>
      </c>
      <c r="E268" s="244"/>
      <c r="F268" s="266">
        <v>0.164644271397478</v>
      </c>
      <c r="G268" s="234">
        <v>0.28043405149185802</v>
      </c>
      <c r="H268" s="234">
        <v>0</v>
      </c>
      <c r="I268" s="234">
        <v>0.23000355287612601</v>
      </c>
      <c r="J268" s="234">
        <v>5.5493889419216903E-4</v>
      </c>
      <c r="K268" s="33"/>
      <c r="L268" s="33"/>
    </row>
    <row r="269" spans="2:12">
      <c r="B269" s="322">
        <v>45231</v>
      </c>
      <c r="D269" s="234">
        <v>0.12392842366010901</v>
      </c>
      <c r="E269" s="244"/>
      <c r="F269" s="241">
        <v>0.160847900256996</v>
      </c>
      <c r="G269" s="266">
        <v>0.26388684811380198</v>
      </c>
      <c r="H269" s="234">
        <v>0</v>
      </c>
      <c r="I269" s="234">
        <v>0.23539517321057801</v>
      </c>
      <c r="J269" s="234">
        <v>1.1580048869322601E-3</v>
      </c>
      <c r="K269" s="33"/>
      <c r="L269" s="33"/>
    </row>
    <row r="270" spans="2:12">
      <c r="B270" s="322">
        <v>45261</v>
      </c>
      <c r="D270" s="234">
        <v>0.12569795736825101</v>
      </c>
      <c r="E270" s="141"/>
      <c r="F270" s="241">
        <v>0.15742381311223499</v>
      </c>
      <c r="G270" s="241">
        <v>0.238282580008112</v>
      </c>
      <c r="H270" s="241">
        <v>0</v>
      </c>
      <c r="I270" s="241">
        <v>0.234976309558422</v>
      </c>
      <c r="J270" s="241">
        <v>1.12342165401838E-2</v>
      </c>
      <c r="L270" s="33"/>
    </row>
    <row r="271" spans="2:12">
      <c r="B271" s="322">
        <v>45292</v>
      </c>
      <c r="D271" s="234">
        <v>0.12983162943514001</v>
      </c>
      <c r="E271" s="129"/>
      <c r="F271" s="241">
        <v>0.15904174006234401</v>
      </c>
      <c r="G271" s="241">
        <v>0.20513449163942199</v>
      </c>
      <c r="H271" s="241">
        <v>0</v>
      </c>
      <c r="I271" s="241">
        <v>0.23819519554516899</v>
      </c>
      <c r="J271" s="241">
        <v>2.06603602043385E-2</v>
      </c>
    </row>
    <row r="272" spans="2:12">
      <c r="B272" s="322">
        <v>45323</v>
      </c>
      <c r="D272" s="234">
        <v>0.134182673717685</v>
      </c>
      <c r="E272" s="234"/>
      <c r="F272" s="234">
        <v>0.16387076917433699</v>
      </c>
      <c r="G272" s="234">
        <v>0.20477935334472999</v>
      </c>
      <c r="H272" s="234">
        <v>0</v>
      </c>
      <c r="I272" s="234">
        <v>0.242129593647047</v>
      </c>
      <c r="J272" s="234">
        <v>1.7457967985387401E-2</v>
      </c>
    </row>
    <row r="273" spans="2:12">
      <c r="B273" s="322">
        <v>45352</v>
      </c>
      <c r="D273" s="234">
        <v>0.135761075034285</v>
      </c>
      <c r="E273" s="234"/>
      <c r="F273" s="234">
        <v>0.16116848162036701</v>
      </c>
      <c r="G273" s="234">
        <v>0.206535359976767</v>
      </c>
      <c r="H273" s="234">
        <v>0</v>
      </c>
      <c r="I273" s="234">
        <v>0.247575845152503</v>
      </c>
      <c r="J273" s="234">
        <v>2.03321569717398E-2</v>
      </c>
    </row>
    <row r="274" spans="2:12">
      <c r="B274" s="322">
        <v>45383</v>
      </c>
      <c r="D274" s="234">
        <v>0.13499497376516501</v>
      </c>
      <c r="F274" s="234">
        <v>0.17127983445841199</v>
      </c>
      <c r="G274" s="234">
        <v>0.19084389806587901</v>
      </c>
      <c r="H274" s="234">
        <v>0</v>
      </c>
      <c r="I274" s="234">
        <v>0.244124163005773</v>
      </c>
      <c r="J274" s="234">
        <v>6.9864971545995696E-3</v>
      </c>
      <c r="L274" s="33"/>
    </row>
    <row r="275" spans="2:12">
      <c r="B275" s="322">
        <v>45413</v>
      </c>
      <c r="D275" s="234">
        <v>0.131256706108656</v>
      </c>
      <c r="F275" s="234">
        <v>0.170211722687615</v>
      </c>
      <c r="G275" s="234">
        <v>0.17520833864444799</v>
      </c>
      <c r="H275" s="234">
        <v>0</v>
      </c>
      <c r="I275" s="234">
        <v>0.240918301375768</v>
      </c>
      <c r="J275" s="234">
        <v>4.5845263052867298E-4</v>
      </c>
      <c r="L275" s="33"/>
    </row>
    <row r="276" spans="2:12">
      <c r="B276" s="322">
        <v>45444</v>
      </c>
      <c r="D276" s="234">
        <v>0.13406682310992399</v>
      </c>
      <c r="E276" s="234"/>
      <c r="F276" s="234">
        <v>0.17626945495729099</v>
      </c>
      <c r="G276" s="234">
        <v>0.16067376308242001</v>
      </c>
      <c r="H276" s="234">
        <v>0</v>
      </c>
      <c r="I276" s="234">
        <v>0.23772466872963399</v>
      </c>
      <c r="J276" s="234">
        <v>4.5012261408365999E-3</v>
      </c>
      <c r="L276" s="33"/>
    </row>
    <row r="277" spans="2:12">
      <c r="B277" s="322">
        <v>45474</v>
      </c>
      <c r="D277" s="234">
        <v>0.13944913452009899</v>
      </c>
      <c r="E277" s="234"/>
      <c r="F277" s="234">
        <v>0.179901634346393</v>
      </c>
      <c r="G277" s="234">
        <v>0.15420217243571599</v>
      </c>
      <c r="H277" s="234">
        <v>0</v>
      </c>
      <c r="I277" s="234">
        <v>0.23864707912857999</v>
      </c>
      <c r="J277" s="234">
        <v>1.53689919110956E-2</v>
      </c>
      <c r="L277" s="33"/>
    </row>
    <row r="278" spans="2:12">
      <c r="B278" s="322">
        <v>45505</v>
      </c>
      <c r="D278" s="234">
        <v>0.136612650711746</v>
      </c>
      <c r="E278" s="234"/>
      <c r="F278" s="234">
        <v>0.17258632268154001</v>
      </c>
      <c r="G278" s="234">
        <v>0.14542287541531701</v>
      </c>
      <c r="H278" s="234">
        <v>0</v>
      </c>
      <c r="I278" s="234">
        <v>0.23510621598449999</v>
      </c>
      <c r="J278" s="234">
        <v>1.8822340554240102E-2</v>
      </c>
      <c r="L278" s="33"/>
    </row>
    <row r="279" spans="2:12">
      <c r="B279" s="322">
        <v>45536</v>
      </c>
      <c r="D279" s="234">
        <v>0.14035943398768699</v>
      </c>
      <c r="E279" s="234"/>
      <c r="F279" s="234">
        <v>0.177773984372878</v>
      </c>
      <c r="G279" s="234">
        <v>0.14549134683439099</v>
      </c>
      <c r="H279" s="234">
        <v>0</v>
      </c>
      <c r="I279" s="234">
        <v>0.23872219918417001</v>
      </c>
      <c r="J279" s="234">
        <v>2.0547707195174101E-2</v>
      </c>
      <c r="L279" s="33"/>
    </row>
    <row r="280" spans="2:12">
      <c r="B280" s="322">
        <v>45566</v>
      </c>
      <c r="D280" s="234">
        <v>0.138343742565228</v>
      </c>
      <c r="E280" s="234"/>
      <c r="F280" s="234">
        <v>0.17165100596926</v>
      </c>
      <c r="G280" s="234">
        <v>0.14147075515926999</v>
      </c>
      <c r="H280" s="234">
        <v>0</v>
      </c>
      <c r="I280" s="234">
        <v>0.23712225277004201</v>
      </c>
      <c r="J280" s="234">
        <v>2.42494333592876E-2</v>
      </c>
      <c r="L280" s="33"/>
    </row>
    <row r="281" spans="2:12">
      <c r="B281" s="322">
        <v>45597</v>
      </c>
      <c r="D281" s="234">
        <v>0.135459202862248</v>
      </c>
      <c r="E281" s="234"/>
      <c r="F281" s="234">
        <v>0.168093066008318</v>
      </c>
      <c r="G281" s="234">
        <v>0.17201288826105601</v>
      </c>
      <c r="H281" s="234">
        <v>0</v>
      </c>
      <c r="I281" s="234">
        <v>0.245980437513662</v>
      </c>
      <c r="J281" s="234">
        <v>1.4218608866214901E-2</v>
      </c>
      <c r="L281" s="33"/>
    </row>
    <row r="282" spans="2:12">
      <c r="B282" s="322">
        <v>45627</v>
      </c>
      <c r="D282" s="234">
        <v>0.14856939921048601</v>
      </c>
      <c r="E282" s="234"/>
      <c r="F282" s="234">
        <v>0.164734143427374</v>
      </c>
      <c r="G282" s="234">
        <v>0.169080673124479</v>
      </c>
      <c r="H282" s="234">
        <v>0</v>
      </c>
      <c r="I282" s="234">
        <v>0.24426045439508701</v>
      </c>
      <c r="J282" s="234">
        <v>6.1497109238855499E-2</v>
      </c>
      <c r="L282" s="33"/>
    </row>
    <row r="283" spans="2:12">
      <c r="B283" s="322">
        <v>45658</v>
      </c>
      <c r="D283" s="234">
        <v>0.140040045448205</v>
      </c>
      <c r="E283" s="234"/>
      <c r="F283" s="234">
        <v>0.16606788450621801</v>
      </c>
      <c r="G283" s="234">
        <v>0.172455215596275</v>
      </c>
      <c r="H283" s="234">
        <v>0</v>
      </c>
      <c r="I283" s="234">
        <v>0.24793582797222999</v>
      </c>
      <c r="J283" s="234">
        <v>3.1952910715421598E-2</v>
      </c>
      <c r="L283" s="33"/>
    </row>
    <row r="284" spans="2:12">
      <c r="B284" s="322">
        <v>45689</v>
      </c>
      <c r="D284" s="234">
        <v>0.149501108174387</v>
      </c>
      <c r="E284" s="234"/>
      <c r="F284" s="234">
        <v>0.17017974123760499</v>
      </c>
      <c r="G284" s="234">
        <v>0.17641398952180901</v>
      </c>
      <c r="H284" s="234">
        <v>0</v>
      </c>
      <c r="I284" s="234">
        <v>0.24682362301876101</v>
      </c>
      <c r="J284" s="234">
        <v>5.6960448527314703E-2</v>
      </c>
      <c r="L284" s="33"/>
    </row>
    <row r="285" spans="2:12">
      <c r="D285" s="33"/>
      <c r="F285" s="33"/>
      <c r="G285" s="33"/>
      <c r="H285" s="33"/>
      <c r="I285" s="33"/>
      <c r="J285" s="33"/>
      <c r="L285" s="33"/>
    </row>
    <row r="286" spans="2:12">
      <c r="B286" s="205" t="s">
        <v>301</v>
      </c>
      <c r="D286" s="129"/>
      <c r="E286" s="129"/>
      <c r="F286" s="129"/>
      <c r="G286" s="129"/>
      <c r="H286" s="129"/>
    </row>
    <row r="287" spans="2:12">
      <c r="B287" s="205" t="s">
        <v>302</v>
      </c>
    </row>
    <row r="288" spans="2:12">
      <c r="B288" s="205" t="s">
        <v>235</v>
      </c>
      <c r="G288" s="136"/>
      <c r="H288" s="136"/>
      <c r="I288" s="136"/>
      <c r="J288" s="136"/>
    </row>
    <row r="289" spans="7:10">
      <c r="G289" s="136"/>
      <c r="H289" s="136"/>
      <c r="I289" s="136"/>
      <c r="J289" s="136"/>
    </row>
  </sheetData>
  <mergeCells count="4">
    <mergeCell ref="F11:J11"/>
    <mergeCell ref="B11:B12"/>
    <mergeCell ref="D11:D12"/>
    <mergeCell ref="A8:P8"/>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3:R293"/>
  <sheetViews>
    <sheetView showGridLines="0" zoomScaleNormal="100" workbookViewId="0">
      <pane xSplit="2" ySplit="11" topLeftCell="C264" activePane="bottomRight" state="frozen"/>
      <selection activeCell="N266" sqref="N266"/>
      <selection pane="topRight" activeCell="N266" sqref="N266"/>
      <selection pane="bottomLeft" activeCell="N266" sqref="N266"/>
      <selection pane="bottomRight" activeCell="D283" sqref="D283"/>
    </sheetView>
  </sheetViews>
  <sheetFormatPr baseColWidth="10" defaultColWidth="11.42578125" defaultRowHeight="15"/>
  <cols>
    <col min="1" max="1" width="11.42578125" customWidth="1"/>
    <col min="3" max="3" width="4.42578125" customWidth="1"/>
    <col min="4" max="4" width="17.5703125" bestFit="1" customWidth="1"/>
    <col min="5" max="5" width="10.42578125" bestFit="1" customWidth="1"/>
    <col min="6" max="6" width="12.5703125" bestFit="1" customWidth="1"/>
    <col min="7" max="7" width="11.42578125" style="72"/>
    <col min="10" max="10" width="9.42578125" customWidth="1"/>
    <col min="11" max="11" width="7.42578125" customWidth="1"/>
    <col min="12" max="12" width="8.5703125" customWidth="1"/>
    <col min="13" max="13" width="7.42578125" customWidth="1"/>
  </cols>
  <sheetData>
    <row r="3" spans="1:17">
      <c r="A3" s="16"/>
    </row>
    <row r="4" spans="1:17">
      <c r="B4" s="8"/>
    </row>
    <row r="5" spans="1:17">
      <c r="B5" s="9"/>
    </row>
    <row r="6" spans="1:17">
      <c r="B6" s="9"/>
    </row>
    <row r="8" spans="1:17">
      <c r="A8" s="364"/>
      <c r="B8" s="364"/>
      <c r="C8" s="364"/>
      <c r="D8" s="364"/>
      <c r="E8" s="364"/>
      <c r="F8" s="364"/>
      <c r="G8" s="364"/>
      <c r="H8" s="364"/>
      <c r="I8" s="364"/>
      <c r="J8" s="364"/>
      <c r="K8" s="364"/>
      <c r="L8" s="364"/>
      <c r="M8" s="364"/>
      <c r="N8" s="364"/>
      <c r="O8" s="364"/>
      <c r="P8" s="364"/>
      <c r="Q8" s="364"/>
    </row>
    <row r="9" spans="1:17">
      <c r="C9" s="87"/>
      <c r="D9" s="87"/>
      <c r="E9" s="87"/>
    </row>
    <row r="10" spans="1:17" ht="15.75" thickBot="1">
      <c r="C10" s="72"/>
    </row>
    <row r="11" spans="1:17" ht="38.25" customHeight="1" thickTop="1" thickBot="1">
      <c r="B11" s="344" t="s">
        <v>7</v>
      </c>
      <c r="C11" s="125"/>
      <c r="D11" s="351" t="s">
        <v>128</v>
      </c>
      <c r="E11" s="351" t="s">
        <v>129</v>
      </c>
      <c r="F11" s="351" t="s">
        <v>171</v>
      </c>
    </row>
    <row r="12" spans="1:17" ht="15.75" thickTop="1">
      <c r="B12" s="322">
        <v>37438</v>
      </c>
      <c r="C12" s="90"/>
      <c r="D12" s="227">
        <v>68.765411</v>
      </c>
      <c r="E12" s="227">
        <v>416.46207199999998</v>
      </c>
      <c r="F12" s="228">
        <f>+D12/E12</f>
        <v>0.16511806386056688</v>
      </c>
    </row>
    <row r="13" spans="1:17">
      <c r="B13" s="322">
        <v>37469</v>
      </c>
      <c r="C13" s="90"/>
      <c r="D13" s="227">
        <v>74.302857000000003</v>
      </c>
      <c r="E13" s="227">
        <v>414.31680399999999</v>
      </c>
      <c r="F13" s="228">
        <f t="shared" ref="F13:F76" si="0">+D13/E13</f>
        <v>0.1793382655075704</v>
      </c>
      <c r="H13" s="25"/>
    </row>
    <row r="14" spans="1:17">
      <c r="B14" s="322">
        <v>37500</v>
      </c>
      <c r="C14" s="90"/>
      <c r="D14" s="227">
        <v>77.724276000000003</v>
      </c>
      <c r="E14" s="227">
        <v>425.30666600000001</v>
      </c>
      <c r="F14" s="228">
        <f t="shared" si="0"/>
        <v>0.18274878390925572</v>
      </c>
    </row>
    <row r="15" spans="1:17">
      <c r="B15" s="322">
        <v>37530</v>
      </c>
      <c r="C15" s="90"/>
      <c r="D15" s="227">
        <v>76.391554999999997</v>
      </c>
      <c r="E15" s="227">
        <v>416.10580900000002</v>
      </c>
      <c r="F15" s="228">
        <f t="shared" si="0"/>
        <v>0.18358685062240981</v>
      </c>
    </row>
    <row r="16" spans="1:17">
      <c r="B16" s="322">
        <v>37561</v>
      </c>
      <c r="C16" s="90"/>
      <c r="D16" s="227">
        <v>76.699592999999993</v>
      </c>
      <c r="E16" s="227">
        <v>412.12564099999997</v>
      </c>
      <c r="F16" s="228">
        <f t="shared" si="0"/>
        <v>0.18610730653373736</v>
      </c>
    </row>
    <row r="17" spans="2:6">
      <c r="B17" s="322">
        <v>37591</v>
      </c>
      <c r="C17" s="90"/>
      <c r="D17" s="227">
        <v>67.285240000000002</v>
      </c>
      <c r="E17" s="227">
        <v>403.209744</v>
      </c>
      <c r="F17" s="228">
        <f t="shared" si="0"/>
        <v>0.16687404260746239</v>
      </c>
    </row>
    <row r="18" spans="2:6">
      <c r="B18" s="322">
        <v>37622</v>
      </c>
      <c r="C18" s="90"/>
      <c r="D18" s="227">
        <v>62.500434829999996</v>
      </c>
      <c r="E18" s="227">
        <v>412.57803020000006</v>
      </c>
      <c r="F18" s="228">
        <f t="shared" si="0"/>
        <v>0.15148754963928274</v>
      </c>
    </row>
    <row r="19" spans="2:6">
      <c r="B19" s="322">
        <v>37653</v>
      </c>
      <c r="C19" s="90"/>
      <c r="D19" s="227">
        <v>67.488850880000001</v>
      </c>
      <c r="E19" s="227">
        <v>419.72627080000001</v>
      </c>
      <c r="F19" s="228">
        <f t="shared" si="0"/>
        <v>0.16079253450437109</v>
      </c>
    </row>
    <row r="20" spans="2:6">
      <c r="B20" s="322">
        <v>37681</v>
      </c>
      <c r="C20" s="90"/>
      <c r="D20" s="227">
        <v>70.441871539999994</v>
      </c>
      <c r="E20" s="227">
        <v>415.46900354000002</v>
      </c>
      <c r="F20" s="228">
        <f t="shared" si="0"/>
        <v>0.16954783856268613</v>
      </c>
    </row>
    <row r="21" spans="2:6">
      <c r="B21" s="322">
        <v>37712</v>
      </c>
      <c r="C21" s="90"/>
      <c r="D21" s="227">
        <v>80.037799709999987</v>
      </c>
      <c r="E21" s="227">
        <v>425.50393751999997</v>
      </c>
      <c r="F21" s="228">
        <f t="shared" si="0"/>
        <v>0.18810119637550468</v>
      </c>
    </row>
    <row r="22" spans="2:6">
      <c r="B22" s="322">
        <v>37742</v>
      </c>
      <c r="C22" s="90"/>
      <c r="D22" s="227">
        <v>90.293907600000011</v>
      </c>
      <c r="E22" s="227">
        <v>444.44527526999997</v>
      </c>
      <c r="F22" s="228">
        <f t="shared" si="0"/>
        <v>0.20316091231962488</v>
      </c>
    </row>
    <row r="23" spans="2:6">
      <c r="B23" s="322">
        <v>37773</v>
      </c>
      <c r="C23" s="90"/>
      <c r="D23" s="227">
        <v>88.909299750000017</v>
      </c>
      <c r="E23" s="227">
        <v>446.59580437</v>
      </c>
      <c r="F23" s="228">
        <f t="shared" si="0"/>
        <v>0.19908225487120695</v>
      </c>
    </row>
    <row r="24" spans="2:6">
      <c r="B24" s="322">
        <v>37803</v>
      </c>
      <c r="C24" s="90"/>
      <c r="D24" s="227">
        <v>99.100573230000023</v>
      </c>
      <c r="E24" s="227">
        <v>458.78399034000006</v>
      </c>
      <c r="F24" s="228">
        <f t="shared" si="0"/>
        <v>0.2160070432199642</v>
      </c>
    </row>
    <row r="25" spans="2:6">
      <c r="B25" s="322">
        <v>37834</v>
      </c>
      <c r="C25" s="90"/>
      <c r="D25" s="227">
        <v>99.507144220000029</v>
      </c>
      <c r="E25" s="227">
        <v>465.12742235000002</v>
      </c>
      <c r="F25" s="228">
        <f t="shared" si="0"/>
        <v>0.21393523460141786</v>
      </c>
    </row>
    <row r="26" spans="2:6">
      <c r="B26" s="322">
        <v>37865</v>
      </c>
      <c r="C26" s="90"/>
      <c r="D26" s="227">
        <v>120.90837739999999</v>
      </c>
      <c r="E26" s="227">
        <v>482.35013406000007</v>
      </c>
      <c r="F26" s="228">
        <f t="shared" si="0"/>
        <v>0.25066516802286215</v>
      </c>
    </row>
    <row r="27" spans="2:6">
      <c r="B27" s="322">
        <v>37895</v>
      </c>
      <c r="C27" s="90"/>
      <c r="D27" s="227">
        <v>96.424461230000006</v>
      </c>
      <c r="E27" s="227">
        <v>447.13324608000005</v>
      </c>
      <c r="F27" s="228">
        <f t="shared" si="0"/>
        <v>0.21565039521294724</v>
      </c>
    </row>
    <row r="28" spans="2:6">
      <c r="B28" s="322">
        <v>37926</v>
      </c>
      <c r="C28" s="90"/>
      <c r="D28" s="227">
        <v>109.18992582000001</v>
      </c>
      <c r="E28" s="227">
        <v>454.83627119999994</v>
      </c>
      <c r="F28" s="228">
        <f t="shared" si="0"/>
        <v>0.24006424450698036</v>
      </c>
    </row>
    <row r="29" spans="2:6">
      <c r="B29" s="322">
        <v>37956</v>
      </c>
      <c r="C29" s="90"/>
      <c r="D29" s="227">
        <v>100.71531173</v>
      </c>
      <c r="E29" s="227">
        <v>436.27229544999994</v>
      </c>
      <c r="F29" s="228">
        <f t="shared" si="0"/>
        <v>0.23085424580104405</v>
      </c>
    </row>
    <row r="30" spans="2:6">
      <c r="B30" s="322">
        <v>37987</v>
      </c>
      <c r="C30" s="90"/>
      <c r="D30" s="227">
        <v>134.06641040000002</v>
      </c>
      <c r="E30" s="227">
        <v>432.53343448999999</v>
      </c>
      <c r="F30" s="228">
        <f t="shared" si="0"/>
        <v>0.30995617843526402</v>
      </c>
    </row>
    <row r="31" spans="2:6">
      <c r="B31" s="322">
        <v>38018</v>
      </c>
      <c r="C31" s="90"/>
      <c r="D31" s="227">
        <v>126.40394227000003</v>
      </c>
      <c r="E31" s="227">
        <v>434.66967975</v>
      </c>
      <c r="F31" s="228">
        <f t="shared" si="0"/>
        <v>0.29080459981174944</v>
      </c>
    </row>
    <row r="32" spans="2:6">
      <c r="B32" s="322">
        <v>38047</v>
      </c>
      <c r="C32" s="90"/>
      <c r="D32" s="227">
        <v>141.43745390000001</v>
      </c>
      <c r="E32" s="227">
        <v>437.64356516999993</v>
      </c>
      <c r="F32" s="228">
        <f t="shared" si="0"/>
        <v>0.32317955787847469</v>
      </c>
    </row>
    <row r="33" spans="2:6">
      <c r="B33" s="322">
        <v>38078</v>
      </c>
      <c r="C33" s="90"/>
      <c r="D33" s="227">
        <v>109.32650526999998</v>
      </c>
      <c r="E33" s="227">
        <v>430.89816701999996</v>
      </c>
      <c r="F33" s="228">
        <f t="shared" si="0"/>
        <v>0.25371773109660417</v>
      </c>
    </row>
    <row r="34" spans="2:6">
      <c r="B34" s="322">
        <v>38108</v>
      </c>
      <c r="C34" s="90"/>
      <c r="D34" s="227">
        <v>104.00823920000001</v>
      </c>
      <c r="E34" s="227">
        <v>446.86824174000003</v>
      </c>
      <c r="F34" s="228">
        <f t="shared" si="0"/>
        <v>0.23274923005272502</v>
      </c>
    </row>
    <row r="35" spans="2:6">
      <c r="B35" s="322">
        <v>38139</v>
      </c>
      <c r="C35" s="90"/>
      <c r="D35" s="227">
        <v>109.64463117</v>
      </c>
      <c r="E35" s="227">
        <v>446.47602146000003</v>
      </c>
      <c r="F35" s="228">
        <f t="shared" si="0"/>
        <v>0.24557787182267102</v>
      </c>
    </row>
    <row r="36" spans="2:6">
      <c r="B36" s="322">
        <v>38169</v>
      </c>
      <c r="C36" s="90"/>
      <c r="D36" s="227">
        <v>109.93062651999999</v>
      </c>
      <c r="E36" s="227">
        <v>450.64932770000001</v>
      </c>
      <c r="F36" s="228">
        <f t="shared" si="0"/>
        <v>0.24393829029116287</v>
      </c>
    </row>
    <row r="37" spans="2:6">
      <c r="B37" s="322">
        <v>38200</v>
      </c>
      <c r="C37" s="90"/>
      <c r="D37" s="227">
        <v>111.16658897000002</v>
      </c>
      <c r="E37" s="227">
        <v>450.55135878999999</v>
      </c>
      <c r="F37" s="228">
        <f t="shared" si="0"/>
        <v>0.24673455489857768</v>
      </c>
    </row>
    <row r="38" spans="2:6">
      <c r="B38" s="322">
        <v>38231</v>
      </c>
      <c r="C38" s="90"/>
      <c r="D38" s="227">
        <v>160.82736529000002</v>
      </c>
      <c r="E38" s="227">
        <v>490.41818822000005</v>
      </c>
      <c r="F38" s="228">
        <f t="shared" si="0"/>
        <v>0.32793923462286717</v>
      </c>
    </row>
    <row r="39" spans="2:6">
      <c r="B39" s="322">
        <v>38261</v>
      </c>
      <c r="C39" s="90"/>
      <c r="D39" s="227">
        <v>162.02534953</v>
      </c>
      <c r="E39" s="227">
        <v>500.11999400999997</v>
      </c>
      <c r="F39" s="228">
        <f t="shared" si="0"/>
        <v>0.32397294943333194</v>
      </c>
    </row>
    <row r="40" spans="2:6">
      <c r="B40" s="322">
        <v>38292</v>
      </c>
      <c r="C40" s="90"/>
      <c r="D40" s="227">
        <v>160.07003756</v>
      </c>
      <c r="E40" s="227">
        <v>505.65750939999998</v>
      </c>
      <c r="F40" s="228">
        <f t="shared" si="0"/>
        <v>0.31655821298873804</v>
      </c>
    </row>
    <row r="41" spans="2:6">
      <c r="B41" s="322">
        <v>38322</v>
      </c>
      <c r="C41" s="90"/>
      <c r="D41" s="227">
        <v>100.43578334999999</v>
      </c>
      <c r="E41" s="227">
        <v>506.78671457000007</v>
      </c>
      <c r="F41" s="228">
        <f t="shared" si="0"/>
        <v>0.19818156329377745</v>
      </c>
    </row>
    <row r="42" spans="2:6">
      <c r="B42" s="322">
        <v>38353</v>
      </c>
      <c r="C42" s="90"/>
      <c r="D42" s="227">
        <v>110.73554378999999</v>
      </c>
      <c r="E42" s="227">
        <v>499.70594772000004</v>
      </c>
      <c r="F42" s="228">
        <f t="shared" si="0"/>
        <v>0.22160141238112374</v>
      </c>
    </row>
    <row r="43" spans="2:6">
      <c r="B43" s="322">
        <v>38384</v>
      </c>
      <c r="C43" s="90"/>
      <c r="D43" s="227">
        <v>137.41875449</v>
      </c>
      <c r="E43" s="227">
        <v>509.01684570999998</v>
      </c>
      <c r="F43" s="228">
        <f t="shared" si="0"/>
        <v>0.26996897184870577</v>
      </c>
    </row>
    <row r="44" spans="2:6">
      <c r="B44" s="322">
        <v>38412</v>
      </c>
      <c r="C44" s="90"/>
      <c r="D44" s="227">
        <v>142.14817557000001</v>
      </c>
      <c r="E44" s="227">
        <v>511.30883562999998</v>
      </c>
      <c r="F44" s="228">
        <f t="shared" si="0"/>
        <v>0.27800844746767323</v>
      </c>
    </row>
    <row r="45" spans="2:6">
      <c r="B45" s="322">
        <v>38443</v>
      </c>
      <c r="C45" s="90"/>
      <c r="D45" s="227">
        <v>108.12554566</v>
      </c>
      <c r="E45" s="227">
        <v>490.07644616999994</v>
      </c>
      <c r="F45" s="228">
        <f t="shared" si="0"/>
        <v>0.22062995784639877</v>
      </c>
    </row>
    <row r="46" spans="2:6">
      <c r="B46" s="322">
        <v>38473</v>
      </c>
      <c r="C46" s="90"/>
      <c r="D46" s="227">
        <v>140.67117743</v>
      </c>
      <c r="E46" s="227">
        <v>510.13189793999999</v>
      </c>
      <c r="F46" s="228">
        <f t="shared" si="0"/>
        <v>0.27575452152287344</v>
      </c>
    </row>
    <row r="47" spans="2:6">
      <c r="B47" s="322">
        <v>38504</v>
      </c>
      <c r="C47" s="90"/>
      <c r="D47" s="227">
        <v>165.23641879000002</v>
      </c>
      <c r="E47" s="227">
        <v>510.88918658000006</v>
      </c>
      <c r="F47" s="228">
        <f t="shared" si="0"/>
        <v>0.32342907841938767</v>
      </c>
    </row>
    <row r="48" spans="2:6">
      <c r="B48" s="322">
        <v>38534</v>
      </c>
      <c r="C48" s="90"/>
      <c r="D48" s="227">
        <v>170.79682481999998</v>
      </c>
      <c r="E48" s="227">
        <v>539.44138902999998</v>
      </c>
      <c r="F48" s="228">
        <f t="shared" si="0"/>
        <v>0.31661794644107566</v>
      </c>
    </row>
    <row r="49" spans="2:6">
      <c r="B49" s="322">
        <v>38565</v>
      </c>
      <c r="C49" s="90"/>
      <c r="D49" s="227">
        <v>184.57317586000002</v>
      </c>
      <c r="E49" s="227">
        <v>568.26948886000002</v>
      </c>
      <c r="F49" s="228">
        <f t="shared" si="0"/>
        <v>0.324798672950523</v>
      </c>
    </row>
    <row r="50" spans="2:6">
      <c r="B50" s="322">
        <v>38596</v>
      </c>
      <c r="C50" s="90"/>
      <c r="D50" s="227">
        <v>184.71804276000003</v>
      </c>
      <c r="E50" s="227">
        <v>575.73121128999992</v>
      </c>
      <c r="F50" s="228">
        <f t="shared" si="0"/>
        <v>0.32084076586036647</v>
      </c>
    </row>
    <row r="51" spans="2:6">
      <c r="B51" s="322">
        <v>38626</v>
      </c>
      <c r="C51" s="90"/>
      <c r="D51" s="227">
        <v>166.90050493000001</v>
      </c>
      <c r="E51" s="227">
        <v>559.44709771999987</v>
      </c>
      <c r="F51" s="228">
        <f t="shared" si="0"/>
        <v>0.29833116591398023</v>
      </c>
    </row>
    <row r="52" spans="2:6">
      <c r="B52" s="322">
        <v>38657</v>
      </c>
      <c r="C52" s="90"/>
      <c r="D52" s="227">
        <v>156.26052246</v>
      </c>
      <c r="E52" s="227">
        <v>550.01131913999984</v>
      </c>
      <c r="F52" s="228">
        <f t="shared" si="0"/>
        <v>0.28410419389973585</v>
      </c>
    </row>
    <row r="53" spans="2:6">
      <c r="B53" s="322">
        <v>38687</v>
      </c>
      <c r="C53" s="90"/>
      <c r="D53" s="227">
        <v>178.31649658999999</v>
      </c>
      <c r="E53" s="227">
        <v>574.61487734000002</v>
      </c>
      <c r="F53" s="228">
        <f t="shared" si="0"/>
        <v>0.31032349426012162</v>
      </c>
    </row>
    <row r="54" spans="2:6">
      <c r="B54" s="322">
        <v>38718</v>
      </c>
      <c r="C54" s="90"/>
      <c r="D54" s="227">
        <v>189.24152013999998</v>
      </c>
      <c r="E54" s="227">
        <v>582.30714684000009</v>
      </c>
      <c r="F54" s="228">
        <f t="shared" si="0"/>
        <v>0.32498574191808377</v>
      </c>
    </row>
    <row r="55" spans="2:6">
      <c r="B55" s="322">
        <v>38749</v>
      </c>
      <c r="C55" s="90"/>
      <c r="D55" s="227">
        <v>154.33504197000002</v>
      </c>
      <c r="E55" s="227">
        <v>563.45841794</v>
      </c>
      <c r="F55" s="228">
        <f t="shared" si="0"/>
        <v>0.27390671087007246</v>
      </c>
    </row>
    <row r="56" spans="2:6">
      <c r="B56" s="322">
        <v>38777</v>
      </c>
      <c r="C56" s="90"/>
      <c r="D56" s="227">
        <v>154.74167227999996</v>
      </c>
      <c r="E56" s="227">
        <v>564.34437507999996</v>
      </c>
      <c r="F56" s="228">
        <f t="shared" si="0"/>
        <v>0.27419724394003964</v>
      </c>
    </row>
    <row r="57" spans="2:6">
      <c r="B57" s="322">
        <v>38808</v>
      </c>
      <c r="C57" s="90"/>
      <c r="D57" s="227">
        <v>165.13239032000001</v>
      </c>
      <c r="E57" s="227">
        <v>569.13884059999998</v>
      </c>
      <c r="F57" s="228">
        <f t="shared" si="0"/>
        <v>0.29014429966844896</v>
      </c>
    </row>
    <row r="58" spans="2:6">
      <c r="B58" s="322">
        <v>38838</v>
      </c>
      <c r="C58" s="90"/>
      <c r="D58" s="227">
        <v>172.80449371</v>
      </c>
      <c r="E58" s="227">
        <v>566.23141526999996</v>
      </c>
      <c r="F58" s="228">
        <f t="shared" si="0"/>
        <v>0.30518351516685183</v>
      </c>
    </row>
    <row r="59" spans="2:6">
      <c r="B59" s="322">
        <v>38869</v>
      </c>
      <c r="C59" s="90"/>
      <c r="D59" s="227">
        <v>172.50721595000002</v>
      </c>
      <c r="E59" s="227">
        <v>567.75821259000008</v>
      </c>
      <c r="F59" s="228">
        <f t="shared" si="0"/>
        <v>0.30383922614356629</v>
      </c>
    </row>
    <row r="60" spans="2:6">
      <c r="B60" s="322">
        <v>38899</v>
      </c>
      <c r="C60" s="90"/>
      <c r="D60" s="227">
        <v>185.92499322000003</v>
      </c>
      <c r="E60" s="227">
        <v>576.38604217000011</v>
      </c>
      <c r="F60" s="228">
        <f t="shared" si="0"/>
        <v>0.32257025607355538</v>
      </c>
    </row>
    <row r="61" spans="2:6">
      <c r="B61" s="322">
        <v>38930</v>
      </c>
      <c r="C61" s="90"/>
      <c r="D61" s="227">
        <v>172.67320405000001</v>
      </c>
      <c r="E61" s="227">
        <v>574.67772169999989</v>
      </c>
      <c r="F61" s="228">
        <f t="shared" si="0"/>
        <v>0.30046963285648459</v>
      </c>
    </row>
    <row r="62" spans="2:6">
      <c r="B62" s="322">
        <v>38961</v>
      </c>
      <c r="C62" s="90"/>
      <c r="D62" s="227">
        <v>196.28978886999997</v>
      </c>
      <c r="E62" s="227">
        <v>585.79286504999993</v>
      </c>
      <c r="F62" s="228">
        <f t="shared" si="0"/>
        <v>0.33508395301681559</v>
      </c>
    </row>
    <row r="63" spans="2:6">
      <c r="B63" s="322">
        <v>38991</v>
      </c>
      <c r="C63" s="90"/>
      <c r="D63" s="227">
        <v>184.82672448000002</v>
      </c>
      <c r="E63" s="227">
        <v>578.79929704999995</v>
      </c>
      <c r="F63" s="228">
        <f t="shared" si="0"/>
        <v>0.3193278316370064</v>
      </c>
    </row>
    <row r="64" spans="2:6">
      <c r="B64" s="322">
        <v>39022</v>
      </c>
      <c r="C64" s="90"/>
      <c r="D64" s="227">
        <v>190.67382827</v>
      </c>
      <c r="E64" s="227">
        <v>583.80325884000001</v>
      </c>
      <c r="F64" s="228">
        <f t="shared" si="0"/>
        <v>0.32660631023003078</v>
      </c>
    </row>
    <row r="65" spans="2:6">
      <c r="B65" s="322">
        <v>39052</v>
      </c>
      <c r="C65" s="90"/>
      <c r="D65" s="227">
        <v>131.12190570999999</v>
      </c>
      <c r="E65" s="227">
        <v>558.32552925000005</v>
      </c>
      <c r="F65" s="228">
        <f t="shared" si="0"/>
        <v>0.23484848684267823</v>
      </c>
    </row>
    <row r="66" spans="2:6">
      <c r="B66" s="322">
        <v>39083</v>
      </c>
      <c r="C66" s="90"/>
      <c r="D66" s="227">
        <v>115.01836420000002</v>
      </c>
      <c r="E66" s="227">
        <v>545.67120391999993</v>
      </c>
      <c r="F66" s="228">
        <f t="shared" si="0"/>
        <v>0.21078327640111774</v>
      </c>
    </row>
    <row r="67" spans="2:6">
      <c r="B67" s="322">
        <v>39114</v>
      </c>
      <c r="C67" s="90"/>
      <c r="D67" s="227">
        <v>142.75858723999997</v>
      </c>
      <c r="E67" s="227">
        <v>551.01935847000004</v>
      </c>
      <c r="F67" s="228">
        <f t="shared" si="0"/>
        <v>0.25908089261399769</v>
      </c>
    </row>
    <row r="68" spans="2:6">
      <c r="B68" s="322">
        <v>39142</v>
      </c>
      <c r="C68" s="90"/>
      <c r="D68" s="227">
        <v>212.77883044000001</v>
      </c>
      <c r="E68" s="227">
        <v>551.05025654999997</v>
      </c>
      <c r="F68" s="228">
        <f t="shared" si="0"/>
        <v>0.38613325719537772</v>
      </c>
    </row>
    <row r="69" spans="2:6">
      <c r="B69" s="322">
        <v>39173</v>
      </c>
      <c r="C69" s="90"/>
      <c r="D69" s="227">
        <v>199.36754443000001</v>
      </c>
      <c r="E69" s="227">
        <v>554.24723241000004</v>
      </c>
      <c r="F69" s="228">
        <f t="shared" si="0"/>
        <v>0.35970868733633915</v>
      </c>
    </row>
    <row r="70" spans="2:6">
      <c r="B70" s="322">
        <v>39203</v>
      </c>
      <c r="C70" s="90"/>
      <c r="D70" s="227">
        <v>206.86142697</v>
      </c>
      <c r="E70" s="227">
        <v>571.22229901000003</v>
      </c>
      <c r="F70" s="228">
        <f t="shared" si="0"/>
        <v>0.3621382206691105</v>
      </c>
    </row>
    <row r="71" spans="2:6">
      <c r="B71" s="322">
        <v>39234</v>
      </c>
      <c r="C71" s="90"/>
      <c r="D71" s="227">
        <v>191.53560924999996</v>
      </c>
      <c r="E71" s="227">
        <v>578.5619664699999</v>
      </c>
      <c r="F71" s="228">
        <f t="shared" si="0"/>
        <v>0.33105461532257779</v>
      </c>
    </row>
    <row r="72" spans="2:6">
      <c r="B72" s="322">
        <v>39264</v>
      </c>
      <c r="C72" s="90"/>
      <c r="D72" s="227">
        <v>272.14559077999996</v>
      </c>
      <c r="E72" s="227">
        <v>617.22934910000004</v>
      </c>
      <c r="F72" s="228">
        <f t="shared" si="0"/>
        <v>0.44091485794838386</v>
      </c>
    </row>
    <row r="73" spans="2:6">
      <c r="B73" s="322">
        <v>39295</v>
      </c>
      <c r="C73" s="90"/>
      <c r="D73" s="227">
        <v>266.36228804999996</v>
      </c>
      <c r="E73" s="227">
        <v>621.55657368999994</v>
      </c>
      <c r="F73" s="228">
        <f t="shared" si="0"/>
        <v>0.42854069818405238</v>
      </c>
    </row>
    <row r="74" spans="2:6">
      <c r="B74" s="322">
        <v>39326</v>
      </c>
      <c r="C74" s="90"/>
      <c r="D74" s="227">
        <v>292.60509494999997</v>
      </c>
      <c r="E74" s="227">
        <v>670.59650739999995</v>
      </c>
      <c r="F74" s="228">
        <f t="shared" si="0"/>
        <v>0.43633554860652707</v>
      </c>
    </row>
    <row r="75" spans="2:6">
      <c r="B75" s="322">
        <v>39356</v>
      </c>
      <c r="C75" s="90"/>
      <c r="D75" s="227">
        <v>282.62386691</v>
      </c>
      <c r="E75" s="227">
        <v>673.27743852000003</v>
      </c>
      <c r="F75" s="228">
        <f t="shared" si="0"/>
        <v>0.41977326246259555</v>
      </c>
    </row>
    <row r="76" spans="2:6">
      <c r="B76" s="322">
        <v>39387</v>
      </c>
      <c r="C76" s="90"/>
      <c r="D76" s="227">
        <v>274.52369661</v>
      </c>
      <c r="E76" s="227">
        <v>686.00883376000013</v>
      </c>
      <c r="F76" s="228">
        <f t="shared" si="0"/>
        <v>0.40017516262194663</v>
      </c>
    </row>
    <row r="77" spans="2:6">
      <c r="B77" s="322">
        <v>39417</v>
      </c>
      <c r="C77" s="90"/>
      <c r="D77" s="227">
        <v>314.42048858999999</v>
      </c>
      <c r="E77" s="227">
        <v>667.76201113000013</v>
      </c>
      <c r="F77" s="228">
        <f t="shared" ref="F77:F140" si="1">+D77/E77</f>
        <v>0.47085710679757209</v>
      </c>
    </row>
    <row r="78" spans="2:6">
      <c r="B78" s="322">
        <v>39448</v>
      </c>
      <c r="C78" s="90"/>
      <c r="D78" s="227">
        <v>448.19207545</v>
      </c>
      <c r="E78" s="227">
        <v>730.18073174000006</v>
      </c>
      <c r="F78" s="228">
        <f t="shared" si="1"/>
        <v>0.61380978156184829</v>
      </c>
    </row>
    <row r="79" spans="2:6">
      <c r="B79" s="322">
        <v>39479</v>
      </c>
      <c r="C79" s="90"/>
      <c r="D79" s="227">
        <v>424.89619531</v>
      </c>
      <c r="E79" s="227">
        <v>744.58589286999995</v>
      </c>
      <c r="F79" s="228">
        <f t="shared" si="1"/>
        <v>0.57064765714569377</v>
      </c>
    </row>
    <row r="80" spans="2:6">
      <c r="B80" s="322">
        <v>39508</v>
      </c>
      <c r="C80" s="90"/>
      <c r="D80" s="227">
        <v>465.13432278999994</v>
      </c>
      <c r="E80" s="227">
        <v>754.84286168000006</v>
      </c>
      <c r="F80" s="228">
        <f t="shared" si="1"/>
        <v>0.61620020060172997</v>
      </c>
    </row>
    <row r="81" spans="2:6">
      <c r="B81" s="322">
        <v>39539</v>
      </c>
      <c r="C81" s="90"/>
      <c r="D81" s="227">
        <v>462.28418519000007</v>
      </c>
      <c r="E81" s="227">
        <v>732.65557056000011</v>
      </c>
      <c r="F81" s="228">
        <f t="shared" si="1"/>
        <v>0.63097068222201114</v>
      </c>
    </row>
    <row r="82" spans="2:6">
      <c r="B82" s="322">
        <v>39569</v>
      </c>
      <c r="C82" s="90"/>
      <c r="D82" s="227">
        <v>432.79756411</v>
      </c>
      <c r="E82" s="227">
        <v>737.39804788999993</v>
      </c>
      <c r="F82" s="228">
        <f t="shared" si="1"/>
        <v>0.58692529136524352</v>
      </c>
    </row>
    <row r="83" spans="2:6">
      <c r="B83" s="322">
        <v>39600</v>
      </c>
      <c r="C83" s="90"/>
      <c r="D83" s="227">
        <v>408.29793155999994</v>
      </c>
      <c r="E83" s="227">
        <v>692.05748261999997</v>
      </c>
      <c r="F83" s="228">
        <f t="shared" si="1"/>
        <v>0.58997690482914866</v>
      </c>
    </row>
    <row r="84" spans="2:6">
      <c r="B84" s="322">
        <v>39630</v>
      </c>
      <c r="C84" s="90"/>
      <c r="D84" s="227">
        <v>313.20058036999995</v>
      </c>
      <c r="E84" s="227">
        <v>680.16313804000004</v>
      </c>
      <c r="F84" s="228">
        <f t="shared" si="1"/>
        <v>0.46047861586933103</v>
      </c>
    </row>
    <row r="85" spans="2:6">
      <c r="B85" s="322">
        <v>39661</v>
      </c>
      <c r="C85" s="90"/>
      <c r="D85" s="227">
        <v>269.16090221000002</v>
      </c>
      <c r="E85" s="227">
        <v>742.89568293000002</v>
      </c>
      <c r="F85" s="228">
        <f t="shared" si="1"/>
        <v>0.36231318662187184</v>
      </c>
    </row>
    <row r="86" spans="2:6">
      <c r="B86" s="322">
        <v>39692</v>
      </c>
      <c r="C86" s="90"/>
      <c r="D86" s="227">
        <v>264.28784296999999</v>
      </c>
      <c r="E86" s="227">
        <v>766.16653023000003</v>
      </c>
      <c r="F86" s="228">
        <f t="shared" si="1"/>
        <v>0.34494830110976249</v>
      </c>
    </row>
    <row r="87" spans="2:6">
      <c r="B87" s="322">
        <v>39722</v>
      </c>
      <c r="C87" s="90"/>
      <c r="D87" s="227">
        <v>304.20853189999997</v>
      </c>
      <c r="E87" s="227">
        <v>762.04708173999995</v>
      </c>
      <c r="F87" s="228">
        <f t="shared" si="1"/>
        <v>0.39919912980362515</v>
      </c>
    </row>
    <row r="88" spans="2:6">
      <c r="B88" s="322">
        <v>39753</v>
      </c>
      <c r="C88" s="90"/>
      <c r="D88" s="227">
        <v>208.49665539999998</v>
      </c>
      <c r="E88" s="227">
        <v>748.79041443000006</v>
      </c>
      <c r="F88" s="228">
        <f t="shared" si="1"/>
        <v>0.27844461064410581</v>
      </c>
    </row>
    <row r="89" spans="2:6">
      <c r="B89" s="322">
        <v>39783</v>
      </c>
      <c r="C89" s="90"/>
      <c r="D89" s="227">
        <v>247.54445164000001</v>
      </c>
      <c r="E89" s="227">
        <v>841.73927772000002</v>
      </c>
      <c r="F89" s="228">
        <f t="shared" si="1"/>
        <v>0.294086848733634</v>
      </c>
    </row>
    <row r="90" spans="2:6">
      <c r="B90" s="322">
        <v>39814</v>
      </c>
      <c r="C90" s="90"/>
      <c r="D90" s="227">
        <v>205.37476010000003</v>
      </c>
      <c r="E90" s="227">
        <v>799.24923579999995</v>
      </c>
      <c r="F90" s="228">
        <f t="shared" si="1"/>
        <v>0.25695959520615913</v>
      </c>
    </row>
    <row r="91" spans="2:6">
      <c r="B91" s="322">
        <v>39845</v>
      </c>
      <c r="C91" s="90"/>
      <c r="D91" s="227">
        <v>251.47398359999997</v>
      </c>
      <c r="E91" s="227">
        <v>909.53454404000001</v>
      </c>
      <c r="F91" s="228">
        <f t="shared" si="1"/>
        <v>0.27648645699919727</v>
      </c>
    </row>
    <row r="92" spans="2:6">
      <c r="B92" s="322">
        <v>39873</v>
      </c>
      <c r="C92" s="90"/>
      <c r="D92" s="227">
        <v>230.42542950999996</v>
      </c>
      <c r="E92" s="227">
        <v>958.34778180000023</v>
      </c>
      <c r="F92" s="228">
        <f t="shared" si="1"/>
        <v>0.24044030140833358</v>
      </c>
    </row>
    <row r="93" spans="2:6">
      <c r="B93" s="322">
        <v>39904</v>
      </c>
      <c r="C93" s="90"/>
      <c r="D93" s="227">
        <v>271.90504208999999</v>
      </c>
      <c r="E93" s="227">
        <v>1000.9485978600001</v>
      </c>
      <c r="F93" s="228">
        <f t="shared" si="1"/>
        <v>0.27164735798753836</v>
      </c>
    </row>
    <row r="94" spans="2:6">
      <c r="B94" s="322">
        <v>39934</v>
      </c>
      <c r="C94" s="90"/>
      <c r="D94" s="227">
        <v>189.7542981</v>
      </c>
      <c r="E94" s="227">
        <v>987.31134564000001</v>
      </c>
      <c r="F94" s="228">
        <f t="shared" si="1"/>
        <v>0.19219296824447663</v>
      </c>
    </row>
    <row r="95" spans="2:6">
      <c r="B95" s="322">
        <v>39965</v>
      </c>
      <c r="C95" s="90"/>
      <c r="D95" s="227">
        <v>226.63651858</v>
      </c>
      <c r="E95" s="227">
        <v>1132.13456165</v>
      </c>
      <c r="F95" s="228">
        <f t="shared" si="1"/>
        <v>0.20018514252377784</v>
      </c>
    </row>
    <row r="96" spans="2:6">
      <c r="B96" s="322">
        <v>39995</v>
      </c>
      <c r="C96" s="90"/>
      <c r="D96" s="227">
        <v>284.35520898999999</v>
      </c>
      <c r="E96" s="227">
        <v>1226.4269365799998</v>
      </c>
      <c r="F96" s="228">
        <f t="shared" si="1"/>
        <v>0.23185662391185705</v>
      </c>
    </row>
    <row r="97" spans="2:6">
      <c r="B97" s="322">
        <v>40026</v>
      </c>
      <c r="C97" s="90"/>
      <c r="D97" s="227">
        <v>458.04253299999999</v>
      </c>
      <c r="E97" s="227">
        <v>1417.6110060000001</v>
      </c>
      <c r="F97" s="228">
        <f t="shared" si="1"/>
        <v>0.32310875907519582</v>
      </c>
    </row>
    <row r="98" spans="2:6">
      <c r="B98" s="322">
        <v>40057</v>
      </c>
      <c r="C98" s="90"/>
      <c r="D98" s="227">
        <v>407.11411633</v>
      </c>
      <c r="E98" s="227">
        <v>1345.0057196299999</v>
      </c>
      <c r="F98" s="228">
        <f t="shared" si="1"/>
        <v>0.30268578816303754</v>
      </c>
    </row>
    <row r="99" spans="2:6">
      <c r="B99" s="322">
        <v>40087</v>
      </c>
      <c r="C99" s="90"/>
      <c r="D99" s="227">
        <v>439.63500599999998</v>
      </c>
      <c r="E99" s="227">
        <v>1484.5954710000001</v>
      </c>
      <c r="F99" s="228">
        <f t="shared" si="1"/>
        <v>0.29613117821507889</v>
      </c>
    </row>
    <row r="100" spans="2:6">
      <c r="B100" s="322">
        <v>40118</v>
      </c>
      <c r="C100" s="90"/>
      <c r="D100" s="227">
        <v>387.24131388000001</v>
      </c>
      <c r="E100" s="227">
        <v>1462.63385423</v>
      </c>
      <c r="F100" s="228">
        <f t="shared" si="1"/>
        <v>0.2647561539479491</v>
      </c>
    </row>
    <row r="101" spans="2:6">
      <c r="B101" s="322">
        <v>40148</v>
      </c>
      <c r="C101" s="90"/>
      <c r="D101" s="227">
        <v>634.26136302000009</v>
      </c>
      <c r="E101" s="227">
        <v>1872.62269595</v>
      </c>
      <c r="F101" s="228">
        <f t="shared" si="1"/>
        <v>0.33870216589371893</v>
      </c>
    </row>
    <row r="102" spans="2:6">
      <c r="B102" s="322">
        <v>40179</v>
      </c>
      <c r="C102" s="90"/>
      <c r="D102" s="227">
        <v>643.49420349000002</v>
      </c>
      <c r="E102" s="227">
        <v>1898.9393634200001</v>
      </c>
      <c r="F102" s="228">
        <f t="shared" si="1"/>
        <v>0.33887032723944566</v>
      </c>
    </row>
    <row r="103" spans="2:6">
      <c r="B103" s="322">
        <v>40210</v>
      </c>
      <c r="C103" s="90"/>
      <c r="D103" s="227">
        <v>640.37732184999993</v>
      </c>
      <c r="E103" s="227">
        <v>1928.0679653700001</v>
      </c>
      <c r="F103" s="228">
        <f t="shared" si="1"/>
        <v>0.332134205511324</v>
      </c>
    </row>
    <row r="104" spans="2:6">
      <c r="B104" s="322">
        <v>40238</v>
      </c>
      <c r="C104" s="90"/>
      <c r="D104" s="227">
        <v>568.84597419999989</v>
      </c>
      <c r="E104" s="227">
        <v>2008.1852115900001</v>
      </c>
      <c r="F104" s="228">
        <f t="shared" si="1"/>
        <v>0.28326370043807392</v>
      </c>
    </row>
    <row r="105" spans="2:6">
      <c r="B105" s="322">
        <v>40269</v>
      </c>
      <c r="C105" s="90"/>
      <c r="D105" s="227">
        <v>474.38228155000002</v>
      </c>
      <c r="E105" s="227">
        <v>2014.2982712099999</v>
      </c>
      <c r="F105" s="228">
        <f t="shared" si="1"/>
        <v>0.23550746596482755</v>
      </c>
    </row>
    <row r="106" spans="2:6">
      <c r="B106" s="322">
        <v>40299</v>
      </c>
      <c r="C106" s="90"/>
      <c r="D106" s="227">
        <v>448.10859448999997</v>
      </c>
      <c r="E106" s="227">
        <v>2019.0865414199998</v>
      </c>
      <c r="F106" s="228">
        <f t="shared" si="1"/>
        <v>0.22193629906266943</v>
      </c>
    </row>
    <row r="107" spans="2:6">
      <c r="B107" s="322">
        <v>40330</v>
      </c>
      <c r="C107" s="90"/>
      <c r="D107" s="227">
        <v>458.56440900999996</v>
      </c>
      <c r="E107" s="227">
        <v>1995.6601871600001</v>
      </c>
      <c r="F107" s="228">
        <f t="shared" si="1"/>
        <v>0.22978080735407036</v>
      </c>
    </row>
    <row r="108" spans="2:6">
      <c r="B108" s="322">
        <v>40360</v>
      </c>
      <c r="C108" s="90"/>
      <c r="D108" s="227">
        <v>449.73301806999996</v>
      </c>
      <c r="E108" s="227">
        <v>2028.75060414</v>
      </c>
      <c r="F108" s="228">
        <f t="shared" si="1"/>
        <v>0.22167979501878921</v>
      </c>
    </row>
    <row r="109" spans="2:6">
      <c r="B109" s="322">
        <v>40391</v>
      </c>
      <c r="C109" s="90"/>
      <c r="D109" s="227">
        <v>382.94849814999998</v>
      </c>
      <c r="E109" s="227">
        <v>2032.1075256600002</v>
      </c>
      <c r="F109" s="228">
        <f t="shared" si="1"/>
        <v>0.18844893457378623</v>
      </c>
    </row>
    <row r="110" spans="2:6">
      <c r="B110" s="322">
        <v>40422</v>
      </c>
      <c r="C110" s="90"/>
      <c r="D110" s="227">
        <v>365.40624316999998</v>
      </c>
      <c r="E110" s="227">
        <v>2016.8480453099994</v>
      </c>
      <c r="F110" s="228">
        <f t="shared" si="1"/>
        <v>0.18117688341455354</v>
      </c>
    </row>
    <row r="111" spans="2:6">
      <c r="B111" s="322">
        <v>40452</v>
      </c>
      <c r="C111" s="90"/>
      <c r="D111" s="227">
        <v>346.73358424999992</v>
      </c>
      <c r="E111" s="227">
        <v>2042.4592117099999</v>
      </c>
      <c r="F111" s="228">
        <f t="shared" si="1"/>
        <v>0.16976279490042084</v>
      </c>
    </row>
    <row r="112" spans="2:6">
      <c r="B112" s="322">
        <v>40483</v>
      </c>
      <c r="C112" s="90"/>
      <c r="D112" s="227">
        <v>341.93126961000002</v>
      </c>
      <c r="E112" s="227">
        <v>2030.9588975199999</v>
      </c>
      <c r="F112" s="228">
        <f t="shared" si="1"/>
        <v>0.1683595222077274</v>
      </c>
    </row>
    <row r="113" spans="2:6">
      <c r="B113" s="322">
        <v>40513</v>
      </c>
      <c r="C113" s="90"/>
      <c r="D113" s="227">
        <v>263.22067278999998</v>
      </c>
      <c r="E113" s="227">
        <v>2278.5444474800001</v>
      </c>
      <c r="F113" s="228">
        <f t="shared" si="1"/>
        <v>0.11552141240040936</v>
      </c>
    </row>
    <row r="114" spans="2:6">
      <c r="B114" s="322">
        <v>40544</v>
      </c>
      <c r="C114" s="90"/>
      <c r="D114" s="227">
        <v>349.21293322999998</v>
      </c>
      <c r="E114" s="227">
        <v>2322.5424684500003</v>
      </c>
      <c r="F114" s="228">
        <f t="shared" si="1"/>
        <v>0.15035803993847091</v>
      </c>
    </row>
    <row r="115" spans="2:6">
      <c r="B115" s="322">
        <v>40575</v>
      </c>
      <c r="C115" s="90"/>
      <c r="D115" s="227">
        <v>360.52764738999997</v>
      </c>
      <c r="E115" s="227">
        <v>2358.6809973900004</v>
      </c>
      <c r="F115" s="228">
        <f t="shared" si="1"/>
        <v>0.15285138083061764</v>
      </c>
    </row>
    <row r="116" spans="2:6">
      <c r="B116" s="322">
        <v>40603</v>
      </c>
      <c r="C116" s="90"/>
      <c r="D116" s="227">
        <v>317.77696340000011</v>
      </c>
      <c r="E116" s="227">
        <v>2370.2723049000001</v>
      </c>
      <c r="F116" s="228">
        <f t="shared" si="1"/>
        <v>0.13406770299896276</v>
      </c>
    </row>
    <row r="117" spans="2:6">
      <c r="B117" s="322">
        <v>40634</v>
      </c>
      <c r="C117" s="90"/>
      <c r="D117" s="227">
        <v>434.49718670999999</v>
      </c>
      <c r="E117" s="227">
        <v>2451.5188640400002</v>
      </c>
      <c r="F117" s="228">
        <f t="shared" si="1"/>
        <v>0.17723591406266681</v>
      </c>
    </row>
    <row r="118" spans="2:6">
      <c r="B118" s="322">
        <v>40664</v>
      </c>
      <c r="C118" s="90"/>
      <c r="D118" s="227">
        <v>401.66393382000001</v>
      </c>
      <c r="E118" s="227">
        <v>2487.3418862100002</v>
      </c>
      <c r="F118" s="228">
        <f t="shared" si="1"/>
        <v>0.16148320262962376</v>
      </c>
    </row>
    <row r="119" spans="2:6">
      <c r="B119" s="322">
        <v>40695</v>
      </c>
      <c r="C119" s="90"/>
      <c r="D119" s="227">
        <v>415.03247637999993</v>
      </c>
      <c r="E119" s="227">
        <v>2477.0531841300003</v>
      </c>
      <c r="F119" s="228">
        <f t="shared" si="1"/>
        <v>0.16755089436069948</v>
      </c>
    </row>
    <row r="120" spans="2:6">
      <c r="B120" s="322">
        <v>40725</v>
      </c>
      <c r="C120" s="90"/>
      <c r="D120" s="227">
        <v>419.25408264999999</v>
      </c>
      <c r="E120" s="227">
        <v>2537.0228762800002</v>
      </c>
      <c r="F120" s="228">
        <f t="shared" si="1"/>
        <v>0.16525435642296854</v>
      </c>
    </row>
    <row r="121" spans="2:6">
      <c r="B121" s="322">
        <v>40756</v>
      </c>
      <c r="C121" s="90"/>
      <c r="D121" s="227">
        <v>397.37621444999991</v>
      </c>
      <c r="E121" s="227">
        <v>2532.3570474700005</v>
      </c>
      <c r="F121" s="228">
        <f t="shared" si="1"/>
        <v>0.15691950503070101</v>
      </c>
    </row>
    <row r="122" spans="2:6">
      <c r="B122" s="322">
        <v>40787</v>
      </c>
      <c r="C122" s="90"/>
      <c r="D122" s="227">
        <v>605.18894342999988</v>
      </c>
      <c r="E122" s="227">
        <v>2647.4056304399996</v>
      </c>
      <c r="F122" s="228">
        <f t="shared" si="1"/>
        <v>0.22859698433496844</v>
      </c>
    </row>
    <row r="123" spans="2:6">
      <c r="B123" s="322">
        <v>40817</v>
      </c>
      <c r="C123" s="90"/>
      <c r="D123" s="227">
        <v>610.32913943999995</v>
      </c>
      <c r="E123" s="227">
        <v>2576.9514912300001</v>
      </c>
      <c r="F123" s="228">
        <f t="shared" si="1"/>
        <v>0.23684153214257239</v>
      </c>
    </row>
    <row r="124" spans="2:6">
      <c r="B124" s="322">
        <v>40848</v>
      </c>
      <c r="C124" s="90"/>
      <c r="D124" s="227">
        <v>677.61158630999989</v>
      </c>
      <c r="E124" s="227">
        <v>2628.64788185</v>
      </c>
      <c r="F124" s="228">
        <f t="shared" si="1"/>
        <v>0.25777951888828404</v>
      </c>
    </row>
    <row r="125" spans="2:6">
      <c r="B125" s="322">
        <v>40878</v>
      </c>
      <c r="C125" s="90"/>
      <c r="D125" s="227">
        <v>536.71056494000004</v>
      </c>
      <c r="E125" s="227">
        <v>2503.4311366600004</v>
      </c>
      <c r="F125" s="228">
        <f t="shared" si="1"/>
        <v>0.21438998544056717</v>
      </c>
    </row>
    <row r="126" spans="2:6">
      <c r="B126" s="322">
        <v>40909</v>
      </c>
      <c r="C126" s="90"/>
      <c r="D126" s="227">
        <v>606.55986765</v>
      </c>
      <c r="E126" s="227">
        <v>2589.5695523800005</v>
      </c>
      <c r="F126" s="228">
        <f t="shared" si="1"/>
        <v>0.23423192750027816</v>
      </c>
    </row>
    <row r="127" spans="2:6">
      <c r="B127" s="322">
        <v>40940</v>
      </c>
      <c r="C127" s="90"/>
      <c r="D127" s="227">
        <v>626.50948106000021</v>
      </c>
      <c r="E127" s="227">
        <v>2582.6414792300006</v>
      </c>
      <c r="F127" s="228">
        <f t="shared" si="1"/>
        <v>0.24258476683600325</v>
      </c>
    </row>
    <row r="128" spans="2:6">
      <c r="B128" s="322">
        <v>40969</v>
      </c>
      <c r="C128" s="90"/>
      <c r="D128" s="227">
        <v>670.45515565999983</v>
      </c>
      <c r="E128" s="227">
        <v>2943.9094386099996</v>
      </c>
      <c r="F128" s="228">
        <f t="shared" si="1"/>
        <v>0.22774313192751028</v>
      </c>
    </row>
    <row r="129" spans="2:7">
      <c r="B129" s="322">
        <v>41000</v>
      </c>
      <c r="C129" s="90"/>
      <c r="D129" s="227">
        <v>627.7504181999999</v>
      </c>
      <c r="E129" s="227">
        <v>2943.5195867399998</v>
      </c>
      <c r="F129" s="228">
        <f t="shared" si="1"/>
        <v>0.21326524240840694</v>
      </c>
    </row>
    <row r="130" spans="2:7">
      <c r="B130" s="322">
        <v>41030</v>
      </c>
      <c r="C130" s="90"/>
      <c r="D130" s="227">
        <v>598.58551172</v>
      </c>
      <c r="E130" s="227">
        <v>3037.0057963900003</v>
      </c>
      <c r="F130" s="228">
        <f t="shared" si="1"/>
        <v>0.19709725692045799</v>
      </c>
    </row>
    <row r="131" spans="2:7">
      <c r="B131" s="322">
        <v>41061</v>
      </c>
      <c r="C131" s="90"/>
      <c r="D131" s="227">
        <v>519.36791925</v>
      </c>
      <c r="E131" s="227">
        <v>2961.4455450200003</v>
      </c>
      <c r="F131" s="228">
        <f t="shared" si="1"/>
        <v>0.1753764880544148</v>
      </c>
    </row>
    <row r="132" spans="2:7">
      <c r="B132" s="322">
        <v>41091</v>
      </c>
      <c r="C132" s="90"/>
      <c r="D132" s="227">
        <v>474.03669804000003</v>
      </c>
      <c r="E132" s="227">
        <v>2977.7197635799998</v>
      </c>
      <c r="F132" s="228">
        <f t="shared" si="1"/>
        <v>0.15919452993457103</v>
      </c>
    </row>
    <row r="133" spans="2:7">
      <c r="B133" s="322">
        <v>41122</v>
      </c>
      <c r="C133" s="90"/>
      <c r="D133" s="227">
        <v>493.55522607</v>
      </c>
      <c r="E133" s="227">
        <v>3069.0170193700001</v>
      </c>
      <c r="F133" s="228">
        <f t="shared" si="1"/>
        <v>0.16081866700475833</v>
      </c>
    </row>
    <row r="134" spans="2:7">
      <c r="B134" s="322">
        <v>41153</v>
      </c>
      <c r="C134" s="90"/>
      <c r="D134" s="227">
        <v>589.56791879999992</v>
      </c>
      <c r="E134" s="227">
        <v>3146.1186278499995</v>
      </c>
      <c r="F134" s="228">
        <f t="shared" si="1"/>
        <v>0.18739532374305287</v>
      </c>
    </row>
    <row r="135" spans="2:7">
      <c r="B135" s="322">
        <v>41183</v>
      </c>
      <c r="C135" s="90"/>
      <c r="D135" s="227">
        <v>656.93919395</v>
      </c>
      <c r="E135" s="227">
        <v>3453.5485272300002</v>
      </c>
      <c r="F135" s="228">
        <f t="shared" si="1"/>
        <v>0.19022150369982307</v>
      </c>
    </row>
    <row r="136" spans="2:7">
      <c r="B136" s="322">
        <v>41214</v>
      </c>
      <c r="C136" s="90"/>
      <c r="D136" s="227">
        <v>630.95884007000006</v>
      </c>
      <c r="E136" s="227">
        <v>3833.5863471999996</v>
      </c>
      <c r="F136" s="228">
        <f t="shared" si="1"/>
        <v>0.16458709493548879</v>
      </c>
    </row>
    <row r="137" spans="2:7">
      <c r="B137" s="322">
        <v>41244</v>
      </c>
      <c r="C137" s="90"/>
      <c r="D137" s="227">
        <v>439.93582610000004</v>
      </c>
      <c r="E137" s="227">
        <v>3986.1528068100001</v>
      </c>
      <c r="F137" s="228">
        <f t="shared" si="1"/>
        <v>0.11036602143008854</v>
      </c>
    </row>
    <row r="138" spans="2:7">
      <c r="B138" s="322">
        <v>41275</v>
      </c>
      <c r="C138" s="90"/>
      <c r="D138" s="227">
        <v>448.49157357000001</v>
      </c>
      <c r="E138" s="227">
        <v>4100.2441794200004</v>
      </c>
      <c r="F138" s="228">
        <f t="shared" si="1"/>
        <v>0.10938167434541456</v>
      </c>
    </row>
    <row r="139" spans="2:7">
      <c r="B139" s="322">
        <v>41306</v>
      </c>
      <c r="C139" s="90"/>
      <c r="D139" s="227">
        <v>447.96198386000009</v>
      </c>
      <c r="E139" s="227">
        <v>4093.6318251399998</v>
      </c>
      <c r="F139" s="228">
        <f t="shared" si="1"/>
        <v>0.10942898702051204</v>
      </c>
    </row>
    <row r="140" spans="2:7">
      <c r="B140" s="322">
        <v>41334</v>
      </c>
      <c r="C140" s="90"/>
      <c r="D140" s="227">
        <v>560.68583854999997</v>
      </c>
      <c r="E140" s="227">
        <v>4219.6995837200002</v>
      </c>
      <c r="F140" s="228">
        <f t="shared" si="1"/>
        <v>0.1328734018680332</v>
      </c>
    </row>
    <row r="141" spans="2:7">
      <c r="B141" s="322">
        <v>41365</v>
      </c>
      <c r="C141" s="90"/>
      <c r="D141" s="227">
        <v>513.77960302999998</v>
      </c>
      <c r="E141" s="227">
        <v>4261.2795958799998</v>
      </c>
      <c r="F141" s="228">
        <f t="shared" ref="F141:F194" si="2">+D141/E141</f>
        <v>0.12056932465232875</v>
      </c>
    </row>
    <row r="142" spans="2:7">
      <c r="B142" s="322">
        <v>41395</v>
      </c>
      <c r="C142" s="90"/>
      <c r="D142" s="227">
        <v>430.37275396999996</v>
      </c>
      <c r="E142" s="227">
        <v>4195.6207974500003</v>
      </c>
      <c r="F142" s="228">
        <f t="shared" si="2"/>
        <v>0.1025766566491353</v>
      </c>
    </row>
    <row r="143" spans="2:7">
      <c r="B143" s="322">
        <v>41426</v>
      </c>
      <c r="C143" s="90"/>
      <c r="D143" s="227">
        <v>380.56587878999994</v>
      </c>
      <c r="E143" s="227">
        <v>4272.1480673999995</v>
      </c>
      <c r="F143" s="228">
        <f t="shared" si="2"/>
        <v>8.9080685590939679E-2</v>
      </c>
      <c r="G143" s="7"/>
    </row>
    <row r="144" spans="2:7">
      <c r="B144" s="322">
        <v>41456</v>
      </c>
      <c r="C144" s="90"/>
      <c r="D144" s="227">
        <v>359.00604294999999</v>
      </c>
      <c r="E144" s="227">
        <v>4297.91985045</v>
      </c>
      <c r="F144" s="228">
        <f t="shared" si="2"/>
        <v>8.3530185634432291E-2</v>
      </c>
    </row>
    <row r="145" spans="2:7">
      <c r="B145" s="322">
        <v>41487</v>
      </c>
      <c r="C145" s="90"/>
      <c r="D145" s="227">
        <v>361.78385827</v>
      </c>
      <c r="E145" s="227">
        <v>4422.4452668399999</v>
      </c>
      <c r="F145" s="228">
        <f t="shared" si="2"/>
        <v>8.180629412933535E-2</v>
      </c>
    </row>
    <row r="146" spans="2:7">
      <c r="B146" s="322">
        <v>41518</v>
      </c>
      <c r="C146" s="90"/>
      <c r="D146" s="227">
        <v>418.24866312000006</v>
      </c>
      <c r="E146" s="227">
        <v>4384.8772523799998</v>
      </c>
      <c r="F146" s="228">
        <f t="shared" si="2"/>
        <v>9.5384349218210235E-2</v>
      </c>
    </row>
    <row r="147" spans="2:7">
      <c r="B147" s="322">
        <v>41548</v>
      </c>
      <c r="C147" s="90"/>
      <c r="D147" s="227">
        <v>529.98700468999994</v>
      </c>
      <c r="E147" s="227">
        <v>4741.3054755099993</v>
      </c>
      <c r="F147" s="228">
        <f t="shared" si="2"/>
        <v>0.11178081805264653</v>
      </c>
    </row>
    <row r="148" spans="2:7">
      <c r="B148" s="322">
        <v>41579</v>
      </c>
      <c r="C148" s="90"/>
      <c r="D148" s="227">
        <v>612.58111953000002</v>
      </c>
      <c r="E148" s="227">
        <v>4862.5949284899998</v>
      </c>
      <c r="F148" s="228">
        <f t="shared" si="2"/>
        <v>0.12597823354375667</v>
      </c>
    </row>
    <row r="149" spans="2:7">
      <c r="B149" s="322">
        <v>41609</v>
      </c>
      <c r="C149" s="90"/>
      <c r="D149" s="227">
        <v>804.67920935999985</v>
      </c>
      <c r="E149" s="227">
        <v>5108.6882724099996</v>
      </c>
      <c r="F149" s="228">
        <f t="shared" si="2"/>
        <v>0.15751190255740466</v>
      </c>
    </row>
    <row r="150" spans="2:7">
      <c r="B150" s="322">
        <v>41640</v>
      </c>
      <c r="C150" s="90"/>
      <c r="D150" s="227">
        <v>791.83456620000004</v>
      </c>
      <c r="E150" s="227">
        <v>5099.9509087500001</v>
      </c>
      <c r="F150" s="228">
        <f t="shared" si="2"/>
        <v>0.15526317416927432</v>
      </c>
    </row>
    <row r="151" spans="2:7">
      <c r="B151" s="322">
        <v>41671</v>
      </c>
      <c r="C151" s="90"/>
      <c r="D151" s="227">
        <v>638.54211712000006</v>
      </c>
      <c r="E151" s="227">
        <v>5300.2838009800007</v>
      </c>
      <c r="F151" s="228">
        <f t="shared" si="2"/>
        <v>0.12047319371878469</v>
      </c>
    </row>
    <row r="152" spans="2:7">
      <c r="B152" s="322">
        <v>41699</v>
      </c>
      <c r="C152" s="90"/>
      <c r="D152" s="227">
        <v>634.37395712000023</v>
      </c>
      <c r="E152" s="227">
        <v>5397.3479001899996</v>
      </c>
      <c r="F152" s="228">
        <f t="shared" si="2"/>
        <v>0.11753438333994901</v>
      </c>
    </row>
    <row r="153" spans="2:7">
      <c r="B153" s="322">
        <v>41730</v>
      </c>
      <c r="C153" s="90"/>
      <c r="D153" s="227">
        <v>964.73064332000001</v>
      </c>
      <c r="E153" s="227">
        <v>5683.2447203799993</v>
      </c>
      <c r="F153" s="228">
        <f t="shared" si="2"/>
        <v>0.16974997396478383</v>
      </c>
    </row>
    <row r="154" spans="2:7">
      <c r="B154" s="322">
        <v>41760</v>
      </c>
      <c r="C154" s="90"/>
      <c r="D154" s="227">
        <v>995.8927289400001</v>
      </c>
      <c r="E154" s="227">
        <v>5660.1973875499998</v>
      </c>
      <c r="F154" s="228">
        <f t="shared" si="2"/>
        <v>0.17594664297936602</v>
      </c>
    </row>
    <row r="155" spans="2:7">
      <c r="B155" s="322">
        <v>41791</v>
      </c>
      <c r="C155" s="90"/>
      <c r="D155" s="227">
        <v>872.67988015000003</v>
      </c>
      <c r="E155" s="227">
        <v>5408.2141144299994</v>
      </c>
      <c r="F155" s="228">
        <f t="shared" si="2"/>
        <v>0.16136193236535282</v>
      </c>
      <c r="G155" s="107"/>
    </row>
    <row r="156" spans="2:7">
      <c r="B156" s="322">
        <v>41821</v>
      </c>
      <c r="C156" s="90"/>
      <c r="D156" s="227">
        <v>667.5208945899999</v>
      </c>
      <c r="E156" s="227">
        <v>5112.6035424299989</v>
      </c>
      <c r="F156" s="228">
        <f t="shared" si="2"/>
        <v>0.1305637898675652</v>
      </c>
    </row>
    <row r="157" spans="2:7">
      <c r="B157" s="322">
        <v>41852</v>
      </c>
      <c r="C157" s="90"/>
      <c r="D157" s="227">
        <v>562.16336998999998</v>
      </c>
      <c r="E157" s="227">
        <v>4976.8120405500003</v>
      </c>
      <c r="F157" s="228">
        <f t="shared" si="2"/>
        <v>0.11295652024018851</v>
      </c>
    </row>
    <row r="158" spans="2:7">
      <c r="B158" s="322">
        <v>41883</v>
      </c>
      <c r="C158" s="90"/>
      <c r="D158" s="227">
        <v>619.65951534999999</v>
      </c>
      <c r="E158" s="227">
        <v>4943.1193378400003</v>
      </c>
      <c r="F158" s="228">
        <f t="shared" si="2"/>
        <v>0.12535799219056953</v>
      </c>
    </row>
    <row r="159" spans="2:7">
      <c r="B159" s="322">
        <v>41913</v>
      </c>
      <c r="C159" s="90"/>
      <c r="D159" s="227">
        <v>555.71578416</v>
      </c>
      <c r="E159" s="227">
        <v>4932.9466603600004</v>
      </c>
      <c r="F159" s="228">
        <f t="shared" si="2"/>
        <v>0.11265392115945656</v>
      </c>
    </row>
    <row r="160" spans="2:7">
      <c r="B160" s="322">
        <v>41944</v>
      </c>
      <c r="C160" s="90"/>
      <c r="D160" s="227">
        <v>456.98294275000006</v>
      </c>
      <c r="E160" s="227">
        <v>4909.4373623800002</v>
      </c>
      <c r="F160" s="228">
        <f t="shared" si="2"/>
        <v>9.3082548776722465E-2</v>
      </c>
    </row>
    <row r="161" spans="2:13">
      <c r="B161" s="322">
        <v>41974</v>
      </c>
      <c r="C161" s="90"/>
      <c r="D161" s="227">
        <v>448.83172395999998</v>
      </c>
      <c r="E161" s="227">
        <v>4864.1527607600001</v>
      </c>
      <c r="F161" s="228">
        <f t="shared" si="2"/>
        <v>9.2273361063165332E-2</v>
      </c>
    </row>
    <row r="162" spans="2:13">
      <c r="B162" s="322">
        <v>42005</v>
      </c>
      <c r="C162" s="90"/>
      <c r="D162" s="227">
        <v>415.18292474999993</v>
      </c>
      <c r="E162" s="227">
        <v>4797.4529376099999</v>
      </c>
      <c r="F162" s="228">
        <f t="shared" si="2"/>
        <v>8.6542365323720338E-2</v>
      </c>
    </row>
    <row r="163" spans="2:13">
      <c r="B163" s="322">
        <v>42036</v>
      </c>
      <c r="C163" s="90"/>
      <c r="D163" s="227">
        <v>365.98955344000007</v>
      </c>
      <c r="E163" s="227">
        <v>4756.2141674499999</v>
      </c>
      <c r="F163" s="228">
        <f t="shared" si="2"/>
        <v>7.6949763100390825E-2</v>
      </c>
    </row>
    <row r="164" spans="2:13">
      <c r="B164" s="322">
        <v>42064</v>
      </c>
      <c r="C164" s="90"/>
      <c r="D164" s="227">
        <v>307.95362148999993</v>
      </c>
      <c r="E164" s="227">
        <v>4677.5017311899992</v>
      </c>
      <c r="F164" s="228">
        <f t="shared" si="2"/>
        <v>6.5837200964894926E-2</v>
      </c>
    </row>
    <row r="165" spans="2:13">
      <c r="B165" s="322">
        <v>42095</v>
      </c>
      <c r="C165" s="90"/>
      <c r="D165" s="227">
        <v>296.30390927999997</v>
      </c>
      <c r="E165" s="227">
        <v>4722.12263403</v>
      </c>
      <c r="F165" s="228">
        <f t="shared" si="2"/>
        <v>6.2748033510329523E-2</v>
      </c>
    </row>
    <row r="166" spans="2:13">
      <c r="B166" s="322">
        <v>42125</v>
      </c>
      <c r="C166" s="90"/>
      <c r="D166" s="227">
        <v>263.22604681999997</v>
      </c>
      <c r="E166" s="227">
        <v>4663.1198799200001</v>
      </c>
      <c r="F166" s="228">
        <f t="shared" si="2"/>
        <v>5.6448483761587495E-2</v>
      </c>
    </row>
    <row r="167" spans="2:13">
      <c r="B167" s="322">
        <v>42156</v>
      </c>
      <c r="C167" s="90"/>
      <c r="D167" s="227">
        <v>358.79533856</v>
      </c>
      <c r="E167" s="227">
        <v>4646.5186151000007</v>
      </c>
      <c r="F167" s="228">
        <f t="shared" si="2"/>
        <v>7.7218099889669364E-2</v>
      </c>
      <c r="G167" s="107"/>
    </row>
    <row r="168" spans="2:13">
      <c r="B168" s="322">
        <v>42186</v>
      </c>
      <c r="C168" s="90"/>
      <c r="D168" s="227">
        <v>288.21344890000006</v>
      </c>
      <c r="E168" s="227">
        <v>4572.30547983</v>
      </c>
      <c r="F168" s="228">
        <f t="shared" si="2"/>
        <v>6.3034600415787609E-2</v>
      </c>
    </row>
    <row r="169" spans="2:13">
      <c r="B169" s="322">
        <v>42217</v>
      </c>
      <c r="D169" s="232">
        <v>455.74575977000001</v>
      </c>
      <c r="E169" s="227">
        <v>4523.5888165400002</v>
      </c>
      <c r="F169" s="228">
        <f t="shared" si="2"/>
        <v>0.10074871484862113</v>
      </c>
      <c r="H169" s="90"/>
      <c r="I169" s="90"/>
      <c r="J169" s="22"/>
      <c r="K169" s="7"/>
      <c r="L169" s="22"/>
      <c r="M169" s="25"/>
    </row>
    <row r="170" spans="2:13">
      <c r="B170" s="322">
        <v>42248</v>
      </c>
      <c r="D170" s="232">
        <v>455.74575977000001</v>
      </c>
      <c r="E170" s="227">
        <v>4523.5888165400002</v>
      </c>
      <c r="F170" s="228">
        <f t="shared" si="2"/>
        <v>0.10074871484862113</v>
      </c>
      <c r="H170" s="90"/>
      <c r="J170" s="92"/>
      <c r="K170" s="6"/>
      <c r="L170" s="22"/>
      <c r="M170" s="35"/>
    </row>
    <row r="171" spans="2:13">
      <c r="B171" s="322">
        <v>42278</v>
      </c>
      <c r="D171" s="232">
        <v>455.74575977000001</v>
      </c>
      <c r="E171" s="227">
        <v>4523.5888165400002</v>
      </c>
      <c r="F171" s="228">
        <f t="shared" si="2"/>
        <v>0.10074871484862113</v>
      </c>
      <c r="H171" s="90"/>
      <c r="J171" s="92"/>
      <c r="K171" s="7"/>
      <c r="L171" s="22"/>
      <c r="M171" s="25"/>
    </row>
    <row r="172" spans="2:13">
      <c r="B172" s="322">
        <v>42309</v>
      </c>
      <c r="D172" s="232">
        <v>455.74575977000001</v>
      </c>
      <c r="E172" s="227">
        <v>4523.5888165400002</v>
      </c>
      <c r="F172" s="228">
        <f t="shared" si="2"/>
        <v>0.10074871484862113</v>
      </c>
      <c r="H172" s="90"/>
      <c r="J172" s="92"/>
      <c r="K172" s="7"/>
      <c r="L172" s="22"/>
      <c r="M172" s="25"/>
    </row>
    <row r="173" spans="2:13">
      <c r="B173" s="322">
        <v>42339</v>
      </c>
      <c r="D173" s="232">
        <v>455.74575977000001</v>
      </c>
      <c r="E173" s="227">
        <v>4523.5888165400002</v>
      </c>
      <c r="F173" s="228">
        <f t="shared" si="2"/>
        <v>0.10074871484862113</v>
      </c>
      <c r="H173" s="90"/>
      <c r="J173" s="92"/>
      <c r="K173" s="7"/>
      <c r="L173" s="22"/>
      <c r="M173" s="25"/>
    </row>
    <row r="174" spans="2:13">
      <c r="B174" s="322">
        <v>42370</v>
      </c>
      <c r="D174" s="232">
        <v>394.49280395</v>
      </c>
      <c r="E174" s="227">
        <v>4502.7448218500003</v>
      </c>
      <c r="F174" s="228">
        <f t="shared" si="2"/>
        <v>8.7611627919860324E-2</v>
      </c>
      <c r="H174" s="90"/>
      <c r="J174" s="92"/>
      <c r="K174" s="7"/>
      <c r="L174" s="22"/>
      <c r="M174" s="25"/>
    </row>
    <row r="175" spans="2:13">
      <c r="B175" s="322">
        <v>42401</v>
      </c>
      <c r="D175" s="232">
        <v>419.66665395000001</v>
      </c>
      <c r="E175" s="227">
        <v>4495.5665934500003</v>
      </c>
      <c r="F175" s="228">
        <f t="shared" si="2"/>
        <v>9.3351226197260773E-2</v>
      </c>
      <c r="H175" s="90"/>
      <c r="J175" s="92"/>
      <c r="K175" s="7"/>
      <c r="L175" s="22"/>
      <c r="M175" s="25"/>
    </row>
    <row r="176" spans="2:13">
      <c r="B176" s="322">
        <v>42430</v>
      </c>
      <c r="D176" s="232">
        <v>440.76363378999997</v>
      </c>
      <c r="E176" s="227">
        <v>4430.7479745000001</v>
      </c>
      <c r="F176" s="228">
        <f t="shared" si="2"/>
        <v>9.9478380699308255E-2</v>
      </c>
      <c r="J176" s="92"/>
      <c r="K176" s="7"/>
      <c r="L176" s="22"/>
      <c r="M176" s="25"/>
    </row>
    <row r="177" spans="2:13">
      <c r="B177" s="322">
        <v>42461</v>
      </c>
      <c r="D177" s="227">
        <v>494.65680536999997</v>
      </c>
      <c r="E177" s="227">
        <v>4438.3113470599992</v>
      </c>
      <c r="F177" s="228">
        <f t="shared" si="2"/>
        <v>0.11145157846974113</v>
      </c>
      <c r="H177" s="90"/>
      <c r="J177" s="92"/>
      <c r="K177" s="6"/>
      <c r="L177" s="22"/>
      <c r="M177" s="35"/>
    </row>
    <row r="178" spans="2:13">
      <c r="B178" s="322">
        <v>42491</v>
      </c>
      <c r="D178" s="227">
        <v>483.52658661999993</v>
      </c>
      <c r="E178" s="227">
        <v>4397.1626333000004</v>
      </c>
      <c r="F178" s="228">
        <f t="shared" si="2"/>
        <v>0.10996331656196236</v>
      </c>
      <c r="H178" s="90"/>
      <c r="J178" s="22"/>
      <c r="K178" s="7"/>
      <c r="L178" s="22"/>
      <c r="M178" s="25"/>
    </row>
    <row r="179" spans="2:13">
      <c r="B179" s="322">
        <v>42522</v>
      </c>
      <c r="D179" s="232">
        <v>496.59441704000005</v>
      </c>
      <c r="E179" s="227">
        <v>4517.69337696</v>
      </c>
      <c r="F179" s="228">
        <f t="shared" si="2"/>
        <v>0.10992211635535196</v>
      </c>
      <c r="G179" s="107"/>
      <c r="H179" s="90"/>
      <c r="J179" s="22"/>
      <c r="K179" s="7"/>
      <c r="L179" s="22"/>
      <c r="M179" s="25"/>
    </row>
    <row r="180" spans="2:13">
      <c r="B180" s="322">
        <v>42552</v>
      </c>
      <c r="D180" s="232">
        <v>732.4610633100001</v>
      </c>
      <c r="E180" s="227">
        <v>4560.6409749799996</v>
      </c>
      <c r="F180" s="228">
        <f t="shared" si="2"/>
        <v>0.16060485079363482</v>
      </c>
      <c r="H180" s="90"/>
      <c r="J180" s="92"/>
      <c r="K180" s="7"/>
      <c r="L180" s="22"/>
      <c r="M180" s="25"/>
    </row>
    <row r="181" spans="2:13">
      <c r="B181" s="322">
        <v>42583</v>
      </c>
      <c r="D181" s="232">
        <v>794.00634650999996</v>
      </c>
      <c r="E181" s="227">
        <v>4655.1883952600001</v>
      </c>
      <c r="F181" s="228">
        <f t="shared" si="2"/>
        <v>0.17056374073248509</v>
      </c>
      <c r="H181" s="90"/>
      <c r="J181" s="92"/>
      <c r="K181" s="7"/>
      <c r="L181" s="22"/>
      <c r="M181" s="25"/>
    </row>
    <row r="182" spans="2:13">
      <c r="B182" s="322">
        <v>42614</v>
      </c>
      <c r="D182" s="227">
        <v>950.75190445999999</v>
      </c>
      <c r="E182" s="227">
        <v>4781.4049258900004</v>
      </c>
      <c r="F182" s="228">
        <f t="shared" si="2"/>
        <v>0.19884362843061845</v>
      </c>
      <c r="G182" s="107"/>
    </row>
    <row r="183" spans="2:13">
      <c r="B183" s="322">
        <v>42644</v>
      </c>
      <c r="D183" s="227">
        <v>949.27979717999995</v>
      </c>
      <c r="E183" s="227">
        <v>4811.1247634800002</v>
      </c>
      <c r="F183" s="228">
        <f t="shared" si="2"/>
        <v>0.19730932865963829</v>
      </c>
    </row>
    <row r="184" spans="2:13">
      <c r="B184" s="322">
        <v>42675</v>
      </c>
      <c r="D184" s="227">
        <v>1052.05667823</v>
      </c>
      <c r="E184" s="227">
        <v>4807.7204863300012</v>
      </c>
      <c r="F184" s="228">
        <f t="shared" si="2"/>
        <v>0.21882650649540838</v>
      </c>
      <c r="H184" s="33"/>
    </row>
    <row r="185" spans="2:13">
      <c r="B185" s="322">
        <v>42705</v>
      </c>
      <c r="D185" s="227">
        <v>955.13803552000002</v>
      </c>
      <c r="E185" s="227">
        <v>4929.8970216600001</v>
      </c>
      <c r="F185" s="228">
        <f t="shared" si="2"/>
        <v>0.19374401358152202</v>
      </c>
      <c r="G185" s="107"/>
    </row>
    <row r="186" spans="2:13">
      <c r="B186" s="322">
        <v>42736</v>
      </c>
      <c r="D186" s="227">
        <v>1079.7762961199999</v>
      </c>
      <c r="E186" s="227">
        <v>5017.1311008800003</v>
      </c>
      <c r="F186" s="228">
        <f t="shared" si="2"/>
        <v>0.21521787539707862</v>
      </c>
      <c r="H186" s="33"/>
    </row>
    <row r="187" spans="2:13">
      <c r="B187" s="322">
        <v>42767</v>
      </c>
      <c r="D187" s="227">
        <v>1033.2085547200002</v>
      </c>
      <c r="E187" s="227">
        <v>5072.0754662200015</v>
      </c>
      <c r="F187" s="228">
        <f t="shared" si="2"/>
        <v>0.20370528033369462</v>
      </c>
    </row>
    <row r="188" spans="2:13">
      <c r="B188" s="322">
        <v>42795</v>
      </c>
      <c r="D188" s="227">
        <v>1031.2</v>
      </c>
      <c r="E188" s="227">
        <v>5069.7</v>
      </c>
      <c r="F188" s="228">
        <f t="shared" si="2"/>
        <v>0.20340454070260569</v>
      </c>
    </row>
    <row r="189" spans="2:13">
      <c r="B189" s="322">
        <v>42826</v>
      </c>
      <c r="D189" s="227">
        <v>978.1</v>
      </c>
      <c r="E189" s="227">
        <v>4950.8999999999996</v>
      </c>
      <c r="F189" s="228">
        <f t="shared" si="2"/>
        <v>0.19756003958876167</v>
      </c>
      <c r="H189" s="33"/>
    </row>
    <row r="190" spans="2:13">
      <c r="B190" s="322">
        <v>42856</v>
      </c>
      <c r="D190" s="227">
        <v>945.5</v>
      </c>
      <c r="E190" s="227">
        <v>4895.0128533000006</v>
      </c>
      <c r="F190" s="228">
        <f t="shared" si="2"/>
        <v>0.19315577473153842</v>
      </c>
      <c r="H190" s="33"/>
      <c r="I190" s="33"/>
    </row>
    <row r="191" spans="2:13">
      <c r="B191" s="322">
        <v>42887</v>
      </c>
      <c r="D191" s="227">
        <v>1036.7</v>
      </c>
      <c r="E191" s="227">
        <v>4937</v>
      </c>
      <c r="F191" s="228">
        <f t="shared" si="2"/>
        <v>0.20998582134899738</v>
      </c>
    </row>
    <row r="192" spans="2:13">
      <c r="B192" s="322">
        <v>42917</v>
      </c>
      <c r="D192" s="227">
        <v>1039.6161402499999</v>
      </c>
      <c r="E192" s="227">
        <v>4927.3919527300013</v>
      </c>
      <c r="F192" s="228">
        <f t="shared" si="2"/>
        <v>0.2109871003206889</v>
      </c>
    </row>
    <row r="193" spans="2:9">
      <c r="B193" s="322">
        <v>42948</v>
      </c>
      <c r="D193" s="227">
        <v>1069.53692561</v>
      </c>
      <c r="E193" s="227">
        <v>4940.7284068999998</v>
      </c>
      <c r="F193" s="228">
        <f t="shared" si="2"/>
        <v>0.21647353133524455</v>
      </c>
    </row>
    <row r="194" spans="2:9">
      <c r="B194" s="322">
        <v>42979</v>
      </c>
      <c r="D194" s="227">
        <v>1062.3375456700001</v>
      </c>
      <c r="E194" s="227">
        <v>4956.9612509500002</v>
      </c>
      <c r="F194" s="228">
        <f t="shared" si="2"/>
        <v>0.21431225540978424</v>
      </c>
      <c r="I194" s="33"/>
    </row>
    <row r="195" spans="2:9">
      <c r="B195" s="322">
        <v>43009</v>
      </c>
      <c r="D195" s="227">
        <v>1379.66068741</v>
      </c>
      <c r="E195" s="227">
        <v>5388.9008940699996</v>
      </c>
      <c r="F195" s="228">
        <v>0.25601893865374153</v>
      </c>
      <c r="I195" s="33"/>
    </row>
    <row r="196" spans="2:9">
      <c r="B196" s="322">
        <v>43040</v>
      </c>
      <c r="D196" s="227">
        <v>1453.10962565</v>
      </c>
      <c r="E196" s="227">
        <v>5443.3098135999999</v>
      </c>
      <c r="F196" s="228">
        <v>0.26695331983849879</v>
      </c>
    </row>
    <row r="197" spans="2:9">
      <c r="B197" s="322">
        <v>43070</v>
      </c>
      <c r="D197" s="227">
        <v>1316.7998398299999</v>
      </c>
      <c r="E197" s="227">
        <v>5224.0628899800013</v>
      </c>
      <c r="F197" s="228">
        <v>0.25206431613901203</v>
      </c>
    </row>
    <row r="198" spans="2:9">
      <c r="B198" s="322">
        <v>43101</v>
      </c>
      <c r="D198" s="227">
        <v>1317.6569331300002</v>
      </c>
      <c r="E198" s="227">
        <v>5275.8508764199996</v>
      </c>
      <c r="F198" s="228">
        <v>0.24975249755810275</v>
      </c>
    </row>
    <row r="199" spans="2:9">
      <c r="B199" s="322">
        <v>43132</v>
      </c>
      <c r="D199" s="227">
        <v>1265.0183790399999</v>
      </c>
      <c r="E199" s="227">
        <v>5245.5377059299999</v>
      </c>
      <c r="F199" s="228">
        <v>0.24116085899257117</v>
      </c>
    </row>
    <row r="200" spans="2:9">
      <c r="B200" s="322">
        <v>43160</v>
      </c>
      <c r="D200" s="227">
        <v>1360.32877317</v>
      </c>
      <c r="E200" s="227">
        <v>5234.7805969399997</v>
      </c>
      <c r="F200" s="229">
        <v>0.25986356982471864</v>
      </c>
    </row>
    <row r="201" spans="2:9">
      <c r="B201" s="322">
        <v>43191</v>
      </c>
      <c r="D201" s="227">
        <v>1337.4431429700001</v>
      </c>
      <c r="E201" s="227">
        <v>5268.0017413100004</v>
      </c>
      <c r="F201" s="229">
        <v>0.25388054306857849</v>
      </c>
    </row>
    <row r="202" spans="2:9">
      <c r="B202" s="322">
        <v>43221</v>
      </c>
      <c r="D202" s="227">
        <v>1333.6727882100001</v>
      </c>
      <c r="E202" s="227">
        <v>5249.3742074700003</v>
      </c>
      <c r="F202" s="229">
        <v>0.25406319601146893</v>
      </c>
    </row>
    <row r="203" spans="2:9">
      <c r="B203" s="322">
        <v>43252</v>
      </c>
      <c r="D203" s="227">
        <v>1297.8877353299999</v>
      </c>
      <c r="E203" s="227">
        <v>5196.23719342</v>
      </c>
      <c r="F203" s="229">
        <v>0.24977453626895946</v>
      </c>
    </row>
    <row r="204" spans="2:9">
      <c r="B204" s="322">
        <v>43282</v>
      </c>
      <c r="D204" s="227">
        <v>1424.4997467599999</v>
      </c>
      <c r="E204" s="227">
        <v>5183.53561782</v>
      </c>
      <c r="F204" s="229">
        <v>0.27481237745581283</v>
      </c>
    </row>
    <row r="205" spans="2:9">
      <c r="B205" s="322">
        <v>43313</v>
      </c>
      <c r="D205" s="227">
        <v>1401.5</v>
      </c>
      <c r="E205" s="227">
        <v>5186.1000000000004</v>
      </c>
      <c r="F205" s="229">
        <v>0.27</v>
      </c>
    </row>
    <row r="206" spans="2:9">
      <c r="B206" s="322">
        <v>43344</v>
      </c>
      <c r="D206" s="227">
        <v>1535.1</v>
      </c>
      <c r="E206" s="227">
        <v>5095.1000000000004</v>
      </c>
      <c r="F206" s="229">
        <v>0.30099999999999999</v>
      </c>
    </row>
    <row r="207" spans="2:9">
      <c r="B207" s="322">
        <v>43374</v>
      </c>
      <c r="D207" s="227">
        <v>1383</v>
      </c>
      <c r="E207" s="227">
        <v>5061</v>
      </c>
      <c r="F207" s="229">
        <v>0.27300000000000002</v>
      </c>
    </row>
    <row r="208" spans="2:9">
      <c r="B208" s="322">
        <v>43405</v>
      </c>
      <c r="D208" s="227">
        <v>1346.9</v>
      </c>
      <c r="E208" s="227">
        <v>5062.1000000000004</v>
      </c>
      <c r="F208" s="229">
        <v>0.26600000000000001</v>
      </c>
    </row>
    <row r="209" spans="2:10">
      <c r="B209" s="322">
        <v>43435</v>
      </c>
      <c r="D209" s="227">
        <v>996.7</v>
      </c>
      <c r="E209" s="227">
        <v>4907.3999999999996</v>
      </c>
      <c r="F209" s="229">
        <v>0.20300000000000001</v>
      </c>
    </row>
    <row r="210" spans="2:10">
      <c r="B210" s="322">
        <v>43466</v>
      </c>
      <c r="D210" s="227">
        <v>935.6</v>
      </c>
      <c r="E210" s="227">
        <v>5048.3</v>
      </c>
      <c r="F210" s="267">
        <v>0.185</v>
      </c>
    </row>
    <row r="211" spans="2:10">
      <c r="B211" s="322">
        <v>43497</v>
      </c>
      <c r="D211" s="227">
        <v>789.3</v>
      </c>
      <c r="E211" s="227">
        <v>5095</v>
      </c>
      <c r="F211" s="229">
        <v>0.155</v>
      </c>
    </row>
    <row r="212" spans="2:10">
      <c r="B212" s="322">
        <v>43525</v>
      </c>
      <c r="D212" s="227">
        <v>681.1</v>
      </c>
      <c r="E212" s="227">
        <v>5107.8</v>
      </c>
      <c r="F212" s="229">
        <v>0.13300000000000001</v>
      </c>
    </row>
    <row r="213" spans="2:10">
      <c r="B213" s="322">
        <v>43556</v>
      </c>
      <c r="D213" s="227">
        <v>821.5</v>
      </c>
      <c r="E213" s="227">
        <v>5117.6000000000004</v>
      </c>
      <c r="F213" s="229">
        <v>0.161</v>
      </c>
    </row>
    <row r="214" spans="2:10">
      <c r="B214" s="322">
        <v>43586</v>
      </c>
      <c r="D214" s="227">
        <v>875.6</v>
      </c>
      <c r="E214" s="227">
        <v>5116.1000000000004</v>
      </c>
      <c r="F214" s="229">
        <v>0.17100000000000001</v>
      </c>
    </row>
    <row r="215" spans="2:10">
      <c r="B215" s="322">
        <v>43617</v>
      </c>
      <c r="D215" s="227">
        <v>955.8</v>
      </c>
      <c r="E215" s="227">
        <v>5115.5</v>
      </c>
      <c r="F215" s="229">
        <v>0.187</v>
      </c>
    </row>
    <row r="216" spans="2:10">
      <c r="B216" s="322">
        <v>43647</v>
      </c>
      <c r="D216" s="227">
        <v>1109.5</v>
      </c>
      <c r="E216" s="227">
        <v>5196.8</v>
      </c>
      <c r="F216" s="229">
        <v>0.214</v>
      </c>
    </row>
    <row r="217" spans="2:10">
      <c r="B217" s="322">
        <v>43678</v>
      </c>
      <c r="D217" s="227">
        <v>1239.5</v>
      </c>
      <c r="E217" s="227">
        <v>5280.8</v>
      </c>
      <c r="F217" s="229">
        <v>0.23499999999999999</v>
      </c>
      <c r="I217" s="127"/>
      <c r="J217" s="127"/>
    </row>
    <row r="218" spans="2:10">
      <c r="B218" s="322">
        <v>43709</v>
      </c>
      <c r="D218" s="227">
        <v>1276</v>
      </c>
      <c r="E218" s="227">
        <v>5166.7</v>
      </c>
      <c r="F218" s="229">
        <v>0.247</v>
      </c>
    </row>
    <row r="219" spans="2:10">
      <c r="B219" s="322">
        <v>43739</v>
      </c>
      <c r="D219" s="227">
        <v>1074.5</v>
      </c>
      <c r="E219" s="227">
        <v>4954.2</v>
      </c>
      <c r="F219" s="229">
        <v>0.217</v>
      </c>
      <c r="G219" s="107"/>
    </row>
    <row r="220" spans="2:10">
      <c r="B220" s="322">
        <v>43770</v>
      </c>
      <c r="D220" s="227">
        <v>1057.3</v>
      </c>
      <c r="E220" s="227">
        <v>4978</v>
      </c>
      <c r="F220" s="229">
        <v>0.21199999999999999</v>
      </c>
      <c r="G220" s="107"/>
    </row>
    <row r="221" spans="2:10">
      <c r="B221" s="322">
        <v>43800</v>
      </c>
      <c r="D221" s="227">
        <v>1026.8</v>
      </c>
      <c r="E221" s="227">
        <v>5056.3999999999996</v>
      </c>
      <c r="F221" s="229">
        <v>0.20300000000000001</v>
      </c>
      <c r="H221" s="33"/>
    </row>
    <row r="222" spans="2:10">
      <c r="B222" s="322">
        <v>43831</v>
      </c>
      <c r="D222" s="227">
        <v>993.16762686000004</v>
      </c>
      <c r="E222" s="227">
        <v>5018.3399140600004</v>
      </c>
      <c r="F222" s="267">
        <v>0.19790760368332544</v>
      </c>
    </row>
    <row r="223" spans="2:10">
      <c r="B223" s="322">
        <v>43862</v>
      </c>
      <c r="D223" s="227">
        <v>1005.0482518099999</v>
      </c>
      <c r="E223" s="227">
        <v>5047.0742378699997</v>
      </c>
      <c r="F223" s="229">
        <v>0.19913482632547072</v>
      </c>
      <c r="H223" s="33"/>
    </row>
    <row r="224" spans="2:10">
      <c r="B224" s="322">
        <v>43891</v>
      </c>
      <c r="D224" s="227">
        <v>952.49149299999999</v>
      </c>
      <c r="E224" s="227">
        <v>4947.9088929999998</v>
      </c>
      <c r="F224" s="229">
        <v>0.19250384629101133</v>
      </c>
    </row>
    <row r="225" spans="2:13">
      <c r="B225" s="322">
        <v>43922</v>
      </c>
      <c r="D225" s="227">
        <v>857.72827800000005</v>
      </c>
      <c r="E225" s="227">
        <v>4938.3907369999997</v>
      </c>
      <c r="F225" s="229">
        <v>0.17368578625697356</v>
      </c>
      <c r="H225" s="33"/>
    </row>
    <row r="226" spans="2:13">
      <c r="B226" s="322">
        <v>43952</v>
      </c>
      <c r="D226" s="227">
        <v>823.899902</v>
      </c>
      <c r="E226" s="227">
        <v>4910.0595780000003</v>
      </c>
      <c r="F226" s="229">
        <v>0.16779835130546353</v>
      </c>
      <c r="H226" s="33"/>
    </row>
    <row r="227" spans="2:13">
      <c r="B227" s="322">
        <v>43983</v>
      </c>
      <c r="D227" s="227">
        <v>776.038768</v>
      </c>
      <c r="E227" s="227">
        <v>4884.8098259999997</v>
      </c>
      <c r="F227" s="229">
        <v>0.15886775445574941</v>
      </c>
      <c r="G227" s="107"/>
    </row>
    <row r="228" spans="2:13">
      <c r="B228" s="322">
        <v>44013</v>
      </c>
      <c r="D228" s="227">
        <v>826.17943500000001</v>
      </c>
      <c r="E228" s="227">
        <v>4909.076626</v>
      </c>
      <c r="F228" s="229">
        <v>0.16829630049453623</v>
      </c>
    </row>
    <row r="229" spans="2:13">
      <c r="B229" s="322">
        <v>44044</v>
      </c>
      <c r="D229" s="227">
        <v>874.79410900000005</v>
      </c>
      <c r="E229" s="227">
        <v>4899.5971490000002</v>
      </c>
      <c r="F229" s="229">
        <v>0.1785440889111759</v>
      </c>
    </row>
    <row r="230" spans="2:13">
      <c r="B230" s="322">
        <v>44075</v>
      </c>
      <c r="D230" s="227">
        <v>1089.698911</v>
      </c>
      <c r="E230" s="227">
        <v>5033.4078890000001</v>
      </c>
      <c r="F230" s="229">
        <v>0.21649326560269949</v>
      </c>
    </row>
    <row r="231" spans="2:13">
      <c r="B231" s="322">
        <v>44105</v>
      </c>
      <c r="D231" s="227">
        <v>1246.206514</v>
      </c>
      <c r="E231" s="227">
        <v>5028.8577800000003</v>
      </c>
      <c r="F231" s="229">
        <v>0.24781104746215352</v>
      </c>
    </row>
    <row r="232" spans="2:13">
      <c r="B232" s="322">
        <v>44136</v>
      </c>
      <c r="D232" s="227">
        <v>1238.1113270000001</v>
      </c>
      <c r="E232" s="227">
        <v>4951.4023649999999</v>
      </c>
      <c r="F232" s="229">
        <v>0.2500526589702835</v>
      </c>
    </row>
    <row r="233" spans="2:13">
      <c r="B233" s="322">
        <v>44166</v>
      </c>
      <c r="D233" s="227">
        <v>1267.7421409999999</v>
      </c>
      <c r="E233" s="227">
        <v>5108.8205159999998</v>
      </c>
      <c r="F233" s="229">
        <v>0.24814771570651906</v>
      </c>
    </row>
    <row r="234" spans="2:13">
      <c r="B234" s="322">
        <v>44197</v>
      </c>
      <c r="D234" s="227">
        <v>1326.2746830000001</v>
      </c>
      <c r="E234" s="227">
        <v>5113.908077</v>
      </c>
      <c r="F234" s="229">
        <v>0.25934660205664861</v>
      </c>
    </row>
    <row r="235" spans="2:13">
      <c r="B235" s="322">
        <v>44228</v>
      </c>
      <c r="D235" s="227">
        <v>1315.043187</v>
      </c>
      <c r="E235" s="227">
        <v>5116.5135870000004</v>
      </c>
      <c r="F235" s="229">
        <v>0.25701938725253304</v>
      </c>
    </row>
    <row r="236" spans="2:13">
      <c r="B236" s="322">
        <v>44256</v>
      </c>
      <c r="D236" s="227">
        <v>1366.4744840000001</v>
      </c>
      <c r="E236" s="227">
        <v>5135.9647409999998</v>
      </c>
      <c r="F236" s="229">
        <v>0.26605994256376847</v>
      </c>
      <c r="M236" s="33"/>
    </row>
    <row r="237" spans="2:13">
      <c r="B237" s="322">
        <v>44287</v>
      </c>
      <c r="D237" s="227">
        <v>1331.358457</v>
      </c>
      <c r="E237" s="227">
        <v>5061.5915640000003</v>
      </c>
      <c r="F237" s="229">
        <v>0.26303158604679544</v>
      </c>
      <c r="I237" s="33"/>
    </row>
    <row r="238" spans="2:13">
      <c r="B238" s="322">
        <v>44317</v>
      </c>
      <c r="D238" s="227">
        <v>1353.0541490000001</v>
      </c>
      <c r="E238" s="227">
        <v>5085.8961479999998</v>
      </c>
      <c r="F238" s="229">
        <v>0.26604045966060103</v>
      </c>
      <c r="G238" s="107"/>
    </row>
    <row r="239" spans="2:13">
      <c r="B239" s="322">
        <v>44348</v>
      </c>
      <c r="D239" s="227">
        <v>1438.4740509999999</v>
      </c>
      <c r="E239" s="227">
        <v>5127.730834</v>
      </c>
      <c r="F239" s="229">
        <v>0.28052838527756463</v>
      </c>
    </row>
    <row r="240" spans="2:13">
      <c r="B240" s="322">
        <v>44378</v>
      </c>
      <c r="D240" s="227">
        <v>1572.6524529999999</v>
      </c>
      <c r="E240" s="227">
        <v>5331.8512129999999</v>
      </c>
      <c r="F240" s="229">
        <v>0.29495430201907996</v>
      </c>
      <c r="I240" s="33"/>
    </row>
    <row r="241" spans="2:8">
      <c r="B241" s="322">
        <v>44409</v>
      </c>
      <c r="D241" s="227">
        <v>1598.535089</v>
      </c>
      <c r="E241" s="227">
        <v>5327.0845900000004</v>
      </c>
      <c r="F241" s="229">
        <v>0.30007691111208729</v>
      </c>
    </row>
    <row r="242" spans="2:8">
      <c r="B242" s="322">
        <v>44440</v>
      </c>
      <c r="D242" s="227">
        <v>1669.250468</v>
      </c>
      <c r="E242" s="227">
        <v>5304.2612440000003</v>
      </c>
      <c r="F242" s="229">
        <v>0.31469989716064595</v>
      </c>
      <c r="G242" s="107"/>
    </row>
    <row r="243" spans="2:8">
      <c r="B243" s="322">
        <v>44470</v>
      </c>
      <c r="D243" s="227">
        <v>1720.3348309999999</v>
      </c>
      <c r="E243" s="227">
        <v>5119.8936830000002</v>
      </c>
      <c r="F243" s="229">
        <v>0.33600987393784515</v>
      </c>
    </row>
    <row r="244" spans="2:8">
      <c r="B244" s="322">
        <v>44501</v>
      </c>
      <c r="D244" s="227">
        <v>1623.7635170000001</v>
      </c>
      <c r="E244" s="227">
        <v>5042.2369989999997</v>
      </c>
      <c r="F244" s="229">
        <v>0.32203236724533824</v>
      </c>
    </row>
    <row r="245" spans="2:8">
      <c r="B245" s="322">
        <v>44531</v>
      </c>
      <c r="D245" s="227">
        <v>1567.3055978599998</v>
      </c>
      <c r="E245" s="227">
        <v>5217.2705580699994</v>
      </c>
      <c r="F245" s="229">
        <v>0.30040719192446591</v>
      </c>
      <c r="H245" s="33"/>
    </row>
    <row r="246" spans="2:8">
      <c r="B246" s="322">
        <v>44562</v>
      </c>
      <c r="D246" s="227">
        <v>1488.432135</v>
      </c>
      <c r="E246" s="227">
        <v>5012.3508469999997</v>
      </c>
      <c r="F246" s="229">
        <v>0.29695290302570476</v>
      </c>
    </row>
    <row r="247" spans="2:8">
      <c r="B247" s="322">
        <v>44593</v>
      </c>
      <c r="D247" s="227">
        <v>1627.6862309999999</v>
      </c>
      <c r="E247" s="227">
        <v>4977.5950560000001</v>
      </c>
      <c r="F247" s="229">
        <v>0.32700254092344949</v>
      </c>
    </row>
    <row r="248" spans="2:8">
      <c r="B248" s="322">
        <v>44621</v>
      </c>
      <c r="D248" s="227">
        <v>1723.0315191099999</v>
      </c>
      <c r="E248" s="227">
        <v>5063.4729414899994</v>
      </c>
      <c r="F248" s="229">
        <v>0.34028650671587735</v>
      </c>
    </row>
    <row r="249" spans="2:8">
      <c r="B249" s="322">
        <v>44652</v>
      </c>
      <c r="D249" s="227">
        <v>1688.60838377</v>
      </c>
      <c r="E249" s="227">
        <v>4929.6687973299995</v>
      </c>
      <c r="F249" s="229">
        <v>0.34253992574198533</v>
      </c>
    </row>
    <row r="250" spans="2:8">
      <c r="B250" s="322">
        <v>44682</v>
      </c>
      <c r="D250" s="227">
        <v>1502.99482857</v>
      </c>
      <c r="E250" s="227">
        <v>4828.4947810799995</v>
      </c>
      <c r="F250" s="229">
        <v>0.31127605945839337</v>
      </c>
    </row>
    <row r="251" spans="2:8">
      <c r="B251" s="322">
        <v>44713</v>
      </c>
      <c r="D251" s="227">
        <v>1388.55705902</v>
      </c>
      <c r="E251" s="227">
        <v>4766.5890982999999</v>
      </c>
      <c r="F251" s="229">
        <v>0.29131041723634782</v>
      </c>
      <c r="G251" s="107"/>
    </row>
    <row r="252" spans="2:8">
      <c r="B252" s="322">
        <v>44743</v>
      </c>
      <c r="D252" s="227">
        <v>1345.9467975099999</v>
      </c>
      <c r="E252" s="227">
        <v>4763.4149218399998</v>
      </c>
      <c r="F252" s="229">
        <v>0.28255921845877979</v>
      </c>
      <c r="G252" s="107"/>
    </row>
    <row r="253" spans="2:8">
      <c r="B253" s="322">
        <v>44774</v>
      </c>
      <c r="D253" s="227">
        <v>1351.8654824600001</v>
      </c>
      <c r="E253" s="227">
        <v>4863.3148243900005</v>
      </c>
      <c r="F253" s="229">
        <v>0.27797202757268813</v>
      </c>
      <c r="H253" s="33"/>
    </row>
    <row r="254" spans="2:8">
      <c r="B254" s="322">
        <v>44805</v>
      </c>
      <c r="D254" s="227">
        <v>1435.58360077</v>
      </c>
      <c r="E254" s="227">
        <v>4832.9883101699997</v>
      </c>
      <c r="F254" s="229">
        <v>0.29703850053788017</v>
      </c>
      <c r="G254" s="107"/>
    </row>
    <row r="255" spans="2:8" ht="14.25" customHeight="1">
      <c r="B255" s="322">
        <v>44835</v>
      </c>
      <c r="D255" s="227">
        <v>1395.846358</v>
      </c>
      <c r="E255" s="227">
        <v>4827.4994982299995</v>
      </c>
      <c r="F255" s="229">
        <v>0.28914479608165394</v>
      </c>
      <c r="G255" s="107"/>
    </row>
    <row r="256" spans="2:8" ht="14.25" customHeight="1">
      <c r="B256" s="322">
        <v>44866</v>
      </c>
      <c r="D256" s="227">
        <v>1403.0129726500002</v>
      </c>
      <c r="E256" s="227">
        <v>4849.8361552100005</v>
      </c>
      <c r="F256" s="229">
        <v>0.28929079823506926</v>
      </c>
      <c r="G256" s="107"/>
      <c r="H256" s="33"/>
    </row>
    <row r="257" spans="2:18">
      <c r="B257" s="322">
        <v>44896</v>
      </c>
      <c r="D257" s="227">
        <v>1334.78918256</v>
      </c>
      <c r="E257" s="227">
        <v>4836.7837914300007</v>
      </c>
      <c r="F257" s="229">
        <v>0.27596627017420766</v>
      </c>
      <c r="H257" s="33"/>
    </row>
    <row r="258" spans="2:18">
      <c r="B258" s="322">
        <v>44927</v>
      </c>
      <c r="D258" s="227">
        <v>1259.4996688399999</v>
      </c>
      <c r="E258" s="227">
        <v>4795.91769879</v>
      </c>
      <c r="F258" s="229">
        <v>0.26261911649521613</v>
      </c>
      <c r="G258" s="107"/>
    </row>
    <row r="259" spans="2:18">
      <c r="B259" s="322">
        <v>44958</v>
      </c>
      <c r="D259" s="227">
        <v>1288.0808048599999</v>
      </c>
      <c r="E259" s="227">
        <v>4793.5500666000007</v>
      </c>
      <c r="F259" s="229">
        <v>0.26871124468584467</v>
      </c>
      <c r="G259" s="107"/>
    </row>
    <row r="260" spans="2:18">
      <c r="B260" s="322">
        <v>44986</v>
      </c>
      <c r="D260" s="227">
        <v>1357.81774307</v>
      </c>
      <c r="E260" s="227">
        <v>4782.9154185699999</v>
      </c>
      <c r="F260" s="229">
        <v>0.28388913962353979</v>
      </c>
      <c r="G260" s="107"/>
    </row>
    <row r="261" spans="2:18">
      <c r="B261" s="322">
        <v>45017</v>
      </c>
      <c r="D261" s="227">
        <v>1381.11861589</v>
      </c>
      <c r="E261" s="227">
        <v>4815.6876206499992</v>
      </c>
      <c r="F261" s="229">
        <v>0.2867957236195447</v>
      </c>
      <c r="G261" s="107"/>
    </row>
    <row r="262" spans="2:18">
      <c r="B262" s="322">
        <v>45047</v>
      </c>
      <c r="D262" s="227">
        <v>1173.1766504100001</v>
      </c>
      <c r="E262" s="227">
        <v>4786.3055658900003</v>
      </c>
      <c r="F262" s="229">
        <v>0.24511110589569121</v>
      </c>
      <c r="G262" s="107"/>
    </row>
    <row r="263" spans="2:18">
      <c r="B263" s="322">
        <v>45078</v>
      </c>
      <c r="D263" s="227">
        <v>1037.8310313300001</v>
      </c>
      <c r="E263" s="227">
        <v>4738.4155364300004</v>
      </c>
      <c r="F263" s="229">
        <v>0.21902490892808421</v>
      </c>
      <c r="G263" s="107"/>
    </row>
    <row r="264" spans="2:18">
      <c r="B264" s="322">
        <v>45108</v>
      </c>
      <c r="D264" s="227">
        <v>1086.11192067</v>
      </c>
      <c r="E264" s="227">
        <v>4855.0907541500001</v>
      </c>
      <c r="F264" s="229">
        <v>0.22370579164593801</v>
      </c>
      <c r="G264" s="107"/>
    </row>
    <row r="265" spans="2:18">
      <c r="B265" s="322">
        <v>45139</v>
      </c>
      <c r="D265" s="227">
        <v>1087.12539554</v>
      </c>
      <c r="E265" s="227">
        <v>4867.8475744999996</v>
      </c>
      <c r="F265" s="229">
        <v>0.22332773960196647</v>
      </c>
      <c r="G265" s="107"/>
    </row>
    <row r="266" spans="2:18">
      <c r="B266" s="322">
        <v>45170</v>
      </c>
      <c r="D266" s="227">
        <v>1035.96893181</v>
      </c>
      <c r="E266" s="227">
        <v>4866.99432136</v>
      </c>
      <c r="F266" s="229">
        <v>0.21285599764589735</v>
      </c>
      <c r="G266" s="107"/>
    </row>
    <row r="267" spans="2:18">
      <c r="B267" s="322">
        <v>45200</v>
      </c>
      <c r="D267" s="227">
        <v>1116.58928902</v>
      </c>
      <c r="E267" s="227">
        <v>4811.3198392900003</v>
      </c>
      <c r="F267" s="229">
        <v>0.23207546501102566</v>
      </c>
      <c r="G267" s="107"/>
    </row>
    <row r="268" spans="2:18">
      <c r="B268" s="322">
        <v>45231</v>
      </c>
      <c r="D268" s="227">
        <v>1208.0564064</v>
      </c>
      <c r="E268" s="227">
        <v>4965.5010576999994</v>
      </c>
      <c r="F268" s="229">
        <v>0.24328993033375104</v>
      </c>
      <c r="G268" s="107"/>
    </row>
    <row r="269" spans="2:18">
      <c r="B269" s="322">
        <v>45261</v>
      </c>
      <c r="D269" s="227">
        <v>1467.2113501400001</v>
      </c>
      <c r="E269" s="227">
        <v>5030.8958663800004</v>
      </c>
      <c r="F269" s="229">
        <v>0.29164017485333832</v>
      </c>
      <c r="G269" s="107"/>
    </row>
    <row r="270" spans="2:18">
      <c r="B270" s="322">
        <v>45292</v>
      </c>
      <c r="D270" s="227">
        <v>1723.6845577700001</v>
      </c>
      <c r="E270" s="227">
        <v>4806.0713160100004</v>
      </c>
      <c r="F270" s="229">
        <v>0.35864731179249387</v>
      </c>
      <c r="G270" s="107"/>
    </row>
    <row r="271" spans="2:18">
      <c r="B271" s="322">
        <v>45323</v>
      </c>
      <c r="D271" s="227">
        <v>1570.65325435</v>
      </c>
      <c r="E271" s="227">
        <v>4821.9578750600003</v>
      </c>
      <c r="F271" s="229">
        <v>0.32572936036494432</v>
      </c>
      <c r="G271" s="107"/>
      <c r="R271" s="33"/>
    </row>
    <row r="272" spans="2:18">
      <c r="B272" s="322">
        <v>45352</v>
      </c>
      <c r="D272" s="227">
        <v>1349.49636373</v>
      </c>
      <c r="E272" s="227">
        <v>5008.4323861700004</v>
      </c>
      <c r="F272" s="229">
        <v>0.26944486012358326</v>
      </c>
      <c r="G272" s="107"/>
      <c r="R272" s="33"/>
    </row>
    <row r="273" spans="2:9">
      <c r="B273" s="322">
        <v>45383</v>
      </c>
      <c r="D273" s="227">
        <v>997.96310558000005</v>
      </c>
      <c r="E273" s="227">
        <v>5019.30256637</v>
      </c>
      <c r="F273" s="229">
        <v>0.19882505435446085</v>
      </c>
      <c r="G273" s="107"/>
    </row>
    <row r="274" spans="2:9">
      <c r="B274" s="322">
        <v>45413</v>
      </c>
      <c r="D274" s="227">
        <v>1063.6039583899999</v>
      </c>
      <c r="E274" s="227">
        <v>5076.95331283</v>
      </c>
      <c r="F274" s="229">
        <v>0.20949650171140236</v>
      </c>
      <c r="G274" s="107"/>
    </row>
    <row r="275" spans="2:9">
      <c r="B275" s="322">
        <v>45444</v>
      </c>
      <c r="D275" s="227">
        <v>1209.3003389200001</v>
      </c>
      <c r="E275" s="227">
        <v>5222.1749620399996</v>
      </c>
      <c r="F275" s="229">
        <v>0.23157024567549089</v>
      </c>
    </row>
    <row r="276" spans="2:9">
      <c r="B276" s="322">
        <v>45474</v>
      </c>
      <c r="D276" s="227">
        <v>1280.3698874000002</v>
      </c>
      <c r="E276" s="227">
        <v>5236.3147334599998</v>
      </c>
      <c r="F276" s="229">
        <v>0.24451736623439557</v>
      </c>
    </row>
    <row r="277" spans="2:9">
      <c r="B277" s="322">
        <v>45505</v>
      </c>
      <c r="D277" s="227">
        <v>1321.3667822899999</v>
      </c>
      <c r="E277" s="227">
        <v>5191.88609997</v>
      </c>
      <c r="F277" s="229">
        <v>0.25450611913416882</v>
      </c>
    </row>
    <row r="278" spans="2:9">
      <c r="B278" s="322">
        <v>45536</v>
      </c>
      <c r="D278" s="227">
        <v>1317.9331140100001</v>
      </c>
      <c r="E278" s="227">
        <v>5223.8541305899998</v>
      </c>
      <c r="F278" s="229">
        <v>0.25229133146969174</v>
      </c>
    </row>
    <row r="279" spans="2:9">
      <c r="B279" s="322">
        <v>45566</v>
      </c>
      <c r="D279" s="227">
        <v>1451.96594448</v>
      </c>
      <c r="E279" s="227">
        <v>5312.9630546000008</v>
      </c>
      <c r="F279" s="229">
        <v>0.27328741599715767</v>
      </c>
    </row>
    <row r="280" spans="2:9">
      <c r="B280" s="322">
        <v>45597</v>
      </c>
      <c r="D280" s="227">
        <v>1480.5968560699998</v>
      </c>
      <c r="E280" s="227">
        <v>5318.3719781700001</v>
      </c>
      <c r="F280" s="229">
        <v>0.27839287326033535</v>
      </c>
    </row>
    <row r="281" spans="2:9">
      <c r="B281" s="322">
        <v>45627</v>
      </c>
      <c r="D281" s="227">
        <v>1545.2896913900001</v>
      </c>
      <c r="E281" s="227">
        <v>5366.2248949899995</v>
      </c>
      <c r="F281" s="229">
        <v>0.28796588321013333</v>
      </c>
    </row>
    <row r="282" spans="2:9">
      <c r="B282" s="322">
        <v>45658</v>
      </c>
      <c r="D282" s="227">
        <v>1378.18962403</v>
      </c>
      <c r="E282" s="227">
        <v>5299.5482295000002</v>
      </c>
      <c r="F282" s="229">
        <v>0.2600579453845312</v>
      </c>
    </row>
    <row r="283" spans="2:9">
      <c r="B283" s="322">
        <v>45689</v>
      </c>
      <c r="D283" s="227">
        <v>1460.3608682399999</v>
      </c>
      <c r="E283" s="227">
        <v>5285.1946164199999</v>
      </c>
      <c r="F283" s="229">
        <v>0.27631165439073191</v>
      </c>
    </row>
    <row r="284" spans="2:9">
      <c r="D284" s="6"/>
      <c r="E284" s="6"/>
      <c r="F284" s="229"/>
    </row>
    <row r="285" spans="2:9">
      <c r="B285" s="205" t="s">
        <v>301</v>
      </c>
      <c r="F285" s="33"/>
      <c r="I285" s="129"/>
    </row>
    <row r="286" spans="2:9">
      <c r="B286" s="205" t="s">
        <v>304</v>
      </c>
      <c r="D286" s="129"/>
      <c r="E286" s="129"/>
      <c r="F286" s="129"/>
      <c r="G286" s="153"/>
      <c r="I286" s="129"/>
    </row>
    <row r="287" spans="2:9">
      <c r="D287" s="129"/>
      <c r="E287" s="129"/>
      <c r="F287" s="129"/>
      <c r="G287" s="153"/>
    </row>
    <row r="288" spans="2:9">
      <c r="B288" s="409"/>
      <c r="C288" s="409"/>
      <c r="D288" s="409"/>
      <c r="E288" s="409"/>
    </row>
    <row r="293" spans="11:11">
      <c r="K293" s="154"/>
    </row>
  </sheetData>
  <mergeCells count="2">
    <mergeCell ref="B288:E288"/>
    <mergeCell ref="A8:Q8"/>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W283"/>
  <sheetViews>
    <sheetView showGridLines="0" zoomScaleNormal="100" workbookViewId="0">
      <pane xSplit="2" ySplit="12" topLeftCell="C181" activePane="bottomRight" state="frozen"/>
      <selection activeCell="N266" sqref="N266"/>
      <selection pane="topRight" activeCell="N266" sqref="N266"/>
      <selection pane="bottomLeft" activeCell="N266" sqref="N266"/>
      <selection pane="bottomRight" activeCell="E194" sqref="E194"/>
    </sheetView>
  </sheetViews>
  <sheetFormatPr baseColWidth="10" defaultColWidth="11.42578125" defaultRowHeight="15"/>
  <cols>
    <col min="1" max="1" width="11.42578125" customWidth="1"/>
    <col min="2" max="2" width="15.5703125" customWidth="1"/>
    <col min="3" max="3" width="3.5703125" customWidth="1"/>
    <col min="4" max="4" width="9.5703125" customWidth="1"/>
    <col min="5" max="5" width="16.42578125" bestFit="1" customWidth="1"/>
    <col min="6" max="6" width="10.42578125" customWidth="1"/>
    <col min="8" max="8" width="10" customWidth="1"/>
    <col min="9" max="9" width="15.5703125" bestFit="1" customWidth="1"/>
    <col min="10" max="10" width="3.5703125" customWidth="1"/>
    <col min="11" max="11" width="9.5703125" customWidth="1"/>
    <col min="12" max="12" width="16.42578125" bestFit="1" customWidth="1"/>
    <col min="13" max="14" width="10.42578125" customWidth="1"/>
    <col min="15" max="15" width="9.5703125" customWidth="1"/>
    <col min="16" max="16" width="15.5703125" bestFit="1" customWidth="1"/>
    <col min="17" max="17" width="3.5703125" customWidth="1"/>
    <col min="19" max="19" width="16.42578125" bestFit="1" customWidth="1"/>
    <col min="22" max="22" width="9.42578125" customWidth="1"/>
    <col min="23" max="23" width="15.5703125" bestFit="1" customWidth="1"/>
  </cols>
  <sheetData>
    <row r="1" spans="1:23" ht="15.75" customHeight="1"/>
    <row r="2" spans="1:23" ht="15.75" customHeight="1"/>
    <row r="3" spans="1:23" ht="15.75" customHeight="1">
      <c r="A3" s="16"/>
    </row>
    <row r="4" spans="1:23" ht="15.75" customHeight="1">
      <c r="B4" s="8"/>
      <c r="J4" s="25"/>
    </row>
    <row r="5" spans="1:23" ht="15.75" customHeight="1">
      <c r="B5" s="9"/>
    </row>
    <row r="6" spans="1:23" ht="15.75" customHeight="1">
      <c r="B6" s="9"/>
    </row>
    <row r="7" spans="1:23">
      <c r="L7" s="25"/>
    </row>
    <row r="8" spans="1:23">
      <c r="A8" s="364"/>
      <c r="B8" s="364"/>
      <c r="C8" s="364"/>
      <c r="D8" s="364"/>
      <c r="E8" s="364"/>
      <c r="F8" s="364"/>
      <c r="G8" s="364"/>
      <c r="H8" s="364"/>
      <c r="I8" s="364"/>
      <c r="J8" s="364"/>
      <c r="K8" s="364"/>
      <c r="L8" s="364"/>
      <c r="M8" s="364"/>
      <c r="N8" s="364"/>
      <c r="O8" s="364"/>
      <c r="P8" s="364"/>
      <c r="Q8" s="364"/>
      <c r="R8" s="364"/>
    </row>
    <row r="9" spans="1:23">
      <c r="C9" s="1"/>
      <c r="D9" s="1"/>
      <c r="E9" s="1"/>
      <c r="F9" s="1"/>
      <c r="G9" s="1"/>
    </row>
    <row r="10" spans="1:23" ht="15.75" thickBot="1"/>
    <row r="11" spans="1:23" ht="15.75" thickTop="1">
      <c r="B11" s="414" t="s">
        <v>7</v>
      </c>
      <c r="D11" s="404" t="s">
        <v>244</v>
      </c>
      <c r="E11" s="404"/>
      <c r="F11" s="404"/>
      <c r="G11" s="404"/>
      <c r="H11" s="404"/>
      <c r="I11" s="404"/>
      <c r="J11" s="222"/>
      <c r="K11" s="404" t="s">
        <v>115</v>
      </c>
      <c r="L11" s="404"/>
      <c r="M11" s="404"/>
      <c r="N11" s="404"/>
      <c r="O11" s="404"/>
      <c r="P11" s="404"/>
      <c r="Q11" s="222"/>
      <c r="R11" s="404" t="s">
        <v>132</v>
      </c>
      <c r="S11" s="404"/>
      <c r="T11" s="404"/>
      <c r="U11" s="404"/>
      <c r="V11" s="404"/>
      <c r="W11" s="404"/>
    </row>
    <row r="12" spans="1:23" ht="15.75" thickBot="1">
      <c r="B12" s="414"/>
      <c r="C12" s="125"/>
      <c r="D12" s="350" t="s">
        <v>83</v>
      </c>
      <c r="E12" s="350" t="s">
        <v>223</v>
      </c>
      <c r="F12" s="350" t="s">
        <v>220</v>
      </c>
      <c r="G12" s="342" t="s">
        <v>110</v>
      </c>
      <c r="H12" s="350" t="s">
        <v>130</v>
      </c>
      <c r="I12" s="352" t="s">
        <v>131</v>
      </c>
      <c r="J12" s="222"/>
      <c r="K12" s="350" t="s">
        <v>83</v>
      </c>
      <c r="L12" s="350" t="s">
        <v>223</v>
      </c>
      <c r="M12" s="350" t="s">
        <v>220</v>
      </c>
      <c r="N12" s="342" t="s">
        <v>110</v>
      </c>
      <c r="O12" s="342" t="s">
        <v>130</v>
      </c>
      <c r="P12" s="352" t="s">
        <v>131</v>
      </c>
      <c r="Q12" s="222"/>
      <c r="R12" s="350" t="s">
        <v>83</v>
      </c>
      <c r="S12" s="350" t="s">
        <v>223</v>
      </c>
      <c r="T12" s="350" t="s">
        <v>220</v>
      </c>
      <c r="U12" s="342" t="s">
        <v>110</v>
      </c>
      <c r="V12" s="342" t="s">
        <v>130</v>
      </c>
      <c r="W12" s="352" t="s">
        <v>131</v>
      </c>
    </row>
    <row r="13" spans="1:23" ht="15.75" thickTop="1">
      <c r="B13" s="322">
        <v>40179</v>
      </c>
      <c r="D13" s="280">
        <v>4.4727211900000032</v>
      </c>
      <c r="E13" s="280">
        <v>33.897812210000019</v>
      </c>
      <c r="F13" s="280">
        <v>9.4750810000000012</v>
      </c>
      <c r="G13" s="281">
        <f>SUM(D13:F13)</f>
        <v>47.845614400000024</v>
      </c>
      <c r="H13" s="280">
        <v>0</v>
      </c>
      <c r="I13" s="282">
        <f t="shared" ref="I13:I76" si="0">+G13+H13</f>
        <v>47.845614400000024</v>
      </c>
      <c r="J13" s="244"/>
      <c r="K13" s="228">
        <f t="shared" ref="K13:K76" si="1">+D13/I13</f>
        <v>9.3482365021108418E-2</v>
      </c>
      <c r="L13" s="228">
        <f t="shared" ref="L13:L76" si="2">+E13/I13</f>
        <v>0.70848316266997302</v>
      </c>
      <c r="M13" s="228">
        <f t="shared" ref="M13:M76" si="3">+F13/I13</f>
        <v>0.1980344723089186</v>
      </c>
      <c r="N13" s="283">
        <f>SUM(K13:M13)</f>
        <v>1</v>
      </c>
      <c r="O13" s="228">
        <f t="shared" ref="O13:O76" si="4">+H13/I13</f>
        <v>0</v>
      </c>
      <c r="P13" s="284">
        <f>+N13+O13</f>
        <v>1</v>
      </c>
      <c r="Q13" s="244"/>
      <c r="R13" s="218"/>
      <c r="S13" s="218"/>
      <c r="T13" s="218"/>
      <c r="U13" s="218"/>
      <c r="V13" s="218"/>
      <c r="W13" s="218"/>
    </row>
    <row r="14" spans="1:23">
      <c r="B14" s="322">
        <v>40210</v>
      </c>
      <c r="C14" s="90"/>
      <c r="D14" s="280">
        <v>17.793629050000003</v>
      </c>
      <c r="E14" s="280">
        <v>44.833684050000024</v>
      </c>
      <c r="F14" s="280">
        <v>14.272142440000003</v>
      </c>
      <c r="G14" s="281">
        <f t="shared" ref="G14:G47" si="5">SUM(D14:F14)</f>
        <v>76.899455540000019</v>
      </c>
      <c r="H14" s="280">
        <v>0</v>
      </c>
      <c r="I14" s="282">
        <f t="shared" si="0"/>
        <v>76.899455540000019</v>
      </c>
      <c r="J14" s="244"/>
      <c r="K14" s="228">
        <f t="shared" si="1"/>
        <v>0.23138823188084173</v>
      </c>
      <c r="L14" s="228">
        <f t="shared" si="2"/>
        <v>0.58301692430942287</v>
      </c>
      <c r="M14" s="228">
        <f t="shared" si="3"/>
        <v>0.18559484380973551</v>
      </c>
      <c r="N14" s="283">
        <f>SUM(K14:M14)</f>
        <v>1</v>
      </c>
      <c r="O14" s="228">
        <f t="shared" si="4"/>
        <v>0</v>
      </c>
      <c r="P14" s="284">
        <f t="shared" ref="P14:P77" si="6">+N14+O14</f>
        <v>1</v>
      </c>
      <c r="Q14" s="244"/>
      <c r="R14" s="218"/>
      <c r="S14" s="218"/>
      <c r="T14" s="218"/>
      <c r="U14" s="218"/>
      <c r="V14" s="218"/>
      <c r="W14" s="218"/>
    </row>
    <row r="15" spans="1:23">
      <c r="B15" s="322">
        <v>40238</v>
      </c>
      <c r="C15" s="90"/>
      <c r="D15" s="280">
        <v>19.097276550000004</v>
      </c>
      <c r="E15" s="280">
        <v>58.194178449999995</v>
      </c>
      <c r="F15" s="280">
        <v>7.6114966500000021</v>
      </c>
      <c r="G15" s="281">
        <f t="shared" si="5"/>
        <v>84.902951650000006</v>
      </c>
      <c r="H15" s="280">
        <v>0</v>
      </c>
      <c r="I15" s="282">
        <f t="shared" si="0"/>
        <v>84.902951650000006</v>
      </c>
      <c r="J15" s="244"/>
      <c r="K15" s="228">
        <f t="shared" si="1"/>
        <v>0.22493065528187678</v>
      </c>
      <c r="L15" s="228">
        <f t="shared" si="2"/>
        <v>0.68541996855300136</v>
      </c>
      <c r="M15" s="228">
        <f t="shared" si="3"/>
        <v>8.9649376165121836E-2</v>
      </c>
      <c r="N15" s="283">
        <f t="shared" ref="N15:N30" si="7">SUM(K15:M15)</f>
        <v>1</v>
      </c>
      <c r="O15" s="228">
        <f t="shared" si="4"/>
        <v>0</v>
      </c>
      <c r="P15" s="284">
        <f t="shared" si="6"/>
        <v>1</v>
      </c>
      <c r="Q15" s="244"/>
      <c r="R15" s="218"/>
      <c r="S15" s="218"/>
      <c r="T15" s="218"/>
      <c r="U15" s="218"/>
      <c r="V15" s="218"/>
      <c r="W15" s="218"/>
    </row>
    <row r="16" spans="1:23">
      <c r="B16" s="322">
        <v>40269</v>
      </c>
      <c r="C16" s="90"/>
      <c r="D16" s="280">
        <v>10.638268830000001</v>
      </c>
      <c r="E16" s="280">
        <v>32.076658519999995</v>
      </c>
      <c r="F16" s="280">
        <v>19.822753099999996</v>
      </c>
      <c r="G16" s="281">
        <f t="shared" si="5"/>
        <v>62.537680449999996</v>
      </c>
      <c r="H16" s="280">
        <v>0</v>
      </c>
      <c r="I16" s="282">
        <f t="shared" si="0"/>
        <v>62.537680449999996</v>
      </c>
      <c r="J16" s="244"/>
      <c r="K16" s="228">
        <f t="shared" si="1"/>
        <v>0.17010974429257075</v>
      </c>
      <c r="L16" s="228">
        <f t="shared" si="2"/>
        <v>0.51291730504213151</v>
      </c>
      <c r="M16" s="228">
        <f t="shared" si="3"/>
        <v>0.31697295066529763</v>
      </c>
      <c r="N16" s="283">
        <f t="shared" si="7"/>
        <v>0.99999999999999989</v>
      </c>
      <c r="O16" s="228">
        <f t="shared" si="4"/>
        <v>0</v>
      </c>
      <c r="P16" s="284">
        <f t="shared" si="6"/>
        <v>0.99999999999999989</v>
      </c>
      <c r="Q16" s="244"/>
      <c r="R16" s="218"/>
      <c r="S16" s="218"/>
      <c r="T16" s="218"/>
      <c r="U16" s="218"/>
      <c r="V16" s="218"/>
      <c r="W16" s="218"/>
    </row>
    <row r="17" spans="2:23">
      <c r="B17" s="322">
        <v>40299</v>
      </c>
      <c r="C17" s="90"/>
      <c r="D17" s="280">
        <v>20.674775950000004</v>
      </c>
      <c r="E17" s="280">
        <v>29.487740890000012</v>
      </c>
      <c r="F17" s="280">
        <v>5.4044649700000003</v>
      </c>
      <c r="G17" s="281">
        <f t="shared" si="5"/>
        <v>55.566981810000016</v>
      </c>
      <c r="H17" s="280">
        <v>0</v>
      </c>
      <c r="I17" s="282">
        <f t="shared" si="0"/>
        <v>55.566981810000016</v>
      </c>
      <c r="J17" s="244"/>
      <c r="K17" s="228">
        <f t="shared" si="1"/>
        <v>0.37206944261779762</v>
      </c>
      <c r="L17" s="228">
        <f t="shared" si="2"/>
        <v>0.53067019171254148</v>
      </c>
      <c r="M17" s="228">
        <f t="shared" si="3"/>
        <v>9.7260365669660953E-2</v>
      </c>
      <c r="N17" s="283">
        <f t="shared" si="7"/>
        <v>1</v>
      </c>
      <c r="O17" s="228">
        <f t="shared" si="4"/>
        <v>0</v>
      </c>
      <c r="P17" s="284">
        <f t="shared" si="6"/>
        <v>1</v>
      </c>
      <c r="Q17" s="244"/>
      <c r="R17" s="218"/>
      <c r="S17" s="218"/>
      <c r="T17" s="218"/>
      <c r="U17" s="218"/>
      <c r="V17" s="218"/>
      <c r="W17" s="218"/>
    </row>
    <row r="18" spans="2:23">
      <c r="B18" s="322">
        <v>40330</v>
      </c>
      <c r="C18" s="90"/>
      <c r="D18" s="280">
        <v>18.467755099999998</v>
      </c>
      <c r="E18" s="280">
        <v>50.045073100000003</v>
      </c>
      <c r="F18" s="280">
        <v>13.7547037</v>
      </c>
      <c r="G18" s="281">
        <f t="shared" si="5"/>
        <v>82.267531899999994</v>
      </c>
      <c r="H18" s="280">
        <v>0</v>
      </c>
      <c r="I18" s="282">
        <f t="shared" si="0"/>
        <v>82.267531899999994</v>
      </c>
      <c r="J18" s="244"/>
      <c r="K18" s="228">
        <f t="shared" si="1"/>
        <v>0.22448412725506839</v>
      </c>
      <c r="L18" s="228">
        <f t="shared" si="2"/>
        <v>0.60832107083061782</v>
      </c>
      <c r="M18" s="228">
        <f t="shared" si="3"/>
        <v>0.16719480191431391</v>
      </c>
      <c r="N18" s="283">
        <f t="shared" si="7"/>
        <v>1</v>
      </c>
      <c r="O18" s="228">
        <f t="shared" si="4"/>
        <v>0</v>
      </c>
      <c r="P18" s="284">
        <f t="shared" si="6"/>
        <v>1</v>
      </c>
      <c r="Q18" s="244"/>
      <c r="R18" s="218"/>
      <c r="S18" s="218"/>
      <c r="T18" s="218"/>
      <c r="U18" s="218"/>
      <c r="V18" s="218"/>
      <c r="W18" s="218"/>
    </row>
    <row r="19" spans="2:23">
      <c r="B19" s="322">
        <v>40360</v>
      </c>
      <c r="C19" s="90"/>
      <c r="D19" s="280">
        <v>34.915835950000002</v>
      </c>
      <c r="E19" s="280">
        <v>58.645851520000008</v>
      </c>
      <c r="F19" s="280">
        <v>13.919352690000002</v>
      </c>
      <c r="G19" s="281">
        <f t="shared" si="5"/>
        <v>107.48104016000001</v>
      </c>
      <c r="H19" s="280">
        <v>0</v>
      </c>
      <c r="I19" s="282">
        <f t="shared" si="0"/>
        <v>107.48104016000001</v>
      </c>
      <c r="J19" s="244"/>
      <c r="K19" s="228">
        <f t="shared" si="1"/>
        <v>0.32485576896188462</v>
      </c>
      <c r="L19" s="228">
        <f t="shared" si="2"/>
        <v>0.54563903952453152</v>
      </c>
      <c r="M19" s="228">
        <f t="shared" si="3"/>
        <v>0.12950519151358389</v>
      </c>
      <c r="N19" s="283">
        <f t="shared" si="7"/>
        <v>1</v>
      </c>
      <c r="O19" s="228">
        <f t="shared" si="4"/>
        <v>0</v>
      </c>
      <c r="P19" s="284">
        <f t="shared" si="6"/>
        <v>1</v>
      </c>
      <c r="Q19" s="244"/>
      <c r="R19" s="218"/>
      <c r="S19" s="218"/>
      <c r="T19" s="218"/>
      <c r="U19" s="218"/>
      <c r="V19" s="218"/>
      <c r="W19" s="218"/>
    </row>
    <row r="20" spans="2:23">
      <c r="B20" s="322">
        <v>40391</v>
      </c>
      <c r="C20" s="90"/>
      <c r="D20" s="280">
        <v>30.879764989999998</v>
      </c>
      <c r="E20" s="280">
        <v>28.099032579999982</v>
      </c>
      <c r="F20" s="280">
        <v>11.86065526</v>
      </c>
      <c r="G20" s="281">
        <f t="shared" si="5"/>
        <v>70.839452829999985</v>
      </c>
      <c r="H20" s="280">
        <v>0</v>
      </c>
      <c r="I20" s="282">
        <f t="shared" si="0"/>
        <v>70.839452829999985</v>
      </c>
      <c r="J20" s="244"/>
      <c r="K20" s="228">
        <f t="shared" si="1"/>
        <v>0.43591196369211149</v>
      </c>
      <c r="L20" s="228">
        <f t="shared" si="2"/>
        <v>0.39665795623000988</v>
      </c>
      <c r="M20" s="228">
        <f t="shared" si="3"/>
        <v>0.16743008007787857</v>
      </c>
      <c r="N20" s="283">
        <f t="shared" si="7"/>
        <v>1</v>
      </c>
      <c r="O20" s="228">
        <f t="shared" si="4"/>
        <v>0</v>
      </c>
      <c r="P20" s="284">
        <f t="shared" si="6"/>
        <v>1</v>
      </c>
      <c r="Q20" s="244"/>
      <c r="R20" s="218"/>
      <c r="S20" s="218"/>
      <c r="T20" s="218"/>
      <c r="U20" s="218"/>
      <c r="V20" s="218"/>
      <c r="W20" s="218"/>
    </row>
    <row r="21" spans="2:23">
      <c r="B21" s="322">
        <v>40422</v>
      </c>
      <c r="C21" s="90"/>
      <c r="D21" s="280">
        <v>28.412802560000003</v>
      </c>
      <c r="E21" s="280">
        <v>36.03811380999997</v>
      </c>
      <c r="F21" s="280">
        <v>13.603586129999998</v>
      </c>
      <c r="G21" s="281">
        <f t="shared" si="5"/>
        <v>78.05450249999997</v>
      </c>
      <c r="H21" s="280">
        <v>0</v>
      </c>
      <c r="I21" s="282">
        <f t="shared" si="0"/>
        <v>78.05450249999997</v>
      </c>
      <c r="J21" s="244"/>
      <c r="K21" s="228">
        <f t="shared" si="1"/>
        <v>0.36401234586050962</v>
      </c>
      <c r="L21" s="228">
        <f t="shared" si="2"/>
        <v>0.46170448411992615</v>
      </c>
      <c r="M21" s="228">
        <f t="shared" si="3"/>
        <v>0.17428317001956425</v>
      </c>
      <c r="N21" s="283">
        <f t="shared" si="7"/>
        <v>1</v>
      </c>
      <c r="O21" s="228">
        <f t="shared" si="4"/>
        <v>0</v>
      </c>
      <c r="P21" s="284">
        <f t="shared" si="6"/>
        <v>1</v>
      </c>
      <c r="Q21" s="244"/>
      <c r="R21" s="218"/>
      <c r="S21" s="218"/>
      <c r="T21" s="218"/>
      <c r="U21" s="218"/>
      <c r="V21" s="218"/>
      <c r="W21" s="218"/>
    </row>
    <row r="22" spans="2:23">
      <c r="B22" s="322">
        <v>40452</v>
      </c>
      <c r="C22" s="90"/>
      <c r="D22" s="280">
        <v>37.436125799999999</v>
      </c>
      <c r="E22" s="280">
        <v>56.505263930000098</v>
      </c>
      <c r="F22" s="280">
        <v>16.124550190000001</v>
      </c>
      <c r="G22" s="281">
        <f t="shared" si="5"/>
        <v>110.06593992000009</v>
      </c>
      <c r="H22" s="280">
        <v>45.219099999999997</v>
      </c>
      <c r="I22" s="282">
        <f t="shared" si="0"/>
        <v>155.28503992000009</v>
      </c>
      <c r="J22" s="244"/>
      <c r="K22" s="228">
        <f t="shared" si="1"/>
        <v>0.24108005394007292</v>
      </c>
      <c r="L22" s="228">
        <f t="shared" si="2"/>
        <v>0.36388092477620859</v>
      </c>
      <c r="M22" s="228">
        <f t="shared" si="3"/>
        <v>0.10383840064894251</v>
      </c>
      <c r="N22" s="283">
        <f t="shared" si="7"/>
        <v>0.70879937936522408</v>
      </c>
      <c r="O22" s="228">
        <f t="shared" si="4"/>
        <v>0.29120062063477603</v>
      </c>
      <c r="P22" s="284">
        <f t="shared" si="6"/>
        <v>1</v>
      </c>
      <c r="Q22" s="244"/>
      <c r="R22" s="218"/>
      <c r="S22" s="218"/>
      <c r="T22" s="218"/>
      <c r="U22" s="218"/>
      <c r="V22" s="218"/>
      <c r="W22" s="218"/>
    </row>
    <row r="23" spans="2:23">
      <c r="B23" s="322">
        <v>40483</v>
      </c>
      <c r="C23" s="90"/>
      <c r="D23" s="280">
        <v>24.385467819999999</v>
      </c>
      <c r="E23" s="280">
        <v>49.798452480000016</v>
      </c>
      <c r="F23" s="280">
        <v>20.2686627</v>
      </c>
      <c r="G23" s="281">
        <f t="shared" si="5"/>
        <v>94.452583000000004</v>
      </c>
      <c r="H23" s="280">
        <v>84.643000000000001</v>
      </c>
      <c r="I23" s="282">
        <f t="shared" si="0"/>
        <v>179.095583</v>
      </c>
      <c r="J23" s="244"/>
      <c r="K23" s="228">
        <f t="shared" si="1"/>
        <v>0.13615895719773277</v>
      </c>
      <c r="L23" s="228">
        <f t="shared" si="2"/>
        <v>0.27805516833991384</v>
      </c>
      <c r="M23" s="228">
        <f t="shared" si="3"/>
        <v>0.11317232039162016</v>
      </c>
      <c r="N23" s="283">
        <f t="shared" si="7"/>
        <v>0.52738644592926676</v>
      </c>
      <c r="O23" s="228">
        <f t="shared" si="4"/>
        <v>0.47261355407073324</v>
      </c>
      <c r="P23" s="284">
        <f t="shared" si="6"/>
        <v>1</v>
      </c>
      <c r="Q23" s="244"/>
      <c r="R23" s="218"/>
      <c r="S23" s="218"/>
      <c r="T23" s="218"/>
      <c r="U23" s="218"/>
      <c r="V23" s="218"/>
      <c r="W23" s="218"/>
    </row>
    <row r="24" spans="2:23">
      <c r="B24" s="322">
        <v>40513</v>
      </c>
      <c r="C24" s="90"/>
      <c r="D24" s="280">
        <v>49.805960820000003</v>
      </c>
      <c r="E24" s="280">
        <v>36.63378036999984</v>
      </c>
      <c r="F24" s="280">
        <v>38.193203489999995</v>
      </c>
      <c r="G24" s="281">
        <f t="shared" si="5"/>
        <v>124.63294467999984</v>
      </c>
      <c r="H24" s="280">
        <v>97.7</v>
      </c>
      <c r="I24" s="282">
        <f t="shared" si="0"/>
        <v>222.33294467999985</v>
      </c>
      <c r="J24" s="244"/>
      <c r="K24" s="228">
        <f t="shared" si="1"/>
        <v>0.22401520787522022</v>
      </c>
      <c r="L24" s="228">
        <f t="shared" si="2"/>
        <v>0.16476991488025419</v>
      </c>
      <c r="M24" s="228">
        <f t="shared" si="3"/>
        <v>0.17178382423248539</v>
      </c>
      <c r="N24" s="283">
        <f t="shared" si="7"/>
        <v>0.56056894698795978</v>
      </c>
      <c r="O24" s="228">
        <f t="shared" si="4"/>
        <v>0.43943105301204011</v>
      </c>
      <c r="P24" s="284">
        <f t="shared" si="6"/>
        <v>0.99999999999999989</v>
      </c>
      <c r="Q24" s="244"/>
      <c r="R24" s="218"/>
      <c r="S24" s="218"/>
      <c r="T24" s="218"/>
      <c r="U24" s="218"/>
      <c r="V24" s="218"/>
      <c r="W24" s="218"/>
    </row>
    <row r="25" spans="2:23">
      <c r="B25" s="322">
        <v>40544</v>
      </c>
      <c r="C25" s="90"/>
      <c r="D25" s="280">
        <v>13.397814779999999</v>
      </c>
      <c r="E25" s="280">
        <v>19.473837809999885</v>
      </c>
      <c r="F25" s="280">
        <v>11.960553280000001</v>
      </c>
      <c r="G25" s="281">
        <f t="shared" si="5"/>
        <v>44.832205869999882</v>
      </c>
      <c r="H25" s="280">
        <v>105.5317</v>
      </c>
      <c r="I25" s="282">
        <f t="shared" si="0"/>
        <v>150.36390586999988</v>
      </c>
      <c r="J25" s="244"/>
      <c r="K25" s="228">
        <f t="shared" si="1"/>
        <v>8.9102598808409164E-2</v>
      </c>
      <c r="L25" s="228">
        <f t="shared" si="2"/>
        <v>0.12951138571005452</v>
      </c>
      <c r="M25" s="228">
        <f t="shared" si="3"/>
        <v>7.9544044900913491E-2</v>
      </c>
      <c r="N25" s="283">
        <f t="shared" si="7"/>
        <v>0.29815802941937719</v>
      </c>
      <c r="O25" s="228">
        <f t="shared" si="4"/>
        <v>0.70184197058062281</v>
      </c>
      <c r="P25" s="284">
        <f t="shared" si="6"/>
        <v>1</v>
      </c>
      <c r="Q25" s="244"/>
      <c r="R25" s="228">
        <f>(+D25/D13)-1</f>
        <v>1.9954504675933062</v>
      </c>
      <c r="S25" s="228">
        <f>(+E25/E13)-1</f>
        <v>-0.42551343168232525</v>
      </c>
      <c r="T25" s="228">
        <f>(+F25/F13)-1</f>
        <v>0.26231673164588254</v>
      </c>
      <c r="U25" s="228">
        <f>(+G25/G13)-1</f>
        <v>-6.2981917314455904E-2</v>
      </c>
      <c r="V25" s="228">
        <v>0</v>
      </c>
      <c r="W25" s="285">
        <f>+I25/I13-1</f>
        <v>2.142689413765785</v>
      </c>
    </row>
    <row r="26" spans="2:23">
      <c r="B26" s="322">
        <v>40575</v>
      </c>
      <c r="C26" s="90"/>
      <c r="D26" s="280">
        <v>40.428088100000004</v>
      </c>
      <c r="E26" s="280">
        <v>32.907465769998218</v>
      </c>
      <c r="F26" s="280">
        <v>19.943410889999996</v>
      </c>
      <c r="G26" s="281">
        <f t="shared" si="5"/>
        <v>93.278964759998217</v>
      </c>
      <c r="H26" s="280">
        <v>141.30000000000001</v>
      </c>
      <c r="I26" s="282">
        <f t="shared" si="0"/>
        <v>234.57896475999823</v>
      </c>
      <c r="J26" s="244"/>
      <c r="K26" s="228">
        <f t="shared" si="1"/>
        <v>0.17234319429008768</v>
      </c>
      <c r="L26" s="228">
        <f t="shared" si="2"/>
        <v>0.14028310596249077</v>
      </c>
      <c r="M26" s="228">
        <f t="shared" si="3"/>
        <v>8.5017899667194974E-2</v>
      </c>
      <c r="N26" s="283">
        <f t="shared" si="7"/>
        <v>0.3976441999197734</v>
      </c>
      <c r="O26" s="228">
        <f t="shared" si="4"/>
        <v>0.6023558000802266</v>
      </c>
      <c r="P26" s="284">
        <f t="shared" si="6"/>
        <v>1</v>
      </c>
      <c r="Q26" s="244"/>
      <c r="R26" s="228">
        <f t="shared" ref="R26:U33" si="8">(+D26/D14)-1</f>
        <v>1.2720541147844147</v>
      </c>
      <c r="S26" s="228">
        <f t="shared" si="8"/>
        <v>-0.26601022273122343</v>
      </c>
      <c r="T26" s="228">
        <f t="shared" si="8"/>
        <v>0.39736630108912996</v>
      </c>
      <c r="U26" s="228">
        <f t="shared" si="8"/>
        <v>0.21299902717098207</v>
      </c>
      <c r="V26" s="228">
        <v>0</v>
      </c>
      <c r="W26" s="285">
        <f t="shared" ref="W26:W89" si="9">+I26/I14-1</f>
        <v>2.0504632719795999</v>
      </c>
    </row>
    <row r="27" spans="2:23">
      <c r="B27" s="322">
        <v>40603</v>
      </c>
      <c r="C27" s="90"/>
      <c r="D27" s="280">
        <v>20.110243430000001</v>
      </c>
      <c r="E27" s="280">
        <v>32.807710839998066</v>
      </c>
      <c r="F27" s="280">
        <v>21.953478239999999</v>
      </c>
      <c r="G27" s="281">
        <f t="shared" si="5"/>
        <v>74.871432509998058</v>
      </c>
      <c r="H27" s="280">
        <v>141.1</v>
      </c>
      <c r="I27" s="282">
        <f t="shared" si="0"/>
        <v>215.97143250999807</v>
      </c>
      <c r="J27" s="244"/>
      <c r="K27" s="228">
        <f t="shared" si="1"/>
        <v>9.3115293982545713E-2</v>
      </c>
      <c r="L27" s="228">
        <f t="shared" si="2"/>
        <v>0.1519076410185837</v>
      </c>
      <c r="M27" s="228">
        <f t="shared" si="3"/>
        <v>0.10164991723608489</v>
      </c>
      <c r="N27" s="283">
        <f t="shared" si="7"/>
        <v>0.34667285223721434</v>
      </c>
      <c r="O27" s="228">
        <f t="shared" si="4"/>
        <v>0.65332714776278566</v>
      </c>
      <c r="P27" s="284">
        <f t="shared" si="6"/>
        <v>1</v>
      </c>
      <c r="Q27" s="244"/>
      <c r="R27" s="228">
        <f t="shared" si="8"/>
        <v>5.3042478457484332E-2</v>
      </c>
      <c r="S27" s="228">
        <f t="shared" si="8"/>
        <v>-0.43623723688811578</v>
      </c>
      <c r="T27" s="228">
        <f t="shared" si="8"/>
        <v>1.8842524998023866</v>
      </c>
      <c r="U27" s="228">
        <f t="shared" si="8"/>
        <v>-0.11815277260742851</v>
      </c>
      <c r="V27" s="228">
        <v>0</v>
      </c>
      <c r="W27" s="285">
        <f t="shared" si="9"/>
        <v>1.5437446910009522</v>
      </c>
    </row>
    <row r="28" spans="2:23">
      <c r="B28" s="322">
        <v>40634</v>
      </c>
      <c r="C28" s="90"/>
      <c r="D28" s="280">
        <v>24.761252170000002</v>
      </c>
      <c r="E28" s="280">
        <v>44.790468650001749</v>
      </c>
      <c r="F28" s="280">
        <v>4.7162351999999998</v>
      </c>
      <c r="G28" s="281">
        <f t="shared" si="5"/>
        <v>74.267956020001748</v>
      </c>
      <c r="H28" s="280">
        <v>143.0324</v>
      </c>
      <c r="I28" s="282">
        <f t="shared" si="0"/>
        <v>217.30035602000174</v>
      </c>
      <c r="J28" s="244"/>
      <c r="K28" s="228">
        <f t="shared" si="1"/>
        <v>0.11394943212942005</v>
      </c>
      <c r="L28" s="228">
        <f t="shared" si="2"/>
        <v>0.20612238962866192</v>
      </c>
      <c r="M28" s="228">
        <f t="shared" si="3"/>
        <v>2.1703761955943996E-2</v>
      </c>
      <c r="N28" s="283">
        <f t="shared" si="7"/>
        <v>0.34177558371402594</v>
      </c>
      <c r="O28" s="228">
        <f t="shared" si="4"/>
        <v>0.65822441628597406</v>
      </c>
      <c r="P28" s="284">
        <f t="shared" si="6"/>
        <v>1</v>
      </c>
      <c r="Q28" s="244"/>
      <c r="R28" s="228">
        <f t="shared" si="8"/>
        <v>1.3275640581833277</v>
      </c>
      <c r="S28" s="228">
        <f t="shared" si="8"/>
        <v>0.39635706200739751</v>
      </c>
      <c r="T28" s="228">
        <f t="shared" si="8"/>
        <v>-0.76207970829238647</v>
      </c>
      <c r="U28" s="228">
        <f t="shared" si="8"/>
        <v>0.18757132476923766</v>
      </c>
      <c r="V28" s="228">
        <v>0</v>
      </c>
      <c r="W28" s="285">
        <f t="shared" si="9"/>
        <v>2.4747108376323181</v>
      </c>
    </row>
    <row r="29" spans="2:23">
      <c r="B29" s="322">
        <v>40664</v>
      </c>
      <c r="C29" s="90"/>
      <c r="D29" s="280">
        <v>21.825406839999999</v>
      </c>
      <c r="E29" s="280">
        <v>51.711654070000762</v>
      </c>
      <c r="F29" s="280">
        <v>9.2236607700000004</v>
      </c>
      <c r="G29" s="281">
        <f t="shared" si="5"/>
        <v>82.760721680000756</v>
      </c>
      <c r="H29" s="280">
        <v>149.76440000000002</v>
      </c>
      <c r="I29" s="282">
        <f t="shared" si="0"/>
        <v>232.52512168000078</v>
      </c>
      <c r="J29" s="244"/>
      <c r="K29" s="228">
        <f t="shared" si="1"/>
        <v>9.386257571788717E-2</v>
      </c>
      <c r="L29" s="228">
        <f t="shared" si="2"/>
        <v>0.2223916869557257</v>
      </c>
      <c r="M29" s="228">
        <f t="shared" si="3"/>
        <v>3.9667373156753054E-2</v>
      </c>
      <c r="N29" s="283">
        <f t="shared" si="7"/>
        <v>0.35592163583036596</v>
      </c>
      <c r="O29" s="228">
        <f t="shared" si="4"/>
        <v>0.64407836416963415</v>
      </c>
      <c r="P29" s="284">
        <f t="shared" si="6"/>
        <v>1</v>
      </c>
      <c r="Q29" s="244"/>
      <c r="R29" s="228">
        <f t="shared" si="8"/>
        <v>5.5653850507627611E-2</v>
      </c>
      <c r="S29" s="228">
        <f t="shared" si="8"/>
        <v>0.753666184971715</v>
      </c>
      <c r="T29" s="228">
        <f t="shared" si="8"/>
        <v>0.70667417056086501</v>
      </c>
      <c r="U29" s="228">
        <f t="shared" si="8"/>
        <v>0.48938666424216093</v>
      </c>
      <c r="V29" s="228">
        <v>0</v>
      </c>
      <c r="W29" s="285">
        <f t="shared" si="9"/>
        <v>3.1845915345028653</v>
      </c>
    </row>
    <row r="30" spans="2:23">
      <c r="B30" s="322">
        <v>40695</v>
      </c>
      <c r="C30" s="90"/>
      <c r="D30" s="280">
        <v>18.359823670000001</v>
      </c>
      <c r="E30" s="280">
        <v>59.061832340004926</v>
      </c>
      <c r="F30" s="280">
        <v>13.292144130000001</v>
      </c>
      <c r="G30" s="281">
        <f t="shared" si="5"/>
        <v>90.713800140004921</v>
      </c>
      <c r="H30" s="280">
        <v>156.80000000000001</v>
      </c>
      <c r="I30" s="282">
        <f t="shared" si="0"/>
        <v>247.51380014000495</v>
      </c>
      <c r="J30" s="244"/>
      <c r="K30" s="228">
        <f t="shared" si="1"/>
        <v>7.417696976740229E-2</v>
      </c>
      <c r="L30" s="228">
        <f t="shared" si="2"/>
        <v>0.23862036099238465</v>
      </c>
      <c r="M30" s="228">
        <f t="shared" si="3"/>
        <v>5.3702638489172588E-2</v>
      </c>
      <c r="N30" s="283">
        <f t="shared" si="7"/>
        <v>0.36649996924895956</v>
      </c>
      <c r="O30" s="228">
        <f t="shared" si="4"/>
        <v>0.63350003075104044</v>
      </c>
      <c r="P30" s="284">
        <f t="shared" si="6"/>
        <v>1</v>
      </c>
      <c r="Q30" s="244"/>
      <c r="R30" s="228">
        <f t="shared" si="8"/>
        <v>-5.8443178077446367E-3</v>
      </c>
      <c r="S30" s="228">
        <f t="shared" si="8"/>
        <v>0.18017276589820641</v>
      </c>
      <c r="T30" s="228">
        <f t="shared" si="8"/>
        <v>-3.3629191881465181E-2</v>
      </c>
      <c r="U30" s="228">
        <f t="shared" si="8"/>
        <v>0.10266830722807829</v>
      </c>
      <c r="V30" s="228">
        <v>0</v>
      </c>
      <c r="W30" s="285">
        <f t="shared" si="9"/>
        <v>2.0086450197736512</v>
      </c>
    </row>
    <row r="31" spans="2:23">
      <c r="B31" s="322">
        <v>40725</v>
      </c>
      <c r="C31" s="90"/>
      <c r="D31" s="280">
        <v>21.819532170000002</v>
      </c>
      <c r="E31" s="280">
        <v>52.726772369997718</v>
      </c>
      <c r="F31" s="280">
        <v>26.947062239999998</v>
      </c>
      <c r="G31" s="281">
        <f t="shared" si="5"/>
        <v>101.49336677999771</v>
      </c>
      <c r="H31" s="280">
        <v>138.25470000000001</v>
      </c>
      <c r="I31" s="282">
        <f t="shared" si="0"/>
        <v>239.74806677999771</v>
      </c>
      <c r="J31" s="244"/>
      <c r="K31" s="228">
        <f t="shared" si="1"/>
        <v>9.1010252816855722E-2</v>
      </c>
      <c r="L31" s="228">
        <f t="shared" si="2"/>
        <v>0.21992574571365317</v>
      </c>
      <c r="M31" s="228">
        <f t="shared" si="3"/>
        <v>0.11239741200802961</v>
      </c>
      <c r="N31" s="283">
        <f t="shared" ref="N31:N94" si="10">SUM(K31:M31)</f>
        <v>0.42333341053853851</v>
      </c>
      <c r="O31" s="228">
        <f t="shared" si="4"/>
        <v>0.57666658946146154</v>
      </c>
      <c r="P31" s="284">
        <f t="shared" si="6"/>
        <v>1</v>
      </c>
      <c r="Q31" s="244"/>
      <c r="R31" s="228">
        <f t="shared" si="8"/>
        <v>-0.37508206301444713</v>
      </c>
      <c r="S31" s="228">
        <f t="shared" si="8"/>
        <v>-0.10092920465113731</v>
      </c>
      <c r="T31" s="228">
        <f t="shared" si="8"/>
        <v>0.93594219789828403</v>
      </c>
      <c r="U31" s="228">
        <f t="shared" si="8"/>
        <v>-5.5709112705727759E-2</v>
      </c>
      <c r="V31" s="228">
        <v>0</v>
      </c>
      <c r="W31" s="285">
        <f t="shared" si="9"/>
        <v>1.2306079883773027</v>
      </c>
    </row>
    <row r="32" spans="2:23">
      <c r="B32" s="322">
        <v>40756</v>
      </c>
      <c r="C32" s="90"/>
      <c r="D32" s="280">
        <v>25.82484603</v>
      </c>
      <c r="E32" s="280">
        <v>55.296837540004368</v>
      </c>
      <c r="F32" s="280">
        <v>27.447693119999993</v>
      </c>
      <c r="G32" s="281">
        <f t="shared" si="5"/>
        <v>108.56937669000436</v>
      </c>
      <c r="H32" s="280">
        <v>178.64519999999999</v>
      </c>
      <c r="I32" s="282">
        <f t="shared" si="0"/>
        <v>287.21457669000438</v>
      </c>
      <c r="J32" s="244"/>
      <c r="K32" s="228">
        <f t="shared" si="1"/>
        <v>8.9914816746481496E-2</v>
      </c>
      <c r="L32" s="228">
        <f t="shared" si="2"/>
        <v>0.19252796350822818</v>
      </c>
      <c r="M32" s="228">
        <f t="shared" si="3"/>
        <v>9.5565111758324023E-2</v>
      </c>
      <c r="N32" s="283">
        <f t="shared" si="10"/>
        <v>0.37800789201303375</v>
      </c>
      <c r="O32" s="228">
        <f t="shared" si="4"/>
        <v>0.62199210798696625</v>
      </c>
      <c r="P32" s="284">
        <f t="shared" si="6"/>
        <v>1</v>
      </c>
      <c r="Q32" s="244"/>
      <c r="R32" s="228">
        <f t="shared" si="8"/>
        <v>-0.16369680797884856</v>
      </c>
      <c r="S32" s="228">
        <f t="shared" si="8"/>
        <v>0.96792673849429756</v>
      </c>
      <c r="T32" s="228">
        <f t="shared" si="8"/>
        <v>1.3141801627577188</v>
      </c>
      <c r="U32" s="228">
        <f t="shared" si="8"/>
        <v>0.53261173474262113</v>
      </c>
      <c r="V32" s="228">
        <v>0</v>
      </c>
      <c r="W32" s="285">
        <f t="shared" si="9"/>
        <v>3.0544437487293958</v>
      </c>
    </row>
    <row r="33" spans="2:23">
      <c r="B33" s="322">
        <v>40787</v>
      </c>
      <c r="C33" s="90"/>
      <c r="D33" s="280">
        <v>45.398780280000004</v>
      </c>
      <c r="E33" s="280">
        <v>59.684049330004605</v>
      </c>
      <c r="F33" s="280">
        <v>23.581963819999999</v>
      </c>
      <c r="G33" s="281">
        <f t="shared" si="5"/>
        <v>128.66479343000461</v>
      </c>
      <c r="H33" s="280">
        <v>164.60449999999997</v>
      </c>
      <c r="I33" s="282">
        <f t="shared" si="0"/>
        <v>293.26929343000461</v>
      </c>
      <c r="J33" s="244"/>
      <c r="K33" s="228">
        <f t="shared" si="1"/>
        <v>0.1548023652562707</v>
      </c>
      <c r="L33" s="228">
        <f t="shared" si="2"/>
        <v>0.20351278046178933</v>
      </c>
      <c r="M33" s="228">
        <f t="shared" si="3"/>
        <v>8.0410613549721566E-2</v>
      </c>
      <c r="N33" s="283">
        <f t="shared" si="10"/>
        <v>0.43872575926778157</v>
      </c>
      <c r="O33" s="228">
        <f t="shared" si="4"/>
        <v>0.56127424073221832</v>
      </c>
      <c r="P33" s="284">
        <f t="shared" si="6"/>
        <v>0.99999999999999989</v>
      </c>
      <c r="Q33" s="244"/>
      <c r="R33" s="228">
        <f t="shared" si="8"/>
        <v>0.59782830940841891</v>
      </c>
      <c r="S33" s="228">
        <f t="shared" si="8"/>
        <v>0.65613687899068918</v>
      </c>
      <c r="T33" s="228">
        <f t="shared" si="8"/>
        <v>0.73351082535469647</v>
      </c>
      <c r="U33" s="228">
        <f t="shared" si="8"/>
        <v>0.64839681644251912</v>
      </c>
      <c r="V33" s="228">
        <v>0</v>
      </c>
      <c r="W33" s="285">
        <f t="shared" si="9"/>
        <v>2.7572373666721495</v>
      </c>
    </row>
    <row r="34" spans="2:23">
      <c r="B34" s="322">
        <v>40817</v>
      </c>
      <c r="C34" s="90"/>
      <c r="D34" s="280">
        <v>16.066598560000003</v>
      </c>
      <c r="E34" s="280">
        <v>36.441348140005744</v>
      </c>
      <c r="F34" s="280">
        <v>22.940885359999999</v>
      </c>
      <c r="G34" s="281">
        <f t="shared" si="5"/>
        <v>75.448832060005742</v>
      </c>
      <c r="H34" s="280">
        <v>189.3134</v>
      </c>
      <c r="I34" s="282">
        <f t="shared" si="0"/>
        <v>264.76223206000577</v>
      </c>
      <c r="J34" s="244"/>
      <c r="K34" s="228">
        <f t="shared" si="1"/>
        <v>6.0683120983655497E-2</v>
      </c>
      <c r="L34" s="228">
        <f t="shared" si="2"/>
        <v>0.13763801527306457</v>
      </c>
      <c r="M34" s="228">
        <f t="shared" si="3"/>
        <v>8.6647121764711038E-2</v>
      </c>
      <c r="N34" s="283">
        <f t="shared" si="10"/>
        <v>0.28496825802143111</v>
      </c>
      <c r="O34" s="228">
        <f t="shared" si="4"/>
        <v>0.71503174197856878</v>
      </c>
      <c r="P34" s="284">
        <f t="shared" si="6"/>
        <v>0.99999999999999989</v>
      </c>
      <c r="Q34" s="244"/>
      <c r="R34" s="228">
        <f>(+D34/D22)-1</f>
        <v>-0.570826355113915</v>
      </c>
      <c r="S34" s="228">
        <f>(+E34/E22)-1</f>
        <v>-0.35508047205743443</v>
      </c>
      <c r="T34" s="228">
        <f>(+F34/F22)-1</f>
        <v>0.42273025229735106</v>
      </c>
      <c r="U34" s="228">
        <f>(+G34/G22)-1</f>
        <v>-0.31451244485946617</v>
      </c>
      <c r="V34" s="228">
        <f>+H34/H22-1</f>
        <v>3.1865804494118635</v>
      </c>
      <c r="W34" s="285">
        <f t="shared" si="9"/>
        <v>0.70500797885234956</v>
      </c>
    </row>
    <row r="35" spans="2:23">
      <c r="B35" s="322">
        <v>40848</v>
      </c>
      <c r="C35" s="90"/>
      <c r="D35" s="280">
        <v>19.321700080000003</v>
      </c>
      <c r="E35" s="280">
        <v>3.8403132900002279</v>
      </c>
      <c r="F35" s="280">
        <v>10.999688039999999</v>
      </c>
      <c r="G35" s="281">
        <f t="shared" si="5"/>
        <v>34.161701410000234</v>
      </c>
      <c r="H35" s="280">
        <v>163.51900000000001</v>
      </c>
      <c r="I35" s="282">
        <f t="shared" si="0"/>
        <v>197.68070141000024</v>
      </c>
      <c r="J35" s="244"/>
      <c r="K35" s="228">
        <f t="shared" si="1"/>
        <v>9.7741964401096365E-2</v>
      </c>
      <c r="L35" s="228">
        <f t="shared" si="2"/>
        <v>1.9426849776474714E-2</v>
      </c>
      <c r="M35" s="228">
        <f t="shared" si="3"/>
        <v>5.564371211525633E-2</v>
      </c>
      <c r="N35" s="283">
        <f t="shared" si="10"/>
        <v>0.1728125262928274</v>
      </c>
      <c r="O35" s="228">
        <f t="shared" si="4"/>
        <v>0.8271874737071726</v>
      </c>
      <c r="P35" s="284">
        <f t="shared" si="6"/>
        <v>1</v>
      </c>
      <c r="Q35" s="244"/>
      <c r="R35" s="228">
        <f t="shared" ref="R35:V66" si="11">(+D35/D23)-1</f>
        <v>-0.20765514024081566</v>
      </c>
      <c r="S35" s="228">
        <f t="shared" si="11"/>
        <v>-0.9228828789098904</v>
      </c>
      <c r="T35" s="228">
        <f t="shared" si="11"/>
        <v>-0.45730568401042071</v>
      </c>
      <c r="U35" s="228">
        <f t="shared" si="11"/>
        <v>-0.63831903453608851</v>
      </c>
      <c r="V35" s="228">
        <f t="shared" si="11"/>
        <v>0.93186678165944037</v>
      </c>
      <c r="W35" s="285">
        <f t="shared" si="9"/>
        <v>0.10377206460753552</v>
      </c>
    </row>
    <row r="36" spans="2:23">
      <c r="B36" s="322">
        <v>40878</v>
      </c>
      <c r="C36" s="90"/>
      <c r="D36" s="280">
        <v>47.607344420000004</v>
      </c>
      <c r="E36" s="280">
        <v>10.195495270000398</v>
      </c>
      <c r="F36" s="280">
        <v>31.290026999999998</v>
      </c>
      <c r="G36" s="281">
        <f t="shared" si="5"/>
        <v>89.092866690000406</v>
      </c>
      <c r="H36" s="280">
        <v>131.74119999999999</v>
      </c>
      <c r="I36" s="282">
        <f t="shared" si="0"/>
        <v>220.83406669000038</v>
      </c>
      <c r="J36" s="244"/>
      <c r="K36" s="228">
        <f t="shared" si="1"/>
        <v>0.21557971165214121</v>
      </c>
      <c r="L36" s="228">
        <f t="shared" si="2"/>
        <v>4.6168127150022102E-2</v>
      </c>
      <c r="M36" s="228">
        <f t="shared" si="3"/>
        <v>0.1416902177684565</v>
      </c>
      <c r="N36" s="283">
        <f t="shared" si="10"/>
        <v>0.40343805657061982</v>
      </c>
      <c r="O36" s="228">
        <f t="shared" si="4"/>
        <v>0.59656194342938029</v>
      </c>
      <c r="P36" s="284">
        <f t="shared" si="6"/>
        <v>1</v>
      </c>
      <c r="Q36" s="244"/>
      <c r="R36" s="228">
        <f t="shared" si="11"/>
        <v>-4.4143639913821864E-2</v>
      </c>
      <c r="S36" s="228">
        <f t="shared" si="11"/>
        <v>-0.72169142340685921</v>
      </c>
      <c r="T36" s="228">
        <f t="shared" si="11"/>
        <v>-0.18074358417741609</v>
      </c>
      <c r="U36" s="228">
        <f t="shared" si="11"/>
        <v>-0.28515797393097009</v>
      </c>
      <c r="V36" s="228">
        <f t="shared" si="11"/>
        <v>0.34842579324462619</v>
      </c>
      <c r="W36" s="285">
        <f t="shared" si="9"/>
        <v>-6.7415919496626175E-3</v>
      </c>
    </row>
    <row r="37" spans="2:23">
      <c r="B37" s="322">
        <v>40909</v>
      </c>
      <c r="C37" s="90"/>
      <c r="D37" s="280">
        <v>20.12518764</v>
      </c>
      <c r="E37" s="280">
        <v>16.504806749998785</v>
      </c>
      <c r="F37" s="280">
        <v>14.28538942</v>
      </c>
      <c r="G37" s="281">
        <f t="shared" si="5"/>
        <v>50.915383809998787</v>
      </c>
      <c r="H37" s="280">
        <v>160.17580000000001</v>
      </c>
      <c r="I37" s="282">
        <f t="shared" si="0"/>
        <v>211.0911838099988</v>
      </c>
      <c r="J37" s="244"/>
      <c r="K37" s="228">
        <f t="shared" si="1"/>
        <v>9.5338835458493115E-2</v>
      </c>
      <c r="L37" s="228">
        <f t="shared" si="2"/>
        <v>7.8188043915915537E-2</v>
      </c>
      <c r="M37" s="228">
        <f t="shared" si="3"/>
        <v>6.767402201343542E-2</v>
      </c>
      <c r="N37" s="283">
        <f t="shared" si="10"/>
        <v>0.24120090138784406</v>
      </c>
      <c r="O37" s="228">
        <f t="shared" si="4"/>
        <v>0.75879909861215589</v>
      </c>
      <c r="P37" s="284">
        <f t="shared" si="6"/>
        <v>1</v>
      </c>
      <c r="Q37" s="244"/>
      <c r="R37" s="228">
        <f t="shared" si="11"/>
        <v>0.50212463528324736</v>
      </c>
      <c r="S37" s="228">
        <f t="shared" si="11"/>
        <v>-0.15246255458061242</v>
      </c>
      <c r="T37" s="228">
        <f t="shared" si="11"/>
        <v>0.19437530067170927</v>
      </c>
      <c r="U37" s="228">
        <f t="shared" si="11"/>
        <v>0.13568767857727804</v>
      </c>
      <c r="V37" s="228">
        <f t="shared" si="11"/>
        <v>0.51779796970957559</v>
      </c>
      <c r="W37" s="285">
        <f t="shared" si="9"/>
        <v>0.40386871828470516</v>
      </c>
    </row>
    <row r="38" spans="2:23">
      <c r="B38" s="322">
        <v>40940</v>
      </c>
      <c r="C38" s="90"/>
      <c r="D38" s="280">
        <v>44.28656088999999</v>
      </c>
      <c r="E38" s="280">
        <v>18.496318199998669</v>
      </c>
      <c r="F38" s="280">
        <v>8.2216280699999995</v>
      </c>
      <c r="G38" s="281">
        <f t="shared" si="5"/>
        <v>71.004507159998653</v>
      </c>
      <c r="H38" s="280">
        <v>158.80000000000001</v>
      </c>
      <c r="I38" s="282">
        <f t="shared" si="0"/>
        <v>229.80450715999865</v>
      </c>
      <c r="J38" s="244"/>
      <c r="K38" s="228">
        <f t="shared" si="1"/>
        <v>0.19271406569570021</v>
      </c>
      <c r="L38" s="228">
        <f t="shared" si="2"/>
        <v>8.0487186385429885E-2</v>
      </c>
      <c r="M38" s="228">
        <f t="shared" si="3"/>
        <v>3.5776618011568367E-2</v>
      </c>
      <c r="N38" s="283">
        <f t="shared" si="10"/>
        <v>0.3089778700926985</v>
      </c>
      <c r="O38" s="228">
        <f t="shared" si="4"/>
        <v>0.69102212990730161</v>
      </c>
      <c r="P38" s="284">
        <f t="shared" si="6"/>
        <v>1</v>
      </c>
      <c r="Q38" s="244"/>
      <c r="R38" s="228">
        <f t="shared" si="11"/>
        <v>9.5440397291505441E-2</v>
      </c>
      <c r="S38" s="228">
        <f t="shared" si="11"/>
        <v>-0.43792942521688227</v>
      </c>
      <c r="T38" s="228">
        <f t="shared" si="11"/>
        <v>-0.58775215958056204</v>
      </c>
      <c r="U38" s="228">
        <f t="shared" si="11"/>
        <v>-0.23879400524341743</v>
      </c>
      <c r="V38" s="228">
        <f t="shared" si="11"/>
        <v>0.12384996461429587</v>
      </c>
      <c r="W38" s="285">
        <f t="shared" si="9"/>
        <v>-2.0353306635505053E-2</v>
      </c>
    </row>
    <row r="39" spans="2:23">
      <c r="B39" s="322">
        <v>40969</v>
      </c>
      <c r="C39" s="90"/>
      <c r="D39" s="280">
        <v>33.080805410000004</v>
      </c>
      <c r="E39" s="280">
        <v>22.995532559997525</v>
      </c>
      <c r="F39" s="280">
        <v>20.03980765</v>
      </c>
      <c r="G39" s="281">
        <f t="shared" si="5"/>
        <v>76.116145619997525</v>
      </c>
      <c r="H39" s="280">
        <v>184.6</v>
      </c>
      <c r="I39" s="282">
        <f t="shared" si="0"/>
        <v>260.71614561999752</v>
      </c>
      <c r="J39" s="244"/>
      <c r="K39" s="228">
        <f t="shared" si="1"/>
        <v>0.12688437584612186</v>
      </c>
      <c r="L39" s="228">
        <f t="shared" si="2"/>
        <v>8.8201413477147217E-2</v>
      </c>
      <c r="M39" s="228">
        <f t="shared" si="3"/>
        <v>7.6864467301571301E-2</v>
      </c>
      <c r="N39" s="283">
        <f t="shared" si="10"/>
        <v>0.29195025662484037</v>
      </c>
      <c r="O39" s="228">
        <f t="shared" si="4"/>
        <v>0.70804974337515969</v>
      </c>
      <c r="P39" s="284">
        <f t="shared" si="6"/>
        <v>1</v>
      </c>
      <c r="Q39" s="244"/>
      <c r="R39" s="228">
        <f t="shared" si="11"/>
        <v>0.64497289777461453</v>
      </c>
      <c r="S39" s="228">
        <f t="shared" si="11"/>
        <v>-0.29908146678852887</v>
      </c>
      <c r="T39" s="228">
        <f t="shared" si="11"/>
        <v>-8.7169357360111777E-2</v>
      </c>
      <c r="U39" s="228">
        <f t="shared" si="11"/>
        <v>1.6624673367018117E-2</v>
      </c>
      <c r="V39" s="228">
        <f t="shared" si="11"/>
        <v>0.30829199149539344</v>
      </c>
      <c r="W39" s="285">
        <f t="shared" si="9"/>
        <v>0.20717885041545059</v>
      </c>
    </row>
    <row r="40" spans="2:23">
      <c r="B40" s="322">
        <v>41000</v>
      </c>
      <c r="C40" s="90"/>
      <c r="D40" s="280">
        <v>24.625541440000003</v>
      </c>
      <c r="E40" s="280">
        <v>30.670840849994228</v>
      </c>
      <c r="F40" s="280">
        <v>21.955368850000003</v>
      </c>
      <c r="G40" s="281">
        <f t="shared" si="5"/>
        <v>77.251751139994226</v>
      </c>
      <c r="H40" s="280">
        <v>170.7</v>
      </c>
      <c r="I40" s="282">
        <f t="shared" si="0"/>
        <v>247.9517511399942</v>
      </c>
      <c r="J40" s="244"/>
      <c r="K40" s="228">
        <f t="shared" si="1"/>
        <v>9.9315860149325419E-2</v>
      </c>
      <c r="L40" s="228">
        <f t="shared" si="2"/>
        <v>0.12369681080686296</v>
      </c>
      <c r="M40" s="228">
        <f t="shared" si="3"/>
        <v>8.8546940076272923E-2</v>
      </c>
      <c r="N40" s="283">
        <f t="shared" si="10"/>
        <v>0.31155961103246133</v>
      </c>
      <c r="O40" s="228">
        <f t="shared" si="4"/>
        <v>0.68844038896753879</v>
      </c>
      <c r="P40" s="284">
        <f t="shared" si="6"/>
        <v>1</v>
      </c>
      <c r="Q40" s="244"/>
      <c r="R40" s="228">
        <f t="shared" si="11"/>
        <v>-5.4807700785189928E-3</v>
      </c>
      <c r="S40" s="228">
        <f t="shared" si="11"/>
        <v>-0.31523733119070563</v>
      </c>
      <c r="T40" s="228">
        <f t="shared" si="11"/>
        <v>3.6552743701162322</v>
      </c>
      <c r="U40" s="228">
        <f t="shared" si="11"/>
        <v>4.0176077004043131E-2</v>
      </c>
      <c r="V40" s="228">
        <f t="shared" si="11"/>
        <v>0.19343589284665574</v>
      </c>
      <c r="W40" s="285">
        <f t="shared" si="9"/>
        <v>0.1410554298271427</v>
      </c>
    </row>
    <row r="41" spans="2:23">
      <c r="B41" s="322">
        <v>41030</v>
      </c>
      <c r="C41" s="90"/>
      <c r="D41" s="280">
        <v>26.259565339999998</v>
      </c>
      <c r="E41" s="280">
        <v>31.656539169992669</v>
      </c>
      <c r="F41" s="280">
        <v>4.9116633699999994</v>
      </c>
      <c r="G41" s="281">
        <f t="shared" si="5"/>
        <v>62.827767879992663</v>
      </c>
      <c r="H41" s="280">
        <v>187.7</v>
      </c>
      <c r="I41" s="282">
        <f t="shared" si="0"/>
        <v>250.52776787999267</v>
      </c>
      <c r="J41" s="244"/>
      <c r="K41" s="228">
        <f t="shared" si="1"/>
        <v>0.10481698520771879</v>
      </c>
      <c r="L41" s="228">
        <f t="shared" si="2"/>
        <v>0.12635940294313691</v>
      </c>
      <c r="M41" s="228">
        <f t="shared" si="3"/>
        <v>1.9605265362651437E-2</v>
      </c>
      <c r="N41" s="283">
        <f t="shared" si="10"/>
        <v>0.25078165351350712</v>
      </c>
      <c r="O41" s="228">
        <f t="shared" si="4"/>
        <v>0.74921834648649277</v>
      </c>
      <c r="P41" s="284">
        <f t="shared" si="6"/>
        <v>0.99999999999999989</v>
      </c>
      <c r="Q41" s="244"/>
      <c r="R41" s="228">
        <f t="shared" si="11"/>
        <v>0.20316498714119735</v>
      </c>
      <c r="S41" s="228">
        <f t="shared" si="11"/>
        <v>-0.38782582496510343</v>
      </c>
      <c r="T41" s="228">
        <f t="shared" si="11"/>
        <v>-0.46749306024185022</v>
      </c>
      <c r="U41" s="228">
        <f t="shared" si="11"/>
        <v>-0.24085041062208279</v>
      </c>
      <c r="V41" s="228">
        <f t="shared" si="11"/>
        <v>0.2533018527767612</v>
      </c>
      <c r="W41" s="285">
        <f t="shared" si="9"/>
        <v>7.7422370838566845E-2</v>
      </c>
    </row>
    <row r="42" spans="2:23">
      <c r="B42" s="322">
        <v>41061</v>
      </c>
      <c r="C42" s="111"/>
      <c r="D42" s="286">
        <v>37.099008040000008</v>
      </c>
      <c r="E42" s="286">
        <v>40.988600709998806</v>
      </c>
      <c r="F42" s="286">
        <v>13.946273390000002</v>
      </c>
      <c r="G42" s="287">
        <f t="shared" si="5"/>
        <v>92.033882139998823</v>
      </c>
      <c r="H42" s="286">
        <v>188.50340000000003</v>
      </c>
      <c r="I42" s="282">
        <f t="shared" si="0"/>
        <v>280.53728213999887</v>
      </c>
      <c r="J42" s="244"/>
      <c r="K42" s="228">
        <f t="shared" si="1"/>
        <v>0.13224270142278693</v>
      </c>
      <c r="L42" s="228">
        <f t="shared" si="2"/>
        <v>0.14610749914353247</v>
      </c>
      <c r="M42" s="228">
        <f t="shared" si="3"/>
        <v>4.9712727248281664E-2</v>
      </c>
      <c r="N42" s="283">
        <f t="shared" si="10"/>
        <v>0.32806292781460111</v>
      </c>
      <c r="O42" s="228">
        <f t="shared" si="4"/>
        <v>0.67193707218539889</v>
      </c>
      <c r="P42" s="284">
        <f t="shared" si="6"/>
        <v>1</v>
      </c>
      <c r="Q42" s="244"/>
      <c r="R42" s="228">
        <f t="shared" si="11"/>
        <v>1.0206625459382752</v>
      </c>
      <c r="S42" s="228">
        <f t="shared" si="11"/>
        <v>-0.30600526454991817</v>
      </c>
      <c r="T42" s="228">
        <f t="shared" si="11"/>
        <v>4.9211718862094633E-2</v>
      </c>
      <c r="U42" s="228">
        <f t="shared" si="11"/>
        <v>1.4552162933936463E-2</v>
      </c>
      <c r="V42" s="228">
        <f t="shared" si="11"/>
        <v>0.20219005102040821</v>
      </c>
      <c r="W42" s="285">
        <f t="shared" si="9"/>
        <v>0.13342077080677672</v>
      </c>
    </row>
    <row r="43" spans="2:23">
      <c r="B43" s="322">
        <v>41091</v>
      </c>
      <c r="C43" s="90"/>
      <c r="D43" s="280">
        <v>27.628762160000004</v>
      </c>
      <c r="E43" s="280">
        <v>46.501206019999444</v>
      </c>
      <c r="F43" s="280">
        <v>15.435215730000001</v>
      </c>
      <c r="G43" s="281">
        <f t="shared" si="5"/>
        <v>89.565183909999448</v>
      </c>
      <c r="H43" s="280">
        <v>201.50989999999999</v>
      </c>
      <c r="I43" s="282">
        <f t="shared" si="0"/>
        <v>291.07508390999942</v>
      </c>
      <c r="J43" s="244"/>
      <c r="K43" s="228">
        <f t="shared" si="1"/>
        <v>9.4919708649960688E-2</v>
      </c>
      <c r="L43" s="228">
        <f t="shared" si="2"/>
        <v>0.15975673834857554</v>
      </c>
      <c r="M43" s="228">
        <f t="shared" si="3"/>
        <v>5.3028296076254255E-2</v>
      </c>
      <c r="N43" s="283">
        <f t="shared" si="10"/>
        <v>0.30770474307479045</v>
      </c>
      <c r="O43" s="228">
        <f t="shared" si="4"/>
        <v>0.69229525692520955</v>
      </c>
      <c r="P43" s="284">
        <f t="shared" si="6"/>
        <v>1</v>
      </c>
      <c r="Q43" s="244"/>
      <c r="R43" s="228">
        <f t="shared" si="11"/>
        <v>0.26623989665494285</v>
      </c>
      <c r="S43" s="228">
        <f t="shared" si="11"/>
        <v>-0.11807220639852234</v>
      </c>
      <c r="T43" s="228">
        <f t="shared" si="11"/>
        <v>-0.42720228303447139</v>
      </c>
      <c r="U43" s="228">
        <f t="shared" si="11"/>
        <v>-0.11752672365135364</v>
      </c>
      <c r="V43" s="228">
        <f t="shared" si="11"/>
        <v>0.45752657956655329</v>
      </c>
      <c r="W43" s="285">
        <f t="shared" si="9"/>
        <v>0.21408730347386462</v>
      </c>
    </row>
    <row r="44" spans="2:23">
      <c r="B44" s="322">
        <v>41122</v>
      </c>
      <c r="C44" s="90"/>
      <c r="D44" s="280">
        <v>43.31537857</v>
      </c>
      <c r="E44" s="280">
        <v>43.742719070000277</v>
      </c>
      <c r="F44" s="280">
        <v>29.536919600000001</v>
      </c>
      <c r="G44" s="281">
        <f t="shared" si="5"/>
        <v>116.59501724000029</v>
      </c>
      <c r="H44" s="280">
        <v>193.2</v>
      </c>
      <c r="I44" s="282">
        <f t="shared" si="0"/>
        <v>309.79501724000028</v>
      </c>
      <c r="J44" s="244"/>
      <c r="K44" s="228">
        <f t="shared" si="1"/>
        <v>0.13981948113917947</v>
      </c>
      <c r="L44" s="228">
        <f t="shared" si="2"/>
        <v>0.1411989110080247</v>
      </c>
      <c r="M44" s="228">
        <f t="shared" si="3"/>
        <v>9.5343430191834083E-2</v>
      </c>
      <c r="N44" s="283">
        <f t="shared" si="10"/>
        <v>0.37636182233903825</v>
      </c>
      <c r="O44" s="228">
        <f t="shared" si="4"/>
        <v>0.62363817766096175</v>
      </c>
      <c r="P44" s="284">
        <f t="shared" si="6"/>
        <v>1</v>
      </c>
      <c r="Q44" s="244"/>
      <c r="R44" s="228">
        <f t="shared" si="11"/>
        <v>0.67727538509549046</v>
      </c>
      <c r="S44" s="228">
        <f t="shared" si="11"/>
        <v>-0.20894718367294141</v>
      </c>
      <c r="T44" s="228">
        <f t="shared" si="11"/>
        <v>7.6116651073953934E-2</v>
      </c>
      <c r="U44" s="228">
        <f t="shared" si="11"/>
        <v>7.3921770527534347E-2</v>
      </c>
      <c r="V44" s="228">
        <f t="shared" si="11"/>
        <v>8.1473221782617067E-2</v>
      </c>
      <c r="W44" s="285">
        <f t="shared" si="9"/>
        <v>7.8618713612043978E-2</v>
      </c>
    </row>
    <row r="45" spans="2:23">
      <c r="B45" s="322">
        <v>41153</v>
      </c>
      <c r="C45" s="90"/>
      <c r="D45" s="280">
        <v>47.566160179999997</v>
      </c>
      <c r="E45" s="280">
        <v>53.298417429999752</v>
      </c>
      <c r="F45" s="280">
        <v>12.916037919999999</v>
      </c>
      <c r="G45" s="281">
        <f t="shared" si="5"/>
        <v>113.78061552999974</v>
      </c>
      <c r="H45" s="280">
        <v>190.28640000000001</v>
      </c>
      <c r="I45" s="282">
        <f t="shared" si="0"/>
        <v>304.06701552999976</v>
      </c>
      <c r="J45" s="244"/>
      <c r="K45" s="228">
        <f t="shared" si="1"/>
        <v>0.15643314713728637</v>
      </c>
      <c r="L45" s="228">
        <f t="shared" si="2"/>
        <v>0.17528510067788408</v>
      </c>
      <c r="M45" s="228">
        <f t="shared" si="3"/>
        <v>4.247760283201675E-2</v>
      </c>
      <c r="N45" s="283">
        <f t="shared" si="10"/>
        <v>0.37419585064718719</v>
      </c>
      <c r="O45" s="228">
        <f t="shared" si="4"/>
        <v>0.62580414935281281</v>
      </c>
      <c r="P45" s="284">
        <f t="shared" si="6"/>
        <v>1</v>
      </c>
      <c r="Q45" s="244"/>
      <c r="R45" s="228">
        <f t="shared" si="11"/>
        <v>4.7740927986006154E-2</v>
      </c>
      <c r="S45" s="228">
        <f t="shared" si="11"/>
        <v>-0.10699059416524281</v>
      </c>
      <c r="T45" s="228">
        <f t="shared" si="11"/>
        <v>-0.45229167432417849</v>
      </c>
      <c r="U45" s="228">
        <f t="shared" si="11"/>
        <v>-0.11568182331168986</v>
      </c>
      <c r="V45" s="228">
        <f t="shared" si="11"/>
        <v>0.15602185845465977</v>
      </c>
      <c r="W45" s="285">
        <f t="shared" si="9"/>
        <v>3.6818454375866283E-2</v>
      </c>
    </row>
    <row r="46" spans="2:23">
      <c r="B46" s="322">
        <v>41183</v>
      </c>
      <c r="C46" s="90"/>
      <c r="D46" s="280">
        <v>66.630164779999987</v>
      </c>
      <c r="E46" s="280">
        <v>65.124439220005257</v>
      </c>
      <c r="F46" s="280">
        <v>30.074965219999999</v>
      </c>
      <c r="G46" s="281">
        <f t="shared" si="5"/>
        <v>161.82956922000525</v>
      </c>
      <c r="H46" s="280">
        <v>207.4</v>
      </c>
      <c r="I46" s="282">
        <f t="shared" si="0"/>
        <v>369.22956922000526</v>
      </c>
      <c r="J46" s="244"/>
      <c r="K46" s="228">
        <f t="shared" si="1"/>
        <v>0.18045728277059639</v>
      </c>
      <c r="L46" s="228">
        <f t="shared" si="2"/>
        <v>0.17637926279192687</v>
      </c>
      <c r="M46" s="228">
        <f t="shared" si="3"/>
        <v>8.1453295529751696E-2</v>
      </c>
      <c r="N46" s="283">
        <f t="shared" si="10"/>
        <v>0.43828984109227498</v>
      </c>
      <c r="O46" s="228">
        <f t="shared" si="4"/>
        <v>0.56171015890772502</v>
      </c>
      <c r="P46" s="284">
        <f t="shared" si="6"/>
        <v>1</v>
      </c>
      <c r="Q46" s="244"/>
      <c r="R46" s="228">
        <f t="shared" si="11"/>
        <v>3.1471232713739985</v>
      </c>
      <c r="S46" s="228">
        <f t="shared" si="11"/>
        <v>0.78710290765864599</v>
      </c>
      <c r="T46" s="228">
        <f t="shared" si="11"/>
        <v>0.31097665796452079</v>
      </c>
      <c r="U46" s="228">
        <f t="shared" si="11"/>
        <v>1.1448916411495866</v>
      </c>
      <c r="V46" s="228">
        <f t="shared" si="11"/>
        <v>9.5537875290391483E-2</v>
      </c>
      <c r="W46" s="285">
        <f t="shared" si="9"/>
        <v>0.39457038999551486</v>
      </c>
    </row>
    <row r="47" spans="2:23">
      <c r="B47" s="322">
        <v>41214</v>
      </c>
      <c r="C47" s="90"/>
      <c r="D47" s="280">
        <v>30.018773120000002</v>
      </c>
      <c r="E47" s="280">
        <v>67.711659840008977</v>
      </c>
      <c r="F47" s="280">
        <v>15.04555317</v>
      </c>
      <c r="G47" s="281">
        <f t="shared" si="5"/>
        <v>112.77598613000899</v>
      </c>
      <c r="H47" s="280">
        <v>186.4</v>
      </c>
      <c r="I47" s="282">
        <f t="shared" si="0"/>
        <v>299.17598613000899</v>
      </c>
      <c r="J47" s="244"/>
      <c r="K47" s="228">
        <f t="shared" si="1"/>
        <v>0.10033817723243046</v>
      </c>
      <c r="L47" s="228">
        <f t="shared" si="2"/>
        <v>0.2263271886085951</v>
      </c>
      <c r="M47" s="228">
        <f t="shared" si="3"/>
        <v>5.0289976025889492E-2</v>
      </c>
      <c r="N47" s="283">
        <f t="shared" si="10"/>
        <v>0.37695534186691504</v>
      </c>
      <c r="O47" s="228">
        <f t="shared" si="4"/>
        <v>0.62304465813308496</v>
      </c>
      <c r="P47" s="284">
        <f t="shared" si="6"/>
        <v>1</v>
      </c>
      <c r="Q47" s="244"/>
      <c r="R47" s="228">
        <f t="shared" si="11"/>
        <v>0.55363001162990821</v>
      </c>
      <c r="S47" s="228">
        <f t="shared" si="11"/>
        <v>16.631806242559172</v>
      </c>
      <c r="T47" s="228">
        <f t="shared" si="11"/>
        <v>0.36781635218083886</v>
      </c>
      <c r="U47" s="228">
        <f t="shared" si="11"/>
        <v>2.3012403210396251</v>
      </c>
      <c r="V47" s="228">
        <f t="shared" si="11"/>
        <v>0.13992869330169588</v>
      </c>
      <c r="W47" s="285">
        <f t="shared" si="9"/>
        <v>0.51343041579715032</v>
      </c>
    </row>
    <row r="48" spans="2:23">
      <c r="B48" s="322">
        <v>41244</v>
      </c>
      <c r="C48" s="90"/>
      <c r="D48" s="280">
        <v>31.31367225</v>
      </c>
      <c r="E48" s="280">
        <v>56.511809239999558</v>
      </c>
      <c r="F48" s="280">
        <v>34.348941680000003</v>
      </c>
      <c r="G48" s="281">
        <f t="shared" ref="G48:G76" si="12">SUM(D48:F48)</f>
        <v>122.17442316999956</v>
      </c>
      <c r="H48" s="280">
        <v>141.80000000000001</v>
      </c>
      <c r="I48" s="282">
        <f t="shared" si="0"/>
        <v>263.97442316999957</v>
      </c>
      <c r="J48" s="244"/>
      <c r="K48" s="228">
        <f t="shared" si="1"/>
        <v>0.1186238873977347</v>
      </c>
      <c r="L48" s="228">
        <f t="shared" si="2"/>
        <v>0.21408062402926795</v>
      </c>
      <c r="M48" s="228">
        <f t="shared" si="3"/>
        <v>0.13012223406916693</v>
      </c>
      <c r="N48" s="283">
        <f t="shared" si="10"/>
        <v>0.46282674549616953</v>
      </c>
      <c r="O48" s="228">
        <f t="shared" si="4"/>
        <v>0.53717325450383047</v>
      </c>
      <c r="P48" s="284">
        <f t="shared" si="6"/>
        <v>1</v>
      </c>
      <c r="Q48" s="244"/>
      <c r="R48" s="228">
        <f t="shared" si="11"/>
        <v>-0.34225122968957244</v>
      </c>
      <c r="S48" s="228">
        <f t="shared" si="11"/>
        <v>4.5428213876261596</v>
      </c>
      <c r="T48" s="228">
        <f t="shared" si="11"/>
        <v>9.7760052428206734E-2</v>
      </c>
      <c r="U48" s="228">
        <f t="shared" si="11"/>
        <v>0.37131543420986546</v>
      </c>
      <c r="V48" s="228">
        <f t="shared" si="11"/>
        <v>7.6352727924142272E-2</v>
      </c>
      <c r="W48" s="285">
        <f t="shared" si="9"/>
        <v>0.19535190890886511</v>
      </c>
    </row>
    <row r="49" spans="2:23">
      <c r="B49" s="322">
        <v>41275</v>
      </c>
      <c r="C49" s="90"/>
      <c r="D49" s="280">
        <v>30.719416819999999</v>
      </c>
      <c r="E49" s="280">
        <v>55.724999629999921</v>
      </c>
      <c r="F49" s="280">
        <v>1.90798651</v>
      </c>
      <c r="G49" s="281">
        <f t="shared" si="12"/>
        <v>88.352402959999921</v>
      </c>
      <c r="H49" s="280">
        <v>197.7</v>
      </c>
      <c r="I49" s="282">
        <f t="shared" si="0"/>
        <v>286.05240295999988</v>
      </c>
      <c r="J49" s="244"/>
      <c r="K49" s="228">
        <f t="shared" si="1"/>
        <v>0.1073908714002156</v>
      </c>
      <c r="L49" s="228">
        <f t="shared" si="2"/>
        <v>0.19480696212781762</v>
      </c>
      <c r="M49" s="228">
        <f t="shared" si="3"/>
        <v>6.6700593676425196E-3</v>
      </c>
      <c r="N49" s="283">
        <f t="shared" si="10"/>
        <v>0.30886789289567573</v>
      </c>
      <c r="O49" s="228">
        <f t="shared" si="4"/>
        <v>0.69113210710432438</v>
      </c>
      <c r="P49" s="284">
        <f t="shared" si="6"/>
        <v>1</v>
      </c>
      <c r="Q49" s="244"/>
      <c r="R49" s="228">
        <f t="shared" si="11"/>
        <v>0.52641641755147384</v>
      </c>
      <c r="S49" s="228">
        <f t="shared" si="11"/>
        <v>2.3762891304379568</v>
      </c>
      <c r="T49" s="228">
        <f t="shared" si="11"/>
        <v>-0.86643790701786827</v>
      </c>
      <c r="U49" s="228">
        <f t="shared" si="11"/>
        <v>0.73527913075751439</v>
      </c>
      <c r="V49" s="228">
        <f t="shared" si="11"/>
        <v>0.234268847104244</v>
      </c>
      <c r="W49" s="285">
        <f t="shared" si="9"/>
        <v>0.35511297912599216</v>
      </c>
    </row>
    <row r="50" spans="2:23">
      <c r="B50" s="322">
        <v>41306</v>
      </c>
      <c r="C50" s="90"/>
      <c r="D50" s="280">
        <v>17.396097090000005</v>
      </c>
      <c r="E50" s="280">
        <v>45.162554350000015</v>
      </c>
      <c r="F50" s="280">
        <v>0.58984433999999997</v>
      </c>
      <c r="G50" s="281">
        <f t="shared" si="12"/>
        <v>63.148495780000019</v>
      </c>
      <c r="H50" s="280">
        <v>185.3682</v>
      </c>
      <c r="I50" s="282">
        <f t="shared" si="0"/>
        <v>248.51669578000002</v>
      </c>
      <c r="J50" s="244"/>
      <c r="K50" s="228">
        <f t="shared" si="1"/>
        <v>6.9999711831835801E-2</v>
      </c>
      <c r="L50" s="228">
        <f t="shared" si="2"/>
        <v>0.18172845171730542</v>
      </c>
      <c r="M50" s="228">
        <f t="shared" si="3"/>
        <v>2.3734596106257627E-3</v>
      </c>
      <c r="N50" s="283">
        <f t="shared" si="10"/>
        <v>0.25410162315976698</v>
      </c>
      <c r="O50" s="228">
        <f t="shared" si="4"/>
        <v>0.74589837684023297</v>
      </c>
      <c r="P50" s="284">
        <f t="shared" si="6"/>
        <v>1</v>
      </c>
      <c r="Q50" s="244"/>
      <c r="R50" s="228">
        <f t="shared" si="11"/>
        <v>-0.60719241367129761</v>
      </c>
      <c r="S50" s="228">
        <f t="shared" si="11"/>
        <v>1.4417050929629478</v>
      </c>
      <c r="T50" s="228">
        <f t="shared" si="11"/>
        <v>-0.92825699058896982</v>
      </c>
      <c r="U50" s="228">
        <f t="shared" si="11"/>
        <v>-0.11064102398874787</v>
      </c>
      <c r="V50" s="228">
        <f t="shared" si="11"/>
        <v>0.16730604534005034</v>
      </c>
      <c r="W50" s="285">
        <f t="shared" si="9"/>
        <v>8.1426551860330765E-2</v>
      </c>
    </row>
    <row r="51" spans="2:23">
      <c r="B51" s="322">
        <v>41334</v>
      </c>
      <c r="C51" s="90"/>
      <c r="D51" s="280">
        <v>48.517715039999999</v>
      </c>
      <c r="E51" s="280">
        <v>53.561018860000601</v>
      </c>
      <c r="F51" s="280">
        <v>2.2283600099999998</v>
      </c>
      <c r="G51" s="281">
        <f t="shared" si="12"/>
        <v>104.3070939100006</v>
      </c>
      <c r="H51" s="280">
        <v>191.31980000000001</v>
      </c>
      <c r="I51" s="282">
        <f t="shared" si="0"/>
        <v>295.6268939100006</v>
      </c>
      <c r="J51" s="244"/>
      <c r="K51" s="228">
        <f t="shared" si="1"/>
        <v>0.16411806922671429</v>
      </c>
      <c r="L51" s="228">
        <f t="shared" si="2"/>
        <v>0.18117776143975078</v>
      </c>
      <c r="M51" s="228">
        <f t="shared" si="3"/>
        <v>7.5377445554002682E-3</v>
      </c>
      <c r="N51" s="283">
        <f t="shared" si="10"/>
        <v>0.35283357522186537</v>
      </c>
      <c r="O51" s="228">
        <f t="shared" si="4"/>
        <v>0.64716642477813469</v>
      </c>
      <c r="P51" s="284">
        <f t="shared" si="6"/>
        <v>1</v>
      </c>
      <c r="Q51" s="244"/>
      <c r="R51" s="228">
        <f t="shared" si="11"/>
        <v>0.46664249671906632</v>
      </c>
      <c r="S51" s="228">
        <f t="shared" si="11"/>
        <v>1.3291923646584318</v>
      </c>
      <c r="T51" s="228">
        <f t="shared" si="11"/>
        <v>-0.88880332341912471</v>
      </c>
      <c r="U51" s="228">
        <f t="shared" si="11"/>
        <v>0.37036752269017481</v>
      </c>
      <c r="V51" s="228">
        <f t="shared" si="11"/>
        <v>3.6401950162513685E-2</v>
      </c>
      <c r="W51" s="285">
        <f t="shared" si="9"/>
        <v>0.13390328476582591</v>
      </c>
    </row>
    <row r="52" spans="2:23">
      <c r="B52" s="322">
        <v>41365</v>
      </c>
      <c r="C52" s="90"/>
      <c r="D52" s="280">
        <v>29.782390450000005</v>
      </c>
      <c r="E52" s="280">
        <v>60.835994760011481</v>
      </c>
      <c r="F52" s="280">
        <v>22.354606760000003</v>
      </c>
      <c r="G52" s="281">
        <f t="shared" si="12"/>
        <v>112.97299197001149</v>
      </c>
      <c r="H52" s="280">
        <v>206.22840000000002</v>
      </c>
      <c r="I52" s="282">
        <f t="shared" si="0"/>
        <v>319.20139197001151</v>
      </c>
      <c r="J52" s="244"/>
      <c r="K52" s="228">
        <f t="shared" si="1"/>
        <v>9.3302821351098672E-2</v>
      </c>
      <c r="L52" s="228">
        <f t="shared" si="2"/>
        <v>0.19058812489679533</v>
      </c>
      <c r="M52" s="228">
        <f t="shared" si="3"/>
        <v>7.0032923797839153E-2</v>
      </c>
      <c r="N52" s="283">
        <f t="shared" si="10"/>
        <v>0.35392387004573317</v>
      </c>
      <c r="O52" s="228">
        <f t="shared" si="4"/>
        <v>0.64607612995426678</v>
      </c>
      <c r="P52" s="284">
        <f t="shared" si="6"/>
        <v>1</v>
      </c>
      <c r="Q52" s="244"/>
      <c r="R52" s="228">
        <f t="shared" si="11"/>
        <v>0.20941058382674083</v>
      </c>
      <c r="S52" s="228">
        <f t="shared" si="11"/>
        <v>0.9835124526761363</v>
      </c>
      <c r="T52" s="228">
        <f t="shared" si="11"/>
        <v>1.818406753845081E-2</v>
      </c>
      <c r="U52" s="228">
        <f t="shared" si="11"/>
        <v>0.46240040261720261</v>
      </c>
      <c r="V52" s="228">
        <f t="shared" si="11"/>
        <v>0.20813356766256619</v>
      </c>
      <c r="W52" s="285">
        <f t="shared" si="9"/>
        <v>0.28735284385948767</v>
      </c>
    </row>
    <row r="53" spans="2:23">
      <c r="B53" s="322">
        <v>41395</v>
      </c>
      <c r="C53" s="90"/>
      <c r="D53" s="280">
        <v>24.78467264</v>
      </c>
      <c r="E53" s="280">
        <v>64.32560091001379</v>
      </c>
      <c r="F53" s="280">
        <v>3.40568625</v>
      </c>
      <c r="G53" s="281">
        <f t="shared" si="12"/>
        <v>92.515959800013789</v>
      </c>
      <c r="H53" s="280">
        <v>210.4</v>
      </c>
      <c r="I53" s="282">
        <f t="shared" si="0"/>
        <v>302.91595980001381</v>
      </c>
      <c r="J53" s="244"/>
      <c r="K53" s="228">
        <f t="shared" si="1"/>
        <v>8.1820293180864187E-2</v>
      </c>
      <c r="L53" s="228">
        <f t="shared" si="2"/>
        <v>0.21235461133339353</v>
      </c>
      <c r="M53" s="228">
        <f t="shared" si="3"/>
        <v>1.124300697872917E-2</v>
      </c>
      <c r="N53" s="283">
        <f t="shared" si="10"/>
        <v>0.30541791149298686</v>
      </c>
      <c r="O53" s="228">
        <f t="shared" si="4"/>
        <v>0.69458208850701308</v>
      </c>
      <c r="P53" s="284">
        <f t="shared" si="6"/>
        <v>1</v>
      </c>
      <c r="Q53" s="244"/>
      <c r="R53" s="228">
        <f t="shared" si="11"/>
        <v>-5.6165922051777506E-2</v>
      </c>
      <c r="S53" s="228">
        <f t="shared" si="11"/>
        <v>1.0319846261333652</v>
      </c>
      <c r="T53" s="228">
        <f t="shared" si="11"/>
        <v>-0.30661244603984328</v>
      </c>
      <c r="U53" s="228">
        <f t="shared" si="11"/>
        <v>0.47253297262969052</v>
      </c>
      <c r="V53" s="228">
        <f t="shared" si="11"/>
        <v>0.12093766648907844</v>
      </c>
      <c r="W53" s="285">
        <f t="shared" si="9"/>
        <v>0.20911131873060884</v>
      </c>
    </row>
    <row r="54" spans="2:23">
      <c r="B54" s="322">
        <v>41426</v>
      </c>
      <c r="C54" s="90"/>
      <c r="D54" s="280">
        <v>12.56040194</v>
      </c>
      <c r="E54" s="280">
        <v>61.49141313001482</v>
      </c>
      <c r="F54" s="280">
        <v>7.1134588900000013</v>
      </c>
      <c r="G54" s="281">
        <f t="shared" si="12"/>
        <v>81.165273960014829</v>
      </c>
      <c r="H54" s="280">
        <v>206.74889999999999</v>
      </c>
      <c r="I54" s="282">
        <f t="shared" si="0"/>
        <v>287.91417396001481</v>
      </c>
      <c r="J54" s="244"/>
      <c r="K54" s="228">
        <f t="shared" si="1"/>
        <v>4.3625507446341888E-2</v>
      </c>
      <c r="L54" s="228">
        <f t="shared" si="2"/>
        <v>0.2135754981571511</v>
      </c>
      <c r="M54" s="228">
        <f t="shared" si="3"/>
        <v>2.470687285783961E-2</v>
      </c>
      <c r="N54" s="283">
        <f t="shared" si="10"/>
        <v>0.28190787846133264</v>
      </c>
      <c r="O54" s="228">
        <f t="shared" si="4"/>
        <v>0.71809212153866742</v>
      </c>
      <c r="P54" s="284">
        <f t="shared" si="6"/>
        <v>1</v>
      </c>
      <c r="Q54" s="244"/>
      <c r="R54" s="228">
        <f t="shared" si="11"/>
        <v>-0.66143563929101767</v>
      </c>
      <c r="S54" s="228">
        <f t="shared" si="11"/>
        <v>0.50020766908040692</v>
      </c>
      <c r="T54" s="228">
        <f t="shared" si="11"/>
        <v>-0.4899383734223498</v>
      </c>
      <c r="U54" s="228">
        <f t="shared" si="11"/>
        <v>-0.11809355345296679</v>
      </c>
      <c r="V54" s="228">
        <f t="shared" si="11"/>
        <v>9.6791357609464557E-2</v>
      </c>
      <c r="W54" s="285">
        <f t="shared" si="9"/>
        <v>2.629558454314318E-2</v>
      </c>
    </row>
    <row r="55" spans="2:23">
      <c r="B55" s="322">
        <v>41456</v>
      </c>
      <c r="C55" s="90"/>
      <c r="D55" s="280">
        <v>25.437386139999997</v>
      </c>
      <c r="E55" s="280">
        <v>51.557118170013474</v>
      </c>
      <c r="F55" s="280">
        <v>6.4065474</v>
      </c>
      <c r="G55" s="281">
        <f t="shared" si="12"/>
        <v>83.401051710013462</v>
      </c>
      <c r="H55" s="280">
        <v>215.55380000000002</v>
      </c>
      <c r="I55" s="282">
        <f t="shared" si="0"/>
        <v>298.95485171001349</v>
      </c>
      <c r="J55" s="244"/>
      <c r="K55" s="228">
        <f t="shared" si="1"/>
        <v>8.5087718076822805E-2</v>
      </c>
      <c r="L55" s="228">
        <f t="shared" si="2"/>
        <v>0.17245787407398872</v>
      </c>
      <c r="M55" s="228">
        <f t="shared" si="3"/>
        <v>2.1429815784405993E-2</v>
      </c>
      <c r="N55" s="283">
        <f t="shared" si="10"/>
        <v>0.27897540793521752</v>
      </c>
      <c r="O55" s="228">
        <f t="shared" si="4"/>
        <v>0.72102459206478253</v>
      </c>
      <c r="P55" s="284">
        <f t="shared" si="6"/>
        <v>1</v>
      </c>
      <c r="Q55" s="244"/>
      <c r="R55" s="228">
        <f t="shared" si="11"/>
        <v>-7.9315027119550408E-2</v>
      </c>
      <c r="S55" s="228">
        <f t="shared" si="11"/>
        <v>0.10872647362822296</v>
      </c>
      <c r="T55" s="228">
        <f t="shared" si="11"/>
        <v>-0.58493956209836528</v>
      </c>
      <c r="U55" s="228">
        <f t="shared" si="11"/>
        <v>-6.882286096995105E-2</v>
      </c>
      <c r="V55" s="228">
        <f t="shared" si="11"/>
        <v>6.969335005376931E-2</v>
      </c>
      <c r="W55" s="285">
        <f t="shared" si="9"/>
        <v>2.707125492902196E-2</v>
      </c>
    </row>
    <row r="56" spans="2:23">
      <c r="B56" s="322">
        <v>41487</v>
      </c>
      <c r="C56" s="90"/>
      <c r="D56" s="280">
        <v>23.143967809999999</v>
      </c>
      <c r="E56" s="280">
        <v>54.993623640012999</v>
      </c>
      <c r="F56" s="280">
        <v>7.6515968100000009</v>
      </c>
      <c r="G56" s="281">
        <f t="shared" si="12"/>
        <v>85.789188260012992</v>
      </c>
      <c r="H56" s="280">
        <v>227.01160000000002</v>
      </c>
      <c r="I56" s="282">
        <f t="shared" si="0"/>
        <v>312.80078826001301</v>
      </c>
      <c r="J56" s="244"/>
      <c r="K56" s="228">
        <f t="shared" si="1"/>
        <v>7.3989480457324716E-2</v>
      </c>
      <c r="L56" s="228">
        <f t="shared" si="2"/>
        <v>0.17581037421907011</v>
      </c>
      <c r="M56" s="228">
        <f t="shared" si="3"/>
        <v>2.4461564986977193E-2</v>
      </c>
      <c r="N56" s="283">
        <f t="shared" si="10"/>
        <v>0.27426141966337203</v>
      </c>
      <c r="O56" s="228">
        <f t="shared" si="4"/>
        <v>0.72573858033662797</v>
      </c>
      <c r="P56" s="284">
        <f t="shared" si="6"/>
        <v>1</v>
      </c>
      <c r="Q56" s="244"/>
      <c r="R56" s="228">
        <f t="shared" si="11"/>
        <v>-0.46568704755522128</v>
      </c>
      <c r="S56" s="228">
        <f t="shared" si="11"/>
        <v>0.25720633763091416</v>
      </c>
      <c r="T56" s="228">
        <f t="shared" si="11"/>
        <v>-0.74094804354615229</v>
      </c>
      <c r="U56" s="228">
        <f t="shared" si="11"/>
        <v>-0.2642122254382131</v>
      </c>
      <c r="V56" s="228">
        <f t="shared" si="11"/>
        <v>0.17500828157349901</v>
      </c>
      <c r="W56" s="285">
        <f t="shared" si="9"/>
        <v>9.7024511458947416E-3</v>
      </c>
    </row>
    <row r="57" spans="2:23">
      <c r="B57" s="322">
        <v>41518</v>
      </c>
      <c r="C57" s="90"/>
      <c r="D57" s="280">
        <v>29.66081591</v>
      </c>
      <c r="E57" s="280">
        <v>49.386634040003806</v>
      </c>
      <c r="F57" s="280">
        <v>8.3608090799999992</v>
      </c>
      <c r="G57" s="281">
        <f t="shared" si="12"/>
        <v>87.408259030003805</v>
      </c>
      <c r="H57" s="280">
        <v>221.82469999999998</v>
      </c>
      <c r="I57" s="282">
        <f t="shared" si="0"/>
        <v>309.23295903000377</v>
      </c>
      <c r="J57" s="244"/>
      <c r="K57" s="228">
        <f t="shared" si="1"/>
        <v>9.5917382167280935E-2</v>
      </c>
      <c r="L57" s="228">
        <f t="shared" si="2"/>
        <v>0.15970688957256979</v>
      </c>
      <c r="M57" s="228">
        <f t="shared" si="3"/>
        <v>2.7037250835829502E-2</v>
      </c>
      <c r="N57" s="283">
        <f t="shared" si="10"/>
        <v>0.28266152257568022</v>
      </c>
      <c r="O57" s="228">
        <f t="shared" si="4"/>
        <v>0.71733847742431989</v>
      </c>
      <c r="P57" s="284">
        <f t="shared" si="6"/>
        <v>1</v>
      </c>
      <c r="Q57" s="244"/>
      <c r="R57" s="228">
        <f t="shared" si="11"/>
        <v>-0.37643030680304113</v>
      </c>
      <c r="S57" s="228">
        <f t="shared" si="11"/>
        <v>-7.3393987638254776E-2</v>
      </c>
      <c r="T57" s="228">
        <f t="shared" si="11"/>
        <v>-0.3526800453989376</v>
      </c>
      <c r="U57" s="228">
        <f t="shared" si="11"/>
        <v>-0.23178250862109739</v>
      </c>
      <c r="V57" s="228">
        <f t="shared" si="11"/>
        <v>0.1657412195511605</v>
      </c>
      <c r="W57" s="285">
        <f t="shared" si="9"/>
        <v>1.6989489935301139E-2</v>
      </c>
    </row>
    <row r="58" spans="2:23">
      <c r="B58" s="322">
        <v>41548</v>
      </c>
      <c r="C58" s="90"/>
      <c r="D58" s="280">
        <v>40.343392899999991</v>
      </c>
      <c r="E58" s="280">
        <v>43.927819450009288</v>
      </c>
      <c r="F58" s="280">
        <v>14.765358440000002</v>
      </c>
      <c r="G58" s="281">
        <f t="shared" si="12"/>
        <v>99.036570790009279</v>
      </c>
      <c r="H58" s="280">
        <v>226.9</v>
      </c>
      <c r="I58" s="282">
        <f t="shared" si="0"/>
        <v>325.93657079000928</v>
      </c>
      <c r="J58" s="244"/>
      <c r="K58" s="228">
        <f t="shared" si="1"/>
        <v>0.1237768219816977</v>
      </c>
      <c r="L58" s="228">
        <f t="shared" si="2"/>
        <v>0.13477413517463374</v>
      </c>
      <c r="M58" s="228">
        <f t="shared" si="3"/>
        <v>4.5301324746135525E-2</v>
      </c>
      <c r="N58" s="283">
        <f t="shared" si="10"/>
        <v>0.30385228190246699</v>
      </c>
      <c r="O58" s="228">
        <f t="shared" si="4"/>
        <v>0.69614771809753306</v>
      </c>
      <c r="P58" s="284">
        <f t="shared" si="6"/>
        <v>1</v>
      </c>
      <c r="Q58" s="244"/>
      <c r="R58" s="228">
        <f t="shared" si="11"/>
        <v>-0.3945175877441377</v>
      </c>
      <c r="S58" s="228">
        <f t="shared" si="11"/>
        <v>-0.32547873001084793</v>
      </c>
      <c r="T58" s="228">
        <f t="shared" si="11"/>
        <v>-0.50904819566737303</v>
      </c>
      <c r="U58" s="228">
        <f t="shared" si="11"/>
        <v>-0.38801931397734668</v>
      </c>
      <c r="V58" s="228">
        <f t="shared" si="11"/>
        <v>9.4021215043394335E-2</v>
      </c>
      <c r="W58" s="285">
        <f t="shared" si="9"/>
        <v>-0.11725225182114241</v>
      </c>
    </row>
    <row r="59" spans="2:23">
      <c r="B59" s="322">
        <v>41579</v>
      </c>
      <c r="C59" s="90"/>
      <c r="D59" s="280">
        <v>37.228546269999995</v>
      </c>
      <c r="E59" s="280">
        <v>41.739344740000554</v>
      </c>
      <c r="F59" s="280">
        <v>22.129446680000001</v>
      </c>
      <c r="G59" s="281">
        <f t="shared" si="12"/>
        <v>101.09733769000056</v>
      </c>
      <c r="H59" s="280">
        <v>229.4273</v>
      </c>
      <c r="I59" s="282">
        <f t="shared" si="0"/>
        <v>330.52463769000053</v>
      </c>
      <c r="J59" s="244"/>
      <c r="K59" s="228">
        <f t="shared" si="1"/>
        <v>0.11263470865647449</v>
      </c>
      <c r="L59" s="228">
        <f t="shared" si="2"/>
        <v>0.12628209815677321</v>
      </c>
      <c r="M59" s="228">
        <f t="shared" si="3"/>
        <v>6.6952487520023349E-2</v>
      </c>
      <c r="N59" s="283">
        <f t="shared" si="10"/>
        <v>0.30586929433327104</v>
      </c>
      <c r="O59" s="228">
        <f t="shared" si="4"/>
        <v>0.69413070566672896</v>
      </c>
      <c r="P59" s="284">
        <f t="shared" si="6"/>
        <v>1</v>
      </c>
      <c r="Q59" s="244"/>
      <c r="R59" s="228">
        <f t="shared" si="11"/>
        <v>0.24017547689837082</v>
      </c>
      <c r="S59" s="228">
        <f t="shared" si="11"/>
        <v>-0.38357227043874786</v>
      </c>
      <c r="T59" s="228">
        <f t="shared" si="11"/>
        <v>0.47082971493031534</v>
      </c>
      <c r="U59" s="228">
        <f t="shared" si="11"/>
        <v>-0.10355616333556328</v>
      </c>
      <c r="V59" s="228">
        <f t="shared" si="11"/>
        <v>0.23083315450643771</v>
      </c>
      <c r="W59" s="285">
        <f t="shared" si="9"/>
        <v>0.10478331488266157</v>
      </c>
    </row>
    <row r="60" spans="2:23">
      <c r="B60" s="322">
        <v>41609</v>
      </c>
      <c r="C60" s="90"/>
      <c r="D60" s="280">
        <v>26.578144640000005</v>
      </c>
      <c r="E60" s="280">
        <v>35.606697930000188</v>
      </c>
      <c r="F60" s="280">
        <v>48.899938890000001</v>
      </c>
      <c r="G60" s="281">
        <f t="shared" si="12"/>
        <v>111.08478146000019</v>
      </c>
      <c r="H60" s="280">
        <v>157.19999999999999</v>
      </c>
      <c r="I60" s="282">
        <f t="shared" si="0"/>
        <v>268.2847814600002</v>
      </c>
      <c r="J60" s="244"/>
      <c r="K60" s="228">
        <f t="shared" si="1"/>
        <v>9.9066911270040345E-2</v>
      </c>
      <c r="L60" s="228">
        <f t="shared" si="2"/>
        <v>0.13271978282267552</v>
      </c>
      <c r="M60" s="228">
        <f t="shared" si="3"/>
        <v>0.18226877657348864</v>
      </c>
      <c r="N60" s="283">
        <f t="shared" si="10"/>
        <v>0.41405547066620452</v>
      </c>
      <c r="O60" s="228">
        <f t="shared" si="4"/>
        <v>0.58594452933379548</v>
      </c>
      <c r="P60" s="284">
        <f t="shared" si="6"/>
        <v>1</v>
      </c>
      <c r="Q60" s="244"/>
      <c r="R60" s="228">
        <f t="shared" si="11"/>
        <v>-0.15122875312077122</v>
      </c>
      <c r="S60" s="228">
        <f t="shared" si="11"/>
        <v>-0.36992465099139926</v>
      </c>
      <c r="T60" s="228">
        <f t="shared" si="11"/>
        <v>0.42362286866242682</v>
      </c>
      <c r="U60" s="228">
        <f t="shared" si="11"/>
        <v>-9.0768930372347234E-2</v>
      </c>
      <c r="V60" s="228">
        <f t="shared" si="11"/>
        <v>0.10860366713681224</v>
      </c>
      <c r="W60" s="285">
        <f t="shared" si="9"/>
        <v>1.6328696690530276E-2</v>
      </c>
    </row>
    <row r="61" spans="2:23">
      <c r="B61" s="322">
        <v>41640</v>
      </c>
      <c r="C61" s="90"/>
      <c r="D61" s="280">
        <v>24.156417310000002</v>
      </c>
      <c r="E61" s="280">
        <v>22.329018880004035</v>
      </c>
      <c r="F61" s="280">
        <v>7.4276148399999995</v>
      </c>
      <c r="G61" s="281">
        <f t="shared" si="12"/>
        <v>53.913051030004034</v>
      </c>
      <c r="H61" s="280">
        <v>249.7681</v>
      </c>
      <c r="I61" s="282">
        <f t="shared" si="0"/>
        <v>303.68115103000406</v>
      </c>
      <c r="J61" s="244"/>
      <c r="K61" s="228">
        <f t="shared" si="1"/>
        <v>7.9545329791025854E-2</v>
      </c>
      <c r="L61" s="228">
        <f t="shared" si="2"/>
        <v>7.3527839328420816E-2</v>
      </c>
      <c r="M61" s="228">
        <f t="shared" si="3"/>
        <v>2.4458596836871651E-2</v>
      </c>
      <c r="N61" s="283">
        <f t="shared" si="10"/>
        <v>0.17753176595631834</v>
      </c>
      <c r="O61" s="228">
        <f t="shared" si="4"/>
        <v>0.82246823404368163</v>
      </c>
      <c r="P61" s="284">
        <f t="shared" si="6"/>
        <v>1</v>
      </c>
      <c r="Q61" s="244"/>
      <c r="R61" s="228">
        <f t="shared" si="11"/>
        <v>-0.21364336271276907</v>
      </c>
      <c r="S61" s="228">
        <f t="shared" si="11"/>
        <v>-0.59929979312224058</v>
      </c>
      <c r="T61" s="228">
        <f t="shared" si="11"/>
        <v>2.8929074189313844</v>
      </c>
      <c r="U61" s="228">
        <f t="shared" si="11"/>
        <v>-0.38979530580042887</v>
      </c>
      <c r="V61" s="228">
        <f t="shared" si="11"/>
        <v>0.26336924633282766</v>
      </c>
      <c r="W61" s="285">
        <f t="shared" si="9"/>
        <v>6.1627687401281106E-2</v>
      </c>
    </row>
    <row r="62" spans="2:23">
      <c r="B62" s="322">
        <v>41671</v>
      </c>
      <c r="C62" s="90"/>
      <c r="D62" s="280">
        <v>16.301046509999999</v>
      </c>
      <c r="E62" s="280">
        <v>25.959538930004921</v>
      </c>
      <c r="F62" s="280">
        <v>7.8768225899999997</v>
      </c>
      <c r="G62" s="281">
        <f t="shared" si="12"/>
        <v>50.13740803000492</v>
      </c>
      <c r="H62" s="280">
        <v>185.53529999999998</v>
      </c>
      <c r="I62" s="282">
        <f t="shared" si="0"/>
        <v>235.67270803000491</v>
      </c>
      <c r="J62" s="244"/>
      <c r="K62" s="228">
        <f t="shared" si="1"/>
        <v>6.9168155474008536E-2</v>
      </c>
      <c r="L62" s="228">
        <f t="shared" si="2"/>
        <v>0.11015080679897757</v>
      </c>
      <c r="M62" s="228">
        <f t="shared" si="3"/>
        <v>3.3422718548289237E-2</v>
      </c>
      <c r="N62" s="283">
        <f t="shared" si="10"/>
        <v>0.21274168082127534</v>
      </c>
      <c r="O62" s="228">
        <f t="shared" si="4"/>
        <v>0.78725831917872457</v>
      </c>
      <c r="P62" s="284">
        <f t="shared" si="6"/>
        <v>0.99999999999999989</v>
      </c>
      <c r="Q62" s="244"/>
      <c r="R62" s="228">
        <f t="shared" si="11"/>
        <v>-6.2948060954976293E-2</v>
      </c>
      <c r="S62" s="228">
        <f t="shared" si="11"/>
        <v>-0.42519772622194674</v>
      </c>
      <c r="T62" s="228">
        <f t="shared" si="11"/>
        <v>12.354069973783252</v>
      </c>
      <c r="U62" s="228">
        <f t="shared" si="11"/>
        <v>-0.20603955152508768</v>
      </c>
      <c r="V62" s="228">
        <f t="shared" si="11"/>
        <v>9.0144911586764742E-4</v>
      </c>
      <c r="W62" s="285">
        <f t="shared" si="9"/>
        <v>-5.1682595045305479E-2</v>
      </c>
    </row>
    <row r="63" spans="2:23">
      <c r="B63" s="322">
        <v>41699</v>
      </c>
      <c r="C63" s="90"/>
      <c r="D63" s="280">
        <v>32.68363823</v>
      </c>
      <c r="E63" s="280">
        <v>33.450180850006149</v>
      </c>
      <c r="F63" s="280">
        <v>10.995641290000002</v>
      </c>
      <c r="G63" s="281">
        <f t="shared" si="12"/>
        <v>77.129460370006143</v>
      </c>
      <c r="H63" s="280">
        <v>213</v>
      </c>
      <c r="I63" s="282">
        <f t="shared" si="0"/>
        <v>290.12946037000614</v>
      </c>
      <c r="J63" s="244"/>
      <c r="K63" s="228">
        <f t="shared" si="1"/>
        <v>0.11265191128235685</v>
      </c>
      <c r="L63" s="228">
        <f t="shared" si="2"/>
        <v>0.11529398223588418</v>
      </c>
      <c r="M63" s="228">
        <f t="shared" si="3"/>
        <v>3.7899085725307272E-2</v>
      </c>
      <c r="N63" s="283">
        <f t="shared" si="10"/>
        <v>0.26584497924354827</v>
      </c>
      <c r="O63" s="228">
        <f t="shared" si="4"/>
        <v>0.73415502075645178</v>
      </c>
      <c r="P63" s="284">
        <f t="shared" si="6"/>
        <v>1</v>
      </c>
      <c r="Q63" s="244"/>
      <c r="R63" s="228">
        <f t="shared" si="11"/>
        <v>-0.32635660597259653</v>
      </c>
      <c r="S63" s="228">
        <f t="shared" si="11"/>
        <v>-0.37547526985176971</v>
      </c>
      <c r="T63" s="228">
        <f t="shared" si="11"/>
        <v>3.9344097186522395</v>
      </c>
      <c r="U63" s="228">
        <f t="shared" si="11"/>
        <v>-0.26055402869764699</v>
      </c>
      <c r="V63" s="228">
        <f t="shared" si="11"/>
        <v>0.11331916508380191</v>
      </c>
      <c r="W63" s="285">
        <f t="shared" si="9"/>
        <v>-1.8595850557723836E-2</v>
      </c>
    </row>
    <row r="64" spans="2:23">
      <c r="B64" s="322">
        <v>41730</v>
      </c>
      <c r="C64" s="90"/>
      <c r="D64" s="280">
        <v>36.384718399999997</v>
      </c>
      <c r="E64" s="280">
        <v>31.688073420005935</v>
      </c>
      <c r="F64" s="280">
        <v>4.5486120200000002</v>
      </c>
      <c r="G64" s="281">
        <f t="shared" si="12"/>
        <v>72.621403840005939</v>
      </c>
      <c r="H64" s="280">
        <v>201.21890000000002</v>
      </c>
      <c r="I64" s="282">
        <f t="shared" si="0"/>
        <v>273.84030384000596</v>
      </c>
      <c r="J64" s="244"/>
      <c r="K64" s="228">
        <f t="shared" si="1"/>
        <v>0.1328683831042568</v>
      </c>
      <c r="L64" s="228">
        <f t="shared" si="2"/>
        <v>0.11571734684650373</v>
      </c>
      <c r="M64" s="228">
        <f t="shared" si="3"/>
        <v>1.6610454911916744E-2</v>
      </c>
      <c r="N64" s="283">
        <f t="shared" si="10"/>
        <v>0.26519618486267726</v>
      </c>
      <c r="O64" s="228">
        <f t="shared" si="4"/>
        <v>0.73480381513732274</v>
      </c>
      <c r="P64" s="284">
        <f t="shared" si="6"/>
        <v>1</v>
      </c>
      <c r="Q64" s="244"/>
      <c r="R64" s="228">
        <f t="shared" si="11"/>
        <v>0.22168562866316166</v>
      </c>
      <c r="S64" s="228">
        <f t="shared" si="11"/>
        <v>-0.47912295105865454</v>
      </c>
      <c r="T64" s="228">
        <f t="shared" si="11"/>
        <v>-0.79652462381315448</v>
      </c>
      <c r="U64" s="228">
        <f t="shared" si="11"/>
        <v>-0.35717906931876975</v>
      </c>
      <c r="V64" s="228">
        <f t="shared" si="11"/>
        <v>-2.4291028781680879E-2</v>
      </c>
      <c r="W64" s="285">
        <f t="shared" si="9"/>
        <v>-0.14210805238050828</v>
      </c>
    </row>
    <row r="65" spans="2:23">
      <c r="B65" s="322">
        <v>41760</v>
      </c>
      <c r="C65" s="90"/>
      <c r="D65" s="280">
        <v>45.762386509999999</v>
      </c>
      <c r="E65" s="280">
        <v>32.795052180007303</v>
      </c>
      <c r="F65" s="280">
        <v>26.399557549999997</v>
      </c>
      <c r="G65" s="281">
        <f t="shared" si="12"/>
        <v>104.9569962400073</v>
      </c>
      <c r="H65" s="280">
        <v>227.94299999999998</v>
      </c>
      <c r="I65" s="282">
        <f t="shared" si="0"/>
        <v>332.89999624000728</v>
      </c>
      <c r="J65" s="244"/>
      <c r="K65" s="228">
        <f t="shared" si="1"/>
        <v>0.13746586670733149</v>
      </c>
      <c r="L65" s="228">
        <f t="shared" si="2"/>
        <v>9.8513224843545549E-2</v>
      </c>
      <c r="M65" s="228">
        <f t="shared" si="3"/>
        <v>7.9301765840114322E-2</v>
      </c>
      <c r="N65" s="283">
        <f t="shared" si="10"/>
        <v>0.31528085739099138</v>
      </c>
      <c r="O65" s="228">
        <f t="shared" si="4"/>
        <v>0.68471914260900868</v>
      </c>
      <c r="P65" s="284">
        <f t="shared" si="6"/>
        <v>1</v>
      </c>
      <c r="Q65" s="244"/>
      <c r="R65" s="228">
        <f t="shared" si="11"/>
        <v>0.84639866641385653</v>
      </c>
      <c r="S65" s="228">
        <f t="shared" si="11"/>
        <v>-0.49017107160981088</v>
      </c>
      <c r="T65" s="228">
        <f t="shared" si="11"/>
        <v>6.7516117493207126</v>
      </c>
      <c r="U65" s="228">
        <f t="shared" si="11"/>
        <v>0.13447448923284755</v>
      </c>
      <c r="V65" s="228">
        <f t="shared" si="11"/>
        <v>8.3379277566539844E-2</v>
      </c>
      <c r="W65" s="285">
        <f t="shared" si="9"/>
        <v>9.8984670400955599E-2</v>
      </c>
    </row>
    <row r="66" spans="2:23">
      <c r="B66" s="322">
        <v>41791</v>
      </c>
      <c r="C66" s="90"/>
      <c r="D66" s="280">
        <v>26.94125842</v>
      </c>
      <c r="E66" s="280">
        <v>31.71240858000408</v>
      </c>
      <c r="F66" s="280">
        <v>7.3373622099999993</v>
      </c>
      <c r="G66" s="281">
        <f t="shared" si="12"/>
        <v>65.991029210004072</v>
      </c>
      <c r="H66" s="280">
        <v>246.2234</v>
      </c>
      <c r="I66" s="282">
        <f t="shared" si="0"/>
        <v>312.21442921000408</v>
      </c>
      <c r="J66" s="244"/>
      <c r="K66" s="228">
        <f t="shared" si="1"/>
        <v>8.6290881840949643E-2</v>
      </c>
      <c r="L66" s="228">
        <f t="shared" si="2"/>
        <v>0.1015725271258153</v>
      </c>
      <c r="M66" s="228">
        <f t="shared" si="3"/>
        <v>2.3501034941164383E-2</v>
      </c>
      <c r="N66" s="283">
        <f t="shared" si="10"/>
        <v>0.21136444390792933</v>
      </c>
      <c r="O66" s="228">
        <f t="shared" si="4"/>
        <v>0.7886355560920707</v>
      </c>
      <c r="P66" s="284">
        <f t="shared" si="6"/>
        <v>1</v>
      </c>
      <c r="Q66" s="244"/>
      <c r="R66" s="228">
        <f t="shared" si="11"/>
        <v>1.1449360099060653</v>
      </c>
      <c r="S66" s="228">
        <f t="shared" si="11"/>
        <v>-0.48427907303166517</v>
      </c>
      <c r="T66" s="228">
        <f t="shared" si="11"/>
        <v>3.147601236787323E-2</v>
      </c>
      <c r="U66" s="228">
        <f t="shared" si="11"/>
        <v>-0.18695488858309262</v>
      </c>
      <c r="V66" s="228">
        <f t="shared" si="11"/>
        <v>0.19092967362825153</v>
      </c>
      <c r="W66" s="285">
        <f t="shared" si="9"/>
        <v>8.4401038391962224E-2</v>
      </c>
    </row>
    <row r="67" spans="2:23">
      <c r="B67" s="322">
        <v>41821</v>
      </c>
      <c r="C67" s="90"/>
      <c r="D67" s="288">
        <v>19.136195340000004</v>
      </c>
      <c r="E67" s="288">
        <v>39.666145570010471</v>
      </c>
      <c r="F67" s="288">
        <v>10.3821084</v>
      </c>
      <c r="G67" s="282">
        <f t="shared" si="12"/>
        <v>69.184449310010478</v>
      </c>
      <c r="H67" s="288">
        <v>282.5</v>
      </c>
      <c r="I67" s="282">
        <f t="shared" si="0"/>
        <v>351.68444931001045</v>
      </c>
      <c r="J67" s="244"/>
      <c r="K67" s="228">
        <f t="shared" si="1"/>
        <v>5.4412969858475074E-2</v>
      </c>
      <c r="L67" s="228">
        <f t="shared" si="2"/>
        <v>0.11278902336408027</v>
      </c>
      <c r="M67" s="228">
        <f t="shared" si="3"/>
        <v>2.9521090342121307E-2</v>
      </c>
      <c r="N67" s="283">
        <f t="shared" si="10"/>
        <v>0.19672308356467666</v>
      </c>
      <c r="O67" s="228">
        <f t="shared" si="4"/>
        <v>0.8032769164353234</v>
      </c>
      <c r="P67" s="284">
        <f t="shared" si="6"/>
        <v>1</v>
      </c>
      <c r="Q67" s="244"/>
      <c r="R67" s="228">
        <f t="shared" ref="R67:V91" si="13">(+D67/D55)-1</f>
        <v>-0.24771376922613297</v>
      </c>
      <c r="S67" s="228">
        <f t="shared" si="13"/>
        <v>-0.23063687463662397</v>
      </c>
      <c r="T67" s="228">
        <f t="shared" si="13"/>
        <v>0.62054656771914307</v>
      </c>
      <c r="U67" s="228">
        <f t="shared" si="13"/>
        <v>-0.17046070893007792</v>
      </c>
      <c r="V67" s="228">
        <f t="shared" si="13"/>
        <v>0.31057768408629283</v>
      </c>
      <c r="W67" s="285">
        <f t="shared" si="9"/>
        <v>0.17637980216204929</v>
      </c>
    </row>
    <row r="68" spans="2:23">
      <c r="B68" s="322">
        <v>41852</v>
      </c>
      <c r="C68" s="90"/>
      <c r="D68" s="280">
        <v>27.487255650000002</v>
      </c>
      <c r="E68" s="280">
        <v>35.6224588700086</v>
      </c>
      <c r="F68" s="280">
        <v>7.4513770999999984</v>
      </c>
      <c r="G68" s="281">
        <f t="shared" si="12"/>
        <v>70.561091620008597</v>
      </c>
      <c r="H68" s="280">
        <v>265.16739999999999</v>
      </c>
      <c r="I68" s="282">
        <f t="shared" si="0"/>
        <v>335.72849162000858</v>
      </c>
      <c r="J68" s="244"/>
      <c r="K68" s="228">
        <f t="shared" si="1"/>
        <v>8.1873467209661835E-2</v>
      </c>
      <c r="L68" s="228">
        <f t="shared" si="2"/>
        <v>0.10610496207252966</v>
      </c>
      <c r="M68" s="228">
        <f t="shared" si="3"/>
        <v>2.219465218469982E-2</v>
      </c>
      <c r="N68" s="283">
        <f t="shared" si="10"/>
        <v>0.21017308146689131</v>
      </c>
      <c r="O68" s="228">
        <f t="shared" si="4"/>
        <v>0.78982691853310871</v>
      </c>
      <c r="P68" s="284">
        <f t="shared" si="6"/>
        <v>1</v>
      </c>
      <c r="Q68" s="244"/>
      <c r="R68" s="228">
        <f t="shared" si="13"/>
        <v>0.18766392503032092</v>
      </c>
      <c r="S68" s="228">
        <f t="shared" si="13"/>
        <v>-0.35224383279064497</v>
      </c>
      <c r="T68" s="228">
        <f t="shared" si="13"/>
        <v>-2.6167049175713442E-2</v>
      </c>
      <c r="U68" s="228">
        <f t="shared" si="13"/>
        <v>-0.17750601152502488</v>
      </c>
      <c r="V68" s="228">
        <f t="shared" si="13"/>
        <v>0.16807863562919234</v>
      </c>
      <c r="W68" s="285">
        <f t="shared" si="9"/>
        <v>7.3298099686811335E-2</v>
      </c>
    </row>
    <row r="69" spans="2:23">
      <c r="B69" s="322">
        <v>41883</v>
      </c>
      <c r="C69" s="90"/>
      <c r="D69" s="280">
        <v>26.23569419</v>
      </c>
      <c r="E69" s="280">
        <v>41.554730910007699</v>
      </c>
      <c r="F69" s="280">
        <v>15.28311793</v>
      </c>
      <c r="G69" s="281">
        <f t="shared" si="12"/>
        <v>83.073543030007698</v>
      </c>
      <c r="H69" s="280">
        <v>279.78930000000003</v>
      </c>
      <c r="I69" s="282">
        <f t="shared" si="0"/>
        <v>362.86284303000775</v>
      </c>
      <c r="J69" s="244"/>
      <c r="K69" s="228">
        <f t="shared" si="1"/>
        <v>7.2301958422980164E-2</v>
      </c>
      <c r="L69" s="228">
        <f t="shared" si="2"/>
        <v>0.11451911296018599</v>
      </c>
      <c r="M69" s="228">
        <f t="shared" si="3"/>
        <v>4.2118167300850169E-2</v>
      </c>
      <c r="N69" s="283">
        <f t="shared" si="10"/>
        <v>0.22893923868401633</v>
      </c>
      <c r="O69" s="228">
        <f t="shared" si="4"/>
        <v>0.77106076131598356</v>
      </c>
      <c r="P69" s="284">
        <f t="shared" si="6"/>
        <v>0.99999999999999989</v>
      </c>
      <c r="Q69" s="244"/>
      <c r="R69" s="228">
        <f t="shared" si="13"/>
        <v>-0.11547631496021105</v>
      </c>
      <c r="S69" s="228">
        <f t="shared" si="13"/>
        <v>-0.1585834564803944</v>
      </c>
      <c r="T69" s="228">
        <f t="shared" si="13"/>
        <v>0.82794724574670009</v>
      </c>
      <c r="U69" s="228">
        <f t="shared" si="13"/>
        <v>-4.9591606652503728E-2</v>
      </c>
      <c r="V69" s="228">
        <f t="shared" si="13"/>
        <v>0.26130814106814992</v>
      </c>
      <c r="W69" s="285">
        <f t="shared" si="9"/>
        <v>0.17342874500903527</v>
      </c>
    </row>
    <row r="70" spans="2:23">
      <c r="B70" s="322">
        <v>41913</v>
      </c>
      <c r="C70" s="90"/>
      <c r="D70" s="280">
        <v>38.33424918</v>
      </c>
      <c r="E70" s="280">
        <v>51.656959390008005</v>
      </c>
      <c r="F70" s="280">
        <v>24.199887610000001</v>
      </c>
      <c r="G70" s="281">
        <f t="shared" si="12"/>
        <v>114.19109618000802</v>
      </c>
      <c r="H70" s="280">
        <v>261.13300000000004</v>
      </c>
      <c r="I70" s="282">
        <f t="shared" si="0"/>
        <v>375.32409618000804</v>
      </c>
      <c r="J70" s="244"/>
      <c r="K70" s="228">
        <f t="shared" si="1"/>
        <v>0.10213639244098686</v>
      </c>
      <c r="L70" s="228">
        <f t="shared" si="2"/>
        <v>0.13763294154509326</v>
      </c>
      <c r="M70" s="228">
        <f t="shared" si="3"/>
        <v>6.4477308694812829E-2</v>
      </c>
      <c r="N70" s="283">
        <f t="shared" si="10"/>
        <v>0.30424664268089296</v>
      </c>
      <c r="O70" s="228">
        <f t="shared" si="4"/>
        <v>0.69575335731910704</v>
      </c>
      <c r="P70" s="284">
        <f t="shared" si="6"/>
        <v>1</v>
      </c>
      <c r="Q70" s="244"/>
      <c r="R70" s="228">
        <f t="shared" si="13"/>
        <v>-4.9801059741804488E-2</v>
      </c>
      <c r="S70" s="228">
        <f t="shared" si="13"/>
        <v>0.17595091303802657</v>
      </c>
      <c r="T70" s="228">
        <f t="shared" si="13"/>
        <v>0.63896377513203118</v>
      </c>
      <c r="U70" s="228">
        <f t="shared" si="13"/>
        <v>0.15301948834770762</v>
      </c>
      <c r="V70" s="228">
        <f t="shared" si="13"/>
        <v>0.1508726311150288</v>
      </c>
      <c r="W70" s="285">
        <f t="shared" si="9"/>
        <v>0.15152495858409698</v>
      </c>
    </row>
    <row r="71" spans="2:23">
      <c r="B71" s="322">
        <v>41944</v>
      </c>
      <c r="C71" s="90"/>
      <c r="D71" s="280">
        <v>41.764573330000005</v>
      </c>
      <c r="E71" s="280">
        <v>42.379149920004828</v>
      </c>
      <c r="F71" s="280">
        <v>43.14679701</v>
      </c>
      <c r="G71" s="281">
        <f t="shared" si="12"/>
        <v>127.29052026000483</v>
      </c>
      <c r="H71" s="227">
        <v>237.9</v>
      </c>
      <c r="I71" s="282">
        <f t="shared" si="0"/>
        <v>365.19052026000486</v>
      </c>
      <c r="J71" s="244"/>
      <c r="K71" s="228">
        <f t="shared" si="1"/>
        <v>0.11436379372680557</v>
      </c>
      <c r="L71" s="228">
        <f t="shared" si="2"/>
        <v>0.11604668678100441</v>
      </c>
      <c r="M71" s="228">
        <f t="shared" si="3"/>
        <v>0.11814873228166152</v>
      </c>
      <c r="N71" s="283">
        <f t="shared" si="10"/>
        <v>0.3485592127894715</v>
      </c>
      <c r="O71" s="228">
        <f t="shared" si="4"/>
        <v>0.65144078721052845</v>
      </c>
      <c r="P71" s="284">
        <f t="shared" si="6"/>
        <v>1</v>
      </c>
      <c r="Q71" s="244"/>
      <c r="R71" s="228">
        <f t="shared" si="13"/>
        <v>0.12184271250084477</v>
      </c>
      <c r="S71" s="228">
        <f t="shared" si="13"/>
        <v>1.5328587067901855E-2</v>
      </c>
      <c r="T71" s="228">
        <f t="shared" si="13"/>
        <v>0.94974585826381808</v>
      </c>
      <c r="U71" s="228">
        <f t="shared" si="13"/>
        <v>0.25908874722617958</v>
      </c>
      <c r="V71" s="228">
        <f t="shared" si="13"/>
        <v>3.6929781242249771E-2</v>
      </c>
      <c r="W71" s="285">
        <f t="shared" si="9"/>
        <v>0.10488138739756359</v>
      </c>
    </row>
    <row r="72" spans="2:23">
      <c r="B72" s="322">
        <v>41974</v>
      </c>
      <c r="C72" s="90"/>
      <c r="D72" s="280">
        <v>24.47198071</v>
      </c>
      <c r="E72" s="280">
        <v>43.824227400000794</v>
      </c>
      <c r="F72" s="280">
        <v>48.471005820000002</v>
      </c>
      <c r="G72" s="281">
        <f t="shared" si="12"/>
        <v>116.76721393000079</v>
      </c>
      <c r="H72" s="227">
        <v>229.5</v>
      </c>
      <c r="I72" s="282">
        <f t="shared" si="0"/>
        <v>346.26721393000082</v>
      </c>
      <c r="J72" s="244"/>
      <c r="K72" s="228">
        <f t="shared" si="1"/>
        <v>7.0673687041439337E-2</v>
      </c>
      <c r="L72" s="228">
        <f t="shared" si="2"/>
        <v>0.1265618737119594</v>
      </c>
      <c r="M72" s="228">
        <f t="shared" si="3"/>
        <v>0.1399815052365847</v>
      </c>
      <c r="N72" s="283">
        <f t="shared" si="10"/>
        <v>0.33721706598998347</v>
      </c>
      <c r="O72" s="228">
        <f t="shared" si="4"/>
        <v>0.66278293401001653</v>
      </c>
      <c r="P72" s="284">
        <f t="shared" si="6"/>
        <v>1</v>
      </c>
      <c r="Q72" s="244"/>
      <c r="R72" s="228">
        <f t="shared" si="13"/>
        <v>-7.9244204534511975E-2</v>
      </c>
      <c r="S72" s="228">
        <f t="shared" si="13"/>
        <v>0.23078605845887723</v>
      </c>
      <c r="T72" s="228">
        <f t="shared" si="13"/>
        <v>-8.7716483851826288E-3</v>
      </c>
      <c r="U72" s="228">
        <f t="shared" si="13"/>
        <v>5.1154014036087991E-2</v>
      </c>
      <c r="V72" s="228">
        <f t="shared" si="13"/>
        <v>0.45992366412213759</v>
      </c>
      <c r="W72" s="285">
        <f t="shared" si="9"/>
        <v>0.2906703542616984</v>
      </c>
    </row>
    <row r="73" spans="2:23">
      <c r="B73" s="322">
        <v>42005</v>
      </c>
      <c r="C73" s="90"/>
      <c r="D73" s="280">
        <v>10.521877809999999</v>
      </c>
      <c r="E73" s="280">
        <v>42.28948671000748</v>
      </c>
      <c r="F73" s="280">
        <v>8.2813285199999989</v>
      </c>
      <c r="G73" s="281">
        <f t="shared" si="12"/>
        <v>61.092693040007475</v>
      </c>
      <c r="H73" s="227">
        <v>241.8</v>
      </c>
      <c r="I73" s="282">
        <f t="shared" si="0"/>
        <v>302.89269304000749</v>
      </c>
      <c r="J73" s="244"/>
      <c r="K73" s="228">
        <f t="shared" si="1"/>
        <v>3.4737971736446681E-2</v>
      </c>
      <c r="L73" s="228">
        <f t="shared" si="2"/>
        <v>0.13961870880926694</v>
      </c>
      <c r="M73" s="228">
        <f t="shared" si="3"/>
        <v>2.7340799927802029E-2</v>
      </c>
      <c r="N73" s="283">
        <f t="shared" si="10"/>
        <v>0.20169748047351566</v>
      </c>
      <c r="O73" s="228">
        <f t="shared" si="4"/>
        <v>0.79830251952648434</v>
      </c>
      <c r="P73" s="284">
        <f t="shared" si="6"/>
        <v>1</v>
      </c>
      <c r="Q73" s="244"/>
      <c r="R73" s="228">
        <f t="shared" si="13"/>
        <v>-0.56442722134775047</v>
      </c>
      <c r="S73" s="228">
        <f t="shared" si="13"/>
        <v>0.89392498332644332</v>
      </c>
      <c r="T73" s="228">
        <f t="shared" si="13"/>
        <v>0.11493779610144661</v>
      </c>
      <c r="U73" s="228">
        <f t="shared" si="13"/>
        <v>0.13317076056422361</v>
      </c>
      <c r="V73" s="228">
        <f t="shared" si="13"/>
        <v>-3.1901992288046355E-2</v>
      </c>
      <c r="W73" s="285">
        <f t="shared" si="9"/>
        <v>-2.5963349629120058E-3</v>
      </c>
    </row>
    <row r="74" spans="2:23">
      <c r="B74" s="322">
        <v>42036</v>
      </c>
      <c r="C74" s="90"/>
      <c r="D74" s="280">
        <v>23.305411240000002</v>
      </c>
      <c r="E74" s="280">
        <v>39.509020810003726</v>
      </c>
      <c r="F74" s="280">
        <v>10.02224663</v>
      </c>
      <c r="G74" s="281">
        <f t="shared" si="12"/>
        <v>72.836678680003729</v>
      </c>
      <c r="H74" s="227">
        <v>212.8</v>
      </c>
      <c r="I74" s="282">
        <f t="shared" si="0"/>
        <v>285.63667868000374</v>
      </c>
      <c r="J74" s="244"/>
      <c r="K74" s="228">
        <f t="shared" si="1"/>
        <v>8.159110149193706E-2</v>
      </c>
      <c r="L74" s="228">
        <f t="shared" si="2"/>
        <v>0.13831914371986287</v>
      </c>
      <c r="M74" s="228">
        <f t="shared" si="3"/>
        <v>3.5087393805008617E-2</v>
      </c>
      <c r="N74" s="283">
        <f t="shared" si="10"/>
        <v>0.25499763901680855</v>
      </c>
      <c r="O74" s="228">
        <f t="shared" si="4"/>
        <v>0.7450023609831915</v>
      </c>
      <c r="P74" s="284">
        <f t="shared" si="6"/>
        <v>1</v>
      </c>
      <c r="Q74" s="244"/>
      <c r="R74" s="228">
        <f t="shared" si="13"/>
        <v>0.42968804031711239</v>
      </c>
      <c r="S74" s="228">
        <f t="shared" si="13"/>
        <v>0.52194616847904984</v>
      </c>
      <c r="T74" s="228">
        <f t="shared" si="13"/>
        <v>0.27237176100979066</v>
      </c>
      <c r="U74" s="228">
        <f t="shared" si="13"/>
        <v>0.45274120745161661</v>
      </c>
      <c r="V74" s="228">
        <f t="shared" si="13"/>
        <v>0.14695155045967012</v>
      </c>
      <c r="W74" s="285">
        <f t="shared" si="9"/>
        <v>0.21200575606589811</v>
      </c>
    </row>
    <row r="75" spans="2:23">
      <c r="B75" s="322">
        <v>42064</v>
      </c>
      <c r="C75" s="90"/>
      <c r="D75" s="280">
        <v>18.899999999999999</v>
      </c>
      <c r="E75" s="280">
        <v>44.9</v>
      </c>
      <c r="F75" s="280">
        <v>7.9</v>
      </c>
      <c r="G75" s="281">
        <f t="shared" si="12"/>
        <v>71.7</v>
      </c>
      <c r="H75" s="227">
        <v>270.10000000000002</v>
      </c>
      <c r="I75" s="282">
        <f t="shared" si="0"/>
        <v>341.8</v>
      </c>
      <c r="J75" s="244"/>
      <c r="K75" s="228">
        <f t="shared" si="1"/>
        <v>5.5295494441193672E-2</v>
      </c>
      <c r="L75" s="228">
        <f t="shared" si="2"/>
        <v>0.13136337039204213</v>
      </c>
      <c r="M75" s="228">
        <f t="shared" si="3"/>
        <v>2.3112931538911644E-2</v>
      </c>
      <c r="N75" s="283">
        <f t="shared" si="10"/>
        <v>0.20977179637214743</v>
      </c>
      <c r="O75" s="228">
        <f t="shared" si="4"/>
        <v>0.79022820362785262</v>
      </c>
      <c r="P75" s="284">
        <f t="shared" si="6"/>
        <v>1</v>
      </c>
      <c r="Q75" s="244"/>
      <c r="R75" s="228">
        <f t="shared" si="13"/>
        <v>-0.42172900498415533</v>
      </c>
      <c r="S75" s="228">
        <f t="shared" si="13"/>
        <v>0.34229468597900703</v>
      </c>
      <c r="T75" s="228">
        <f t="shared" si="13"/>
        <v>-0.28153349207702294</v>
      </c>
      <c r="U75" s="228">
        <f t="shared" si="13"/>
        <v>-7.0394118459533916E-2</v>
      </c>
      <c r="V75" s="228">
        <f t="shared" si="13"/>
        <v>0.26807511737089218</v>
      </c>
      <c r="W75" s="285">
        <f t="shared" si="9"/>
        <v>0.17809477039697286</v>
      </c>
    </row>
    <row r="76" spans="2:23">
      <c r="B76" s="322">
        <v>42095</v>
      </c>
      <c r="C76" s="90"/>
      <c r="D76" s="280">
        <v>25</v>
      </c>
      <c r="E76" s="280">
        <v>44.3</v>
      </c>
      <c r="F76" s="280">
        <v>8.5</v>
      </c>
      <c r="G76" s="281">
        <f t="shared" si="12"/>
        <v>77.8</v>
      </c>
      <c r="H76" s="227">
        <v>249.1</v>
      </c>
      <c r="I76" s="282">
        <f t="shared" si="0"/>
        <v>326.89999999999998</v>
      </c>
      <c r="J76" s="244"/>
      <c r="K76" s="228">
        <f t="shared" si="1"/>
        <v>7.6475986540226373E-2</v>
      </c>
      <c r="L76" s="228">
        <f t="shared" si="2"/>
        <v>0.13551544814928113</v>
      </c>
      <c r="M76" s="228">
        <f t="shared" si="3"/>
        <v>2.6001835423676966E-2</v>
      </c>
      <c r="N76" s="283">
        <f t="shared" si="10"/>
        <v>0.23799327011318444</v>
      </c>
      <c r="O76" s="228">
        <f t="shared" si="4"/>
        <v>0.76200672988681561</v>
      </c>
      <c r="P76" s="284">
        <f t="shared" si="6"/>
        <v>1</v>
      </c>
      <c r="Q76" s="244"/>
      <c r="R76" s="228">
        <f t="shared" si="13"/>
        <v>-0.31289835130344168</v>
      </c>
      <c r="S76" s="228">
        <f t="shared" si="13"/>
        <v>0.39800231502971894</v>
      </c>
      <c r="T76" s="228">
        <f t="shared" si="13"/>
        <v>0.86870191667831009</v>
      </c>
      <c r="U76" s="228">
        <f t="shared" si="13"/>
        <v>7.1309502242660416E-2</v>
      </c>
      <c r="V76" s="228">
        <f t="shared" si="13"/>
        <v>0.23795528153667456</v>
      </c>
      <c r="W76" s="285">
        <f t="shared" si="9"/>
        <v>0.19376145664443434</v>
      </c>
    </row>
    <row r="77" spans="2:23">
      <c r="B77" s="322">
        <v>42125</v>
      </c>
      <c r="C77" s="90"/>
      <c r="D77" s="280">
        <v>6</v>
      </c>
      <c r="E77" s="280">
        <v>45.83874044000563</v>
      </c>
      <c r="F77" s="280">
        <v>19.249730249999999</v>
      </c>
      <c r="G77" s="281">
        <f>SUM(D77:F77)</f>
        <v>71.088470690005636</v>
      </c>
      <c r="H77" s="227">
        <v>257.39999999999998</v>
      </c>
      <c r="I77" s="282">
        <f t="shared" ref="I77:I105" si="14">+G77+H77</f>
        <v>328.48847069000561</v>
      </c>
      <c r="J77" s="244"/>
      <c r="K77" s="228">
        <f t="shared" ref="K77:K105" si="15">+D77/I77</f>
        <v>1.8265481243212936E-2</v>
      </c>
      <c r="L77" s="228">
        <f t="shared" ref="L77:L105" si="16">+E77/I77</f>
        <v>0.13954444228657154</v>
      </c>
      <c r="M77" s="228">
        <f t="shared" ref="M77:M105" si="17">+F77/I77</f>
        <v>5.860093113638061E-2</v>
      </c>
      <c r="N77" s="283">
        <f t="shared" si="10"/>
        <v>0.21641085466616505</v>
      </c>
      <c r="O77" s="228">
        <f t="shared" ref="O77:O105" si="18">+H77/I77</f>
        <v>0.78358914533383495</v>
      </c>
      <c r="P77" s="284">
        <f t="shared" si="6"/>
        <v>1</v>
      </c>
      <c r="Q77" s="244"/>
      <c r="R77" s="228">
        <f t="shared" si="13"/>
        <v>-0.8688879567351917</v>
      </c>
      <c r="S77" s="228">
        <f t="shared" si="13"/>
        <v>0.39773341991966982</v>
      </c>
      <c r="T77" s="228">
        <f t="shared" si="13"/>
        <v>-0.27083133065614573</v>
      </c>
      <c r="U77" s="228">
        <f t="shared" si="13"/>
        <v>-0.32268954679832695</v>
      </c>
      <c r="V77" s="228">
        <f t="shared" si="13"/>
        <v>0.12922967584001266</v>
      </c>
      <c r="W77" s="285">
        <f t="shared" si="9"/>
        <v>-1.3251804144873369E-2</v>
      </c>
    </row>
    <row r="78" spans="2:23">
      <c r="B78" s="322">
        <v>42156</v>
      </c>
      <c r="C78" s="90"/>
      <c r="D78" s="289">
        <v>17.57058318</v>
      </c>
      <c r="E78" s="289">
        <v>51.930380450003497</v>
      </c>
      <c r="F78" s="289">
        <v>4.6369541299999995</v>
      </c>
      <c r="G78" s="290">
        <f>SUM(D78:F78)</f>
        <v>74.137917760003489</v>
      </c>
      <c r="H78" s="227">
        <v>277.8</v>
      </c>
      <c r="I78" s="282">
        <f t="shared" si="14"/>
        <v>351.93791776000353</v>
      </c>
      <c r="J78" s="244"/>
      <c r="K78" s="228">
        <f t="shared" si="15"/>
        <v>4.9925234802297942E-2</v>
      </c>
      <c r="L78" s="228">
        <f t="shared" si="16"/>
        <v>0.14755551428083488</v>
      </c>
      <c r="M78" s="228">
        <f t="shared" si="17"/>
        <v>1.3175488903023147E-2</v>
      </c>
      <c r="N78" s="283">
        <f t="shared" si="10"/>
        <v>0.21065623798615596</v>
      </c>
      <c r="O78" s="228">
        <f t="shared" si="18"/>
        <v>0.78934376201384393</v>
      </c>
      <c r="P78" s="284">
        <f t="shared" ref="P78:P105" si="19">+N78+O78</f>
        <v>0.99999999999999989</v>
      </c>
      <c r="Q78" s="244"/>
      <c r="R78" s="228">
        <f t="shared" si="13"/>
        <v>-0.3478187653269984</v>
      </c>
      <c r="S78" s="228">
        <f t="shared" si="13"/>
        <v>0.63754135290586667</v>
      </c>
      <c r="T78" s="228">
        <f t="shared" si="13"/>
        <v>-0.36803526972126954</v>
      </c>
      <c r="U78" s="228">
        <f t="shared" si="13"/>
        <v>0.12345448536760162</v>
      </c>
      <c r="V78" s="228">
        <f t="shared" si="13"/>
        <v>0.12824370063933821</v>
      </c>
      <c r="W78" s="285">
        <f t="shared" si="9"/>
        <v>0.12723143081667221</v>
      </c>
    </row>
    <row r="79" spans="2:23">
      <c r="B79" s="322">
        <v>42186</v>
      </c>
      <c r="C79" s="90"/>
      <c r="D79" s="291">
        <v>14.3</v>
      </c>
      <c r="E79" s="291">
        <v>48.9</v>
      </c>
      <c r="F79" s="291">
        <v>10.9</v>
      </c>
      <c r="G79" s="292">
        <v>74.100000000000009</v>
      </c>
      <c r="H79" s="227">
        <v>290.89999999999998</v>
      </c>
      <c r="I79" s="282">
        <f t="shared" si="14"/>
        <v>365</v>
      </c>
      <c r="J79" s="244"/>
      <c r="K79" s="228">
        <f t="shared" si="15"/>
        <v>3.9178082191780823E-2</v>
      </c>
      <c r="L79" s="228">
        <f t="shared" si="16"/>
        <v>0.13397260273972603</v>
      </c>
      <c r="M79" s="228">
        <f t="shared" si="17"/>
        <v>2.9863013698630137E-2</v>
      </c>
      <c r="N79" s="283">
        <f t="shared" si="10"/>
        <v>0.20301369863013699</v>
      </c>
      <c r="O79" s="228">
        <f t="shared" si="18"/>
        <v>0.79698630136986293</v>
      </c>
      <c r="P79" s="284">
        <f t="shared" si="19"/>
        <v>0.99999999999999989</v>
      </c>
      <c r="Q79" s="244"/>
      <c r="R79" s="228">
        <f t="shared" si="13"/>
        <v>-0.25272501947610249</v>
      </c>
      <c r="S79" s="228">
        <f t="shared" si="13"/>
        <v>0.23278930426178768</v>
      </c>
      <c r="T79" s="228">
        <f t="shared" si="13"/>
        <v>4.9883085404887506E-2</v>
      </c>
      <c r="U79" s="228">
        <f t="shared" si="13"/>
        <v>7.1049935917872231E-2</v>
      </c>
      <c r="V79" s="228">
        <f t="shared" si="13"/>
        <v>2.9734513274336294E-2</v>
      </c>
      <c r="W79" s="285">
        <f t="shared" si="9"/>
        <v>3.7862210615550618E-2</v>
      </c>
    </row>
    <row r="80" spans="2:23">
      <c r="B80" s="322" t="s">
        <v>230</v>
      </c>
      <c r="C80" s="90"/>
      <c r="D80" s="280">
        <v>0</v>
      </c>
      <c r="E80" s="280">
        <v>0</v>
      </c>
      <c r="F80" s="280">
        <v>0</v>
      </c>
      <c r="G80" s="281">
        <v>0</v>
      </c>
      <c r="H80" s="227">
        <v>256.10000000000002</v>
      </c>
      <c r="I80" s="282">
        <f t="shared" si="14"/>
        <v>256.10000000000002</v>
      </c>
      <c r="J80" s="244"/>
      <c r="K80" s="228">
        <f t="shared" si="15"/>
        <v>0</v>
      </c>
      <c r="L80" s="228">
        <f t="shared" si="16"/>
        <v>0</v>
      </c>
      <c r="M80" s="228">
        <f t="shared" si="17"/>
        <v>0</v>
      </c>
      <c r="N80" s="283">
        <f t="shared" si="10"/>
        <v>0</v>
      </c>
      <c r="O80" s="228">
        <f t="shared" si="18"/>
        <v>1</v>
      </c>
      <c r="P80" s="284">
        <f t="shared" si="19"/>
        <v>1</v>
      </c>
      <c r="Q80" s="244"/>
      <c r="R80" s="228">
        <f t="shared" si="13"/>
        <v>-1</v>
      </c>
      <c r="S80" s="228">
        <f t="shared" si="13"/>
        <v>-1</v>
      </c>
      <c r="T80" s="228">
        <f t="shared" si="13"/>
        <v>-1</v>
      </c>
      <c r="U80" s="228">
        <f t="shared" si="13"/>
        <v>-1</v>
      </c>
      <c r="V80" s="228">
        <f t="shared" si="13"/>
        <v>-3.419500285480026E-2</v>
      </c>
      <c r="W80" s="285">
        <f t="shared" si="9"/>
        <v>-0.23718121520092905</v>
      </c>
    </row>
    <row r="81" spans="2:23">
      <c r="B81" s="322" t="s">
        <v>231</v>
      </c>
      <c r="C81" s="90"/>
      <c r="D81" s="288">
        <v>56.4</v>
      </c>
      <c r="E81" s="280">
        <v>0</v>
      </c>
      <c r="F81" s="288">
        <v>4.9000000000000004</v>
      </c>
      <c r="G81" s="281">
        <f t="shared" ref="G81:G92" si="20">SUM(D81:F81)</f>
        <v>61.3</v>
      </c>
      <c r="H81" s="227">
        <v>269.60000000000002</v>
      </c>
      <c r="I81" s="282">
        <f t="shared" si="14"/>
        <v>330.90000000000003</v>
      </c>
      <c r="J81" s="218"/>
      <c r="K81" s="228">
        <f t="shared" si="15"/>
        <v>0.17044424297370805</v>
      </c>
      <c r="L81" s="228">
        <f t="shared" si="16"/>
        <v>0</v>
      </c>
      <c r="M81" s="228">
        <f t="shared" si="17"/>
        <v>1.4808099123602297E-2</v>
      </c>
      <c r="N81" s="283">
        <f t="shared" si="10"/>
        <v>0.18525234209731034</v>
      </c>
      <c r="O81" s="228">
        <f t="shared" si="18"/>
        <v>0.81474765790268966</v>
      </c>
      <c r="P81" s="284">
        <f t="shared" si="19"/>
        <v>1</v>
      </c>
      <c r="Q81" s="244"/>
      <c r="R81" s="228">
        <f t="shared" si="13"/>
        <v>1.1497430024739894</v>
      </c>
      <c r="S81" s="228">
        <f t="shared" si="13"/>
        <v>-1</v>
      </c>
      <c r="T81" s="228">
        <f t="shared" si="13"/>
        <v>-0.67938479422568976</v>
      </c>
      <c r="U81" s="228">
        <f t="shared" si="13"/>
        <v>-0.2620996075988079</v>
      </c>
      <c r="V81" s="228">
        <f t="shared" si="13"/>
        <v>-3.6417761508392266E-2</v>
      </c>
      <c r="W81" s="285">
        <f t="shared" si="9"/>
        <v>-8.8085191537135343E-2</v>
      </c>
    </row>
    <row r="82" spans="2:23">
      <c r="B82" s="322" t="s">
        <v>232</v>
      </c>
      <c r="C82" s="90"/>
      <c r="D82" s="288">
        <v>32.1</v>
      </c>
      <c r="E82" s="280">
        <v>0</v>
      </c>
      <c r="F82" s="288">
        <v>14.3</v>
      </c>
      <c r="G82" s="281">
        <f t="shared" si="20"/>
        <v>46.400000000000006</v>
      </c>
      <c r="H82" s="227">
        <v>275</v>
      </c>
      <c r="I82" s="282">
        <f t="shared" si="14"/>
        <v>321.39999999999998</v>
      </c>
      <c r="J82" s="244"/>
      <c r="K82" s="228">
        <f t="shared" si="15"/>
        <v>9.9875544492843818E-2</v>
      </c>
      <c r="L82" s="228">
        <f t="shared" si="16"/>
        <v>0</v>
      </c>
      <c r="M82" s="228">
        <f t="shared" si="17"/>
        <v>4.4492843808338525E-2</v>
      </c>
      <c r="N82" s="283">
        <f t="shared" si="10"/>
        <v>0.14436838830118234</v>
      </c>
      <c r="O82" s="228">
        <f t="shared" si="18"/>
        <v>0.85563161169881774</v>
      </c>
      <c r="P82" s="284">
        <f t="shared" si="19"/>
        <v>1</v>
      </c>
      <c r="Q82" s="244"/>
      <c r="R82" s="228">
        <f t="shared" si="13"/>
        <v>-0.16262870183597</v>
      </c>
      <c r="S82" s="228">
        <f t="shared" si="13"/>
        <v>-1</v>
      </c>
      <c r="T82" s="228">
        <f t="shared" si="13"/>
        <v>-0.40908816476937349</v>
      </c>
      <c r="U82" s="228">
        <f t="shared" si="13"/>
        <v>-0.59366359066335439</v>
      </c>
      <c r="V82" s="228">
        <f t="shared" si="13"/>
        <v>5.3103207943844488E-2</v>
      </c>
      <c r="W82" s="285">
        <f t="shared" si="9"/>
        <v>-0.14367341912986498</v>
      </c>
    </row>
    <row r="83" spans="2:23">
      <c r="B83" s="322">
        <v>42309</v>
      </c>
      <c r="C83" s="90"/>
      <c r="D83" s="288">
        <v>11.3</v>
      </c>
      <c r="E83" s="288">
        <v>6.3</v>
      </c>
      <c r="F83" s="288">
        <v>10.8</v>
      </c>
      <c r="G83" s="281">
        <f t="shared" si="20"/>
        <v>28.400000000000002</v>
      </c>
      <c r="H83" s="227">
        <v>252.9</v>
      </c>
      <c r="I83" s="282">
        <f t="shared" si="14"/>
        <v>281.3</v>
      </c>
      <c r="J83" s="244"/>
      <c r="K83" s="229">
        <f t="shared" si="15"/>
        <v>4.0170636331318878E-2</v>
      </c>
      <c r="L83" s="229">
        <f t="shared" si="16"/>
        <v>2.2396018485602558E-2</v>
      </c>
      <c r="M83" s="229">
        <f t="shared" si="17"/>
        <v>3.8393174546747247E-2</v>
      </c>
      <c r="N83" s="283">
        <f t="shared" si="10"/>
        <v>0.10095982936366868</v>
      </c>
      <c r="O83" s="229">
        <f t="shared" si="18"/>
        <v>0.89904017063633135</v>
      </c>
      <c r="P83" s="284">
        <f t="shared" si="19"/>
        <v>1</v>
      </c>
      <c r="Q83" s="244"/>
      <c r="R83" s="228">
        <f t="shared" si="13"/>
        <v>-0.72943576100457674</v>
      </c>
      <c r="S83" s="228">
        <f t="shared" si="13"/>
        <v>-0.85134199218502671</v>
      </c>
      <c r="T83" s="228">
        <f t="shared" si="13"/>
        <v>-0.74969173267955624</v>
      </c>
      <c r="U83" s="228">
        <f t="shared" si="13"/>
        <v>-0.77688833432379811</v>
      </c>
      <c r="V83" s="228">
        <f t="shared" si="13"/>
        <v>6.3051702395964693E-2</v>
      </c>
      <c r="W83" s="285">
        <f t="shared" si="9"/>
        <v>-0.22971713559343565</v>
      </c>
    </row>
    <row r="84" spans="2:23">
      <c r="B84" s="322">
        <v>42339</v>
      </c>
      <c r="C84" s="90"/>
      <c r="D84" s="288">
        <v>50.3</v>
      </c>
      <c r="E84" s="288">
        <v>13.2</v>
      </c>
      <c r="F84" s="288">
        <v>20.8</v>
      </c>
      <c r="G84" s="281">
        <f t="shared" si="20"/>
        <v>84.3</v>
      </c>
      <c r="H84" s="227">
        <v>234.6</v>
      </c>
      <c r="I84" s="282">
        <f t="shared" si="14"/>
        <v>318.89999999999998</v>
      </c>
      <c r="J84" s="244"/>
      <c r="K84" s="229">
        <f t="shared" si="15"/>
        <v>0.15772969582941362</v>
      </c>
      <c r="L84" s="229">
        <f t="shared" si="16"/>
        <v>4.1392285983066796E-2</v>
      </c>
      <c r="M84" s="229">
        <f t="shared" si="17"/>
        <v>6.5224208215741625E-2</v>
      </c>
      <c r="N84" s="283">
        <f t="shared" si="10"/>
        <v>0.26434619002822202</v>
      </c>
      <c r="O84" s="229">
        <f t="shared" si="18"/>
        <v>0.73565380997177798</v>
      </c>
      <c r="P84" s="284">
        <f t="shared" si="19"/>
        <v>1</v>
      </c>
      <c r="Q84" s="244"/>
      <c r="R84" s="228">
        <f t="shared" si="13"/>
        <v>1.0554118849662983</v>
      </c>
      <c r="S84" s="228">
        <f t="shared" si="13"/>
        <v>-0.69879674364778965</v>
      </c>
      <c r="T84" s="228">
        <f t="shared" si="13"/>
        <v>-0.57087748339198785</v>
      </c>
      <c r="U84" s="228">
        <f t="shared" si="13"/>
        <v>-0.27805077159299296</v>
      </c>
      <c r="V84" s="228">
        <f t="shared" si="13"/>
        <v>2.2222222222222143E-2</v>
      </c>
      <c r="W84" s="285">
        <f t="shared" si="9"/>
        <v>-7.9034955748173208E-2</v>
      </c>
    </row>
    <row r="85" spans="2:23">
      <c r="B85" s="322">
        <v>42370</v>
      </c>
      <c r="C85" s="90"/>
      <c r="D85" s="288">
        <v>15.4</v>
      </c>
      <c r="E85" s="288">
        <v>20.100000000000001</v>
      </c>
      <c r="F85" s="288">
        <v>7.6</v>
      </c>
      <c r="G85" s="281">
        <f t="shared" si="20"/>
        <v>43.1</v>
      </c>
      <c r="H85" s="227">
        <v>246.1</v>
      </c>
      <c r="I85" s="282">
        <f t="shared" si="14"/>
        <v>289.2</v>
      </c>
      <c r="J85" s="244"/>
      <c r="K85" s="229">
        <f t="shared" si="15"/>
        <v>5.3250345781466119E-2</v>
      </c>
      <c r="L85" s="229">
        <f t="shared" si="16"/>
        <v>6.9502074688796683E-2</v>
      </c>
      <c r="M85" s="229">
        <f t="shared" si="17"/>
        <v>2.6279391424619641E-2</v>
      </c>
      <c r="N85" s="283">
        <f t="shared" si="10"/>
        <v>0.14903181189488243</v>
      </c>
      <c r="O85" s="229">
        <f t="shared" si="18"/>
        <v>0.85096818810511754</v>
      </c>
      <c r="P85" s="284">
        <f t="shared" si="19"/>
        <v>1</v>
      </c>
      <c r="Q85" s="244"/>
      <c r="R85" s="228">
        <f t="shared" si="13"/>
        <v>0.46361707273998465</v>
      </c>
      <c r="S85" s="228">
        <f t="shared" si="13"/>
        <v>-0.52470456456868053</v>
      </c>
      <c r="T85" s="228">
        <f t="shared" si="13"/>
        <v>-8.2272852520527628E-2</v>
      </c>
      <c r="U85" s="228">
        <f t="shared" si="13"/>
        <v>-0.29451464888320911</v>
      </c>
      <c r="V85" s="228">
        <f t="shared" si="13"/>
        <v>1.7783291976840365E-2</v>
      </c>
      <c r="W85" s="285">
        <f t="shared" si="9"/>
        <v>-4.5206415851698711E-2</v>
      </c>
    </row>
    <row r="86" spans="2:23">
      <c r="B86" s="322">
        <v>42401</v>
      </c>
      <c r="C86" s="90"/>
      <c r="D86" s="288">
        <v>16.7</v>
      </c>
      <c r="E86" s="288">
        <v>20.100000000000001</v>
      </c>
      <c r="F86" s="288">
        <v>6.8</v>
      </c>
      <c r="G86" s="281">
        <f t="shared" si="20"/>
        <v>43.599999999999994</v>
      </c>
      <c r="H86" s="227">
        <v>259.7</v>
      </c>
      <c r="I86" s="282">
        <f t="shared" si="14"/>
        <v>303.29999999999995</v>
      </c>
      <c r="J86" s="244"/>
      <c r="K86" s="229">
        <f t="shared" si="15"/>
        <v>5.506099571381471E-2</v>
      </c>
      <c r="L86" s="229">
        <f t="shared" si="16"/>
        <v>6.6271018793274003E-2</v>
      </c>
      <c r="M86" s="229">
        <f t="shared" si="17"/>
        <v>2.2420046158918565E-2</v>
      </c>
      <c r="N86" s="283">
        <f t="shared" si="10"/>
        <v>0.14375206066600729</v>
      </c>
      <c r="O86" s="229">
        <f t="shared" si="18"/>
        <v>0.85624793933399279</v>
      </c>
      <c r="P86" s="284">
        <f t="shared" si="19"/>
        <v>1</v>
      </c>
      <c r="Q86" s="244"/>
      <c r="R86" s="228">
        <f t="shared" si="13"/>
        <v>-0.28342822068133566</v>
      </c>
      <c r="S86" s="228">
        <f t="shared" si="13"/>
        <v>-0.49125542501648989</v>
      </c>
      <c r="T86" s="228">
        <f t="shared" si="13"/>
        <v>-0.3215094129049586</v>
      </c>
      <c r="U86" s="228">
        <f t="shared" si="13"/>
        <v>-0.40140049230485086</v>
      </c>
      <c r="V86" s="228">
        <f t="shared" si="13"/>
        <v>0.22039473684210509</v>
      </c>
      <c r="W86" s="285">
        <f t="shared" si="9"/>
        <v>6.1838421457715897E-2</v>
      </c>
    </row>
    <row r="87" spans="2:23">
      <c r="B87" s="322">
        <v>42430</v>
      </c>
      <c r="C87" s="90"/>
      <c r="D87" s="288">
        <v>30.4</v>
      </c>
      <c r="E87" s="288">
        <v>20</v>
      </c>
      <c r="F87" s="288">
        <v>7</v>
      </c>
      <c r="G87" s="281">
        <f t="shared" si="20"/>
        <v>57.4</v>
      </c>
      <c r="H87" s="227">
        <v>216.6</v>
      </c>
      <c r="I87" s="282">
        <f t="shared" si="14"/>
        <v>274</v>
      </c>
      <c r="J87" s="244"/>
      <c r="K87" s="229">
        <f t="shared" si="15"/>
        <v>0.11094890510948904</v>
      </c>
      <c r="L87" s="229">
        <f t="shared" si="16"/>
        <v>7.2992700729927001E-2</v>
      </c>
      <c r="M87" s="229">
        <f t="shared" si="17"/>
        <v>2.5547445255474453E-2</v>
      </c>
      <c r="N87" s="283">
        <f t="shared" si="10"/>
        <v>0.20948905109489049</v>
      </c>
      <c r="O87" s="229">
        <f t="shared" si="18"/>
        <v>0.79051094890510942</v>
      </c>
      <c r="P87" s="284">
        <f t="shared" si="19"/>
        <v>0.99999999999999989</v>
      </c>
      <c r="Q87" s="244"/>
      <c r="R87" s="228">
        <f t="shared" si="13"/>
        <v>0.6084656084656086</v>
      </c>
      <c r="S87" s="228">
        <f t="shared" si="13"/>
        <v>-0.55456570155901996</v>
      </c>
      <c r="T87" s="228">
        <f t="shared" si="13"/>
        <v>-0.11392405063291144</v>
      </c>
      <c r="U87" s="228">
        <f t="shared" si="13"/>
        <v>-0.19944211994421202</v>
      </c>
      <c r="V87" s="228">
        <f t="shared" si="13"/>
        <v>-0.19807478711588311</v>
      </c>
      <c r="W87" s="285">
        <f t="shared" si="9"/>
        <v>-0.19836161497952021</v>
      </c>
    </row>
    <row r="88" spans="2:23">
      <c r="B88" s="322">
        <v>42461</v>
      </c>
      <c r="C88" s="90"/>
      <c r="D88" s="288">
        <v>20.2</v>
      </c>
      <c r="E88" s="288">
        <v>17.899999999999999</v>
      </c>
      <c r="F88" s="288">
        <v>13.2</v>
      </c>
      <c r="G88" s="281">
        <f t="shared" si="20"/>
        <v>51.3</v>
      </c>
      <c r="H88" s="227">
        <v>192.7</v>
      </c>
      <c r="I88" s="282">
        <f t="shared" si="14"/>
        <v>244</v>
      </c>
      <c r="J88" s="244"/>
      <c r="K88" s="229">
        <f t="shared" si="15"/>
        <v>8.2786885245901637E-2</v>
      </c>
      <c r="L88" s="229">
        <f t="shared" si="16"/>
        <v>7.3360655737704908E-2</v>
      </c>
      <c r="M88" s="229">
        <f t="shared" si="17"/>
        <v>5.4098360655737705E-2</v>
      </c>
      <c r="N88" s="283">
        <f t="shared" si="10"/>
        <v>0.21024590163934426</v>
      </c>
      <c r="O88" s="229">
        <f t="shared" si="18"/>
        <v>0.78975409836065569</v>
      </c>
      <c r="P88" s="284">
        <f t="shared" si="19"/>
        <v>1</v>
      </c>
      <c r="Q88" s="244"/>
      <c r="R88" s="228">
        <f t="shared" si="13"/>
        <v>-0.19200000000000006</v>
      </c>
      <c r="S88" s="228">
        <f t="shared" si="13"/>
        <v>-0.59593679458239279</v>
      </c>
      <c r="T88" s="228">
        <f t="shared" si="13"/>
        <v>0.55294117647058805</v>
      </c>
      <c r="U88" s="228">
        <f t="shared" si="13"/>
        <v>-0.34061696658097684</v>
      </c>
      <c r="V88" s="228">
        <f t="shared" si="13"/>
        <v>-0.2264150943396227</v>
      </c>
      <c r="W88" s="285">
        <f t="shared" si="9"/>
        <v>-0.2535943713673906</v>
      </c>
    </row>
    <row r="89" spans="2:23">
      <c r="B89" s="322">
        <v>42491</v>
      </c>
      <c r="C89" s="90"/>
      <c r="D89" s="288">
        <v>22.5</v>
      </c>
      <c r="E89" s="288">
        <v>9.9</v>
      </c>
      <c r="F89" s="288">
        <v>5.7</v>
      </c>
      <c r="G89" s="281">
        <f t="shared" si="20"/>
        <v>38.1</v>
      </c>
      <c r="H89" s="227">
        <v>183.6</v>
      </c>
      <c r="I89" s="282">
        <f t="shared" si="14"/>
        <v>221.7</v>
      </c>
      <c r="J89" s="244"/>
      <c r="K89" s="229">
        <f t="shared" si="15"/>
        <v>0.10148849797023005</v>
      </c>
      <c r="L89" s="229">
        <f t="shared" si="16"/>
        <v>4.4654939106901222E-2</v>
      </c>
      <c r="M89" s="229">
        <f t="shared" si="17"/>
        <v>2.5710419485791614E-2</v>
      </c>
      <c r="N89" s="283">
        <f t="shared" si="10"/>
        <v>0.17185385656292287</v>
      </c>
      <c r="O89" s="229">
        <f t="shared" si="18"/>
        <v>0.82814614343707715</v>
      </c>
      <c r="P89" s="284">
        <f t="shared" si="19"/>
        <v>1</v>
      </c>
      <c r="Q89" s="244"/>
      <c r="R89" s="228">
        <f t="shared" si="13"/>
        <v>2.75</v>
      </c>
      <c r="S89" s="228">
        <f t="shared" si="13"/>
        <v>-0.78402547921321586</v>
      </c>
      <c r="T89" s="228">
        <f t="shared" si="13"/>
        <v>-0.70389195453790832</v>
      </c>
      <c r="U89" s="228">
        <f t="shared" si="13"/>
        <v>-0.46404811314422467</v>
      </c>
      <c r="V89" s="228">
        <f t="shared" si="13"/>
        <v>-0.28671328671328666</v>
      </c>
      <c r="W89" s="285">
        <f t="shared" si="9"/>
        <v>-0.32509046806328201</v>
      </c>
    </row>
    <row r="90" spans="2:23">
      <c r="B90" s="322">
        <v>42522</v>
      </c>
      <c r="C90" s="90"/>
      <c r="D90" s="288">
        <v>32.4</v>
      </c>
      <c r="E90" s="288">
        <v>32.299999999999997</v>
      </c>
      <c r="F90" s="288">
        <v>7.7</v>
      </c>
      <c r="G90" s="281">
        <f t="shared" si="20"/>
        <v>72.399999999999991</v>
      </c>
      <c r="H90" s="227">
        <v>210.9</v>
      </c>
      <c r="I90" s="282">
        <f t="shared" si="14"/>
        <v>283.3</v>
      </c>
      <c r="J90" s="244"/>
      <c r="K90" s="229">
        <f t="shared" si="15"/>
        <v>0.11436639604659371</v>
      </c>
      <c r="L90" s="229">
        <f t="shared" si="16"/>
        <v>0.11401341334274619</v>
      </c>
      <c r="M90" s="229">
        <f t="shared" si="17"/>
        <v>2.7179668196258382E-2</v>
      </c>
      <c r="N90" s="283">
        <f t="shared" si="10"/>
        <v>0.25555947758559827</v>
      </c>
      <c r="O90" s="229">
        <f t="shared" si="18"/>
        <v>0.74444052241440173</v>
      </c>
      <c r="P90" s="284">
        <f t="shared" si="19"/>
        <v>1</v>
      </c>
      <c r="Q90" s="244"/>
      <c r="R90" s="228">
        <f t="shared" si="13"/>
        <v>0.84399115658721113</v>
      </c>
      <c r="S90" s="228">
        <f t="shared" si="13"/>
        <v>-0.37801341488154216</v>
      </c>
      <c r="T90" s="228">
        <f t="shared" si="13"/>
        <v>0.66057282089180402</v>
      </c>
      <c r="U90" s="228">
        <f t="shared" si="13"/>
        <v>-2.3441685611260588E-2</v>
      </c>
      <c r="V90" s="228">
        <f t="shared" si="13"/>
        <v>-0.24082073434125273</v>
      </c>
      <c r="W90" s="285">
        <f t="shared" ref="W90:W105" si="21">+I90/I78-1</f>
        <v>-0.19502848171878329</v>
      </c>
    </row>
    <row r="91" spans="2:23">
      <c r="B91" s="322">
        <v>42552</v>
      </c>
      <c r="C91" s="90"/>
      <c r="D91" s="288">
        <v>12.8</v>
      </c>
      <c r="E91" s="288">
        <v>46</v>
      </c>
      <c r="F91" s="288">
        <v>15.3</v>
      </c>
      <c r="G91" s="282">
        <f t="shared" si="20"/>
        <v>74.099999999999994</v>
      </c>
      <c r="H91" s="227">
        <v>238.1</v>
      </c>
      <c r="I91" s="282">
        <f t="shared" si="14"/>
        <v>312.2</v>
      </c>
      <c r="J91" s="244"/>
      <c r="K91" s="229">
        <f t="shared" si="15"/>
        <v>4.0999359385009614E-2</v>
      </c>
      <c r="L91" s="229">
        <f t="shared" si="16"/>
        <v>0.14734144778987829</v>
      </c>
      <c r="M91" s="229">
        <f t="shared" si="17"/>
        <v>4.9007046764894299E-2</v>
      </c>
      <c r="N91" s="285">
        <f t="shared" si="10"/>
        <v>0.23734785393978219</v>
      </c>
      <c r="O91" s="229">
        <f t="shared" si="18"/>
        <v>0.76265214606021781</v>
      </c>
      <c r="P91" s="284">
        <f t="shared" si="19"/>
        <v>1</v>
      </c>
      <c r="Q91" s="244"/>
      <c r="R91" s="229">
        <f t="shared" si="13"/>
        <v>-0.1048951048951049</v>
      </c>
      <c r="S91" s="229">
        <f t="shared" si="13"/>
        <v>-5.9304703476482645E-2</v>
      </c>
      <c r="T91" s="229">
        <f t="shared" si="13"/>
        <v>0.40366972477064222</v>
      </c>
      <c r="U91" s="229">
        <f t="shared" si="13"/>
        <v>0</v>
      </c>
      <c r="V91" s="229">
        <f t="shared" si="13"/>
        <v>-0.18150567205225154</v>
      </c>
      <c r="W91" s="285">
        <f t="shared" si="21"/>
        <v>-0.14465753424657535</v>
      </c>
    </row>
    <row r="92" spans="2:23">
      <c r="B92" s="322">
        <v>42583</v>
      </c>
      <c r="C92" s="90"/>
      <c r="D92" s="288">
        <v>48.7</v>
      </c>
      <c r="E92" s="288">
        <v>55.4</v>
      </c>
      <c r="F92" s="288">
        <v>6.1</v>
      </c>
      <c r="G92" s="281">
        <f t="shared" si="20"/>
        <v>110.19999999999999</v>
      </c>
      <c r="H92" s="227">
        <v>230.2</v>
      </c>
      <c r="I92" s="282">
        <f t="shared" si="14"/>
        <v>340.4</v>
      </c>
      <c r="J92" s="244"/>
      <c r="K92" s="229">
        <f t="shared" si="15"/>
        <v>0.14306698002350179</v>
      </c>
      <c r="L92" s="229">
        <f t="shared" si="16"/>
        <v>0.16274970622796711</v>
      </c>
      <c r="M92" s="229">
        <f t="shared" si="17"/>
        <v>1.7920094007050528E-2</v>
      </c>
      <c r="N92" s="283">
        <f t="shared" si="10"/>
        <v>0.32373678025851943</v>
      </c>
      <c r="O92" s="229">
        <f t="shared" si="18"/>
        <v>0.67626321974148063</v>
      </c>
      <c r="P92" s="284">
        <f t="shared" si="19"/>
        <v>1</v>
      </c>
      <c r="Q92" s="244"/>
      <c r="R92" s="228"/>
      <c r="S92" s="229"/>
      <c r="T92" s="228"/>
      <c r="U92" s="228"/>
      <c r="V92" s="228">
        <f t="shared" ref="V92:V105" si="22">(+H92/H80)-1</f>
        <v>-0.10113237016790333</v>
      </c>
      <c r="W92" s="285">
        <f t="shared" si="21"/>
        <v>0.32916829363529843</v>
      </c>
    </row>
    <row r="93" spans="2:23">
      <c r="B93" s="322">
        <v>42614</v>
      </c>
      <c r="C93" s="90"/>
      <c r="D93" s="288">
        <v>11.7</v>
      </c>
      <c r="E93" s="288">
        <v>56.2</v>
      </c>
      <c r="F93" s="288">
        <v>12.4</v>
      </c>
      <c r="G93" s="281">
        <f t="shared" ref="G93:G105" si="23">SUM(D93:F93)</f>
        <v>80.300000000000011</v>
      </c>
      <c r="H93" s="227">
        <v>232.5</v>
      </c>
      <c r="I93" s="282">
        <f t="shared" si="14"/>
        <v>312.8</v>
      </c>
      <c r="J93" s="244"/>
      <c r="K93" s="229">
        <f t="shared" si="15"/>
        <v>3.7404092071611252E-2</v>
      </c>
      <c r="L93" s="229">
        <f t="shared" si="16"/>
        <v>0.17966751918158569</v>
      </c>
      <c r="M93" s="229">
        <f t="shared" si="17"/>
        <v>3.9641943734015347E-2</v>
      </c>
      <c r="N93" s="283">
        <f t="shared" si="10"/>
        <v>0.25671355498721227</v>
      </c>
      <c r="O93" s="229">
        <f t="shared" si="18"/>
        <v>0.74328644501278773</v>
      </c>
      <c r="P93" s="284">
        <f t="shared" si="19"/>
        <v>1</v>
      </c>
      <c r="Q93" s="244"/>
      <c r="R93" s="228">
        <f t="shared" ref="R93:S105" si="24">(+D93/D81)-1</f>
        <v>-0.79255319148936176</v>
      </c>
      <c r="S93" s="228"/>
      <c r="T93" s="228">
        <f t="shared" ref="T93:U105" si="25">(+F93/F81)-1</f>
        <v>1.5306122448979589</v>
      </c>
      <c r="U93" s="283">
        <f t="shared" si="25"/>
        <v>0.30995106035889086</v>
      </c>
      <c r="V93" s="228">
        <f t="shared" si="22"/>
        <v>-0.13761127596439171</v>
      </c>
      <c r="W93" s="285">
        <f t="shared" si="21"/>
        <v>-5.4699304925959535E-2</v>
      </c>
    </row>
    <row r="94" spans="2:23">
      <c r="B94" s="322">
        <v>42644</v>
      </c>
      <c r="C94" s="90"/>
      <c r="D94" s="288">
        <v>26.4</v>
      </c>
      <c r="E94" s="288">
        <v>60.7</v>
      </c>
      <c r="F94" s="288">
        <v>14.4</v>
      </c>
      <c r="G94" s="281">
        <f t="shared" si="23"/>
        <v>101.5</v>
      </c>
      <c r="H94" s="227">
        <v>215.6</v>
      </c>
      <c r="I94" s="282">
        <f t="shared" si="14"/>
        <v>317.10000000000002</v>
      </c>
      <c r="J94" s="244"/>
      <c r="K94" s="229">
        <f t="shared" si="15"/>
        <v>8.3254493850520334E-2</v>
      </c>
      <c r="L94" s="229">
        <f t="shared" si="16"/>
        <v>0.19142226426994638</v>
      </c>
      <c r="M94" s="229">
        <f t="shared" si="17"/>
        <v>4.5411542100283822E-2</v>
      </c>
      <c r="N94" s="283">
        <f t="shared" si="10"/>
        <v>0.32008830022075052</v>
      </c>
      <c r="O94" s="229">
        <f t="shared" si="18"/>
        <v>0.67991169977924937</v>
      </c>
      <c r="P94" s="284">
        <f t="shared" si="19"/>
        <v>0.99999999999999989</v>
      </c>
      <c r="Q94" s="244"/>
      <c r="R94" s="228">
        <f t="shared" si="24"/>
        <v>-0.17757009345794406</v>
      </c>
      <c r="S94" s="228"/>
      <c r="T94" s="228">
        <f t="shared" si="25"/>
        <v>6.9930069930068672E-3</v>
      </c>
      <c r="U94" s="283">
        <f t="shared" si="25"/>
        <v>1.1874999999999996</v>
      </c>
      <c r="V94" s="228">
        <f t="shared" si="22"/>
        <v>-0.21599999999999997</v>
      </c>
      <c r="W94" s="285">
        <f t="shared" si="21"/>
        <v>-1.3378967019290422E-2</v>
      </c>
    </row>
    <row r="95" spans="2:23">
      <c r="B95" s="322">
        <v>42675</v>
      </c>
      <c r="C95" s="90"/>
      <c r="D95" s="288">
        <v>15.7</v>
      </c>
      <c r="E95" s="288">
        <v>52.1</v>
      </c>
      <c r="F95" s="288">
        <v>10.7</v>
      </c>
      <c r="G95" s="281">
        <f t="shared" si="23"/>
        <v>78.5</v>
      </c>
      <c r="H95" s="227">
        <v>223.5</v>
      </c>
      <c r="I95" s="282">
        <f t="shared" si="14"/>
        <v>302</v>
      </c>
      <c r="J95" s="244"/>
      <c r="K95" s="229">
        <f t="shared" si="15"/>
        <v>5.1986754966887413E-2</v>
      </c>
      <c r="L95" s="229">
        <f t="shared" si="16"/>
        <v>0.17251655629139073</v>
      </c>
      <c r="M95" s="229">
        <f t="shared" si="17"/>
        <v>3.5430463576158935E-2</v>
      </c>
      <c r="N95" s="283">
        <f t="shared" ref="N95:N105" si="26">SUM(K95:M95)</f>
        <v>0.25993377483443708</v>
      </c>
      <c r="O95" s="229">
        <f t="shared" si="18"/>
        <v>0.74006622516556286</v>
      </c>
      <c r="P95" s="284">
        <f t="shared" si="19"/>
        <v>1</v>
      </c>
      <c r="Q95" s="244"/>
      <c r="R95" s="228">
        <f t="shared" si="24"/>
        <v>0.38938053097345127</v>
      </c>
      <c r="S95" s="228">
        <f t="shared" si="24"/>
        <v>7.2698412698412707</v>
      </c>
      <c r="T95" s="228">
        <f t="shared" si="25"/>
        <v>-9.2592592592594114E-3</v>
      </c>
      <c r="U95" s="283">
        <f t="shared" si="25"/>
        <v>1.7640845070422535</v>
      </c>
      <c r="V95" s="228">
        <f t="shared" si="22"/>
        <v>-0.11625148279952557</v>
      </c>
      <c r="W95" s="285">
        <f t="shared" si="21"/>
        <v>7.358691788126559E-2</v>
      </c>
    </row>
    <row r="96" spans="2:23">
      <c r="B96" s="322">
        <v>42705</v>
      </c>
      <c r="C96" s="90"/>
      <c r="D96" s="288">
        <v>59.6</v>
      </c>
      <c r="E96" s="288">
        <v>52.7</v>
      </c>
      <c r="F96" s="288">
        <v>60.3</v>
      </c>
      <c r="G96" s="281">
        <f t="shared" si="23"/>
        <v>172.60000000000002</v>
      </c>
      <c r="H96" s="227">
        <v>213.7</v>
      </c>
      <c r="I96" s="282">
        <f t="shared" si="14"/>
        <v>386.3</v>
      </c>
      <c r="J96" s="244"/>
      <c r="K96" s="229">
        <f t="shared" si="15"/>
        <v>0.15428423505047889</v>
      </c>
      <c r="L96" s="229">
        <f t="shared" si="16"/>
        <v>0.13642246958322549</v>
      </c>
      <c r="M96" s="229">
        <f t="shared" si="17"/>
        <v>0.15609629821382345</v>
      </c>
      <c r="N96" s="283">
        <f t="shared" si="26"/>
        <v>0.44680300284752783</v>
      </c>
      <c r="O96" s="229">
        <f t="shared" si="18"/>
        <v>0.55319699715247217</v>
      </c>
      <c r="P96" s="284">
        <f t="shared" si="19"/>
        <v>1</v>
      </c>
      <c r="Q96" s="244"/>
      <c r="R96" s="228">
        <f t="shared" si="24"/>
        <v>0.18489065606361832</v>
      </c>
      <c r="S96" s="228">
        <f t="shared" si="24"/>
        <v>2.9924242424242427</v>
      </c>
      <c r="T96" s="228">
        <f t="shared" si="25"/>
        <v>1.8990384615384612</v>
      </c>
      <c r="U96" s="283">
        <f t="shared" si="25"/>
        <v>1.0474495848161332</v>
      </c>
      <c r="V96" s="228">
        <f t="shared" si="22"/>
        <v>-8.9087809036658139E-2</v>
      </c>
      <c r="W96" s="285">
        <f t="shared" si="21"/>
        <v>0.21135152085293218</v>
      </c>
    </row>
    <row r="97" spans="2:23">
      <c r="B97" s="322">
        <v>42736</v>
      </c>
      <c r="C97" s="90"/>
      <c r="D97" s="289">
        <v>10.7</v>
      </c>
      <c r="E97" s="289">
        <v>58.9</v>
      </c>
      <c r="F97" s="289">
        <v>4</v>
      </c>
      <c r="G97" s="281">
        <f t="shared" si="23"/>
        <v>73.599999999999994</v>
      </c>
      <c r="H97" s="227">
        <v>200.9</v>
      </c>
      <c r="I97" s="282">
        <f t="shared" si="14"/>
        <v>274.5</v>
      </c>
      <c r="J97" s="244"/>
      <c r="K97" s="229">
        <f t="shared" si="15"/>
        <v>3.89799635701275E-2</v>
      </c>
      <c r="L97" s="229">
        <f t="shared" si="16"/>
        <v>0.2145719489981785</v>
      </c>
      <c r="M97" s="229">
        <f t="shared" si="17"/>
        <v>1.4571948998178506E-2</v>
      </c>
      <c r="N97" s="283">
        <f t="shared" si="26"/>
        <v>0.26812386156648449</v>
      </c>
      <c r="O97" s="229">
        <f t="shared" si="18"/>
        <v>0.73187613843351551</v>
      </c>
      <c r="P97" s="284">
        <f t="shared" si="19"/>
        <v>1</v>
      </c>
      <c r="Q97" s="244"/>
      <c r="R97" s="228">
        <f t="shared" si="24"/>
        <v>-0.30519480519480524</v>
      </c>
      <c r="S97" s="228">
        <f t="shared" si="24"/>
        <v>1.9303482587064673</v>
      </c>
      <c r="T97" s="228">
        <f t="shared" si="25"/>
        <v>-0.47368421052631582</v>
      </c>
      <c r="U97" s="283">
        <f t="shared" si="25"/>
        <v>0.70765661252900203</v>
      </c>
      <c r="V97" s="228">
        <f t="shared" si="22"/>
        <v>-0.18366517675741567</v>
      </c>
      <c r="W97" s="285">
        <f t="shared" si="21"/>
        <v>-5.082987551867213E-2</v>
      </c>
    </row>
    <row r="98" spans="2:23">
      <c r="B98" s="322">
        <v>42767</v>
      </c>
      <c r="C98" s="90"/>
      <c r="D98" s="289">
        <v>12.8</v>
      </c>
      <c r="E98" s="289">
        <v>29.7</v>
      </c>
      <c r="F98" s="289">
        <v>3</v>
      </c>
      <c r="G98" s="290">
        <f t="shared" si="23"/>
        <v>45.5</v>
      </c>
      <c r="H98" s="227">
        <v>205.4</v>
      </c>
      <c r="I98" s="282">
        <f t="shared" si="14"/>
        <v>250.9</v>
      </c>
      <c r="J98" s="244"/>
      <c r="K98" s="229">
        <f t="shared" si="15"/>
        <v>5.1016341171781589E-2</v>
      </c>
      <c r="L98" s="229">
        <f t="shared" si="16"/>
        <v>0.11837385412514946</v>
      </c>
      <c r="M98" s="229">
        <f t="shared" si="17"/>
        <v>1.1956954962136309E-2</v>
      </c>
      <c r="N98" s="283">
        <f t="shared" si="26"/>
        <v>0.18134715025906736</v>
      </c>
      <c r="O98" s="229">
        <f t="shared" si="18"/>
        <v>0.81865284974093266</v>
      </c>
      <c r="P98" s="284">
        <f t="shared" si="19"/>
        <v>1</v>
      </c>
      <c r="Q98" s="244"/>
      <c r="R98" s="228">
        <f t="shared" si="24"/>
        <v>-0.23353293413173648</v>
      </c>
      <c r="S98" s="228">
        <f t="shared" si="24"/>
        <v>0.47761194029850729</v>
      </c>
      <c r="T98" s="228">
        <f t="shared" si="25"/>
        <v>-0.55882352941176472</v>
      </c>
      <c r="U98" s="283">
        <f t="shared" si="25"/>
        <v>4.3577981651376385E-2</v>
      </c>
      <c r="V98" s="228">
        <f t="shared" si="22"/>
        <v>-0.20908740854832497</v>
      </c>
      <c r="W98" s="285">
        <f t="shared" si="21"/>
        <v>-0.17276623804813707</v>
      </c>
    </row>
    <row r="99" spans="2:23">
      <c r="B99" s="322">
        <v>42795</v>
      </c>
      <c r="C99" s="90"/>
      <c r="D99" s="291">
        <v>31.05</v>
      </c>
      <c r="E99" s="291">
        <v>51.3</v>
      </c>
      <c r="F99" s="291">
        <v>17.09</v>
      </c>
      <c r="G99" s="292">
        <f t="shared" si="23"/>
        <v>99.44</v>
      </c>
      <c r="H99" s="227">
        <v>288.8</v>
      </c>
      <c r="I99" s="282">
        <f t="shared" si="14"/>
        <v>388.24</v>
      </c>
      <c r="J99" s="244"/>
      <c r="K99" s="229">
        <f t="shared" si="15"/>
        <v>7.9976303317535538E-2</v>
      </c>
      <c r="L99" s="229">
        <f t="shared" si="16"/>
        <v>0.13213476200288479</v>
      </c>
      <c r="M99" s="229">
        <f t="shared" si="17"/>
        <v>4.401916340407995E-2</v>
      </c>
      <c r="N99" s="285">
        <f t="shared" si="26"/>
        <v>0.25613022872450031</v>
      </c>
      <c r="O99" s="229">
        <f t="shared" si="18"/>
        <v>0.74386977127549969</v>
      </c>
      <c r="P99" s="284">
        <f t="shared" si="19"/>
        <v>1</v>
      </c>
      <c r="Q99" s="244"/>
      <c r="R99" s="229">
        <f t="shared" si="24"/>
        <v>2.1381578947368585E-2</v>
      </c>
      <c r="S99" s="229">
        <f t="shared" si="24"/>
        <v>1.5649999999999999</v>
      </c>
      <c r="T99" s="229">
        <f t="shared" si="25"/>
        <v>1.4414285714285713</v>
      </c>
      <c r="U99" s="285">
        <f t="shared" si="25"/>
        <v>0.7324041811846691</v>
      </c>
      <c r="V99" s="229">
        <f t="shared" si="22"/>
        <v>0.33333333333333348</v>
      </c>
      <c r="W99" s="285">
        <f t="shared" si="21"/>
        <v>0.41693430656934316</v>
      </c>
    </row>
    <row r="100" spans="2:23">
      <c r="B100" s="322">
        <v>42826</v>
      </c>
      <c r="C100" s="90"/>
      <c r="D100" s="289">
        <v>35.6</v>
      </c>
      <c r="E100" s="289">
        <v>56</v>
      </c>
      <c r="F100" s="289">
        <v>8.4</v>
      </c>
      <c r="G100" s="290">
        <f t="shared" si="23"/>
        <v>100</v>
      </c>
      <c r="H100" s="227">
        <v>218.7</v>
      </c>
      <c r="I100" s="282">
        <f t="shared" si="14"/>
        <v>318.7</v>
      </c>
      <c r="J100" s="244"/>
      <c r="K100" s="229">
        <f t="shared" si="15"/>
        <v>0.11170379667398808</v>
      </c>
      <c r="L100" s="229">
        <f t="shared" si="16"/>
        <v>0.17571383746470035</v>
      </c>
      <c r="M100" s="229">
        <f t="shared" si="17"/>
        <v>2.6357075619705055E-2</v>
      </c>
      <c r="N100" s="283">
        <f t="shared" si="26"/>
        <v>0.3137747097583935</v>
      </c>
      <c r="O100" s="229">
        <f t="shared" si="18"/>
        <v>0.6862252902416065</v>
      </c>
      <c r="P100" s="284">
        <f t="shared" si="19"/>
        <v>1</v>
      </c>
      <c r="Q100" s="244"/>
      <c r="R100" s="228">
        <f t="shared" si="24"/>
        <v>0.76237623762376261</v>
      </c>
      <c r="S100" s="228">
        <f t="shared" si="24"/>
        <v>2.1284916201117321</v>
      </c>
      <c r="T100" s="228">
        <f t="shared" si="25"/>
        <v>-0.36363636363636354</v>
      </c>
      <c r="U100" s="283">
        <f t="shared" si="25"/>
        <v>0.94931773879142312</v>
      </c>
      <c r="V100" s="228">
        <f t="shared" si="22"/>
        <v>0.13492475350285416</v>
      </c>
      <c r="W100" s="285">
        <f t="shared" si="21"/>
        <v>0.30614754098360653</v>
      </c>
    </row>
    <row r="101" spans="2:23">
      <c r="B101" s="322">
        <v>42856</v>
      </c>
      <c r="C101" s="90"/>
      <c r="D101" s="291">
        <v>76.099999999999994</v>
      </c>
      <c r="E101" s="291">
        <v>52.6</v>
      </c>
      <c r="F101" s="291">
        <v>22.8</v>
      </c>
      <c r="G101" s="290">
        <f t="shared" si="23"/>
        <v>151.5</v>
      </c>
      <c r="H101" s="227">
        <v>263.60000000000002</v>
      </c>
      <c r="I101" s="282">
        <f t="shared" si="14"/>
        <v>415.1</v>
      </c>
      <c r="J101" s="244"/>
      <c r="K101" s="229">
        <f t="shared" si="15"/>
        <v>0.18332931823656948</v>
      </c>
      <c r="L101" s="229">
        <f t="shared" si="16"/>
        <v>0.12671645386653818</v>
      </c>
      <c r="M101" s="229">
        <f t="shared" si="17"/>
        <v>5.4926523729221875E-2</v>
      </c>
      <c r="N101" s="283">
        <f t="shared" si="26"/>
        <v>0.36497229583232954</v>
      </c>
      <c r="O101" s="229">
        <f t="shared" si="18"/>
        <v>0.63502770416767051</v>
      </c>
      <c r="P101" s="284">
        <f t="shared" si="19"/>
        <v>1</v>
      </c>
      <c r="Q101" s="244"/>
      <c r="R101" s="228">
        <f t="shared" si="24"/>
        <v>2.382222222222222</v>
      </c>
      <c r="S101" s="228">
        <f t="shared" si="24"/>
        <v>4.3131313131313131</v>
      </c>
      <c r="T101" s="228">
        <f t="shared" si="25"/>
        <v>3</v>
      </c>
      <c r="U101" s="283">
        <f t="shared" si="25"/>
        <v>2.9763779527559056</v>
      </c>
      <c r="V101" s="228">
        <f t="shared" si="22"/>
        <v>0.43572984749455346</v>
      </c>
      <c r="W101" s="285">
        <f t="shared" si="21"/>
        <v>0.87235002255299965</v>
      </c>
    </row>
    <row r="102" spans="2:23">
      <c r="B102" s="322">
        <v>42887</v>
      </c>
      <c r="C102" s="90"/>
      <c r="D102" s="291">
        <v>29.9</v>
      </c>
      <c r="E102" s="291">
        <v>61.1</v>
      </c>
      <c r="F102" s="291">
        <v>5.2</v>
      </c>
      <c r="G102" s="290">
        <f t="shared" si="23"/>
        <v>96.2</v>
      </c>
      <c r="H102" s="227">
        <v>271.39999999999998</v>
      </c>
      <c r="I102" s="282">
        <f t="shared" si="14"/>
        <v>367.59999999999997</v>
      </c>
      <c r="J102" s="244"/>
      <c r="K102" s="229">
        <f t="shared" si="15"/>
        <v>8.133841131664854E-2</v>
      </c>
      <c r="L102" s="229">
        <f t="shared" si="16"/>
        <v>0.16621327529923832</v>
      </c>
      <c r="M102" s="229">
        <f t="shared" si="17"/>
        <v>1.4145810663764963E-2</v>
      </c>
      <c r="N102" s="283">
        <f t="shared" si="26"/>
        <v>0.2616974972796518</v>
      </c>
      <c r="O102" s="229">
        <f t="shared" si="18"/>
        <v>0.73830250272034825</v>
      </c>
      <c r="P102" s="284">
        <f t="shared" si="19"/>
        <v>1</v>
      </c>
      <c r="Q102" s="244"/>
      <c r="R102" s="228">
        <f t="shared" si="24"/>
        <v>-7.7160493827160503E-2</v>
      </c>
      <c r="S102" s="228">
        <f t="shared" si="24"/>
        <v>0.89164086687306532</v>
      </c>
      <c r="T102" s="228">
        <f t="shared" si="25"/>
        <v>-0.32467532467532467</v>
      </c>
      <c r="U102" s="283">
        <f t="shared" si="25"/>
        <v>0.32872928176795591</v>
      </c>
      <c r="V102" s="228">
        <f t="shared" si="22"/>
        <v>0.28686581318160242</v>
      </c>
      <c r="W102" s="285">
        <f t="shared" si="21"/>
        <v>0.2975644193434519</v>
      </c>
    </row>
    <row r="103" spans="2:23">
      <c r="B103" s="322">
        <v>42917</v>
      </c>
      <c r="C103" s="90"/>
      <c r="D103" s="291">
        <v>9.6999999999999993</v>
      </c>
      <c r="E103" s="291">
        <v>67.099999999999994</v>
      </c>
      <c r="F103" s="291">
        <v>7.9</v>
      </c>
      <c r="G103" s="292">
        <f t="shared" si="23"/>
        <v>84.7</v>
      </c>
      <c r="H103" s="227">
        <v>246.9</v>
      </c>
      <c r="I103" s="282">
        <f t="shared" si="14"/>
        <v>331.6</v>
      </c>
      <c r="J103" s="244"/>
      <c r="K103" s="229">
        <f t="shared" si="15"/>
        <v>2.9252110977080817E-2</v>
      </c>
      <c r="L103" s="229">
        <f t="shared" si="16"/>
        <v>0.20235223160434254</v>
      </c>
      <c r="M103" s="229">
        <f t="shared" si="17"/>
        <v>2.3823884197828708E-2</v>
      </c>
      <c r="N103" s="285">
        <f t="shared" si="26"/>
        <v>0.25542822677925209</v>
      </c>
      <c r="O103" s="229">
        <f t="shared" si="18"/>
        <v>0.74457177322074786</v>
      </c>
      <c r="P103" s="284">
        <f t="shared" si="19"/>
        <v>1</v>
      </c>
      <c r="Q103" s="244"/>
      <c r="R103" s="229">
        <f t="shared" si="24"/>
        <v>-0.24218750000000011</v>
      </c>
      <c r="S103" s="229">
        <f t="shared" si="24"/>
        <v>0.45869565217391295</v>
      </c>
      <c r="T103" s="229">
        <f t="shared" si="25"/>
        <v>-0.4836601307189542</v>
      </c>
      <c r="U103" s="285">
        <f t="shared" si="25"/>
        <v>0.14304993252361675</v>
      </c>
      <c r="V103" s="229">
        <f t="shared" si="22"/>
        <v>3.6959260814783734E-2</v>
      </c>
      <c r="W103" s="285">
        <f t="shared" si="21"/>
        <v>6.2139654067905337E-2</v>
      </c>
    </row>
    <row r="104" spans="2:23">
      <c r="B104" s="322">
        <v>42948</v>
      </c>
      <c r="C104" s="90"/>
      <c r="D104" s="291">
        <v>47.3</v>
      </c>
      <c r="E104" s="291">
        <v>76.5</v>
      </c>
      <c r="F104" s="291">
        <v>6.5</v>
      </c>
      <c r="G104" s="292">
        <f t="shared" si="23"/>
        <v>130.30000000000001</v>
      </c>
      <c r="H104" s="291">
        <v>261</v>
      </c>
      <c r="I104" s="282">
        <f t="shared" si="14"/>
        <v>391.3</v>
      </c>
      <c r="J104" s="244"/>
      <c r="K104" s="229">
        <f t="shared" si="15"/>
        <v>0.12087912087912087</v>
      </c>
      <c r="L104" s="229">
        <f t="shared" si="16"/>
        <v>0.1955021722463583</v>
      </c>
      <c r="M104" s="229">
        <f t="shared" si="17"/>
        <v>1.6611295681063121E-2</v>
      </c>
      <c r="N104" s="285">
        <f t="shared" si="26"/>
        <v>0.33299258880654226</v>
      </c>
      <c r="O104" s="229">
        <f t="shared" si="18"/>
        <v>0.66700741119345763</v>
      </c>
      <c r="P104" s="284">
        <f t="shared" si="19"/>
        <v>0.99999999999999989</v>
      </c>
      <c r="Q104" s="244"/>
      <c r="R104" s="229">
        <f t="shared" si="24"/>
        <v>-2.8747433264887157E-2</v>
      </c>
      <c r="S104" s="229">
        <f t="shared" si="24"/>
        <v>0.38086642599277987</v>
      </c>
      <c r="T104" s="229">
        <f t="shared" si="25"/>
        <v>6.5573770491803351E-2</v>
      </c>
      <c r="U104" s="285">
        <f t="shared" si="25"/>
        <v>0.18239564428312183</v>
      </c>
      <c r="V104" s="229">
        <f t="shared" si="22"/>
        <v>0.13379669852302345</v>
      </c>
      <c r="W104" s="285">
        <f t="shared" si="21"/>
        <v>0.14952996474735625</v>
      </c>
    </row>
    <row r="105" spans="2:23">
      <c r="B105" s="322">
        <v>42979</v>
      </c>
      <c r="C105" s="90"/>
      <c r="D105" s="291">
        <v>35.1</v>
      </c>
      <c r="E105" s="291">
        <v>69</v>
      </c>
      <c r="F105" s="291">
        <v>11.1</v>
      </c>
      <c r="G105" s="292">
        <f t="shared" si="23"/>
        <v>115.19999999999999</v>
      </c>
      <c r="H105" s="291">
        <v>265.5</v>
      </c>
      <c r="I105" s="282">
        <f t="shared" si="14"/>
        <v>380.7</v>
      </c>
      <c r="J105" s="244"/>
      <c r="K105" s="229">
        <f t="shared" si="15"/>
        <v>9.2198581560283696E-2</v>
      </c>
      <c r="L105" s="229">
        <f t="shared" si="16"/>
        <v>0.18124507486209615</v>
      </c>
      <c r="M105" s="229">
        <f t="shared" si="17"/>
        <v>2.9156816390858944E-2</v>
      </c>
      <c r="N105" s="285">
        <f t="shared" si="26"/>
        <v>0.30260047281323876</v>
      </c>
      <c r="O105" s="229">
        <f t="shared" si="18"/>
        <v>0.69739952718676124</v>
      </c>
      <c r="P105" s="284">
        <f t="shared" si="19"/>
        <v>1</v>
      </c>
      <c r="Q105" s="244"/>
      <c r="R105" s="229">
        <f t="shared" si="24"/>
        <v>2.0000000000000004</v>
      </c>
      <c r="S105" s="229">
        <f t="shared" si="24"/>
        <v>0.22775800711743766</v>
      </c>
      <c r="T105" s="229">
        <f t="shared" si="25"/>
        <v>-0.10483870967741937</v>
      </c>
      <c r="U105" s="285">
        <f t="shared" si="25"/>
        <v>0.43462017434620148</v>
      </c>
      <c r="V105" s="229">
        <f t="shared" si="22"/>
        <v>0.14193548387096766</v>
      </c>
      <c r="W105" s="285">
        <f t="shared" si="21"/>
        <v>0.21707161125319696</v>
      </c>
    </row>
    <row r="106" spans="2:23">
      <c r="B106" s="322">
        <v>43009</v>
      </c>
      <c r="C106" s="90"/>
      <c r="D106" s="291">
        <v>41.5</v>
      </c>
      <c r="E106" s="291">
        <v>69.5</v>
      </c>
      <c r="F106" s="291">
        <v>24.3</v>
      </c>
      <c r="G106" s="292">
        <v>135.30000000000001</v>
      </c>
      <c r="H106" s="291">
        <v>258.5</v>
      </c>
      <c r="I106" s="282">
        <v>393.8</v>
      </c>
      <c r="J106" s="244"/>
      <c r="K106" s="229">
        <v>0.10538344337227018</v>
      </c>
      <c r="L106" s="229">
        <v>0.17648552564753681</v>
      </c>
      <c r="M106" s="229">
        <v>6.1706449974606399E-2</v>
      </c>
      <c r="N106" s="285">
        <v>0.34357541899441335</v>
      </c>
      <c r="O106" s="229">
        <v>0.65642458100558654</v>
      </c>
      <c r="P106" s="284">
        <v>0.99999999999999989</v>
      </c>
      <c r="Q106" s="244"/>
      <c r="R106" s="229">
        <v>0.57196969696969702</v>
      </c>
      <c r="S106" s="229">
        <v>0.14497528830313011</v>
      </c>
      <c r="T106" s="229">
        <v>0.6875</v>
      </c>
      <c r="U106" s="285">
        <v>0.33300492610837451</v>
      </c>
      <c r="V106" s="229">
        <v>0.19897959183673475</v>
      </c>
      <c r="W106" s="285">
        <v>0.24187953327026168</v>
      </c>
    </row>
    <row r="107" spans="2:23">
      <c r="B107" s="322">
        <v>43040</v>
      </c>
      <c r="C107" s="90"/>
      <c r="D107" s="291">
        <v>22.6</v>
      </c>
      <c r="E107" s="291">
        <v>68.8</v>
      </c>
      <c r="F107" s="291">
        <v>14.9</v>
      </c>
      <c r="G107" s="292">
        <v>106.30000000000001</v>
      </c>
      <c r="H107" s="291">
        <v>238.1</v>
      </c>
      <c r="I107" s="282">
        <v>344.4</v>
      </c>
      <c r="J107" s="244"/>
      <c r="K107" s="229">
        <v>6.5621370499419282E-2</v>
      </c>
      <c r="L107" s="229">
        <v>0.19976771196283391</v>
      </c>
      <c r="M107" s="229">
        <v>4.3263646922183513E-2</v>
      </c>
      <c r="N107" s="285">
        <v>0.30865272938443666</v>
      </c>
      <c r="O107" s="229">
        <v>0.69134727061556334</v>
      </c>
      <c r="P107" s="284">
        <v>1</v>
      </c>
      <c r="Q107" s="244"/>
      <c r="R107" s="229">
        <v>0.43949044585987274</v>
      </c>
      <c r="S107" s="229">
        <v>0.32053742802303264</v>
      </c>
      <c r="T107" s="229">
        <v>0.39252336448598135</v>
      </c>
      <c r="U107" s="285">
        <v>0.35414012738853518</v>
      </c>
      <c r="V107" s="229">
        <v>6.5324384787472045E-2</v>
      </c>
      <c r="W107" s="285">
        <v>0.14039735099337736</v>
      </c>
    </row>
    <row r="108" spans="2:23">
      <c r="B108" s="322">
        <v>43070</v>
      </c>
      <c r="C108" s="90"/>
      <c r="D108" s="291">
        <v>60.4</v>
      </c>
      <c r="E108" s="291">
        <v>79.5</v>
      </c>
      <c r="F108" s="291">
        <v>137.80000000000001</v>
      </c>
      <c r="G108" s="292">
        <v>277.70000000000005</v>
      </c>
      <c r="H108" s="291">
        <v>187.5</v>
      </c>
      <c r="I108" s="282">
        <v>465.20000000000005</v>
      </c>
      <c r="J108" s="244"/>
      <c r="K108" s="229">
        <v>0.12983662940670679</v>
      </c>
      <c r="L108" s="229">
        <v>0.17089423903697332</v>
      </c>
      <c r="M108" s="229">
        <v>0.29621668099742043</v>
      </c>
      <c r="N108" s="285">
        <v>0.59694754944110051</v>
      </c>
      <c r="O108" s="229">
        <v>0.40305245055889938</v>
      </c>
      <c r="P108" s="284">
        <v>0.99999999999999989</v>
      </c>
      <c r="Q108" s="244"/>
      <c r="R108" s="229">
        <v>1.3422818791946289E-2</v>
      </c>
      <c r="S108" s="229">
        <v>0.50853889943074004</v>
      </c>
      <c r="T108" s="229">
        <v>1.2852404643449424</v>
      </c>
      <c r="U108" s="285">
        <v>0.60892236384704534</v>
      </c>
      <c r="V108" s="229">
        <v>-0.12260177819372953</v>
      </c>
      <c r="W108" s="285">
        <v>0.20424540512555023</v>
      </c>
    </row>
    <row r="109" spans="2:23">
      <c r="B109" s="322">
        <v>43101</v>
      </c>
      <c r="C109" s="90"/>
      <c r="D109" s="291">
        <v>48.6</v>
      </c>
      <c r="E109" s="291">
        <v>82.8</v>
      </c>
      <c r="F109" s="291">
        <v>26.7</v>
      </c>
      <c r="G109" s="292">
        <v>158.1</v>
      </c>
      <c r="H109" s="291">
        <v>238.8</v>
      </c>
      <c r="I109" s="282">
        <v>396.9</v>
      </c>
      <c r="J109" s="244"/>
      <c r="K109" s="229">
        <v>0.12244897959183675</v>
      </c>
      <c r="L109" s="229">
        <v>0.20861678004535147</v>
      </c>
      <c r="M109" s="229">
        <v>6.7271352985638702E-2</v>
      </c>
      <c r="N109" s="285">
        <v>0.39833711262282689</v>
      </c>
      <c r="O109" s="229">
        <v>0.60166288737717311</v>
      </c>
      <c r="P109" s="284">
        <v>1</v>
      </c>
      <c r="Q109" s="244"/>
      <c r="R109" s="229">
        <v>3.5420560747663554</v>
      </c>
      <c r="S109" s="229">
        <v>0.40577249575551777</v>
      </c>
      <c r="T109" s="229">
        <v>5.6749999999999998</v>
      </c>
      <c r="U109" s="285">
        <v>1.1480978260869565</v>
      </c>
      <c r="V109" s="229">
        <v>0.18865107018417127</v>
      </c>
      <c r="W109" s="285">
        <v>0.4459016393442623</v>
      </c>
    </row>
    <row r="110" spans="2:23">
      <c r="B110" s="322">
        <v>43132</v>
      </c>
      <c r="C110" s="90"/>
      <c r="D110" s="289">
        <v>58.2</v>
      </c>
      <c r="E110" s="289">
        <v>52.4</v>
      </c>
      <c r="F110" s="289">
        <v>0.2</v>
      </c>
      <c r="G110" s="292">
        <v>110.8</v>
      </c>
      <c r="H110" s="291">
        <v>206.2</v>
      </c>
      <c r="I110" s="282">
        <v>317</v>
      </c>
      <c r="J110" s="244"/>
      <c r="K110" s="229">
        <v>0.18359621451104102</v>
      </c>
      <c r="L110" s="229">
        <v>0.16529968454258676</v>
      </c>
      <c r="M110" s="229">
        <v>6.3091482649842276E-4</v>
      </c>
      <c r="N110" s="285">
        <v>0.34952681388012619</v>
      </c>
      <c r="O110" s="229">
        <v>0.65047318611987381</v>
      </c>
      <c r="P110" s="284">
        <v>1</v>
      </c>
      <c r="Q110" s="244"/>
      <c r="R110" s="229">
        <v>3.546875</v>
      </c>
      <c r="S110" s="229">
        <v>0.76430976430976427</v>
      </c>
      <c r="T110" s="229">
        <v>-0.93333333333333335</v>
      </c>
      <c r="U110" s="285">
        <v>1.435164835164835</v>
      </c>
      <c r="V110" s="229">
        <v>3.894839337877265E-3</v>
      </c>
      <c r="W110" s="285">
        <v>0.26345157433240329</v>
      </c>
    </row>
    <row r="111" spans="2:23">
      <c r="B111" s="322">
        <v>43160</v>
      </c>
      <c r="C111" s="90"/>
      <c r="D111" s="289">
        <v>37.9</v>
      </c>
      <c r="E111" s="289">
        <v>68.900000000000006</v>
      </c>
      <c r="F111" s="289">
        <v>3.8</v>
      </c>
      <c r="G111" s="292">
        <v>110.60000000000001</v>
      </c>
      <c r="H111" s="291">
        <v>231.4</v>
      </c>
      <c r="I111" s="282">
        <v>342</v>
      </c>
      <c r="J111" s="289"/>
      <c r="K111" s="229">
        <v>0.1108187134502924</v>
      </c>
      <c r="L111" s="229">
        <v>0.20146198830409359</v>
      </c>
      <c r="M111" s="229">
        <v>1.111111111111111E-2</v>
      </c>
      <c r="N111" s="285">
        <v>0.32339181286549712</v>
      </c>
      <c r="O111" s="229">
        <v>0.67660818713450299</v>
      </c>
      <c r="P111" s="284">
        <v>1</v>
      </c>
      <c r="Q111" s="244"/>
      <c r="R111" s="229">
        <v>0.22061191626409005</v>
      </c>
      <c r="S111" s="229">
        <v>0.34307992202729065</v>
      </c>
      <c r="T111" s="229">
        <v>-0.77764774722059682</v>
      </c>
      <c r="U111" s="285">
        <v>0.11222847948511672</v>
      </c>
      <c r="V111" s="229">
        <v>-0.19875346260387816</v>
      </c>
      <c r="W111" s="285">
        <v>-0.11910158664743464</v>
      </c>
    </row>
    <row r="112" spans="2:23">
      <c r="B112" s="322">
        <v>43191</v>
      </c>
      <c r="C112" s="90"/>
      <c r="D112" s="289">
        <v>31.4</v>
      </c>
      <c r="E112" s="289">
        <v>67.2</v>
      </c>
      <c r="F112" s="289">
        <v>4.5</v>
      </c>
      <c r="G112" s="292">
        <v>103.1</v>
      </c>
      <c r="H112" s="291">
        <v>237.2</v>
      </c>
      <c r="I112" s="282">
        <v>340.29999999999995</v>
      </c>
      <c r="J112" s="289"/>
      <c r="K112" s="229">
        <v>9.2271525124889814E-2</v>
      </c>
      <c r="L112" s="229">
        <v>0.19747281810167502</v>
      </c>
      <c r="M112" s="229">
        <v>1.3223626212165739E-2</v>
      </c>
      <c r="N112" s="285">
        <v>0.30296796943873056</v>
      </c>
      <c r="O112" s="229">
        <v>0.6970320305612695</v>
      </c>
      <c r="P112" s="284">
        <v>1</v>
      </c>
      <c r="Q112" s="244"/>
      <c r="R112" s="229">
        <v>-0.11797752808988771</v>
      </c>
      <c r="S112" s="229">
        <v>0.19999999999999996</v>
      </c>
      <c r="T112" s="229">
        <v>-0.4642857142857143</v>
      </c>
      <c r="U112" s="285">
        <v>3.0999999999999917E-2</v>
      </c>
      <c r="V112" s="229">
        <v>8.4590763603109353E-2</v>
      </c>
      <c r="W112" s="285">
        <v>6.7775337307812933E-2</v>
      </c>
    </row>
    <row r="113" spans="2:23">
      <c r="B113" s="322">
        <v>43221</v>
      </c>
      <c r="C113" s="90"/>
      <c r="D113" s="291">
        <v>34.299999999999997</v>
      </c>
      <c r="E113" s="291">
        <v>71</v>
      </c>
      <c r="F113" s="291">
        <v>110.7</v>
      </c>
      <c r="G113" s="292">
        <v>216</v>
      </c>
      <c r="H113" s="291">
        <v>265.60000000000002</v>
      </c>
      <c r="I113" s="282">
        <v>481.6</v>
      </c>
      <c r="J113" s="244"/>
      <c r="K113" s="229">
        <v>7.1220930232558127E-2</v>
      </c>
      <c r="L113" s="229">
        <v>0.1474252491694352</v>
      </c>
      <c r="M113" s="229">
        <v>0.22985880398671096</v>
      </c>
      <c r="N113" s="285">
        <v>0.44850498338870426</v>
      </c>
      <c r="O113" s="229">
        <v>0.55149501661129574</v>
      </c>
      <c r="P113" s="284">
        <v>1</v>
      </c>
      <c r="Q113" s="244"/>
      <c r="R113" s="229">
        <v>-0.54933648666403889</v>
      </c>
      <c r="S113" s="229">
        <v>0.34955331685991253</v>
      </c>
      <c r="T113" s="229">
        <v>3.8552631578947372</v>
      </c>
      <c r="U113" s="285">
        <v>0.42555438225976761</v>
      </c>
      <c r="V113" s="229">
        <v>7.587253414264028E-3</v>
      </c>
      <c r="W113" s="285">
        <v>0.16014646367315488</v>
      </c>
    </row>
    <row r="114" spans="2:23">
      <c r="B114" s="322">
        <v>43252</v>
      </c>
      <c r="C114" s="90"/>
      <c r="D114" s="291">
        <v>24</v>
      </c>
      <c r="E114" s="291">
        <v>71.900000000000006</v>
      </c>
      <c r="F114" s="291">
        <v>3.1</v>
      </c>
      <c r="G114" s="292">
        <v>99</v>
      </c>
      <c r="H114" s="291">
        <v>242.1</v>
      </c>
      <c r="I114" s="282">
        <v>341.1</v>
      </c>
      <c r="J114" s="244"/>
      <c r="K114" s="229">
        <v>7.0360598065083546E-2</v>
      </c>
      <c r="L114" s="229">
        <v>0.21078862503664614</v>
      </c>
      <c r="M114" s="229">
        <v>9.0882439167399593E-3</v>
      </c>
      <c r="N114" s="285">
        <v>0.29023746701846964</v>
      </c>
      <c r="O114" s="229">
        <v>0.70976253298153025</v>
      </c>
      <c r="P114" s="284">
        <v>0.99999999999999989</v>
      </c>
      <c r="Q114" s="244"/>
      <c r="R114" s="229">
        <v>-0.19732441471571904</v>
      </c>
      <c r="S114" s="229">
        <v>0.17675941080196411</v>
      </c>
      <c r="T114" s="229">
        <v>-0.40384615384615385</v>
      </c>
      <c r="U114" s="285">
        <v>2.9106029106028997E-2</v>
      </c>
      <c r="V114" s="229">
        <v>-0.10795873249815768</v>
      </c>
      <c r="W114" s="285">
        <v>-7.2089227421109792E-2</v>
      </c>
    </row>
    <row r="115" spans="2:23">
      <c r="B115" s="322">
        <v>43282</v>
      </c>
      <c r="C115" s="90"/>
      <c r="D115" s="291">
        <v>50.5</v>
      </c>
      <c r="E115" s="291">
        <v>70.5</v>
      </c>
      <c r="F115" s="291">
        <v>1.9</v>
      </c>
      <c r="G115" s="292">
        <v>122.9</v>
      </c>
      <c r="H115" s="291">
        <v>252.1</v>
      </c>
      <c r="I115" s="282">
        <v>375</v>
      </c>
      <c r="J115" s="244"/>
      <c r="K115" s="229">
        <v>0.13500000000000001</v>
      </c>
      <c r="L115" s="229">
        <v>0.188</v>
      </c>
      <c r="M115" s="229">
        <v>5.0000000000000001E-3</v>
      </c>
      <c r="N115" s="285">
        <v>0.32800000000000001</v>
      </c>
      <c r="O115" s="229">
        <v>0.67200000000000004</v>
      </c>
      <c r="P115" s="284">
        <v>1</v>
      </c>
      <c r="Q115" s="244"/>
      <c r="R115" s="229">
        <v>4.2060000000000004</v>
      </c>
      <c r="S115" s="229">
        <v>5.0999999999999997E-2</v>
      </c>
      <c r="T115" s="229">
        <v>-0.75900000000000001</v>
      </c>
      <c r="U115" s="285">
        <v>0.45100000000000001</v>
      </c>
      <c r="V115" s="229">
        <v>2.1000000000000001E-2</v>
      </c>
      <c r="W115" s="285">
        <v>0.13100000000000001</v>
      </c>
    </row>
    <row r="116" spans="2:23">
      <c r="B116" s="322">
        <v>43313</v>
      </c>
      <c r="C116" s="90"/>
      <c r="D116" s="291">
        <v>48.6</v>
      </c>
      <c r="E116" s="291">
        <v>69.900000000000006</v>
      </c>
      <c r="F116" s="291">
        <v>171.4</v>
      </c>
      <c r="G116" s="292">
        <v>289.89999999999998</v>
      </c>
      <c r="H116" s="291">
        <v>262.39999999999998</v>
      </c>
      <c r="I116" s="282">
        <v>552.29999999999995</v>
      </c>
      <c r="J116" s="244"/>
      <c r="K116" s="229">
        <v>8.7999999999999995E-2</v>
      </c>
      <c r="L116" s="229">
        <v>0.127</v>
      </c>
      <c r="M116" s="229">
        <v>0.31</v>
      </c>
      <c r="N116" s="285">
        <v>0.52500000000000002</v>
      </c>
      <c r="O116" s="229">
        <v>0.47499999999999998</v>
      </c>
      <c r="P116" s="284">
        <v>1</v>
      </c>
      <c r="Q116" s="244"/>
      <c r="R116" s="229">
        <v>2.7E-2</v>
      </c>
      <c r="S116" s="229">
        <v>-8.5999999999999993E-2</v>
      </c>
      <c r="T116" s="229">
        <v>25.369</v>
      </c>
      <c r="U116" s="285">
        <v>1.2250000000000001</v>
      </c>
      <c r="V116" s="229">
        <v>5.0000000000000001E-3</v>
      </c>
      <c r="W116" s="285">
        <v>0.41099999999999998</v>
      </c>
    </row>
    <row r="117" spans="2:23">
      <c r="B117" s="322">
        <v>43344</v>
      </c>
      <c r="C117" s="90"/>
      <c r="D117" s="291">
        <v>74.400000000000006</v>
      </c>
      <c r="E117" s="291">
        <v>74.099999999999994</v>
      </c>
      <c r="F117" s="291">
        <v>1.6</v>
      </c>
      <c r="G117" s="292">
        <v>150.1</v>
      </c>
      <c r="H117" s="291">
        <v>251.9</v>
      </c>
      <c r="I117" s="282">
        <v>402</v>
      </c>
      <c r="J117" s="244"/>
      <c r="K117" s="229">
        <v>0.185</v>
      </c>
      <c r="L117" s="229">
        <v>0.184</v>
      </c>
      <c r="M117" s="229">
        <v>4.0000000000000001E-3</v>
      </c>
      <c r="N117" s="285">
        <v>0.373</v>
      </c>
      <c r="O117" s="229">
        <v>0.627</v>
      </c>
      <c r="P117" s="284">
        <v>1</v>
      </c>
      <c r="Q117" s="244"/>
      <c r="R117" s="229">
        <v>1.1200000000000001</v>
      </c>
      <c r="S117" s="229">
        <v>7.3999999999999996E-2</v>
      </c>
      <c r="T117" s="229">
        <v>-0.85599999999999998</v>
      </c>
      <c r="U117" s="285">
        <v>0.30299999999999999</v>
      </c>
      <c r="V117" s="229">
        <v>-5.0999999999999997E-2</v>
      </c>
      <c r="W117" s="285">
        <v>5.6000000000000001E-2</v>
      </c>
    </row>
    <row r="118" spans="2:23">
      <c r="B118" s="322">
        <v>43374</v>
      </c>
      <c r="C118" s="90"/>
      <c r="D118" s="291">
        <v>31.5</v>
      </c>
      <c r="E118" s="291">
        <v>73.400000000000006</v>
      </c>
      <c r="F118" s="291">
        <v>2.6</v>
      </c>
      <c r="G118" s="292">
        <v>107.5</v>
      </c>
      <c r="H118" s="291">
        <v>271.39999999999998</v>
      </c>
      <c r="I118" s="282">
        <v>378.9</v>
      </c>
      <c r="J118" s="244"/>
      <c r="K118" s="229">
        <v>8.3000000000000004E-2</v>
      </c>
      <c r="L118" s="229">
        <v>0.19400000000000001</v>
      </c>
      <c r="M118" s="229">
        <v>7.0000000000000001E-3</v>
      </c>
      <c r="N118" s="285">
        <v>0.28399999999999997</v>
      </c>
      <c r="O118" s="229">
        <v>0.71599999999999997</v>
      </c>
      <c r="P118" s="284">
        <v>1</v>
      </c>
      <c r="Q118" s="244"/>
      <c r="R118" s="229">
        <v>-0.24099999999999999</v>
      </c>
      <c r="S118" s="229">
        <v>5.6000000000000001E-2</v>
      </c>
      <c r="T118" s="229">
        <v>-0.89300000000000002</v>
      </c>
      <c r="U118" s="285">
        <v>-0.20499999999999999</v>
      </c>
      <c r="V118" s="229">
        <v>0.05</v>
      </c>
      <c r="W118" s="285">
        <v>-3.7999999999999999E-2</v>
      </c>
    </row>
    <row r="119" spans="2:23">
      <c r="B119" s="322">
        <v>43405</v>
      </c>
      <c r="C119" s="90"/>
      <c r="D119" s="291">
        <v>46.9</v>
      </c>
      <c r="E119" s="291">
        <v>74.599999999999994</v>
      </c>
      <c r="F119" s="291">
        <v>62.2</v>
      </c>
      <c r="G119" s="292">
        <v>183.7</v>
      </c>
      <c r="H119" s="291">
        <v>241.1</v>
      </c>
      <c r="I119" s="282">
        <v>424.8</v>
      </c>
      <c r="J119" s="291"/>
      <c r="K119" s="229">
        <v>0.11</v>
      </c>
      <c r="L119" s="229">
        <v>0.17599999999999999</v>
      </c>
      <c r="M119" s="229">
        <v>0.14599999999999999</v>
      </c>
      <c r="N119" s="285">
        <v>0.432</v>
      </c>
      <c r="O119" s="229">
        <v>0.56799999999999995</v>
      </c>
      <c r="P119" s="284">
        <v>1</v>
      </c>
      <c r="Q119" s="291"/>
      <c r="R119" s="229">
        <v>1.075</v>
      </c>
      <c r="S119" s="229">
        <v>8.4000000000000005E-2</v>
      </c>
      <c r="T119" s="229">
        <v>3.1739999999999999</v>
      </c>
      <c r="U119" s="285">
        <v>0.72799999999999998</v>
      </c>
      <c r="V119" s="229">
        <v>1.2999999999999999E-2</v>
      </c>
      <c r="W119" s="285">
        <v>0.23300000000000001</v>
      </c>
    </row>
    <row r="120" spans="2:23">
      <c r="B120" s="322">
        <v>43435</v>
      </c>
      <c r="C120" s="90"/>
      <c r="D120" s="291">
        <v>51.3</v>
      </c>
      <c r="E120" s="291">
        <v>78.599999999999994</v>
      </c>
      <c r="F120" s="291">
        <v>51.7</v>
      </c>
      <c r="G120" s="292">
        <v>181.6</v>
      </c>
      <c r="H120" s="291">
        <v>173.2</v>
      </c>
      <c r="I120" s="282">
        <v>354.8</v>
      </c>
      <c r="J120" s="291"/>
      <c r="K120" s="229">
        <v>0.14499999999999999</v>
      </c>
      <c r="L120" s="229">
        <v>0.222</v>
      </c>
      <c r="M120" s="229">
        <v>0.14599999999999999</v>
      </c>
      <c r="N120" s="285">
        <v>0.51200000000000001</v>
      </c>
      <c r="O120" s="229">
        <v>0.48799999999999999</v>
      </c>
      <c r="P120" s="284">
        <v>1</v>
      </c>
      <c r="Q120" s="291"/>
      <c r="R120" s="229">
        <v>-0.151</v>
      </c>
      <c r="S120" s="229">
        <v>-1.0999999999999999E-2</v>
      </c>
      <c r="T120" s="229">
        <v>-0.625</v>
      </c>
      <c r="U120" s="285">
        <v>-0.34599999999999997</v>
      </c>
      <c r="V120" s="229">
        <v>-7.5999999999999998E-2</v>
      </c>
      <c r="W120" s="285">
        <v>-0.23699999999999999</v>
      </c>
    </row>
    <row r="121" spans="2:23">
      <c r="B121" s="322">
        <v>43466</v>
      </c>
      <c r="C121" s="90"/>
      <c r="D121" s="291">
        <v>77.5</v>
      </c>
      <c r="E121" s="291">
        <v>75.7</v>
      </c>
      <c r="F121" s="291">
        <v>2</v>
      </c>
      <c r="G121" s="292">
        <v>155.19999999999999</v>
      </c>
      <c r="H121" s="291">
        <v>237.2</v>
      </c>
      <c r="I121" s="282">
        <v>392.4</v>
      </c>
      <c r="J121" s="291"/>
      <c r="K121" s="229">
        <v>0.19800000000000001</v>
      </c>
      <c r="L121" s="229">
        <v>0.193</v>
      </c>
      <c r="M121" s="229">
        <v>5.0000000000000001E-3</v>
      </c>
      <c r="N121" s="285">
        <v>0.39600000000000002</v>
      </c>
      <c r="O121" s="229">
        <v>0.60399999999999998</v>
      </c>
      <c r="P121" s="284">
        <v>1</v>
      </c>
      <c r="Q121" s="291"/>
      <c r="R121" s="229">
        <v>0.59499999999999997</v>
      </c>
      <c r="S121" s="229">
        <v>-8.5999999999999993E-2</v>
      </c>
      <c r="T121" s="229">
        <v>-0.92500000000000004</v>
      </c>
      <c r="U121" s="285">
        <v>-1.7999999999999999E-2</v>
      </c>
      <c r="V121" s="229">
        <v>-7.0000000000000001E-3</v>
      </c>
      <c r="W121" s="285">
        <v>-1.0999999999999999E-2</v>
      </c>
    </row>
    <row r="122" spans="2:23">
      <c r="B122" s="322">
        <v>43497</v>
      </c>
      <c r="C122" s="90"/>
      <c r="D122" s="291">
        <v>55.6</v>
      </c>
      <c r="E122" s="291">
        <v>66.400000000000006</v>
      </c>
      <c r="F122" s="291">
        <v>3</v>
      </c>
      <c r="G122" s="292">
        <v>125</v>
      </c>
      <c r="H122" s="291">
        <v>238</v>
      </c>
      <c r="I122" s="282">
        <v>363</v>
      </c>
      <c r="J122" s="244"/>
      <c r="K122" s="229">
        <v>0.153</v>
      </c>
      <c r="L122" s="229">
        <v>0.183</v>
      </c>
      <c r="M122" s="229">
        <v>8.0000000000000002E-3</v>
      </c>
      <c r="N122" s="285">
        <v>0.34399999999999997</v>
      </c>
      <c r="O122" s="229">
        <v>0.65600000000000003</v>
      </c>
      <c r="P122" s="284">
        <v>1</v>
      </c>
      <c r="Q122" s="244"/>
      <c r="R122" s="229">
        <v>-4.4999999999999998E-2</v>
      </c>
      <c r="S122" s="229">
        <v>0.26700000000000002</v>
      </c>
      <c r="T122" s="229">
        <v>14</v>
      </c>
      <c r="U122" s="285">
        <v>0.128</v>
      </c>
      <c r="V122" s="229">
        <v>0.154</v>
      </c>
      <c r="W122" s="285">
        <v>0.14499999999999999</v>
      </c>
    </row>
    <row r="123" spans="2:23">
      <c r="B123" s="322">
        <v>43525</v>
      </c>
      <c r="C123" s="90"/>
      <c r="D123" s="291">
        <v>44.3</v>
      </c>
      <c r="E123" s="291">
        <v>56.1</v>
      </c>
      <c r="F123" s="291">
        <v>8</v>
      </c>
      <c r="G123" s="292">
        <v>108.4</v>
      </c>
      <c r="H123" s="291">
        <v>208.7</v>
      </c>
      <c r="I123" s="282">
        <v>317.10000000000002</v>
      </c>
      <c r="J123" s="244"/>
      <c r="K123" s="229">
        <v>0.14000000000000001</v>
      </c>
      <c r="L123" s="229">
        <v>0.17699999999999999</v>
      </c>
      <c r="M123" s="229">
        <v>2.5000000000000001E-2</v>
      </c>
      <c r="N123" s="285">
        <v>0.34200000000000003</v>
      </c>
      <c r="O123" s="229">
        <v>0.65800000000000003</v>
      </c>
      <c r="P123" s="284">
        <v>1</v>
      </c>
      <c r="Q123" s="244"/>
      <c r="R123" s="229">
        <v>0.16900000000000001</v>
      </c>
      <c r="S123" s="229">
        <v>-0.186</v>
      </c>
      <c r="T123" s="229">
        <v>1.105</v>
      </c>
      <c r="U123" s="285">
        <v>-0.02</v>
      </c>
      <c r="V123" s="229">
        <v>-9.8000000000000004E-2</v>
      </c>
      <c r="W123" s="285">
        <v>-7.2999999999999995E-2</v>
      </c>
    </row>
    <row r="124" spans="2:23">
      <c r="B124" s="322">
        <v>43556</v>
      </c>
      <c r="C124" s="90"/>
      <c r="D124" s="291">
        <v>54.2</v>
      </c>
      <c r="E124" s="291">
        <v>50.5</v>
      </c>
      <c r="F124" s="291">
        <v>7.5</v>
      </c>
      <c r="G124" s="292">
        <v>112.2</v>
      </c>
      <c r="H124" s="291">
        <v>241.5</v>
      </c>
      <c r="I124" s="282">
        <v>353.7</v>
      </c>
      <c r="J124" s="244"/>
      <c r="K124" s="229">
        <v>0.153</v>
      </c>
      <c r="L124" s="229">
        <v>0.14299999999999999</v>
      </c>
      <c r="M124" s="229">
        <v>2.1000000000000001E-2</v>
      </c>
      <c r="N124" s="285">
        <v>0.317</v>
      </c>
      <c r="O124" s="229">
        <v>0.68300000000000005</v>
      </c>
      <c r="P124" s="284">
        <v>1</v>
      </c>
      <c r="Q124" s="244"/>
      <c r="R124" s="229">
        <v>0.72599999999999998</v>
      </c>
      <c r="S124" s="229">
        <v>-0.249</v>
      </c>
      <c r="T124" s="229">
        <v>0.66700000000000004</v>
      </c>
      <c r="U124" s="285">
        <v>8.7999999999999995E-2</v>
      </c>
      <c r="V124" s="229">
        <v>1.7999999999999999E-2</v>
      </c>
      <c r="W124" s="285">
        <v>3.9E-2</v>
      </c>
    </row>
    <row r="125" spans="2:23">
      <c r="B125" s="322">
        <v>43586</v>
      </c>
      <c r="C125" s="90"/>
      <c r="D125" s="291">
        <v>47.3</v>
      </c>
      <c r="E125" s="291">
        <v>52</v>
      </c>
      <c r="F125" s="291">
        <v>1.5</v>
      </c>
      <c r="G125" s="292">
        <v>100.8</v>
      </c>
      <c r="H125" s="291">
        <v>307.89999999999998</v>
      </c>
      <c r="I125" s="282">
        <v>408.7</v>
      </c>
      <c r="J125" s="244"/>
      <c r="K125" s="229">
        <v>0.11600000000000001</v>
      </c>
      <c r="L125" s="229">
        <v>0.127</v>
      </c>
      <c r="M125" s="229">
        <v>4.0000000000000001E-3</v>
      </c>
      <c r="N125" s="285">
        <v>0.247</v>
      </c>
      <c r="O125" s="229">
        <v>0.753</v>
      </c>
      <c r="P125" s="284">
        <v>1</v>
      </c>
      <c r="Q125" s="244"/>
      <c r="R125" s="229">
        <v>0.379</v>
      </c>
      <c r="S125" s="229">
        <v>-0.26800000000000002</v>
      </c>
      <c r="T125" s="229">
        <v>-0.98599999999999999</v>
      </c>
      <c r="U125" s="285">
        <v>-0.53300000000000003</v>
      </c>
      <c r="V125" s="229">
        <v>0.159</v>
      </c>
      <c r="W125" s="285">
        <v>-0.151</v>
      </c>
    </row>
    <row r="126" spans="2:23">
      <c r="B126" s="322">
        <v>43617</v>
      </c>
      <c r="C126" s="90"/>
      <c r="D126" s="291">
        <v>14.4</v>
      </c>
      <c r="E126" s="291">
        <v>59.8</v>
      </c>
      <c r="F126" s="291">
        <v>4.7</v>
      </c>
      <c r="G126" s="292">
        <v>78.900000000000006</v>
      </c>
      <c r="H126" s="291">
        <v>285.5</v>
      </c>
      <c r="I126" s="282">
        <v>364.4</v>
      </c>
      <c r="J126" s="244"/>
      <c r="K126" s="229">
        <v>0.04</v>
      </c>
      <c r="L126" s="229">
        <v>0.16400000000000001</v>
      </c>
      <c r="M126" s="229">
        <v>1.2999999999999999E-2</v>
      </c>
      <c r="N126" s="285">
        <v>0.217</v>
      </c>
      <c r="O126" s="229">
        <v>0.78300000000000003</v>
      </c>
      <c r="P126" s="284">
        <v>1</v>
      </c>
      <c r="Q126" s="244"/>
      <c r="R126" s="229">
        <v>-0.4</v>
      </c>
      <c r="S126" s="229">
        <v>-0.16800000000000001</v>
      </c>
      <c r="T126" s="229">
        <v>0.51600000000000001</v>
      </c>
      <c r="U126" s="285">
        <v>-0.20300000000000001</v>
      </c>
      <c r="V126" s="229">
        <v>0.17899999999999999</v>
      </c>
      <c r="W126" s="285">
        <v>6.8000000000000005E-2</v>
      </c>
    </row>
    <row r="127" spans="2:23">
      <c r="B127" s="322">
        <v>43647</v>
      </c>
      <c r="C127" s="90"/>
      <c r="D127" s="291">
        <v>33.4</v>
      </c>
      <c r="E127" s="291">
        <v>77.5</v>
      </c>
      <c r="F127" s="291">
        <v>6.1</v>
      </c>
      <c r="G127" s="292">
        <v>117</v>
      </c>
      <c r="H127" s="291">
        <v>299.3</v>
      </c>
      <c r="I127" s="282">
        <v>416.3</v>
      </c>
      <c r="J127" s="244"/>
      <c r="K127" s="229">
        <v>0.08</v>
      </c>
      <c r="L127" s="229">
        <v>0.186</v>
      </c>
      <c r="M127" s="229">
        <v>1.4999999999999999E-2</v>
      </c>
      <c r="N127" s="285">
        <v>0.28100000000000003</v>
      </c>
      <c r="O127" s="229">
        <v>0.71899999999999997</v>
      </c>
      <c r="P127" s="284">
        <v>1</v>
      </c>
      <c r="Q127" s="244"/>
      <c r="R127" s="229">
        <v>-0.33900000000000002</v>
      </c>
      <c r="S127" s="229">
        <v>9.9000000000000005E-2</v>
      </c>
      <c r="T127" s="229">
        <v>2.2109999999999999</v>
      </c>
      <c r="U127" s="285">
        <v>-4.8000000000000001E-2</v>
      </c>
      <c r="V127" s="229">
        <v>0.187</v>
      </c>
      <c r="W127" s="285">
        <v>0.11</v>
      </c>
    </row>
    <row r="128" spans="2:23">
      <c r="B128" s="322">
        <v>43678</v>
      </c>
      <c r="C128" s="90"/>
      <c r="D128" s="291">
        <v>28.8</v>
      </c>
      <c r="E128" s="291">
        <v>76</v>
      </c>
      <c r="F128" s="291">
        <v>2.5</v>
      </c>
      <c r="G128" s="292">
        <v>107.3</v>
      </c>
      <c r="H128" s="291">
        <v>253.3</v>
      </c>
      <c r="I128" s="282">
        <v>360.6</v>
      </c>
      <c r="J128" s="244"/>
      <c r="K128" s="229">
        <v>0.08</v>
      </c>
      <c r="L128" s="229">
        <v>0.21099999999999999</v>
      </c>
      <c r="M128" s="229">
        <v>7.0000000000000001E-3</v>
      </c>
      <c r="N128" s="285">
        <v>0.29799999999999999</v>
      </c>
      <c r="O128" s="229">
        <v>0.70199999999999996</v>
      </c>
      <c r="P128" s="284">
        <v>1</v>
      </c>
      <c r="Q128" s="244"/>
      <c r="R128" s="229">
        <v>-0.40699999999999997</v>
      </c>
      <c r="S128" s="229">
        <v>8.6999999999999994E-2</v>
      </c>
      <c r="T128" s="229">
        <v>-0.98499999999999999</v>
      </c>
      <c r="U128" s="285">
        <v>-0.63</v>
      </c>
      <c r="V128" s="229">
        <v>-3.5000000000000003E-2</v>
      </c>
      <c r="W128" s="285">
        <v>-0.34699999999999998</v>
      </c>
    </row>
    <row r="129" spans="2:23">
      <c r="B129" s="322">
        <v>43709</v>
      </c>
      <c r="C129" s="90"/>
      <c r="D129" s="218">
        <v>20.2</v>
      </c>
      <c r="E129" s="218">
        <v>71.400000000000006</v>
      </c>
      <c r="F129" s="218">
        <v>1.5</v>
      </c>
      <c r="G129" s="292">
        <v>93.1</v>
      </c>
      <c r="H129" s="291">
        <v>278.5</v>
      </c>
      <c r="I129" s="282">
        <v>371.6</v>
      </c>
      <c r="J129" s="244"/>
      <c r="K129" s="229">
        <v>5.3999999999999999E-2</v>
      </c>
      <c r="L129" s="229">
        <v>0.192</v>
      </c>
      <c r="M129" s="229">
        <v>4.0000000000000001E-3</v>
      </c>
      <c r="N129" s="285">
        <v>0.251</v>
      </c>
      <c r="O129" s="229">
        <v>0.749</v>
      </c>
      <c r="P129" s="284">
        <v>1</v>
      </c>
      <c r="Q129" s="244"/>
      <c r="R129" s="229">
        <v>-0.72799999999999998</v>
      </c>
      <c r="S129" s="229">
        <v>-3.5999999999999997E-2</v>
      </c>
      <c r="T129" s="229">
        <v>-6.3E-2</v>
      </c>
      <c r="U129" s="285">
        <v>-0.38</v>
      </c>
      <c r="V129" s="229">
        <v>0.106</v>
      </c>
      <c r="W129" s="285">
        <v>-7.5999999999999998E-2</v>
      </c>
    </row>
    <row r="130" spans="2:23">
      <c r="B130" s="322">
        <v>43739</v>
      </c>
      <c r="C130" s="90"/>
      <c r="D130" s="218">
        <v>28.4</v>
      </c>
      <c r="E130" s="232">
        <v>67.599999999999994</v>
      </c>
      <c r="F130" s="218">
        <v>4.7</v>
      </c>
      <c r="G130" s="292">
        <v>100.7</v>
      </c>
      <c r="H130" s="291">
        <v>290.7</v>
      </c>
      <c r="I130" s="282">
        <v>391.4</v>
      </c>
      <c r="J130" s="244"/>
      <c r="K130" s="229">
        <v>7.2999999999999995E-2</v>
      </c>
      <c r="L130" s="229">
        <v>0.17299999999999999</v>
      </c>
      <c r="M130" s="229">
        <v>1.2E-2</v>
      </c>
      <c r="N130" s="285">
        <v>0.25700000000000001</v>
      </c>
      <c r="O130" s="229">
        <v>0.74299999999999999</v>
      </c>
      <c r="P130" s="284">
        <v>1</v>
      </c>
      <c r="Q130" s="244"/>
      <c r="R130" s="229">
        <v>-9.8000000000000004E-2</v>
      </c>
      <c r="S130" s="229">
        <v>-7.9000000000000001E-2</v>
      </c>
      <c r="T130" s="229">
        <v>0.80800000000000005</v>
      </c>
      <c r="U130" s="285">
        <v>-6.3E-2</v>
      </c>
      <c r="V130" s="229">
        <v>7.0999999999999994E-2</v>
      </c>
      <c r="W130" s="285">
        <v>3.3000000000000002E-2</v>
      </c>
    </row>
    <row r="131" spans="2:23">
      <c r="B131" s="322">
        <v>43770</v>
      </c>
      <c r="C131" s="90"/>
      <c r="D131" s="218">
        <v>15</v>
      </c>
      <c r="E131" s="232">
        <v>69.7</v>
      </c>
      <c r="F131" s="218">
        <v>17</v>
      </c>
      <c r="G131" s="292">
        <v>101.7</v>
      </c>
      <c r="H131" s="291">
        <v>302.60000000000002</v>
      </c>
      <c r="I131" s="282">
        <v>404.3</v>
      </c>
      <c r="J131" s="273"/>
      <c r="K131" s="229">
        <v>3.6999999999999998E-2</v>
      </c>
      <c r="L131" s="229">
        <v>0.17199999999999999</v>
      </c>
      <c r="M131" s="229">
        <v>4.2000000000000003E-2</v>
      </c>
      <c r="N131" s="285">
        <v>0.252</v>
      </c>
      <c r="O131" s="229">
        <v>0.748</v>
      </c>
      <c r="P131" s="284">
        <v>1</v>
      </c>
      <c r="Q131" s="244"/>
      <c r="R131" s="229">
        <v>-0.68</v>
      </c>
      <c r="S131" s="229">
        <v>-6.6000000000000003E-2</v>
      </c>
      <c r="T131" s="229">
        <v>-0.72699999999999998</v>
      </c>
      <c r="U131" s="285">
        <v>-0.44600000000000001</v>
      </c>
      <c r="V131" s="229">
        <v>0.255</v>
      </c>
      <c r="W131" s="285">
        <v>-4.8000000000000001E-2</v>
      </c>
    </row>
    <row r="132" spans="2:23">
      <c r="B132" s="322">
        <v>43800</v>
      </c>
      <c r="C132" s="90"/>
      <c r="D132" s="218">
        <v>41</v>
      </c>
      <c r="E132" s="232">
        <v>84.3</v>
      </c>
      <c r="F132" s="218">
        <v>129.4</v>
      </c>
      <c r="G132" s="292">
        <v>254.7</v>
      </c>
      <c r="H132" s="291">
        <v>211.6</v>
      </c>
      <c r="I132" s="282">
        <v>466.3</v>
      </c>
      <c r="J132" s="273"/>
      <c r="K132" s="229">
        <v>8.7999999999999995E-2</v>
      </c>
      <c r="L132" s="229">
        <v>0.18099999999999999</v>
      </c>
      <c r="M132" s="229">
        <v>0.27800000000000002</v>
      </c>
      <c r="N132" s="285">
        <v>0.54600000000000004</v>
      </c>
      <c r="O132" s="229">
        <v>0.45400000000000001</v>
      </c>
      <c r="P132" s="284">
        <v>1</v>
      </c>
      <c r="Q132" s="244"/>
      <c r="R132" s="229">
        <v>-0.20100000000000001</v>
      </c>
      <c r="S132" s="229">
        <v>7.2999999999999995E-2</v>
      </c>
      <c r="T132" s="229">
        <v>1.5029999999999999</v>
      </c>
      <c r="U132" s="285">
        <v>0.40300000000000002</v>
      </c>
      <c r="V132" s="229">
        <v>0.222</v>
      </c>
      <c r="W132" s="285">
        <v>0.314</v>
      </c>
    </row>
    <row r="133" spans="2:23">
      <c r="B133" s="322">
        <v>43831</v>
      </c>
      <c r="C133" s="90"/>
      <c r="D133" s="232">
        <v>14.071676629999999</v>
      </c>
      <c r="E133" s="232">
        <v>76.1905326600004</v>
      </c>
      <c r="F133" s="232">
        <v>7.6052807500000004</v>
      </c>
      <c r="G133" s="292">
        <v>97.867490040000405</v>
      </c>
      <c r="H133" s="291">
        <v>355.94542448999954</v>
      </c>
      <c r="I133" s="282">
        <v>453.81291452999994</v>
      </c>
      <c r="J133" s="244"/>
      <c r="K133" s="229">
        <v>3.100766016007632E-2</v>
      </c>
      <c r="L133" s="229">
        <v>0.16788974094954656</v>
      </c>
      <c r="M133" s="229">
        <v>1.675862565056474E-2</v>
      </c>
      <c r="N133" s="285">
        <v>0.21565602676018764</v>
      </c>
      <c r="O133" s="229">
        <v>0.78434397323981242</v>
      </c>
      <c r="P133" s="284">
        <v>1</v>
      </c>
      <c r="Q133" s="244"/>
      <c r="R133" s="229">
        <v>-0.81842997896774194</v>
      </c>
      <c r="S133" s="229">
        <v>6.4799558784729427E-3</v>
      </c>
      <c r="T133" s="229">
        <v>2.8026403750000002</v>
      </c>
      <c r="U133" s="285">
        <v>-0.36941050231958494</v>
      </c>
      <c r="V133" s="229">
        <v>0.50061308806913818</v>
      </c>
      <c r="W133" s="285">
        <v>0.15650589839449536</v>
      </c>
    </row>
    <row r="134" spans="2:23">
      <c r="B134" s="322">
        <v>43862</v>
      </c>
      <c r="C134" s="90"/>
      <c r="D134" s="232">
        <v>19.175986810000005</v>
      </c>
      <c r="E134" s="232">
        <v>49.430707910000187</v>
      </c>
      <c r="F134" s="232">
        <v>19.252537709999999</v>
      </c>
      <c r="G134" s="292">
        <v>87.859232430000191</v>
      </c>
      <c r="H134" s="291">
        <v>322.93949005000036</v>
      </c>
      <c r="I134" s="282">
        <v>410.79872248000055</v>
      </c>
      <c r="J134" s="244"/>
      <c r="K134" s="229">
        <v>4.6679762522712262E-2</v>
      </c>
      <c r="L134" s="229">
        <v>0.12032829024293445</v>
      </c>
      <c r="M134" s="229">
        <v>4.6866109012637679E-2</v>
      </c>
      <c r="N134" s="285">
        <v>0.21387416177828442</v>
      </c>
      <c r="O134" s="229">
        <v>0.78612583822171556</v>
      </c>
      <c r="P134" s="284">
        <v>1</v>
      </c>
      <c r="Q134" s="244"/>
      <c r="R134" s="229">
        <v>-0.65510815089928043</v>
      </c>
      <c r="S134" s="229">
        <v>-0.25556162786144299</v>
      </c>
      <c r="T134" s="229">
        <v>5.4175125699999995</v>
      </c>
      <c r="U134" s="285">
        <v>-0.29712614055999853</v>
      </c>
      <c r="V134" s="229">
        <v>0.35688861365546365</v>
      </c>
      <c r="W134" s="285">
        <v>0.13167692143250842</v>
      </c>
    </row>
    <row r="135" spans="2:23">
      <c r="B135" s="322">
        <v>43891</v>
      </c>
      <c r="C135" s="90"/>
      <c r="D135" s="232">
        <v>25.692197779999997</v>
      </c>
      <c r="E135" s="232">
        <v>29.718074719999983</v>
      </c>
      <c r="F135" s="232">
        <v>6.6199694100000004</v>
      </c>
      <c r="G135" s="292">
        <v>62.03024190999998</v>
      </c>
      <c r="H135" s="291">
        <v>253.06788610000166</v>
      </c>
      <c r="I135" s="282">
        <v>315.09812801000163</v>
      </c>
      <c r="J135" s="244"/>
      <c r="K135" s="229">
        <v>8.1537132391927419E-2</v>
      </c>
      <c r="L135" s="229">
        <v>9.4313713977560318E-2</v>
      </c>
      <c r="M135" s="229">
        <v>2.1009231161760105E-2</v>
      </c>
      <c r="N135" s="285">
        <v>0.19686007753124782</v>
      </c>
      <c r="O135" s="229">
        <v>0.80313992246875221</v>
      </c>
      <c r="P135" s="284">
        <v>1</v>
      </c>
      <c r="Q135" s="244"/>
      <c r="R135" s="229">
        <v>-0.42004068216704293</v>
      </c>
      <c r="S135" s="229">
        <v>-0.47026604777183634</v>
      </c>
      <c r="T135" s="229">
        <v>-0.17250382374999995</v>
      </c>
      <c r="U135" s="285">
        <v>-0.42776529603321056</v>
      </c>
      <c r="V135" s="229">
        <v>0.21259169190226013</v>
      </c>
      <c r="W135" s="285">
        <v>-6.3130620939716442E-3</v>
      </c>
    </row>
    <row r="136" spans="2:23">
      <c r="B136" s="322">
        <v>43922</v>
      </c>
      <c r="C136" s="90"/>
      <c r="D136" s="232">
        <v>5.7554462299999996</v>
      </c>
      <c r="E136" s="232">
        <v>13.107975330000006</v>
      </c>
      <c r="F136" s="232"/>
      <c r="G136" s="292">
        <v>18.863421560000006</v>
      </c>
      <c r="H136" s="291">
        <v>118.12719291999986</v>
      </c>
      <c r="I136" s="282">
        <v>136.99061447999986</v>
      </c>
      <c r="J136" s="244"/>
      <c r="K136" s="229">
        <v>4.2013434656432425E-2</v>
      </c>
      <c r="L136" s="229">
        <v>9.5685207192889282E-2</v>
      </c>
      <c r="M136" s="229">
        <v>0</v>
      </c>
      <c r="N136" s="285">
        <v>0.13769864184932171</v>
      </c>
      <c r="O136" s="229">
        <v>0.86230135815067832</v>
      </c>
      <c r="P136" s="284">
        <v>1</v>
      </c>
      <c r="Q136" s="244"/>
      <c r="R136" s="229">
        <v>-0.89381095516605169</v>
      </c>
      <c r="S136" s="229">
        <v>-0.74043613207920789</v>
      </c>
      <c r="T136" s="229">
        <v>-1</v>
      </c>
      <c r="U136" s="285">
        <v>-0.83187681319073081</v>
      </c>
      <c r="V136" s="229">
        <v>-0.51086048480331314</v>
      </c>
      <c r="W136" s="285">
        <v>-0.61269263647158645</v>
      </c>
    </row>
    <row r="137" spans="2:23">
      <c r="B137" s="322">
        <v>43952</v>
      </c>
      <c r="C137" s="90"/>
      <c r="D137" s="232">
        <v>9.0775148100000003</v>
      </c>
      <c r="E137" s="232">
        <v>19.197195720000003</v>
      </c>
      <c r="F137" s="232">
        <v>0.1</v>
      </c>
      <c r="G137" s="292">
        <v>28.374710530000005</v>
      </c>
      <c r="H137" s="291">
        <v>190.39490826000073</v>
      </c>
      <c r="I137" s="282">
        <v>218.76961879000075</v>
      </c>
      <c r="J137" s="244"/>
      <c r="K137" s="229">
        <v>4.1493489179197235E-2</v>
      </c>
      <c r="L137" s="229">
        <v>8.7750739001961661E-2</v>
      </c>
      <c r="M137" s="229">
        <v>4.5710186155231659E-4</v>
      </c>
      <c r="N137" s="285">
        <v>0.1297013300427112</v>
      </c>
      <c r="O137" s="229">
        <v>0.87029866995728877</v>
      </c>
      <c r="P137" s="284">
        <v>1</v>
      </c>
      <c r="Q137" s="244"/>
      <c r="R137" s="229">
        <v>-0.8080863676532769</v>
      </c>
      <c r="S137" s="229">
        <v>-0.63082315923076915</v>
      </c>
      <c r="T137" s="229">
        <v>-0.93333333333333335</v>
      </c>
      <c r="U137" s="285">
        <v>-0.71850485585317458</v>
      </c>
      <c r="V137" s="229">
        <v>-0.38163394524195926</v>
      </c>
      <c r="W137" s="285">
        <v>-0.46471832936138791</v>
      </c>
    </row>
    <row r="138" spans="2:23">
      <c r="B138" s="322">
        <v>43983</v>
      </c>
      <c r="C138" s="90"/>
      <c r="D138" s="232">
        <v>24.978759029999999</v>
      </c>
      <c r="E138" s="232">
        <v>22.787446920000004</v>
      </c>
      <c r="F138" s="232">
        <v>6.2244000000000001E-2</v>
      </c>
      <c r="G138" s="292">
        <v>47.82844995</v>
      </c>
      <c r="H138" s="291">
        <v>352.19112650000113</v>
      </c>
      <c r="I138" s="282">
        <v>400.01957645000113</v>
      </c>
      <c r="J138" s="244"/>
      <c r="K138" s="229">
        <v>6.2443841503147336E-2</v>
      </c>
      <c r="L138" s="229">
        <v>5.696582932822597E-2</v>
      </c>
      <c r="M138" s="229">
        <v>1.5560238464424239E-4</v>
      </c>
      <c r="N138" s="285">
        <v>0.11956527321601754</v>
      </c>
      <c r="O138" s="229">
        <v>0.88043472678398249</v>
      </c>
      <c r="P138" s="284">
        <v>1</v>
      </c>
      <c r="Q138" s="244"/>
      <c r="R138" s="229">
        <v>0.73463604374999991</v>
      </c>
      <c r="S138" s="229">
        <v>-0.61893901471571899</v>
      </c>
      <c r="T138" s="229">
        <v>-0.98675659574468089</v>
      </c>
      <c r="U138" s="285">
        <v>-0.39380925285171109</v>
      </c>
      <c r="V138" s="229">
        <v>0.23359413835376919</v>
      </c>
      <c r="W138" s="285">
        <v>9.7748563254668408E-2</v>
      </c>
    </row>
    <row r="139" spans="2:23">
      <c r="B139" s="322">
        <v>44013</v>
      </c>
      <c r="C139" s="90"/>
      <c r="D139" s="232">
        <v>2.9962472399999998</v>
      </c>
      <c r="E139" s="232">
        <v>21.454039510000001</v>
      </c>
      <c r="F139" s="232">
        <v>1.3109583600000001</v>
      </c>
      <c r="G139" s="292">
        <v>25.761245110000001</v>
      </c>
      <c r="H139" s="291">
        <v>342.48692546000319</v>
      </c>
      <c r="I139" s="282">
        <v>368.2481705700032</v>
      </c>
      <c r="J139" s="244"/>
      <c r="K139" s="229">
        <v>8.1364891381868233E-3</v>
      </c>
      <c r="L139" s="229">
        <v>5.825973141099864E-2</v>
      </c>
      <c r="M139" s="229">
        <v>3.5599860767014718E-3</v>
      </c>
      <c r="N139" s="285">
        <v>6.9956206625886933E-2</v>
      </c>
      <c r="O139" s="229">
        <v>0.93004379337411303</v>
      </c>
      <c r="P139" s="284">
        <v>1</v>
      </c>
      <c r="Q139" s="244"/>
      <c r="R139" s="229">
        <v>-0.9102919988023952</v>
      </c>
      <c r="S139" s="229">
        <v>-0.72317368374193547</v>
      </c>
      <c r="T139" s="229">
        <v>-0.78508879344262295</v>
      </c>
      <c r="U139" s="285">
        <v>-0.7798184178632479</v>
      </c>
      <c r="V139" s="229">
        <v>0.14429310210492208</v>
      </c>
      <c r="W139" s="285">
        <v>-0.11542596548161621</v>
      </c>
    </row>
    <row r="140" spans="2:23">
      <c r="B140" s="322">
        <v>44044</v>
      </c>
      <c r="C140" s="90"/>
      <c r="D140" s="232">
        <v>10.16830551</v>
      </c>
      <c r="E140" s="232">
        <v>22.568315619999989</v>
      </c>
      <c r="F140" s="232">
        <v>5.5862722500000004</v>
      </c>
      <c r="G140" s="292">
        <v>38.322893379999989</v>
      </c>
      <c r="H140" s="291">
        <v>123.00307830999967</v>
      </c>
      <c r="I140" s="282">
        <v>161.32597168999965</v>
      </c>
      <c r="J140" s="244"/>
      <c r="K140" s="229">
        <v>6.3029563085720552E-2</v>
      </c>
      <c r="L140" s="229">
        <v>0.13989263714689881</v>
      </c>
      <c r="M140" s="229">
        <v>3.4627234483573764E-2</v>
      </c>
      <c r="N140" s="285">
        <v>0.23754943471619314</v>
      </c>
      <c r="O140" s="229">
        <v>0.76245056528380695</v>
      </c>
      <c r="P140" s="284">
        <v>1</v>
      </c>
      <c r="Q140" s="244"/>
      <c r="R140" s="229">
        <v>-0.64693383645833336</v>
      </c>
      <c r="S140" s="229">
        <v>-0.70304847868421061</v>
      </c>
      <c r="T140" s="229">
        <v>1.2345089000000002</v>
      </c>
      <c r="U140" s="285">
        <v>-0.64284349133271212</v>
      </c>
      <c r="V140" s="229">
        <v>-0.5143976379392039</v>
      </c>
      <c r="W140" s="285">
        <v>-0.55261793763172595</v>
      </c>
    </row>
    <row r="141" spans="2:23">
      <c r="B141" s="322">
        <v>44075</v>
      </c>
      <c r="C141" s="90"/>
      <c r="D141" s="232">
        <v>13.213547759999999</v>
      </c>
      <c r="E141" s="232">
        <v>20.65816611000001</v>
      </c>
      <c r="F141" s="232">
        <v>9.4884691299999968</v>
      </c>
      <c r="G141" s="292">
        <v>43.360183000000006</v>
      </c>
      <c r="H141" s="291">
        <v>297.34032456000068</v>
      </c>
      <c r="I141" s="282">
        <v>340.70050756000069</v>
      </c>
      <c r="J141" s="244"/>
      <c r="K141" s="229">
        <v>3.8783469548171905E-2</v>
      </c>
      <c r="L141" s="229">
        <v>6.0634386071062446E-2</v>
      </c>
      <c r="M141" s="229">
        <v>2.7849882578554669E-2</v>
      </c>
      <c r="N141" s="285">
        <v>0.12726773819778903</v>
      </c>
      <c r="O141" s="229">
        <v>0.87273226180221097</v>
      </c>
      <c r="P141" s="284">
        <v>1</v>
      </c>
      <c r="Q141" s="244"/>
      <c r="R141" s="229">
        <v>-0.34586397227722776</v>
      </c>
      <c r="S141" s="229">
        <v>-0.71066994243697468</v>
      </c>
      <c r="T141" s="229">
        <v>5.3256460866666648</v>
      </c>
      <c r="U141" s="285">
        <v>-0.53426226638023633</v>
      </c>
      <c r="V141" s="229">
        <v>6.7649280287255698E-2</v>
      </c>
      <c r="W141" s="285">
        <v>-8.3152563078577324E-2</v>
      </c>
    </row>
    <row r="142" spans="2:23">
      <c r="B142" s="322">
        <v>44105</v>
      </c>
      <c r="C142" s="90"/>
      <c r="D142" s="232">
        <v>7.9364759800000009</v>
      </c>
      <c r="E142" s="232">
        <v>27.864501890000028</v>
      </c>
      <c r="F142" s="232">
        <v>8.3928474099999999</v>
      </c>
      <c r="G142" s="292">
        <v>44.193825280000027</v>
      </c>
      <c r="H142" s="291">
        <v>277.67815441000209</v>
      </c>
      <c r="I142" s="282">
        <v>321.87197969000215</v>
      </c>
      <c r="J142" s="244"/>
      <c r="K142" s="229">
        <v>2.4657244124336928E-2</v>
      </c>
      <c r="L142" s="229">
        <v>8.6570138589996515E-2</v>
      </c>
      <c r="M142" s="229">
        <v>2.6075110415275129E-2</v>
      </c>
      <c r="N142" s="285">
        <v>0.13730249312960857</v>
      </c>
      <c r="O142" s="229">
        <v>0.86269750687039137</v>
      </c>
      <c r="P142" s="284">
        <v>1</v>
      </c>
      <c r="Q142" s="244"/>
      <c r="R142" s="229">
        <v>-0.72054662042253514</v>
      </c>
      <c r="S142" s="229">
        <v>-0.58780322647928951</v>
      </c>
      <c r="T142" s="229">
        <v>0.78571221489361687</v>
      </c>
      <c r="U142" s="285">
        <v>-0.5611338105263155</v>
      </c>
      <c r="V142" s="229">
        <v>-4.4794790471269219E-2</v>
      </c>
      <c r="W142" s="285">
        <v>-0.17763929563106251</v>
      </c>
    </row>
    <row r="143" spans="2:23">
      <c r="B143" s="322">
        <v>44136</v>
      </c>
      <c r="C143" s="90"/>
      <c r="D143" s="232">
        <v>13.510632039999999</v>
      </c>
      <c r="E143" s="232">
        <v>27.022170510000002</v>
      </c>
      <c r="F143" s="232">
        <v>9.6590447100000016</v>
      </c>
      <c r="G143" s="292">
        <v>50.191847260000003</v>
      </c>
      <c r="H143" s="291">
        <v>217.48542803000001</v>
      </c>
      <c r="I143" s="282">
        <v>267.67727529000001</v>
      </c>
      <c r="J143" s="244"/>
      <c r="K143" s="229">
        <v>5.0473586244340909E-2</v>
      </c>
      <c r="L143" s="229">
        <v>0.10095055876792058</v>
      </c>
      <c r="M143" s="229">
        <v>3.6084664637801057E-2</v>
      </c>
      <c r="N143" s="285">
        <v>0.18750880965006253</v>
      </c>
      <c r="O143" s="229">
        <v>0.81249119034993744</v>
      </c>
      <c r="P143" s="284">
        <v>1</v>
      </c>
      <c r="Q143" s="244"/>
      <c r="R143" s="229">
        <v>-9.9291197333333359E-2</v>
      </c>
      <c r="S143" s="229">
        <v>-0.61230745322812052</v>
      </c>
      <c r="T143" s="229">
        <v>-0.4318208994117646</v>
      </c>
      <c r="U143" s="285">
        <v>-0.50647151170108162</v>
      </c>
      <c r="V143" s="229">
        <v>-0.28127750155320541</v>
      </c>
      <c r="W143" s="285">
        <v>-0.33792412740539191</v>
      </c>
    </row>
    <row r="144" spans="2:23">
      <c r="B144" s="322">
        <v>44166</v>
      </c>
      <c r="C144" s="90"/>
      <c r="D144" s="232">
        <v>7.9035068100000005</v>
      </c>
      <c r="E144" s="232">
        <v>44.849897319999897</v>
      </c>
      <c r="F144" s="232">
        <v>50.019612299999999</v>
      </c>
      <c r="G144" s="292">
        <v>102.7730164299999</v>
      </c>
      <c r="H144" s="291">
        <v>226.75342223000004</v>
      </c>
      <c r="I144" s="282">
        <v>329.52643865999994</v>
      </c>
      <c r="J144" s="244"/>
      <c r="K144" s="229">
        <v>2.3984439130708753E-2</v>
      </c>
      <c r="L144" s="229">
        <v>0.13610409380922328</v>
      </c>
      <c r="M144" s="229">
        <v>0.15179241005183633</v>
      </c>
      <c r="N144" s="285">
        <v>0.31188094299176838</v>
      </c>
      <c r="O144" s="229">
        <v>0.68811905700823162</v>
      </c>
      <c r="P144" s="284">
        <v>1</v>
      </c>
      <c r="Q144" s="244"/>
      <c r="R144" s="229">
        <v>-0.80723154121951213</v>
      </c>
      <c r="S144" s="229">
        <v>-0.46797274827995372</v>
      </c>
      <c r="T144" s="229">
        <v>-0.61344967310664611</v>
      </c>
      <c r="U144" s="285">
        <v>-0.59649384990184573</v>
      </c>
      <c r="V144" s="229">
        <v>7.1613526606805422E-2</v>
      </c>
      <c r="W144" s="285">
        <v>-0.29331666596611627</v>
      </c>
    </row>
    <row r="145" spans="1:23">
      <c r="B145" s="322">
        <v>44197</v>
      </c>
      <c r="C145" s="90"/>
      <c r="D145" s="232">
        <v>5.4207083899999997</v>
      </c>
      <c r="E145" s="232">
        <v>49.30945503000018</v>
      </c>
      <c r="F145" s="232">
        <v>9.68089449</v>
      </c>
      <c r="G145" s="292">
        <v>64.411057910000181</v>
      </c>
      <c r="H145" s="291">
        <v>225.77249802999967</v>
      </c>
      <c r="I145" s="282">
        <v>290.18355593999985</v>
      </c>
      <c r="J145" s="244"/>
      <c r="K145" s="229">
        <v>1.8680274188661534E-2</v>
      </c>
      <c r="L145" s="229">
        <v>0.16992504923399487</v>
      </c>
      <c r="M145" s="229">
        <v>3.3361278721119818E-2</v>
      </c>
      <c r="N145" s="285">
        <v>0.22196660214377623</v>
      </c>
      <c r="O145" s="229">
        <v>0.77803339785622372</v>
      </c>
      <c r="P145" s="284">
        <v>1</v>
      </c>
      <c r="Q145" s="244"/>
      <c r="R145" s="229">
        <v>-0.61477878347180293</v>
      </c>
      <c r="S145" s="229">
        <v>-0.35281388240133194</v>
      </c>
      <c r="T145" s="229">
        <v>0.27291743832073512</v>
      </c>
      <c r="U145" s="285">
        <v>-0.34185440043804038</v>
      </c>
      <c r="V145" s="229">
        <v>-0.36571035193530677</v>
      </c>
      <c r="W145" s="285">
        <v>-0.36056567222082248</v>
      </c>
    </row>
    <row r="146" spans="1:23">
      <c r="B146" s="322">
        <v>44228</v>
      </c>
      <c r="C146" s="90"/>
      <c r="D146" s="232">
        <v>6.5040091599999998</v>
      </c>
      <c r="E146" s="232">
        <v>37.403622219999818</v>
      </c>
      <c r="F146" s="232">
        <v>14.761456280000001</v>
      </c>
      <c r="G146" s="292">
        <v>58.669087659999818</v>
      </c>
      <c r="H146" s="291">
        <v>247.6967283399994</v>
      </c>
      <c r="I146" s="282">
        <v>306.3658159999992</v>
      </c>
      <c r="J146" s="244"/>
      <c r="K146" s="229">
        <v>2.1229552451112944E-2</v>
      </c>
      <c r="L146" s="229">
        <v>0.12208810600462003</v>
      </c>
      <c r="M146" s="229">
        <v>4.8182452183242401E-2</v>
      </c>
      <c r="N146" s="285">
        <v>0.19150011063897537</v>
      </c>
      <c r="O146" s="229">
        <v>0.80849988936102468</v>
      </c>
      <c r="P146" s="284">
        <v>1</v>
      </c>
      <c r="Q146" s="244"/>
      <c r="R146" s="229">
        <v>-0.66082532156268214</v>
      </c>
      <c r="S146" s="229">
        <v>-0.24331202603649549</v>
      </c>
      <c r="T146" s="229">
        <v>-0.23327217936923073</v>
      </c>
      <c r="U146" s="285">
        <v>-0.3322376483684506</v>
      </c>
      <c r="V146" s="229">
        <v>-0.23299337500765616</v>
      </c>
      <c r="W146" s="285">
        <v>-0.25421916078399098</v>
      </c>
    </row>
    <row r="147" spans="1:23">
      <c r="B147" s="322">
        <v>44256</v>
      </c>
      <c r="C147" s="90"/>
      <c r="D147" s="232">
        <v>7.3832867800000006</v>
      </c>
      <c r="E147" s="232">
        <v>39.58826328</v>
      </c>
      <c r="F147" s="232">
        <v>36.301132770000002</v>
      </c>
      <c r="G147" s="292">
        <v>83.272682830000008</v>
      </c>
      <c r="H147" s="291">
        <v>306.75242327000223</v>
      </c>
      <c r="I147" s="282">
        <v>390.02510610000223</v>
      </c>
      <c r="J147" s="244"/>
      <c r="K147" s="229">
        <v>1.8930285934226319E-2</v>
      </c>
      <c r="L147" s="229">
        <v>0.10150183324313894</v>
      </c>
      <c r="M147" s="229">
        <v>9.3073836022987744E-2</v>
      </c>
      <c r="N147" s="285">
        <v>0.21350595520035301</v>
      </c>
      <c r="O147" s="229">
        <v>0.78649404479964702</v>
      </c>
      <c r="P147" s="284">
        <v>1</v>
      </c>
      <c r="Q147" s="244"/>
      <c r="R147" s="229">
        <v>-0.71262533305938136</v>
      </c>
      <c r="S147" s="229">
        <v>0.33212745620285666</v>
      </c>
      <c r="T147" s="229">
        <v>4.483580137872571</v>
      </c>
      <c r="U147" s="285">
        <v>0.3424529756118122</v>
      </c>
      <c r="V147" s="229">
        <v>0.21213492552265878</v>
      </c>
      <c r="W147" s="285">
        <v>0.23778934696693055</v>
      </c>
    </row>
    <row r="148" spans="1:23">
      <c r="B148" s="322">
        <v>44287</v>
      </c>
      <c r="C148" s="90"/>
      <c r="D148" s="232">
        <v>9.0050638900000024</v>
      </c>
      <c r="E148" s="232">
        <v>33.300888840000006</v>
      </c>
      <c r="F148" s="232">
        <v>7.8824134099999998</v>
      </c>
      <c r="G148" s="292">
        <v>50.188366140000007</v>
      </c>
      <c r="H148" s="291">
        <v>255.99732101000041</v>
      </c>
      <c r="I148" s="282">
        <v>306.18568715000043</v>
      </c>
      <c r="J148" s="244"/>
      <c r="K148" s="229">
        <v>2.9410466484634926E-2</v>
      </c>
      <c r="L148" s="229">
        <v>0.10876043602810831</v>
      </c>
      <c r="M148" s="229">
        <v>2.5743899015561768E-2</v>
      </c>
      <c r="N148" s="285">
        <v>0.16391480152830498</v>
      </c>
      <c r="O148" s="229">
        <v>0.83608519847169493</v>
      </c>
      <c r="P148" s="284">
        <v>0.99999999999999989</v>
      </c>
      <c r="Q148" s="244"/>
      <c r="R148" s="229">
        <v>0.56461610970519005</v>
      </c>
      <c r="S148" s="229">
        <v>1.5405059135093744</v>
      </c>
      <c r="T148" s="229"/>
      <c r="U148" s="285">
        <v>1.6606183814724647</v>
      </c>
      <c r="V148" s="229">
        <v>1.1671328563895642</v>
      </c>
      <c r="W148" s="285">
        <v>1.235085142965779</v>
      </c>
    </row>
    <row r="149" spans="1:23">
      <c r="B149" s="322">
        <v>44317</v>
      </c>
      <c r="C149" s="90"/>
      <c r="D149" s="232">
        <v>9.6133123600000001</v>
      </c>
      <c r="E149" s="232">
        <v>37.598959800000003</v>
      </c>
      <c r="F149" s="232">
        <v>9.6763968600000005</v>
      </c>
      <c r="G149" s="292">
        <v>56.888669020000009</v>
      </c>
      <c r="H149" s="291">
        <v>288.80762148000002</v>
      </c>
      <c r="I149" s="282">
        <v>345.69629050000003</v>
      </c>
      <c r="J149" s="244"/>
      <c r="K149" s="229">
        <v>2.7808549365964341E-2</v>
      </c>
      <c r="L149" s="229">
        <v>0.10876298309599593</v>
      </c>
      <c r="M149" s="229">
        <v>2.799103469118654E-2</v>
      </c>
      <c r="N149" s="285">
        <v>0.16456256715314682</v>
      </c>
      <c r="O149" s="229">
        <v>0.83543743284685312</v>
      </c>
      <c r="P149" s="284">
        <v>1</v>
      </c>
      <c r="Q149" s="244"/>
      <c r="R149" s="229">
        <v>5.9024695769127611E-2</v>
      </c>
      <c r="S149" s="229">
        <v>0.95856521694096664</v>
      </c>
      <c r="T149" s="229">
        <v>95.763968599999998</v>
      </c>
      <c r="U149" s="285">
        <v>1.0049074671564586</v>
      </c>
      <c r="V149" s="229">
        <v>0.51688731657470699</v>
      </c>
      <c r="W149" s="285">
        <v>0.58018417919280441</v>
      </c>
    </row>
    <row r="150" spans="1:23">
      <c r="B150" s="322">
        <v>44348</v>
      </c>
      <c r="C150" s="90"/>
      <c r="D150" s="232">
        <v>14.49590909</v>
      </c>
      <c r="E150" s="232">
        <v>17.369783930000001</v>
      </c>
      <c r="F150" s="232">
        <v>3.44668317</v>
      </c>
      <c r="G150" s="292">
        <v>35.312376190000002</v>
      </c>
      <c r="H150" s="291">
        <v>317.62276213000001</v>
      </c>
      <c r="I150" s="282">
        <v>352.93513832000002</v>
      </c>
      <c r="J150" s="244"/>
      <c r="K150" s="229">
        <v>4.1072445092890743E-2</v>
      </c>
      <c r="L150" s="229">
        <v>4.9215229780411172E-2</v>
      </c>
      <c r="M150" s="229">
        <v>9.7657693886941729E-3</v>
      </c>
      <c r="N150" s="285">
        <v>0.10005344426199608</v>
      </c>
      <c r="O150" s="229">
        <v>0.89994655573800386</v>
      </c>
      <c r="P150" s="284">
        <v>1</v>
      </c>
      <c r="Q150" s="244"/>
      <c r="R150" s="229">
        <v>-0.41967056599608821</v>
      </c>
      <c r="S150" s="229">
        <v>-0.23774769543160401</v>
      </c>
      <c r="T150" s="229">
        <v>54.373741565452093</v>
      </c>
      <c r="U150" s="285">
        <v>-0.26168679463968281</v>
      </c>
      <c r="V150" s="229">
        <v>-9.815228655399133E-2</v>
      </c>
      <c r="W150" s="285">
        <v>-0.11770533469350397</v>
      </c>
    </row>
    <row r="151" spans="1:23">
      <c r="B151" s="322">
        <v>44378</v>
      </c>
      <c r="C151" s="90"/>
      <c r="D151" s="232">
        <v>5.0381566600000003</v>
      </c>
      <c r="E151" s="232">
        <v>37.110850829999997</v>
      </c>
      <c r="F151" s="232">
        <v>2.01133988</v>
      </c>
      <c r="G151" s="292">
        <v>44.160347369999997</v>
      </c>
      <c r="H151" s="291">
        <v>317.9329674</v>
      </c>
      <c r="I151" s="282">
        <v>362.09331477000001</v>
      </c>
      <c r="J151" s="244"/>
      <c r="K151" s="229">
        <v>1.3913973151369044E-2</v>
      </c>
      <c r="L151" s="229">
        <v>0.10248974315798301</v>
      </c>
      <c r="M151" s="229">
        <v>5.5547556333029619E-3</v>
      </c>
      <c r="N151" s="285">
        <v>0.12195847194265501</v>
      </c>
      <c r="O151" s="229">
        <v>0.87804152805734492</v>
      </c>
      <c r="P151" s="284">
        <v>0.99999999999999989</v>
      </c>
      <c r="Q151" s="244"/>
      <c r="R151" s="228">
        <v>0.68148896150505944</v>
      </c>
      <c r="S151" s="228">
        <v>0.72978383920203727</v>
      </c>
      <c r="T151" s="228">
        <v>0.53425153793595692</v>
      </c>
      <c r="U151" s="283">
        <v>0.71421634247243082</v>
      </c>
      <c r="V151" s="228">
        <v>-7.1693125298211369E-2</v>
      </c>
      <c r="W151" s="283">
        <v>-1.6713880181607466E-2</v>
      </c>
    </row>
    <row r="152" spans="1:23">
      <c r="B152" s="322">
        <v>44409</v>
      </c>
      <c r="C152" s="90"/>
      <c r="D152" s="232">
        <v>5.7391337900000003</v>
      </c>
      <c r="E152" s="232">
        <v>40.524475160000001</v>
      </c>
      <c r="F152" s="232">
        <v>4.0364539300000004</v>
      </c>
      <c r="G152" s="292">
        <v>50.300062880000006</v>
      </c>
      <c r="H152" s="291">
        <v>305.60627546000001</v>
      </c>
      <c r="I152" s="282">
        <v>355.90633833999999</v>
      </c>
      <c r="J152" s="244"/>
      <c r="K152" s="229">
        <v>1.6125404837599052E-2</v>
      </c>
      <c r="L152" s="229">
        <v>0.11386275206283814</v>
      </c>
      <c r="M152" s="229">
        <v>1.1341337580068455E-2</v>
      </c>
      <c r="N152" s="285">
        <v>0.14132949448050564</v>
      </c>
      <c r="O152" s="229">
        <v>0.85867050551949442</v>
      </c>
      <c r="P152" s="284">
        <v>1</v>
      </c>
      <c r="Q152" s="244"/>
      <c r="R152" s="228">
        <v>-0.43558601928749474</v>
      </c>
      <c r="S152" s="228">
        <v>0.79563578613227581</v>
      </c>
      <c r="T152" s="228">
        <v>-0.27743336712599354</v>
      </c>
      <c r="U152" s="283">
        <v>0.31253301730736949</v>
      </c>
      <c r="V152" s="228">
        <v>1.4845416851259032</v>
      </c>
      <c r="W152" s="283">
        <v>1.2061316886031319</v>
      </c>
    </row>
    <row r="153" spans="1:23">
      <c r="B153" s="322">
        <v>44440</v>
      </c>
      <c r="C153" s="90"/>
      <c r="D153" s="232">
        <v>6.6898344500000002</v>
      </c>
      <c r="E153" s="232">
        <v>41.500263959999998</v>
      </c>
      <c r="F153" s="232">
        <v>15.633628059999999</v>
      </c>
      <c r="G153" s="292">
        <v>63.823726469999997</v>
      </c>
      <c r="H153" s="291">
        <v>316.04610609000002</v>
      </c>
      <c r="I153" s="282">
        <v>379.86983256000002</v>
      </c>
      <c r="J153" s="244"/>
      <c r="K153" s="229">
        <v>1.7610860027805309E-2</v>
      </c>
      <c r="L153" s="229">
        <v>0.10924864362174661</v>
      </c>
      <c r="M153" s="229">
        <v>4.1155224026721539E-2</v>
      </c>
      <c r="N153" s="285">
        <v>0.16801472767627346</v>
      </c>
      <c r="O153" s="229">
        <v>0.83198527232372654</v>
      </c>
      <c r="P153" s="284">
        <v>1</v>
      </c>
      <c r="Q153" s="244"/>
      <c r="R153" s="228">
        <v>-0.49371398419950152</v>
      </c>
      <c r="S153" s="228">
        <v>1.0089035851014354</v>
      </c>
      <c r="T153" s="228">
        <v>0.64764493047362692</v>
      </c>
      <c r="U153" s="283">
        <v>0.47194319890208924</v>
      </c>
      <c r="V153" s="228">
        <v>6.2910342072437953E-2</v>
      </c>
      <c r="W153" s="283">
        <v>0.11496702860972774</v>
      </c>
    </row>
    <row r="154" spans="1:23">
      <c r="B154" s="322">
        <v>44470</v>
      </c>
      <c r="C154" s="90"/>
      <c r="D154" s="232">
        <v>4.3662155499999997</v>
      </c>
      <c r="E154" s="232">
        <v>35.118311140000003</v>
      </c>
      <c r="F154" s="232">
        <v>8.3863076000000003</v>
      </c>
      <c r="G154" s="292">
        <v>47.870834290000005</v>
      </c>
      <c r="H154" s="291">
        <v>295.80621739999998</v>
      </c>
      <c r="I154" s="282">
        <v>343.67705168999998</v>
      </c>
      <c r="J154" s="244"/>
      <c r="K154" s="229">
        <v>1.2704414008818861E-2</v>
      </c>
      <c r="L154" s="229">
        <v>0.10218404448975854</v>
      </c>
      <c r="M154" s="229">
        <v>2.4401709566469774E-2</v>
      </c>
      <c r="N154" s="285">
        <v>0.13929016806504718</v>
      </c>
      <c r="O154" s="229">
        <v>0.86070983193495287</v>
      </c>
      <c r="P154" s="284">
        <v>1</v>
      </c>
      <c r="Q154" s="244"/>
      <c r="R154" s="228">
        <v>-0.44985462552864686</v>
      </c>
      <c r="S154" s="228">
        <v>0.26032438256515933</v>
      </c>
      <c r="T154" s="228">
        <v>-7.7921230787625362E-4</v>
      </c>
      <c r="U154" s="283">
        <v>8.3201872358942719E-2</v>
      </c>
      <c r="V154" s="228">
        <v>6.5284440645017927E-2</v>
      </c>
      <c r="W154" s="283">
        <v>6.7744548689819162E-2</v>
      </c>
    </row>
    <row r="155" spans="1:23">
      <c r="B155" s="322">
        <v>44501</v>
      </c>
      <c r="C155" s="90"/>
      <c r="D155" s="232">
        <v>5.5911749899999998</v>
      </c>
      <c r="E155" s="232">
        <v>35.314612689999997</v>
      </c>
      <c r="F155" s="232">
        <v>13.030799099999999</v>
      </c>
      <c r="G155" s="292">
        <v>53.936586779999999</v>
      </c>
      <c r="H155" s="291">
        <v>309.21521765</v>
      </c>
      <c r="I155" s="282">
        <v>363.15180442999997</v>
      </c>
      <c r="J155" s="244"/>
      <c r="K155" s="229">
        <v>1.5396247304280537E-2</v>
      </c>
      <c r="L155" s="229">
        <v>9.7244767227384468E-2</v>
      </c>
      <c r="M155" s="229">
        <v>3.5882512329666189E-2</v>
      </c>
      <c r="N155" s="285">
        <v>0.14852352686133119</v>
      </c>
      <c r="O155" s="229">
        <v>0.85147647313866892</v>
      </c>
      <c r="P155" s="284">
        <v>1</v>
      </c>
      <c r="Q155" s="244"/>
      <c r="R155" s="228">
        <v>-0.58616480905951751</v>
      </c>
      <c r="S155" s="228">
        <v>0.30687550346598691</v>
      </c>
      <c r="T155" s="228">
        <v>0.34907741823673555</v>
      </c>
      <c r="U155" s="283">
        <v>7.4608521591201349E-2</v>
      </c>
      <c r="V155" s="228">
        <v>0.4217744170305826</v>
      </c>
      <c r="W155" s="283">
        <v>0.35667775322564599</v>
      </c>
    </row>
    <row r="156" spans="1:23">
      <c r="B156" s="322">
        <v>44531</v>
      </c>
      <c r="C156" s="90"/>
      <c r="D156" s="232">
        <v>4.0301421599999996</v>
      </c>
      <c r="E156" s="232">
        <v>39.736970640000003</v>
      </c>
      <c r="F156" s="232">
        <v>11.24254575</v>
      </c>
      <c r="G156" s="292">
        <v>55.009658549999997</v>
      </c>
      <c r="H156" s="291">
        <v>244.73152661</v>
      </c>
      <c r="I156" s="282">
        <v>299.74118515999999</v>
      </c>
      <c r="J156" s="293"/>
      <c r="K156" s="229">
        <v>1.3445406769339138E-2</v>
      </c>
      <c r="L156" s="229">
        <v>0.13257093988865312</v>
      </c>
      <c r="M156" s="229">
        <v>3.7507510834718288E-2</v>
      </c>
      <c r="N156" s="285">
        <v>0.18352385749271055</v>
      </c>
      <c r="O156" s="229">
        <v>0.8164761425072895</v>
      </c>
      <c r="P156" s="284">
        <v>1</v>
      </c>
      <c r="Q156" s="244"/>
      <c r="R156" s="228">
        <v>-0.49008177548467258</v>
      </c>
      <c r="S156" s="228">
        <v>-0.1140008558663943</v>
      </c>
      <c r="T156" s="228">
        <v>-0.77523724729069921</v>
      </c>
      <c r="U156" s="283">
        <v>-0.46474609327568173</v>
      </c>
      <c r="V156" s="228">
        <v>7.9284820503235709E-2</v>
      </c>
      <c r="W156" s="283">
        <v>-9.0388053902806575E-2</v>
      </c>
    </row>
    <row r="157" spans="1:23">
      <c r="B157" s="322">
        <v>44562</v>
      </c>
      <c r="C157" s="90"/>
      <c r="D157" s="232">
        <v>0.55126136000000003</v>
      </c>
      <c r="E157" s="232">
        <v>28.95735475</v>
      </c>
      <c r="F157" s="232">
        <v>2.5750620299999998</v>
      </c>
      <c r="G157" s="292">
        <v>32.083678140000004</v>
      </c>
      <c r="H157" s="291">
        <v>306.06579893999998</v>
      </c>
      <c r="I157" s="282">
        <v>338.14947708</v>
      </c>
      <c r="J157" s="244"/>
      <c r="K157" s="229">
        <v>1.6302298165896073E-3</v>
      </c>
      <c r="L157" s="229">
        <v>8.5634776076111502E-2</v>
      </c>
      <c r="M157" s="229">
        <v>7.615158988966253E-3</v>
      </c>
      <c r="N157" s="285">
        <v>9.4880164881667367E-2</v>
      </c>
      <c r="O157" s="229">
        <v>0.90511983511833261</v>
      </c>
      <c r="P157" s="284">
        <v>1</v>
      </c>
      <c r="Q157" s="244"/>
      <c r="R157" s="229">
        <v>-0.89830455351242389</v>
      </c>
      <c r="S157" s="229">
        <v>-0.4127423486554016</v>
      </c>
      <c r="T157" s="229">
        <v>-0.7340057747081179</v>
      </c>
      <c r="U157" s="285">
        <v>-0.50189176857132733</v>
      </c>
      <c r="V157" s="229">
        <v>0.35563809414613146</v>
      </c>
      <c r="W157" s="285">
        <v>0.1652951042819184</v>
      </c>
    </row>
    <row r="158" spans="1:23">
      <c r="B158" s="322">
        <v>44593</v>
      </c>
      <c r="C158" s="90"/>
      <c r="D158" s="232">
        <v>1.4889860699999999</v>
      </c>
      <c r="E158" s="232">
        <v>38.590249659999998</v>
      </c>
      <c r="F158" s="232">
        <v>8.5783595500000001</v>
      </c>
      <c r="G158" s="292">
        <v>48.657595280000002</v>
      </c>
      <c r="H158" s="291">
        <v>492.51234695999898</v>
      </c>
      <c r="I158" s="282">
        <v>541.16994223999893</v>
      </c>
      <c r="J158" s="244"/>
      <c r="K158" s="229">
        <v>2.7514204943401344E-3</v>
      </c>
      <c r="L158" s="229">
        <v>7.1308930241520935E-2</v>
      </c>
      <c r="M158" s="229">
        <v>1.5851507780518335E-2</v>
      </c>
      <c r="N158" s="285">
        <v>8.9911858516379395E-2</v>
      </c>
      <c r="O158" s="229">
        <v>0.91008814148362072</v>
      </c>
      <c r="P158" s="284">
        <v>1</v>
      </c>
      <c r="Q158" s="244"/>
      <c r="R158" s="228">
        <v>-0.77106642482034882</v>
      </c>
      <c r="S158" s="228">
        <v>3.1724933831827951E-2</v>
      </c>
      <c r="T158" s="228">
        <v>-0.4188676654062482</v>
      </c>
      <c r="U158" s="283">
        <v>-0.17064339636604886</v>
      </c>
      <c r="V158" s="228">
        <v>0.98836839816452859</v>
      </c>
      <c r="W158" s="283">
        <v>0.76641751128004554</v>
      </c>
    </row>
    <row r="159" spans="1:23">
      <c r="A159" s="60"/>
      <c r="B159" s="322">
        <v>44621</v>
      </c>
      <c r="C159" s="90"/>
      <c r="D159" s="232">
        <v>1.0156455</v>
      </c>
      <c r="E159" s="232">
        <v>43.223654639999999</v>
      </c>
      <c r="F159" s="232">
        <v>10.653185880000001</v>
      </c>
      <c r="G159" s="292">
        <v>54.89248602</v>
      </c>
      <c r="H159" s="291">
        <v>408.75686345999998</v>
      </c>
      <c r="I159" s="282">
        <v>463.64934947999996</v>
      </c>
      <c r="J159" s="244"/>
      <c r="K159" s="229">
        <v>2.1905465868529402E-3</v>
      </c>
      <c r="L159" s="229">
        <v>9.3224879293968471E-2</v>
      </c>
      <c r="M159" s="229">
        <v>2.2976816190830304E-2</v>
      </c>
      <c r="N159" s="285">
        <v>0.11839224207165172</v>
      </c>
      <c r="O159" s="229">
        <v>0.88160775792834833</v>
      </c>
      <c r="P159" s="284">
        <v>1</v>
      </c>
      <c r="Q159" s="244"/>
      <c r="R159" s="229">
        <v>-0.86243992272503878</v>
      </c>
      <c r="S159" s="229">
        <v>9.1830028872132985E-2</v>
      </c>
      <c r="T159" s="229">
        <v>-0.70653296282798062</v>
      </c>
      <c r="U159" s="285">
        <v>-0.34081040559168452</v>
      </c>
      <c r="V159" s="229">
        <v>0.33253018542648594</v>
      </c>
      <c r="W159" s="285">
        <v>0.18876795936598123</v>
      </c>
    </row>
    <row r="160" spans="1:23">
      <c r="A160" s="60"/>
      <c r="B160" s="322">
        <v>44652</v>
      </c>
      <c r="C160" s="90"/>
      <c r="D160" s="232">
        <v>1.7714427500000001</v>
      </c>
      <c r="E160" s="232">
        <v>33.358613839999997</v>
      </c>
      <c r="F160" s="232">
        <v>7.3754016699999996</v>
      </c>
      <c r="G160" s="292">
        <v>42.505458259999997</v>
      </c>
      <c r="H160" s="291">
        <v>385.50937852999999</v>
      </c>
      <c r="I160" s="282">
        <v>428.01483679</v>
      </c>
      <c r="J160" s="244"/>
      <c r="K160" s="229">
        <v>4.1387414587899804E-3</v>
      </c>
      <c r="L160" s="229">
        <v>7.7937984790856618E-2</v>
      </c>
      <c r="M160" s="229">
        <v>1.7231649550547345E-2</v>
      </c>
      <c r="N160" s="285">
        <v>9.9308375800193943E-2</v>
      </c>
      <c r="O160" s="229">
        <v>0.90069162419980597</v>
      </c>
      <c r="P160" s="284">
        <v>0.99999999999999989</v>
      </c>
      <c r="Q160" s="244"/>
      <c r="R160" s="229">
        <v>-0.80328371107203778</v>
      </c>
      <c r="S160" s="229">
        <v>1.7334372147643773E-3</v>
      </c>
      <c r="T160" s="229">
        <v>-6.4321891485262794E-2</v>
      </c>
      <c r="U160" s="285">
        <v>-0.1530814503617951</v>
      </c>
      <c r="V160" s="229">
        <v>0.50591176895534873</v>
      </c>
      <c r="W160" s="285">
        <v>0.39789302620248024</v>
      </c>
    </row>
    <row r="161" spans="1:23">
      <c r="A161" s="60"/>
      <c r="B161" s="322">
        <v>44682</v>
      </c>
      <c r="C161" s="90"/>
      <c r="D161" s="232">
        <v>0.76139707999999995</v>
      </c>
      <c r="E161" s="232">
        <v>34.134891490000001</v>
      </c>
      <c r="F161" s="232">
        <v>9.5817862900000002</v>
      </c>
      <c r="G161" s="292">
        <v>44.478074860000007</v>
      </c>
      <c r="H161" s="291">
        <v>407.37605858000001</v>
      </c>
      <c r="I161" s="282">
        <v>451.85413344</v>
      </c>
      <c r="J161" s="244"/>
      <c r="K161" s="229">
        <v>1.6850506029532713E-3</v>
      </c>
      <c r="L161" s="229">
        <v>7.5544050532698387E-2</v>
      </c>
      <c r="M161" s="229">
        <v>2.1205485533690109E-2</v>
      </c>
      <c r="N161" s="285">
        <v>9.8434586669341767E-2</v>
      </c>
      <c r="O161" s="229">
        <v>0.90156541333065821</v>
      </c>
      <c r="P161" s="284">
        <v>1</v>
      </c>
      <c r="Q161" s="244"/>
      <c r="R161" s="229">
        <v>-0.92079763441703044</v>
      </c>
      <c r="S161" s="229">
        <v>-9.2132025152461883E-2</v>
      </c>
      <c r="T161" s="229">
        <v>-9.7774586314353096E-3</v>
      </c>
      <c r="U161" s="285">
        <v>-0.21815581861542377</v>
      </c>
      <c r="V161" s="229">
        <v>0.41054469578189745</v>
      </c>
      <c r="W161" s="285">
        <v>0.30708412516217032</v>
      </c>
    </row>
    <row r="162" spans="1:23">
      <c r="A162" s="60"/>
      <c r="B162" s="322">
        <v>44713</v>
      </c>
      <c r="C162" s="90"/>
      <c r="D162" s="92"/>
      <c r="E162" s="92">
        <v>34.253926829999997</v>
      </c>
      <c r="F162" s="92">
        <v>8.9745900800000005</v>
      </c>
      <c r="G162" s="81">
        <v>43.228516909999996</v>
      </c>
      <c r="H162" s="156">
        <v>390.77244078000001</v>
      </c>
      <c r="I162" s="79">
        <v>434.00095769000001</v>
      </c>
      <c r="K162" s="6">
        <v>0</v>
      </c>
      <c r="L162" s="6">
        <v>7.8925924524035351E-2</v>
      </c>
      <c r="M162" s="6">
        <v>2.0678733355262335E-2</v>
      </c>
      <c r="N162" s="83">
        <v>9.9604657879297689E-2</v>
      </c>
      <c r="O162" s="6">
        <v>0.90039534212070238</v>
      </c>
      <c r="P162" s="105">
        <v>1</v>
      </c>
      <c r="R162" s="6">
        <v>-1</v>
      </c>
      <c r="S162" s="6">
        <v>0.97204104369074873</v>
      </c>
      <c r="T162" s="6">
        <v>1.6038337837707317</v>
      </c>
      <c r="U162" s="83">
        <v>0.22417468247978567</v>
      </c>
      <c r="V162" s="6">
        <v>0.23030364121089186</v>
      </c>
      <c r="W162" s="83">
        <v>0.22969041778010513</v>
      </c>
    </row>
    <row r="163" spans="1:23">
      <c r="A163" s="60"/>
      <c r="B163" s="322">
        <v>44743</v>
      </c>
      <c r="C163" s="90"/>
      <c r="D163" s="92"/>
      <c r="E163" s="92">
        <v>39.324118679999998</v>
      </c>
      <c r="F163" s="92">
        <v>13.833205120000001</v>
      </c>
      <c r="G163" s="81">
        <v>53.1573238</v>
      </c>
      <c r="H163" s="156">
        <v>373.59155813000001</v>
      </c>
      <c r="I163" s="79">
        <v>426.74888193000004</v>
      </c>
      <c r="K163" s="6">
        <v>0</v>
      </c>
      <c r="L163" s="6">
        <v>9.214814694335946E-2</v>
      </c>
      <c r="M163" s="6">
        <v>3.2415328324794705E-2</v>
      </c>
      <c r="N163" s="83">
        <v>0.12456347526815417</v>
      </c>
      <c r="O163" s="6">
        <v>0.87543652473184574</v>
      </c>
      <c r="P163" s="105">
        <v>0.99999999999999989</v>
      </c>
      <c r="R163" s="6">
        <v>-1</v>
      </c>
      <c r="S163" s="6">
        <v>5.9639372326403706E-2</v>
      </c>
      <c r="T163" s="6">
        <v>5.8776069412992502</v>
      </c>
      <c r="U163" s="83">
        <v>0.20373427669439104</v>
      </c>
      <c r="V163" s="6">
        <v>0.17506391735706495</v>
      </c>
      <c r="W163" s="83">
        <v>0.17856051057189215</v>
      </c>
    </row>
    <row r="164" spans="1:23">
      <c r="A164" s="60"/>
      <c r="B164" s="322">
        <v>44774</v>
      </c>
      <c r="C164" s="90"/>
      <c r="D164" s="92"/>
      <c r="E164" s="92">
        <v>42.948827790000003</v>
      </c>
      <c r="F164" s="92">
        <v>9.5474788499999992</v>
      </c>
      <c r="G164" s="81">
        <v>52.49630664</v>
      </c>
      <c r="H164" s="156">
        <v>336.88616038999999</v>
      </c>
      <c r="I164" s="79">
        <v>389.38246702999999</v>
      </c>
      <c r="K164" s="6">
        <v>0</v>
      </c>
      <c r="L164" s="6">
        <v>0.11029985021562619</v>
      </c>
      <c r="M164" s="6">
        <v>2.4519539677333273E-2</v>
      </c>
      <c r="N164" s="83">
        <v>0.13481938989295947</v>
      </c>
      <c r="O164" s="6">
        <v>0.8651806101070405</v>
      </c>
      <c r="P164" s="105">
        <v>1</v>
      </c>
      <c r="R164" s="6">
        <v>-1</v>
      </c>
      <c r="S164" s="6">
        <v>5.9824405385337842E-2</v>
      </c>
      <c r="T164" s="6">
        <v>1.3653134695878961</v>
      </c>
      <c r="U164" s="83">
        <v>4.3662843230224846E-2</v>
      </c>
      <c r="V164" s="6">
        <v>0.10235354258651053</v>
      </c>
      <c r="W164" s="83">
        <v>9.4058815715779343E-2</v>
      </c>
    </row>
    <row r="165" spans="1:23">
      <c r="B165" s="322">
        <v>44805</v>
      </c>
      <c r="C165" s="90"/>
      <c r="D165" s="92"/>
      <c r="E165" s="92">
        <v>42.39</v>
      </c>
      <c r="F165" s="92">
        <v>13.28</v>
      </c>
      <c r="G165" s="81">
        <v>55.67</v>
      </c>
      <c r="H165" s="156">
        <v>347.59</v>
      </c>
      <c r="I165" s="79">
        <v>403.26</v>
      </c>
      <c r="K165" s="6">
        <v>0</v>
      </c>
      <c r="L165" s="6">
        <v>0.1051182859693498</v>
      </c>
      <c r="M165" s="6">
        <v>3.2931607399692503E-2</v>
      </c>
      <c r="N165" s="83">
        <v>0.1380498933690423</v>
      </c>
      <c r="O165" s="6">
        <v>0.86195010663095761</v>
      </c>
      <c r="P165" s="105">
        <v>0.99999999999999989</v>
      </c>
      <c r="R165" s="6">
        <v>-1</v>
      </c>
      <c r="S165" s="6">
        <v>2.1439286286409454E-2</v>
      </c>
      <c r="T165" s="6">
        <v>-0.15054906327354445</v>
      </c>
      <c r="U165" s="83">
        <v>-0.12775384517594113</v>
      </c>
      <c r="V165" s="6">
        <v>9.9807886577844007E-2</v>
      </c>
      <c r="W165" s="83">
        <v>6.1574164187690572E-2</v>
      </c>
    </row>
    <row r="166" spans="1:23">
      <c r="B166" s="322">
        <v>44835</v>
      </c>
      <c r="C166" s="90"/>
      <c r="D166" s="92">
        <v>0.37</v>
      </c>
      <c r="E166" s="92">
        <v>44.93</v>
      </c>
      <c r="F166" s="92">
        <v>7.64</v>
      </c>
      <c r="G166" s="81">
        <v>52.94</v>
      </c>
      <c r="H166" s="156">
        <v>409.55</v>
      </c>
      <c r="I166" s="79">
        <v>462.49</v>
      </c>
      <c r="K166" s="6">
        <v>8.00017297671301E-4</v>
      </c>
      <c r="L166" s="6">
        <v>9.7148046444247446E-2</v>
      </c>
      <c r="M166" s="6">
        <v>1.6519276092456053E-2</v>
      </c>
      <c r="N166" s="83">
        <v>0.11446733983437481</v>
      </c>
      <c r="O166" s="6">
        <v>0.88553266016562526</v>
      </c>
      <c r="P166" s="105">
        <v>1</v>
      </c>
      <c r="R166" s="6">
        <v>-0.91525842099114874</v>
      </c>
      <c r="S166" s="6">
        <v>0.27938954185141363</v>
      </c>
      <c r="T166" s="6">
        <v>-8.8991202755310361E-2</v>
      </c>
      <c r="U166" s="83">
        <v>0.1058925708144367</v>
      </c>
      <c r="V166" s="6">
        <v>0.38452127071484621</v>
      </c>
      <c r="W166" s="83">
        <v>0.34571103227797262</v>
      </c>
    </row>
    <row r="167" spans="1:23">
      <c r="B167" s="322">
        <v>44866</v>
      </c>
      <c r="C167" s="90"/>
      <c r="D167" s="156">
        <v>0.1</v>
      </c>
      <c r="E167" s="155">
        <v>46.48</v>
      </c>
      <c r="F167" s="155">
        <v>7.66</v>
      </c>
      <c r="G167" s="80">
        <v>54.239999999999995</v>
      </c>
      <c r="H167" s="22">
        <v>365.31</v>
      </c>
      <c r="I167" s="180">
        <v>419.55</v>
      </c>
      <c r="J167" s="181"/>
      <c r="K167" s="6">
        <v>2.3835061375283043E-4</v>
      </c>
      <c r="L167" s="7">
        <v>0.11078536527231557</v>
      </c>
      <c r="M167" s="6">
        <v>1.8257657013466811E-2</v>
      </c>
      <c r="N167" s="82">
        <v>0.1292813728995352</v>
      </c>
      <c r="O167" s="7">
        <v>0.87071862710046477</v>
      </c>
      <c r="P167" s="105">
        <v>1</v>
      </c>
      <c r="R167" s="7">
        <v>-0.9821146717498821</v>
      </c>
      <c r="S167" s="7">
        <v>0.31616904333660423</v>
      </c>
      <c r="T167" s="7">
        <v>-0.41216191415306214</v>
      </c>
      <c r="U167" s="82">
        <v>5.6253693107719549E-3</v>
      </c>
      <c r="V167" s="7">
        <v>0.18141016078158723</v>
      </c>
      <c r="W167" s="82">
        <v>0.15530198358375835</v>
      </c>
    </row>
    <row r="168" spans="1:23">
      <c r="B168" s="322">
        <v>44896</v>
      </c>
      <c r="C168" s="90"/>
      <c r="D168" s="156">
        <v>0.5</v>
      </c>
      <c r="E168" s="155">
        <v>61.61</v>
      </c>
      <c r="F168" s="155">
        <v>26.4</v>
      </c>
      <c r="G168" s="80">
        <v>88.509999999999991</v>
      </c>
      <c r="H168" s="22">
        <v>302.2</v>
      </c>
      <c r="I168" s="180">
        <v>390.71</v>
      </c>
      <c r="J168" s="60"/>
      <c r="K168" s="6">
        <v>1.2797215325945075E-3</v>
      </c>
      <c r="L168" s="7">
        <v>0.15768728724629522</v>
      </c>
      <c r="M168" s="6">
        <v>6.7569296920989994E-2</v>
      </c>
      <c r="N168" s="82">
        <v>0.2265363056998797</v>
      </c>
      <c r="O168" s="7">
        <v>0.7734636943001203</v>
      </c>
      <c r="P168" s="105">
        <v>1</v>
      </c>
      <c r="R168" s="7">
        <v>-0.87593489754217502</v>
      </c>
      <c r="S168" s="7">
        <v>0.55044531597942647</v>
      </c>
      <c r="T168" s="7">
        <v>1.3482225989607381</v>
      </c>
      <c r="U168" s="82">
        <v>0.60899017250853293</v>
      </c>
      <c r="V168" s="7">
        <v>0.23482251831649292</v>
      </c>
      <c r="W168" s="82">
        <v>0.30349120956281461</v>
      </c>
    </row>
    <row r="169" spans="1:23">
      <c r="B169" s="322">
        <v>44927</v>
      </c>
      <c r="C169" s="90"/>
      <c r="D169" s="156"/>
      <c r="E169" s="155">
        <v>47.49</v>
      </c>
      <c r="F169" s="155">
        <v>8.5399999999999991</v>
      </c>
      <c r="G169" s="80">
        <v>56.03</v>
      </c>
      <c r="H169" s="22">
        <v>369.02</v>
      </c>
      <c r="I169" s="180">
        <v>425.04999999999995</v>
      </c>
      <c r="J169" s="60"/>
      <c r="K169" s="6">
        <v>0</v>
      </c>
      <c r="L169" s="7">
        <v>0.11172803199623575</v>
      </c>
      <c r="M169" s="6">
        <v>2.0091753911304553E-2</v>
      </c>
      <c r="N169" s="82">
        <v>0.13181978590754032</v>
      </c>
      <c r="O169" s="7">
        <v>0.86818021409245971</v>
      </c>
      <c r="P169" s="105">
        <v>1</v>
      </c>
      <c r="R169" s="7">
        <v>-1</v>
      </c>
      <c r="S169" s="7">
        <v>0.63999786617249632</v>
      </c>
      <c r="T169" s="7">
        <v>2.3164249639454315</v>
      </c>
      <c r="U169" s="82">
        <v>0.7463708417566115</v>
      </c>
      <c r="V169" s="7">
        <v>0.20568845417563719</v>
      </c>
      <c r="W169" s="82">
        <v>0.25698848825793363</v>
      </c>
    </row>
    <row r="170" spans="1:23">
      <c r="B170" s="322">
        <v>44958</v>
      </c>
      <c r="C170" s="90"/>
      <c r="D170" s="156"/>
      <c r="E170" s="155">
        <v>42.13</v>
      </c>
      <c r="F170" s="155">
        <v>16.09</v>
      </c>
      <c r="G170" s="80">
        <v>58.22</v>
      </c>
      <c r="H170" s="22">
        <v>341.27</v>
      </c>
      <c r="I170" s="180">
        <v>399.49</v>
      </c>
      <c r="J170" s="60"/>
      <c r="K170" s="6">
        <v>0</v>
      </c>
      <c r="L170" s="7">
        <v>0.10545946081253599</v>
      </c>
      <c r="M170" s="6">
        <v>4.0276352349245287E-2</v>
      </c>
      <c r="N170" s="82">
        <v>0.14573581316178127</v>
      </c>
      <c r="O170" s="7">
        <v>0.8542641868382187</v>
      </c>
      <c r="P170" s="105">
        <v>1</v>
      </c>
      <c r="R170" s="7">
        <v>-1</v>
      </c>
      <c r="S170" s="7">
        <v>9.1726546762123329E-2</v>
      </c>
      <c r="T170" s="7">
        <v>0.87564998951343798</v>
      </c>
      <c r="U170" s="82">
        <v>0.1965244000442925</v>
      </c>
      <c r="V170" s="7">
        <v>-0.30708336124674385</v>
      </c>
      <c r="W170" s="82">
        <v>-0.26180305146579352</v>
      </c>
    </row>
    <row r="171" spans="1:23">
      <c r="B171" s="322">
        <v>44986</v>
      </c>
      <c r="C171" s="90"/>
      <c r="D171" s="156"/>
      <c r="E171" s="155">
        <v>37.799999999999997</v>
      </c>
      <c r="F171" s="155">
        <v>17.079999999999998</v>
      </c>
      <c r="G171" s="80">
        <v>54.879999999999995</v>
      </c>
      <c r="H171" s="22">
        <v>375.58</v>
      </c>
      <c r="I171" s="180">
        <v>430.46</v>
      </c>
      <c r="J171" s="60"/>
      <c r="K171" s="6">
        <v>0</v>
      </c>
      <c r="L171" s="7">
        <v>8.7813037216001491E-2</v>
      </c>
      <c r="M171" s="6">
        <v>3.9678483482785853E-2</v>
      </c>
      <c r="N171" s="82">
        <v>0.12749152069878733</v>
      </c>
      <c r="O171" s="7">
        <v>0.87250847930121267</v>
      </c>
      <c r="P171" s="105">
        <v>1</v>
      </c>
      <c r="R171" s="7">
        <v>-1</v>
      </c>
      <c r="S171" s="7">
        <v>-0.12547885377051959</v>
      </c>
      <c r="T171" s="7">
        <v>0.60327625861344658</v>
      </c>
      <c r="U171" s="82">
        <v>-2.2746319041655472E-4</v>
      </c>
      <c r="V171" s="7">
        <v>-8.1165275560557304E-2</v>
      </c>
      <c r="W171" s="82">
        <v>-7.1582866485681573E-2</v>
      </c>
    </row>
    <row r="172" spans="1:23">
      <c r="B172" s="322">
        <v>45017</v>
      </c>
      <c r="C172" s="90"/>
      <c r="D172" s="156"/>
      <c r="E172" s="155">
        <v>47.23</v>
      </c>
      <c r="F172" s="155">
        <v>5.6</v>
      </c>
      <c r="G172" s="80">
        <v>52.83</v>
      </c>
      <c r="H172" s="22">
        <v>329.98</v>
      </c>
      <c r="I172" s="180">
        <v>382.81</v>
      </c>
      <c r="J172" s="60"/>
      <c r="K172" s="6">
        <v>0</v>
      </c>
      <c r="L172" s="7">
        <v>0.12337713225882291</v>
      </c>
      <c r="M172" s="6">
        <v>1.4628666962723021E-2</v>
      </c>
      <c r="N172" s="82">
        <v>0.13800579922154593</v>
      </c>
      <c r="O172" s="7">
        <v>0.86199420077845412</v>
      </c>
      <c r="P172" s="105">
        <v>1</v>
      </c>
      <c r="R172" s="7">
        <v>-1</v>
      </c>
      <c r="S172" s="7">
        <v>0.41582621587732027</v>
      </c>
      <c r="T172" s="7">
        <v>-0.24071931935877877</v>
      </c>
      <c r="U172" s="82">
        <v>0.24289919842402852</v>
      </c>
      <c r="V172" s="7">
        <v>-0.14404157621726632</v>
      </c>
      <c r="W172" s="82">
        <v>-0.10561511635677057</v>
      </c>
    </row>
    <row r="173" spans="1:23">
      <c r="B173" s="322">
        <v>45047</v>
      </c>
      <c r="C173" s="90"/>
      <c r="D173" s="156">
        <v>0.97</v>
      </c>
      <c r="E173" s="155">
        <v>37.090000000000003</v>
      </c>
      <c r="F173" s="155">
        <v>9.43</v>
      </c>
      <c r="G173" s="80">
        <v>47.49</v>
      </c>
      <c r="H173" s="22">
        <v>475.57</v>
      </c>
      <c r="I173" s="180">
        <v>523.05999999999995</v>
      </c>
      <c r="J173" s="60"/>
      <c r="K173" s="6">
        <v>1.8544717623217224E-3</v>
      </c>
      <c r="L173" s="7">
        <v>7.0909647076817212E-2</v>
      </c>
      <c r="M173" s="6">
        <v>1.8028524452261691E-2</v>
      </c>
      <c r="N173" s="82">
        <v>9.0792643291400618E-2</v>
      </c>
      <c r="O173" s="7">
        <v>0.90920735670859942</v>
      </c>
      <c r="P173" s="105">
        <v>1</v>
      </c>
      <c r="R173" s="7">
        <v>0.27397389020719665</v>
      </c>
      <c r="S173" s="7">
        <v>8.6571492716348786E-2</v>
      </c>
      <c r="T173" s="7">
        <v>-1.5841126634019376E-2</v>
      </c>
      <c r="U173" s="82">
        <v>6.7717075198966636E-2</v>
      </c>
      <c r="V173" s="7">
        <v>0.16739800973504715</v>
      </c>
      <c r="W173" s="82">
        <v>0.15758595814517418</v>
      </c>
    </row>
    <row r="174" spans="1:23">
      <c r="B174" s="322">
        <v>45078</v>
      </c>
      <c r="C174" s="90"/>
      <c r="D174" s="156"/>
      <c r="E174" s="155">
        <v>40.450000000000003</v>
      </c>
      <c r="F174" s="155">
        <v>7.21</v>
      </c>
      <c r="G174" s="80">
        <v>47.660000000000004</v>
      </c>
      <c r="H174" s="22">
        <v>448.99</v>
      </c>
      <c r="I174" s="180">
        <v>496.65000000000003</v>
      </c>
      <c r="J174" s="60"/>
      <c r="K174" s="6">
        <v>0</v>
      </c>
      <c r="L174" s="7">
        <v>8.1445686096848893E-2</v>
      </c>
      <c r="M174" s="6">
        <v>1.4517265680056377E-2</v>
      </c>
      <c r="N174" s="82">
        <v>9.5962951776905267E-2</v>
      </c>
      <c r="O174" s="7">
        <v>0.90403704822309472</v>
      </c>
      <c r="P174" s="105">
        <v>1</v>
      </c>
      <c r="R174" s="7">
        <v>0</v>
      </c>
      <c r="S174" s="7">
        <v>0.18088650684491481</v>
      </c>
      <c r="T174" s="7">
        <v>-0.19662068844040181</v>
      </c>
      <c r="U174" s="82">
        <v>0.10251295688043549</v>
      </c>
      <c r="V174" s="7">
        <v>0.14898071906963306</v>
      </c>
      <c r="W174" s="82">
        <v>0.14435231351436162</v>
      </c>
    </row>
    <row r="175" spans="1:23">
      <c r="B175" s="322">
        <v>45108</v>
      </c>
      <c r="C175" s="90"/>
      <c r="D175" s="156"/>
      <c r="E175" s="155">
        <v>39.81</v>
      </c>
      <c r="F175" s="155">
        <v>7.4</v>
      </c>
      <c r="G175" s="80">
        <v>47.21</v>
      </c>
      <c r="H175" s="22">
        <v>401.71</v>
      </c>
      <c r="I175" s="180">
        <v>448.91999999999996</v>
      </c>
      <c r="J175" s="60"/>
      <c r="K175" s="6">
        <v>0</v>
      </c>
      <c r="L175" s="7">
        <v>8.8679497460572049E-2</v>
      </c>
      <c r="M175" s="6">
        <v>1.6484006058986013E-2</v>
      </c>
      <c r="N175" s="82">
        <v>0.10516350351955805</v>
      </c>
      <c r="O175" s="7">
        <v>0.89483649648044195</v>
      </c>
      <c r="P175" s="105">
        <v>1</v>
      </c>
      <c r="R175" s="7">
        <v>0</v>
      </c>
      <c r="S175" s="7">
        <v>1.235580952122195E-2</v>
      </c>
      <c r="T175" s="7">
        <v>-0.46505528286419284</v>
      </c>
      <c r="U175" s="82">
        <v>-0.11188155036503167</v>
      </c>
      <c r="V175" s="7">
        <v>7.5265196062635598E-2</v>
      </c>
      <c r="W175" s="82">
        <v>5.1953546942477224E-2</v>
      </c>
    </row>
    <row r="176" spans="1:23">
      <c r="B176" s="322">
        <v>45139</v>
      </c>
      <c r="C176" s="90"/>
      <c r="D176" s="156"/>
      <c r="E176" s="155">
        <v>47.45</v>
      </c>
      <c r="F176" s="155">
        <v>12.6</v>
      </c>
      <c r="G176" s="80">
        <v>60.050000000000004</v>
      </c>
      <c r="H176" s="22">
        <v>343.37</v>
      </c>
      <c r="I176" s="180">
        <v>403.42</v>
      </c>
      <c r="J176" s="60"/>
      <c r="K176" s="6">
        <v>0</v>
      </c>
      <c r="L176" s="7">
        <v>0.11761935451886371</v>
      </c>
      <c r="M176" s="6">
        <v>3.1232958207327348E-2</v>
      </c>
      <c r="N176" s="82">
        <v>0.14885231272619107</v>
      </c>
      <c r="O176" s="7">
        <v>0.85114768727380896</v>
      </c>
      <c r="P176" s="105">
        <v>1</v>
      </c>
      <c r="R176" s="7">
        <v>0</v>
      </c>
      <c r="S176" s="7">
        <v>0.10480314461686024</v>
      </c>
      <c r="T176" s="7">
        <v>0.31972012695267726</v>
      </c>
      <c r="U176" s="82">
        <v>0.14388999614392683</v>
      </c>
      <c r="V176" s="7">
        <v>1.9246381633766019E-2</v>
      </c>
      <c r="W176" s="82">
        <v>3.6050757696079128E-2</v>
      </c>
    </row>
    <row r="177" spans="2:23">
      <c r="B177" s="322">
        <v>45170</v>
      </c>
      <c r="C177" s="90"/>
      <c r="D177" s="156"/>
      <c r="E177" s="155">
        <v>51.94</v>
      </c>
      <c r="F177" s="155">
        <v>6.66</v>
      </c>
      <c r="G177" s="80">
        <v>58.599999999999994</v>
      </c>
      <c r="H177" s="22">
        <v>365.74</v>
      </c>
      <c r="I177" s="180">
        <v>424.34000000000003</v>
      </c>
      <c r="J177" s="60"/>
      <c r="K177" s="6">
        <v>0</v>
      </c>
      <c r="L177" s="7">
        <v>0.12240184757505772</v>
      </c>
      <c r="M177" s="6">
        <v>1.5694961587406325E-2</v>
      </c>
      <c r="N177" s="82">
        <v>0.13809680916246403</v>
      </c>
      <c r="O177" s="7">
        <v>0.86190319083753586</v>
      </c>
      <c r="P177" s="105">
        <v>0.99999999999999989</v>
      </c>
      <c r="R177" s="7">
        <v>0</v>
      </c>
      <c r="S177" s="7">
        <v>0.22528898325076652</v>
      </c>
      <c r="T177" s="7">
        <v>-0.49849397590361444</v>
      </c>
      <c r="U177" s="82">
        <v>5.2631578947368363E-2</v>
      </c>
      <c r="V177" s="7">
        <v>5.2216692079749327E-2</v>
      </c>
      <c r="W177" s="82">
        <v>5.2273967167584257E-2</v>
      </c>
    </row>
    <row r="178" spans="2:23">
      <c r="B178" s="322">
        <v>45200</v>
      </c>
      <c r="C178" s="90"/>
      <c r="D178" s="155"/>
      <c r="E178" s="155">
        <v>46.98</v>
      </c>
      <c r="F178" s="155">
        <v>3.62</v>
      </c>
      <c r="G178" s="80">
        <v>50.599999999999994</v>
      </c>
      <c r="H178" s="22">
        <v>344.72</v>
      </c>
      <c r="I178" s="180">
        <v>395.32000000000005</v>
      </c>
      <c r="J178" s="60"/>
      <c r="K178" s="6">
        <v>0</v>
      </c>
      <c r="L178" s="7">
        <v>0.11884043306688251</v>
      </c>
      <c r="M178" s="6">
        <v>9.1571385206920975E-3</v>
      </c>
      <c r="N178" s="82">
        <v>0.1279975715875746</v>
      </c>
      <c r="O178" s="7">
        <v>0.87200242841242537</v>
      </c>
      <c r="P178" s="105">
        <v>1</v>
      </c>
      <c r="R178" s="7">
        <v>-1</v>
      </c>
      <c r="S178" s="7">
        <v>4.5626530158023426E-2</v>
      </c>
      <c r="T178" s="7">
        <v>-0.52617801047120416</v>
      </c>
      <c r="U178" s="82">
        <v>-4.4200982244049891E-2</v>
      </c>
      <c r="V178" s="7">
        <v>-0.15829569039189351</v>
      </c>
      <c r="W178" s="82">
        <v>-0.14523557266103038</v>
      </c>
    </row>
    <row r="179" spans="2:23">
      <c r="B179" s="322">
        <v>45231</v>
      </c>
      <c r="C179" s="90"/>
      <c r="D179" s="155"/>
      <c r="E179" s="155">
        <v>35.659999999999997</v>
      </c>
      <c r="F179" s="155">
        <v>3.6</v>
      </c>
      <c r="G179" s="80">
        <v>39.26</v>
      </c>
      <c r="H179" s="22">
        <v>372.69</v>
      </c>
      <c r="I179" s="180">
        <v>411.95</v>
      </c>
      <c r="J179" s="66"/>
      <c r="K179" s="6">
        <v>0</v>
      </c>
      <c r="L179" s="6">
        <v>8.6563903386333282E-2</v>
      </c>
      <c r="M179" s="6">
        <v>8.738924626775094E-3</v>
      </c>
      <c r="N179" s="82">
        <v>9.5302828013108382E-2</v>
      </c>
      <c r="O179" s="7">
        <v>0.90469717198689159</v>
      </c>
      <c r="P179" s="105">
        <v>1</v>
      </c>
      <c r="R179" s="7">
        <v>-1</v>
      </c>
      <c r="S179" s="7">
        <v>-0.23278829604130813</v>
      </c>
      <c r="T179" s="7">
        <v>-0.5300261096605744</v>
      </c>
      <c r="U179" s="82">
        <v>-0.27617994100294985</v>
      </c>
      <c r="V179" s="7">
        <v>2.020202020202011E-2</v>
      </c>
      <c r="W179" s="82">
        <v>-1.8114646645215116E-2</v>
      </c>
    </row>
    <row r="180" spans="2:23">
      <c r="B180" s="322">
        <v>45261</v>
      </c>
      <c r="C180" s="90"/>
      <c r="E180" s="178">
        <v>36.200000000000003</v>
      </c>
      <c r="F180" s="155">
        <v>4.99</v>
      </c>
      <c r="G180" s="80">
        <v>41.190000000000005</v>
      </c>
      <c r="H180" s="155">
        <v>332.09</v>
      </c>
      <c r="I180" s="80">
        <v>373.28</v>
      </c>
      <c r="K180" s="6">
        <v>0</v>
      </c>
      <c r="L180" s="6">
        <v>9.6978139734247765E-2</v>
      </c>
      <c r="M180" s="6">
        <v>1.3367981140162882E-2</v>
      </c>
      <c r="N180" s="82">
        <v>0.11034612087441065</v>
      </c>
      <c r="O180" s="7">
        <v>0.88965387912558935</v>
      </c>
      <c r="P180" s="82">
        <v>1</v>
      </c>
      <c r="R180" s="7">
        <v>-1</v>
      </c>
      <c r="S180" s="7">
        <v>-0.41243304658334679</v>
      </c>
      <c r="T180" s="7">
        <v>-0.81098484848484853</v>
      </c>
      <c r="U180" s="82">
        <v>-0.53462885549655392</v>
      </c>
      <c r="V180" s="7">
        <v>9.8908007941760356E-2</v>
      </c>
      <c r="W180" s="82">
        <v>-4.461109262624452E-2</v>
      </c>
    </row>
    <row r="181" spans="2:23">
      <c r="B181" s="322">
        <v>45292</v>
      </c>
      <c r="C181" s="90"/>
      <c r="E181" s="178">
        <v>31.2</v>
      </c>
      <c r="F181" s="155">
        <v>8.86</v>
      </c>
      <c r="G181" s="80">
        <v>40.06</v>
      </c>
      <c r="H181" s="155">
        <v>534.32000000000005</v>
      </c>
      <c r="I181" s="80">
        <v>574.38000000000011</v>
      </c>
      <c r="K181" s="6">
        <v>0</v>
      </c>
      <c r="L181" s="6">
        <v>5.4319440091925193E-2</v>
      </c>
      <c r="M181" s="6">
        <v>1.5425328179950551E-2</v>
      </c>
      <c r="N181" s="82">
        <v>6.9744768271875743E-2</v>
      </c>
      <c r="O181" s="7">
        <v>0.93025523172812419</v>
      </c>
      <c r="P181" s="82">
        <v>0.99999999999999989</v>
      </c>
      <c r="R181" s="7">
        <v>0</v>
      </c>
      <c r="S181" s="7">
        <v>-0.34301958307012004</v>
      </c>
      <c r="T181" s="7">
        <v>3.7470725995316201E-2</v>
      </c>
      <c r="U181" s="82">
        <v>-0.28502587899339638</v>
      </c>
      <c r="V181" s="7">
        <v>0.44794320091051998</v>
      </c>
      <c r="W181" s="82">
        <v>0.35132337372073907</v>
      </c>
    </row>
    <row r="182" spans="2:23">
      <c r="B182" s="322">
        <v>45323</v>
      </c>
      <c r="C182" s="90"/>
      <c r="E182" s="178">
        <v>32.5</v>
      </c>
      <c r="F182" s="178">
        <v>12.26</v>
      </c>
      <c r="G182" s="80">
        <v>44.76</v>
      </c>
      <c r="H182" s="155">
        <v>466.16</v>
      </c>
      <c r="I182" s="80">
        <v>510.92</v>
      </c>
      <c r="K182" s="6">
        <v>0</v>
      </c>
      <c r="L182" s="6">
        <v>6.3610741407656768E-2</v>
      </c>
      <c r="M182" s="6">
        <v>2.399592891254991E-2</v>
      </c>
      <c r="N182" s="82">
        <v>8.7606670320206678E-2</v>
      </c>
      <c r="O182" s="6">
        <v>0.91239332967979336</v>
      </c>
      <c r="P182" s="82">
        <v>1</v>
      </c>
      <c r="Q182" s="6"/>
      <c r="R182" s="7">
        <v>0</v>
      </c>
      <c r="S182" s="6">
        <v>-0.22857821030144798</v>
      </c>
      <c r="T182" s="6">
        <v>-0.23803604723430705</v>
      </c>
      <c r="U182" s="82">
        <v>-0.23119203023016144</v>
      </c>
      <c r="V182" s="6">
        <v>0.36595657397368675</v>
      </c>
      <c r="W182" s="82">
        <v>0.27893063656161599</v>
      </c>
    </row>
    <row r="183" spans="2:23">
      <c r="B183" s="322">
        <v>45352</v>
      </c>
      <c r="C183" s="90"/>
      <c r="D183" s="178"/>
      <c r="E183" s="178">
        <v>30.99</v>
      </c>
      <c r="F183" s="178">
        <v>9.41</v>
      </c>
      <c r="G183" s="80">
        <v>40.4</v>
      </c>
      <c r="H183" s="178">
        <v>415.03</v>
      </c>
      <c r="I183" s="80">
        <v>455.42999999999995</v>
      </c>
      <c r="K183" s="6">
        <v>0</v>
      </c>
      <c r="L183" s="6">
        <v>6.8045583294908119E-2</v>
      </c>
      <c r="M183" s="6">
        <v>2.0661792152471294E-2</v>
      </c>
      <c r="N183" s="82">
        <v>8.8707375447379416E-2</v>
      </c>
      <c r="O183" s="6">
        <v>0.91129262455262061</v>
      </c>
      <c r="P183" s="82">
        <v>1</v>
      </c>
      <c r="Q183" s="6"/>
      <c r="R183" s="7">
        <v>0</v>
      </c>
      <c r="S183" s="6">
        <v>-0.18015873015873018</v>
      </c>
      <c r="T183" s="6">
        <v>-0.44906323185011698</v>
      </c>
      <c r="U183" s="82">
        <v>-0.26384839650145764</v>
      </c>
      <c r="V183" s="6">
        <v>0.10503754193514037</v>
      </c>
      <c r="W183" s="82">
        <v>5.8007712679459145E-2</v>
      </c>
    </row>
    <row r="184" spans="2:23">
      <c r="B184" s="322">
        <v>45383</v>
      </c>
      <c r="C184" s="90"/>
      <c r="D184" s="178"/>
      <c r="E184" s="178">
        <v>33.72</v>
      </c>
      <c r="F184" s="178">
        <v>9.82</v>
      </c>
      <c r="G184" s="80">
        <v>43.54</v>
      </c>
      <c r="H184" s="178">
        <v>390.74</v>
      </c>
      <c r="I184" s="80">
        <v>434.28000000000003</v>
      </c>
      <c r="J184" s="313"/>
      <c r="K184" s="6">
        <v>0</v>
      </c>
      <c r="L184" s="6">
        <v>7.7645758496822315E-2</v>
      </c>
      <c r="M184" s="6">
        <v>2.2612139633416229E-2</v>
      </c>
      <c r="N184" s="82">
        <v>0.10025789813023854</v>
      </c>
      <c r="O184" s="6">
        <v>0.89974210186976145</v>
      </c>
      <c r="P184" s="82">
        <v>1</v>
      </c>
      <c r="R184" s="7">
        <v>0</v>
      </c>
      <c r="S184" s="6">
        <v>-0.28604700402286676</v>
      </c>
      <c r="T184" s="6">
        <v>0.75357142857142878</v>
      </c>
      <c r="U184" s="82">
        <v>-0.17584705659663069</v>
      </c>
      <c r="V184" s="6">
        <v>0.18413237165888829</v>
      </c>
      <c r="W184" s="82">
        <v>0.13445312295917033</v>
      </c>
    </row>
    <row r="185" spans="2:23">
      <c r="B185" s="322">
        <v>45413</v>
      </c>
      <c r="C185" s="90"/>
      <c r="D185" s="91"/>
      <c r="E185" s="178">
        <v>31.9</v>
      </c>
      <c r="F185" s="178">
        <v>4.0599999999999996</v>
      </c>
      <c r="G185" s="314">
        <v>35.96</v>
      </c>
      <c r="H185" s="178">
        <v>415.92</v>
      </c>
      <c r="I185" s="314">
        <v>451.88</v>
      </c>
      <c r="J185" s="35"/>
      <c r="K185" s="6">
        <v>0</v>
      </c>
      <c r="L185" s="6">
        <v>7.0593962999026288E-2</v>
      </c>
      <c r="M185" s="6">
        <v>8.9846861998760727E-3</v>
      </c>
      <c r="N185" s="82">
        <v>7.9578649198902368E-2</v>
      </c>
      <c r="O185" s="6">
        <v>0.92042135080109766</v>
      </c>
      <c r="P185" s="82">
        <v>1</v>
      </c>
      <c r="R185" s="6">
        <v>-1</v>
      </c>
      <c r="S185" s="6">
        <v>-0.13992990024265317</v>
      </c>
      <c r="T185" s="6">
        <v>-0.56945917285259817</v>
      </c>
      <c r="U185" s="82">
        <v>-0.24278795535902298</v>
      </c>
      <c r="V185" s="6">
        <v>-0.12542843324852282</v>
      </c>
      <c r="W185" s="82">
        <v>-0.13608381447635065</v>
      </c>
    </row>
    <row r="186" spans="2:23">
      <c r="B186" s="322">
        <v>45444</v>
      </c>
      <c r="C186" s="90"/>
      <c r="E186" s="178">
        <v>33.53</v>
      </c>
      <c r="F186" s="178">
        <v>7.28</v>
      </c>
      <c r="G186" s="314">
        <v>40.81</v>
      </c>
      <c r="H186" s="178">
        <v>433.38</v>
      </c>
      <c r="I186" s="80">
        <v>474.19</v>
      </c>
      <c r="K186" s="6">
        <v>0</v>
      </c>
      <c r="L186" s="6">
        <v>7.0710052932368886E-2</v>
      </c>
      <c r="M186" s="6">
        <v>1.5352495835002847E-2</v>
      </c>
      <c r="N186" s="82">
        <v>8.6062548767371738E-2</v>
      </c>
      <c r="O186" s="6">
        <v>0.91393745123262826</v>
      </c>
      <c r="P186" s="82">
        <v>1</v>
      </c>
      <c r="R186" s="7">
        <v>0</v>
      </c>
      <c r="S186" s="6">
        <v>-0.1710754017305316</v>
      </c>
      <c r="T186" s="6">
        <v>9.7087378640776656E-3</v>
      </c>
      <c r="U186" s="82">
        <v>-0.14372639530004194</v>
      </c>
      <c r="V186" s="6">
        <v>-3.4766921312278654E-2</v>
      </c>
      <c r="W186" s="82">
        <v>-4.522299406020347E-2</v>
      </c>
    </row>
    <row r="187" spans="2:23">
      <c r="B187" s="322">
        <v>45474</v>
      </c>
      <c r="C187" s="90"/>
      <c r="E187" s="178">
        <v>40.32</v>
      </c>
      <c r="F187" s="178">
        <v>7.67</v>
      </c>
      <c r="G187" s="314">
        <v>47.99</v>
      </c>
      <c r="H187" s="178">
        <v>432.79</v>
      </c>
      <c r="I187" s="314">
        <v>480.78000000000003</v>
      </c>
      <c r="K187" s="6">
        <v>0</v>
      </c>
      <c r="L187" s="6">
        <v>8.3863721452639456E-2</v>
      </c>
      <c r="M187" s="6">
        <v>1.5953242647364699E-2</v>
      </c>
      <c r="N187" s="82">
        <v>9.9816964100004152E-2</v>
      </c>
      <c r="O187" s="6">
        <v>0.90018303589999582</v>
      </c>
      <c r="P187" s="82">
        <v>1</v>
      </c>
      <c r="R187" s="7">
        <v>0</v>
      </c>
      <c r="S187" s="6">
        <v>1.2810851544837965E-2</v>
      </c>
      <c r="T187" s="6">
        <v>3.6486486486486447E-2</v>
      </c>
      <c r="U187" s="82">
        <v>1.652192332133029E-2</v>
      </c>
      <c r="V187" s="6">
        <v>7.736924647133514E-2</v>
      </c>
      <c r="W187" s="82">
        <v>7.0970328789093928E-2</v>
      </c>
    </row>
    <row r="188" spans="2:23">
      <c r="B188" s="322">
        <v>45505</v>
      </c>
      <c r="C188" s="90"/>
      <c r="D188" s="312"/>
      <c r="E188" s="178">
        <v>41.77</v>
      </c>
      <c r="F188" s="178">
        <v>7.95</v>
      </c>
      <c r="G188" s="314">
        <v>49.720000000000006</v>
      </c>
      <c r="H188" s="178">
        <v>436.85</v>
      </c>
      <c r="I188" s="314">
        <v>486.57000000000005</v>
      </c>
      <c r="K188" s="6">
        <v>0</v>
      </c>
      <c r="L188" s="6">
        <v>8.5845818690013773E-2</v>
      </c>
      <c r="M188" s="6">
        <v>1.6338861828719402E-2</v>
      </c>
      <c r="N188" s="82">
        <v>0.10218468051873317</v>
      </c>
      <c r="O188" s="6">
        <v>0.8978153194812668</v>
      </c>
      <c r="P188" s="82">
        <v>1</v>
      </c>
      <c r="R188" s="7">
        <v>0</v>
      </c>
      <c r="S188" s="6">
        <v>-0.11970495258166491</v>
      </c>
      <c r="T188" s="6">
        <v>-0.36904761904761907</v>
      </c>
      <c r="U188" s="82">
        <v>-0.17202331390507908</v>
      </c>
      <c r="V188" s="6">
        <v>0.27224277018959153</v>
      </c>
      <c r="W188" s="82">
        <v>0.20611273610629133</v>
      </c>
    </row>
    <row r="189" spans="2:23">
      <c r="B189" s="322">
        <v>45536</v>
      </c>
      <c r="C189" s="90"/>
      <c r="E189" s="178">
        <v>41.40560996</v>
      </c>
      <c r="F189" s="178">
        <v>6.07375913</v>
      </c>
      <c r="G189" s="314">
        <v>47.479369089999999</v>
      </c>
      <c r="H189" s="178">
        <v>425.05296240000001</v>
      </c>
      <c r="I189" s="314">
        <v>472.53233148999999</v>
      </c>
      <c r="K189" s="6">
        <v>0</v>
      </c>
      <c r="L189" s="6">
        <v>8.7624924689150605E-2</v>
      </c>
      <c r="M189" s="6">
        <v>1.2853637148696431E-2</v>
      </c>
      <c r="N189" s="82">
        <v>0.10047856183784704</v>
      </c>
      <c r="O189" s="6">
        <v>0.89952143816215302</v>
      </c>
      <c r="P189" s="82">
        <v>1</v>
      </c>
      <c r="Q189" s="6"/>
      <c r="R189" s="7">
        <v>0</v>
      </c>
      <c r="S189" s="6">
        <v>-0.20281844512899494</v>
      </c>
      <c r="T189" s="6">
        <v>-8.8024154654654629E-2</v>
      </c>
      <c r="U189" s="82">
        <v>-0.18977185853242318</v>
      </c>
      <c r="V189" s="6">
        <v>0.16217247881008356</v>
      </c>
      <c r="W189" s="82">
        <v>0.11357008882028552</v>
      </c>
    </row>
    <row r="190" spans="2:23">
      <c r="B190" s="322">
        <v>45566</v>
      </c>
      <c r="C190" s="90"/>
      <c r="E190" s="178">
        <v>36.06</v>
      </c>
      <c r="F190" s="178">
        <v>1.72</v>
      </c>
      <c r="G190" s="314">
        <v>37.78</v>
      </c>
      <c r="H190" s="178">
        <v>390.02</v>
      </c>
      <c r="I190" s="314">
        <v>427.79999999999995</v>
      </c>
      <c r="K190" s="6">
        <v>0</v>
      </c>
      <c r="L190" s="6">
        <v>8.4291725105189355E-2</v>
      </c>
      <c r="M190" s="6">
        <v>4.0205703599813002E-3</v>
      </c>
      <c r="N190" s="82">
        <v>8.8312295465170651E-2</v>
      </c>
      <c r="O190" s="6">
        <v>0.91168770453482939</v>
      </c>
      <c r="P190" s="82">
        <v>1</v>
      </c>
      <c r="Q190" s="6"/>
      <c r="R190" s="7">
        <v>0</v>
      </c>
      <c r="S190" s="6">
        <v>-0.23243933588761168</v>
      </c>
      <c r="T190" s="6">
        <v>-0.52486187845303878</v>
      </c>
      <c r="U190" s="82">
        <v>-0.25335968379446627</v>
      </c>
      <c r="V190" s="6">
        <v>0.13141100023207231</v>
      </c>
      <c r="W190" s="82">
        <v>8.2161287058585275E-2</v>
      </c>
    </row>
    <row r="191" spans="2:23">
      <c r="B191" s="322">
        <v>45597</v>
      </c>
      <c r="C191" s="90"/>
      <c r="E191" s="178">
        <v>41.097136060000004</v>
      </c>
      <c r="F191" s="178">
        <v>0.88366623</v>
      </c>
      <c r="G191" s="314">
        <v>41.980802290000007</v>
      </c>
      <c r="H191" s="178">
        <v>377.27710941999999</v>
      </c>
      <c r="I191" s="314">
        <v>419.25791170999997</v>
      </c>
      <c r="K191" s="6">
        <v>0</v>
      </c>
      <c r="L191" s="6">
        <v>9.8023519442673818E-2</v>
      </c>
      <c r="M191" s="6">
        <v>2.1076912452190778E-3</v>
      </c>
      <c r="N191" s="82">
        <v>0.10013121068789289</v>
      </c>
      <c r="O191" s="6">
        <v>0.89986878931210712</v>
      </c>
      <c r="P191" s="82">
        <v>1</v>
      </c>
      <c r="Q191" s="6"/>
      <c r="R191" s="7">
        <v>0</v>
      </c>
      <c r="S191" s="6">
        <v>0.152471566461021</v>
      </c>
      <c r="T191" s="6">
        <v>-0.75453715833333335</v>
      </c>
      <c r="U191" s="82">
        <v>6.9302146968925449E-2</v>
      </c>
      <c r="V191" s="6">
        <v>1.2308109742681594E-2</v>
      </c>
      <c r="W191" s="82">
        <v>1.7739802670226901E-2</v>
      </c>
    </row>
    <row r="192" spans="2:23">
      <c r="B192" s="322">
        <v>45627</v>
      </c>
      <c r="C192" s="90"/>
      <c r="E192" s="178">
        <v>49.385443869999996</v>
      </c>
      <c r="F192" s="178">
        <v>10.155343869999999</v>
      </c>
      <c r="G192" s="314">
        <v>59.540787739999999</v>
      </c>
      <c r="H192" s="178">
        <v>297.73302094999997</v>
      </c>
      <c r="I192" s="314">
        <v>357.27380868999995</v>
      </c>
      <c r="K192" s="6">
        <v>0</v>
      </c>
      <c r="L192" s="6">
        <v>0.1382285593536213</v>
      </c>
      <c r="M192" s="6">
        <v>2.8424540570819196E-2</v>
      </c>
      <c r="N192" s="82">
        <v>0.1666530999244405</v>
      </c>
      <c r="O192" s="6">
        <v>0.83334690007555956</v>
      </c>
      <c r="P192" s="82">
        <v>1</v>
      </c>
      <c r="Q192" s="6"/>
      <c r="R192" s="7">
        <v>0</v>
      </c>
      <c r="S192" s="6">
        <v>0.36423878093922624</v>
      </c>
      <c r="T192" s="6">
        <v>1.0351390521042081</v>
      </c>
      <c r="U192" s="82">
        <v>0.44551560427288162</v>
      </c>
      <c r="V192" s="6">
        <v>-0.10345683113011539</v>
      </c>
      <c r="W192" s="82">
        <v>-4.2879852416416675E-2</v>
      </c>
    </row>
    <row r="193" spans="2:23">
      <c r="B193" s="322">
        <v>45658</v>
      </c>
      <c r="C193" s="90"/>
      <c r="E193" s="178">
        <v>35.86</v>
      </c>
      <c r="F193" s="178">
        <v>14.79</v>
      </c>
      <c r="G193" s="314">
        <v>50.65</v>
      </c>
      <c r="H193" s="178">
        <v>366.87</v>
      </c>
      <c r="I193" s="314">
        <v>417.52</v>
      </c>
      <c r="K193" s="6">
        <v>0</v>
      </c>
      <c r="L193" s="6">
        <v>8.5888101168806283E-2</v>
      </c>
      <c r="M193" s="6">
        <v>3.5423452768729644E-2</v>
      </c>
      <c r="N193" s="82">
        <v>0.12131155393753593</v>
      </c>
      <c r="O193" s="6">
        <v>0.8786884460624641</v>
      </c>
      <c r="P193" s="82">
        <v>1</v>
      </c>
      <c r="Q193" s="6"/>
      <c r="R193" s="7">
        <v>0</v>
      </c>
      <c r="S193" s="6">
        <v>0.14935897435897427</v>
      </c>
      <c r="T193" s="6">
        <v>0.66930022573363424</v>
      </c>
      <c r="U193" s="82">
        <v>0.26435346979530694</v>
      </c>
      <c r="V193" s="6">
        <v>-0.31338898038628538</v>
      </c>
      <c r="W193" s="82">
        <v>-0.2730944670775447</v>
      </c>
    </row>
    <row r="194" spans="2:23">
      <c r="B194" s="322">
        <v>45689</v>
      </c>
      <c r="C194" s="90"/>
      <c r="E194" s="178">
        <v>37.422770159999999</v>
      </c>
      <c r="F194" s="178">
        <v>3.4687379300000001</v>
      </c>
      <c r="G194" s="314">
        <v>40.891508090000002</v>
      </c>
      <c r="H194" s="178">
        <v>392.82998526</v>
      </c>
      <c r="I194" s="314">
        <v>433.72149335</v>
      </c>
      <c r="K194" s="6">
        <v>0</v>
      </c>
      <c r="L194" s="6">
        <v>8.6282950542644579E-2</v>
      </c>
      <c r="M194" s="6">
        <v>7.9976159429130129E-3</v>
      </c>
      <c r="N194" s="82">
        <v>9.428056648555759E-2</v>
      </c>
      <c r="O194" s="6">
        <v>0.9057194335144424</v>
      </c>
      <c r="P194" s="83">
        <v>1</v>
      </c>
      <c r="Q194" s="6"/>
      <c r="R194" s="6">
        <v>0</v>
      </c>
      <c r="S194" s="6">
        <v>0.15146985107692301</v>
      </c>
      <c r="T194" s="6">
        <v>-0.71706868433931481</v>
      </c>
      <c r="U194" s="83">
        <v>-8.6427433199285031E-2</v>
      </c>
      <c r="V194" s="6">
        <v>-0.15730653582460963</v>
      </c>
      <c r="W194" s="83">
        <v>-0.15109705364832071</v>
      </c>
    </row>
    <row r="195" spans="2:23">
      <c r="B195" s="294"/>
      <c r="C195" s="90"/>
      <c r="E195" s="312"/>
      <c r="F195" s="312"/>
      <c r="G195" s="66"/>
      <c r="H195" s="66"/>
      <c r="I195" s="35"/>
      <c r="K195" s="6"/>
      <c r="L195" s="6"/>
      <c r="M195" s="6"/>
      <c r="N195" s="6"/>
      <c r="O195" s="6"/>
      <c r="P195" s="6"/>
      <c r="Q195" s="6"/>
      <c r="R195" s="6"/>
      <c r="S195" s="6"/>
      <c r="T195" s="6"/>
      <c r="U195" s="6"/>
      <c r="V195" s="6"/>
      <c r="W195" s="6"/>
    </row>
    <row r="196" spans="2:23">
      <c r="B196" s="295" t="s">
        <v>305</v>
      </c>
      <c r="D196" s="129"/>
      <c r="E196" s="129"/>
      <c r="F196" s="129"/>
      <c r="G196" s="129"/>
      <c r="L196" s="25"/>
    </row>
    <row r="197" spans="2:23">
      <c r="B197" s="294" t="s">
        <v>243</v>
      </c>
      <c r="C197" s="90"/>
      <c r="E197" s="60"/>
      <c r="F197" s="60"/>
      <c r="H197" s="60"/>
    </row>
    <row r="198" spans="2:23" ht="17.25" customHeight="1">
      <c r="B198" s="294" t="s">
        <v>215</v>
      </c>
      <c r="C198" s="90"/>
      <c r="E198" s="60"/>
      <c r="F198" s="60"/>
    </row>
    <row r="199" spans="2:23">
      <c r="B199" s="294" t="s">
        <v>214</v>
      </c>
      <c r="C199" s="90"/>
      <c r="E199" s="33"/>
    </row>
    <row r="200" spans="2:23">
      <c r="B200" s="294" t="s">
        <v>233</v>
      </c>
      <c r="C200" s="90"/>
    </row>
    <row r="201" spans="2:23">
      <c r="B201" s="294"/>
      <c r="C201" s="90"/>
    </row>
    <row r="202" spans="2:23">
      <c r="B202" s="294"/>
      <c r="F202" s="44"/>
    </row>
    <row r="203" spans="2:23">
      <c r="B203" s="294"/>
      <c r="F203" s="44"/>
    </row>
    <row r="204" spans="2:23">
      <c r="B204" s="294"/>
      <c r="F204" s="127"/>
    </row>
    <row r="205" spans="2:23">
      <c r="B205" s="294"/>
      <c r="F205" s="127"/>
    </row>
    <row r="206" spans="2:23">
      <c r="B206" s="294"/>
      <c r="F206" s="66"/>
    </row>
    <row r="207" spans="2:23">
      <c r="B207" s="294"/>
    </row>
    <row r="208" spans="2:23">
      <c r="B208" s="294"/>
    </row>
    <row r="209" spans="2:2">
      <c r="B209" s="294"/>
    </row>
    <row r="210" spans="2:2">
      <c r="B210" s="294"/>
    </row>
    <row r="211" spans="2:2">
      <c r="B211" s="294"/>
    </row>
    <row r="212" spans="2:2">
      <c r="B212" s="294"/>
    </row>
    <row r="213" spans="2:2">
      <c r="B213" s="294"/>
    </row>
    <row r="214" spans="2:2">
      <c r="B214" s="294"/>
    </row>
    <row r="215" spans="2:2">
      <c r="B215" s="294"/>
    </row>
    <row r="216" spans="2:2">
      <c r="B216" s="294"/>
    </row>
    <row r="217" spans="2:2">
      <c r="B217" s="294"/>
    </row>
    <row r="218" spans="2:2">
      <c r="B218" s="294"/>
    </row>
    <row r="219" spans="2:2">
      <c r="B219" s="294"/>
    </row>
    <row r="220" spans="2:2">
      <c r="B220" s="294"/>
    </row>
    <row r="221" spans="2:2">
      <c r="B221" s="294"/>
    </row>
    <row r="222" spans="2:2">
      <c r="B222" s="294"/>
    </row>
    <row r="223" spans="2:2">
      <c r="B223" s="294"/>
    </row>
    <row r="224" spans="2:2">
      <c r="B224" s="294"/>
    </row>
    <row r="225" spans="2:2">
      <c r="B225" s="294"/>
    </row>
    <row r="226" spans="2:2">
      <c r="B226" s="294"/>
    </row>
    <row r="227" spans="2:2">
      <c r="B227" s="294"/>
    </row>
    <row r="228" spans="2:2">
      <c r="B228" s="294"/>
    </row>
    <row r="229" spans="2:2">
      <c r="B229" s="294"/>
    </row>
    <row r="230" spans="2:2">
      <c r="B230" s="294"/>
    </row>
    <row r="231" spans="2:2">
      <c r="B231" s="294"/>
    </row>
    <row r="232" spans="2:2">
      <c r="B232" s="294"/>
    </row>
    <row r="233" spans="2:2">
      <c r="B233" s="294"/>
    </row>
    <row r="234" spans="2:2">
      <c r="B234" s="294"/>
    </row>
    <row r="235" spans="2:2">
      <c r="B235" s="294"/>
    </row>
    <row r="236" spans="2:2">
      <c r="B236" s="294"/>
    </row>
    <row r="237" spans="2:2">
      <c r="B237" s="294"/>
    </row>
    <row r="238" spans="2:2">
      <c r="B238" s="294"/>
    </row>
    <row r="239" spans="2:2">
      <c r="B239" s="294"/>
    </row>
    <row r="240" spans="2:2">
      <c r="B240" s="294"/>
    </row>
    <row r="241" spans="2:2">
      <c r="B241" s="294"/>
    </row>
    <row r="242" spans="2:2">
      <c r="B242" s="294"/>
    </row>
    <row r="243" spans="2:2">
      <c r="B243" s="294"/>
    </row>
    <row r="244" spans="2:2">
      <c r="B244" s="294"/>
    </row>
    <row r="245" spans="2:2">
      <c r="B245" s="294"/>
    </row>
    <row r="246" spans="2:2">
      <c r="B246" s="294"/>
    </row>
    <row r="247" spans="2:2">
      <c r="B247" s="294"/>
    </row>
    <row r="248" spans="2:2">
      <c r="B248" s="294"/>
    </row>
    <row r="249" spans="2:2">
      <c r="B249" s="294"/>
    </row>
    <row r="250" spans="2:2">
      <c r="B250" s="294"/>
    </row>
    <row r="251" spans="2:2">
      <c r="B251" s="294"/>
    </row>
    <row r="252" spans="2:2">
      <c r="B252" s="294"/>
    </row>
    <row r="253" spans="2:2">
      <c r="B253" s="294"/>
    </row>
    <row r="254" spans="2:2">
      <c r="B254" s="294"/>
    </row>
    <row r="255" spans="2:2">
      <c r="B255" s="294"/>
    </row>
    <row r="256" spans="2:2">
      <c r="B256" s="294"/>
    </row>
    <row r="257" spans="2:2">
      <c r="B257" s="294"/>
    </row>
    <row r="258" spans="2:2">
      <c r="B258" s="294"/>
    </row>
    <row r="259" spans="2:2">
      <c r="B259" s="294"/>
    </row>
    <row r="260" spans="2:2">
      <c r="B260" s="294"/>
    </row>
    <row r="261" spans="2:2">
      <c r="B261" s="294"/>
    </row>
    <row r="262" spans="2:2">
      <c r="B262" s="294"/>
    </row>
    <row r="263" spans="2:2">
      <c r="B263" s="294"/>
    </row>
    <row r="264" spans="2:2">
      <c r="B264" s="294"/>
    </row>
    <row r="265" spans="2:2">
      <c r="B265" s="294"/>
    </row>
    <row r="266" spans="2:2">
      <c r="B266" s="294"/>
    </row>
    <row r="267" spans="2:2">
      <c r="B267" s="294"/>
    </row>
    <row r="268" spans="2:2">
      <c r="B268" s="294"/>
    </row>
    <row r="269" spans="2:2">
      <c r="B269" s="294"/>
    </row>
    <row r="270" spans="2:2">
      <c r="B270" s="294"/>
    </row>
    <row r="271" spans="2:2">
      <c r="B271" s="294"/>
    </row>
    <row r="272" spans="2:2">
      <c r="B272" s="294"/>
    </row>
    <row r="273" spans="2:2">
      <c r="B273" s="294"/>
    </row>
    <row r="274" spans="2:2">
      <c r="B274" s="294"/>
    </row>
    <row r="275" spans="2:2">
      <c r="B275" s="294"/>
    </row>
    <row r="276" spans="2:2">
      <c r="B276" s="294"/>
    </row>
    <row r="277" spans="2:2">
      <c r="B277" s="294"/>
    </row>
    <row r="278" spans="2:2">
      <c r="B278" s="294"/>
    </row>
    <row r="279" spans="2:2">
      <c r="B279" s="294"/>
    </row>
    <row r="280" spans="2:2">
      <c r="B280" s="294"/>
    </row>
    <row r="281" spans="2:2">
      <c r="B281" s="294"/>
    </row>
    <row r="282" spans="2:2">
      <c r="B282" s="294"/>
    </row>
    <row r="283" spans="2:2">
      <c r="B283" s="294"/>
    </row>
  </sheetData>
  <mergeCells count="5">
    <mergeCell ref="D11:I11"/>
    <mergeCell ref="K11:P11"/>
    <mergeCell ref="R11:W11"/>
    <mergeCell ref="B11:B12"/>
    <mergeCell ref="A8:R8"/>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theme="3"/>
  </sheetPr>
  <dimension ref="C10:G34"/>
  <sheetViews>
    <sheetView showGridLines="0" workbookViewId="0">
      <selection activeCell="M12" sqref="M12"/>
    </sheetView>
  </sheetViews>
  <sheetFormatPr baseColWidth="10" defaultColWidth="11.42578125" defaultRowHeight="15"/>
  <sheetData>
    <row r="10" spans="3:7">
      <c r="C10" s="222" t="s">
        <v>306</v>
      </c>
      <c r="D10" s="222" t="s">
        <v>203</v>
      </c>
      <c r="E10" s="222"/>
      <c r="F10" s="222"/>
      <c r="G10" s="222"/>
    </row>
    <row r="11" spans="3:7">
      <c r="C11" s="222" t="s">
        <v>307</v>
      </c>
      <c r="D11" s="222" t="s">
        <v>205</v>
      </c>
      <c r="E11" s="222"/>
      <c r="F11" s="222"/>
      <c r="G11" s="222"/>
    </row>
    <row r="12" spans="3:7">
      <c r="C12" s="222" t="s">
        <v>308</v>
      </c>
      <c r="D12" s="222" t="s">
        <v>63</v>
      </c>
      <c r="E12" s="222"/>
      <c r="F12" s="222"/>
      <c r="G12" s="222"/>
    </row>
    <row r="13" spans="3:7">
      <c r="C13" s="222" t="s">
        <v>309</v>
      </c>
      <c r="D13" s="222" t="s">
        <v>228</v>
      </c>
      <c r="E13" s="222"/>
      <c r="F13" s="222"/>
      <c r="G13" s="222"/>
    </row>
    <row r="14" spans="3:7">
      <c r="C14" s="222" t="s">
        <v>310</v>
      </c>
      <c r="D14" s="222" t="s">
        <v>229</v>
      </c>
      <c r="E14" s="222"/>
      <c r="F14" s="222"/>
      <c r="G14" s="222"/>
    </row>
    <row r="15" spans="3:7">
      <c r="C15" s="222" t="s">
        <v>311</v>
      </c>
      <c r="D15" s="222" t="s">
        <v>164</v>
      </c>
      <c r="E15" s="222"/>
      <c r="F15" s="222"/>
      <c r="G15" s="222"/>
    </row>
    <row r="16" spans="3:7">
      <c r="C16" s="222" t="s">
        <v>312</v>
      </c>
      <c r="D16" s="222" t="s">
        <v>163</v>
      </c>
      <c r="E16" s="222"/>
      <c r="F16" s="222"/>
      <c r="G16" s="222"/>
    </row>
    <row r="17" spans="3:7">
      <c r="C17" s="222" t="s">
        <v>313</v>
      </c>
      <c r="D17" s="222" t="s">
        <v>10</v>
      </c>
      <c r="E17" s="222"/>
      <c r="F17" s="222"/>
      <c r="G17" s="222"/>
    </row>
    <row r="18" spans="3:7">
      <c r="C18" s="222" t="s">
        <v>314</v>
      </c>
      <c r="D18" s="222" t="s">
        <v>162</v>
      </c>
      <c r="E18" s="222"/>
      <c r="F18" s="222"/>
      <c r="G18" s="222"/>
    </row>
    <row r="19" spans="3:7">
      <c r="C19" s="222" t="s">
        <v>315</v>
      </c>
      <c r="D19" s="222" t="s">
        <v>161</v>
      </c>
      <c r="E19" s="222"/>
      <c r="F19" s="222"/>
      <c r="G19" s="222"/>
    </row>
    <row r="20" spans="3:7">
      <c r="C20" s="222" t="s">
        <v>316</v>
      </c>
      <c r="D20" s="222" t="s">
        <v>160</v>
      </c>
      <c r="E20" s="222"/>
      <c r="F20" s="222"/>
      <c r="G20" s="222"/>
    </row>
    <row r="21" spans="3:7">
      <c r="C21" s="222" t="s">
        <v>317</v>
      </c>
      <c r="D21" s="222" t="s">
        <v>201</v>
      </c>
      <c r="E21" s="222"/>
      <c r="F21" s="222"/>
      <c r="G21" s="222"/>
    </row>
    <row r="22" spans="3:7">
      <c r="C22" s="222" t="s">
        <v>318</v>
      </c>
      <c r="D22" s="222" t="s">
        <v>206</v>
      </c>
      <c r="E22" s="222"/>
      <c r="F22" s="222"/>
      <c r="G22" s="222"/>
    </row>
    <row r="23" spans="3:7">
      <c r="C23" s="222" t="s">
        <v>319</v>
      </c>
      <c r="D23" s="222" t="s">
        <v>200</v>
      </c>
      <c r="E23" s="222"/>
      <c r="F23" s="222"/>
      <c r="G23" s="222"/>
    </row>
    <row r="24" spans="3:7">
      <c r="C24" s="222" t="s">
        <v>320</v>
      </c>
      <c r="D24" s="222" t="s">
        <v>159</v>
      </c>
      <c r="E24" s="222"/>
      <c r="F24" s="222"/>
      <c r="G24" s="222"/>
    </row>
    <row r="25" spans="3:7">
      <c r="C25" s="222" t="s">
        <v>321</v>
      </c>
      <c r="D25" s="222" t="s">
        <v>211</v>
      </c>
      <c r="E25" s="222"/>
      <c r="F25" s="222"/>
      <c r="G25" s="222"/>
    </row>
    <row r="26" spans="3:7">
      <c r="C26" s="222" t="s">
        <v>322</v>
      </c>
      <c r="D26" s="222" t="s">
        <v>212</v>
      </c>
      <c r="E26" s="222"/>
      <c r="F26" s="222"/>
      <c r="G26" s="222"/>
    </row>
    <row r="27" spans="3:7">
      <c r="C27" s="222" t="s">
        <v>323</v>
      </c>
      <c r="D27" s="222" t="s">
        <v>242</v>
      </c>
      <c r="E27" s="222"/>
      <c r="F27" s="222"/>
      <c r="G27" s="222"/>
    </row>
    <row r="28" spans="3:7">
      <c r="C28" s="222" t="s">
        <v>324</v>
      </c>
      <c r="D28" s="222" t="s">
        <v>204</v>
      </c>
      <c r="E28" s="222"/>
      <c r="F28" s="222"/>
      <c r="G28" s="222"/>
    </row>
    <row r="29" spans="3:7">
      <c r="C29" s="222" t="s">
        <v>325</v>
      </c>
      <c r="D29" s="222" t="s">
        <v>9</v>
      </c>
      <c r="E29" s="222"/>
      <c r="F29" s="222"/>
      <c r="G29" s="222"/>
    </row>
    <row r="30" spans="3:7">
      <c r="C30" s="222" t="s">
        <v>326</v>
      </c>
      <c r="D30" s="222" t="s">
        <v>158</v>
      </c>
      <c r="E30" s="222"/>
      <c r="F30" s="222"/>
      <c r="G30" s="222"/>
    </row>
    <row r="31" spans="3:7">
      <c r="C31" s="222" t="s">
        <v>327</v>
      </c>
      <c r="D31" s="222" t="s">
        <v>157</v>
      </c>
      <c r="E31" s="222"/>
      <c r="F31" s="222"/>
      <c r="G31" s="222"/>
    </row>
    <row r="32" spans="3:7">
      <c r="C32" s="222" t="s">
        <v>328</v>
      </c>
      <c r="D32" s="222" t="s">
        <v>207</v>
      </c>
      <c r="E32" s="222"/>
      <c r="F32" s="222"/>
      <c r="G32" s="222"/>
    </row>
    <row r="33" spans="3:7">
      <c r="C33" s="222" t="s">
        <v>329</v>
      </c>
      <c r="D33" s="222" t="s">
        <v>208</v>
      </c>
      <c r="E33" s="222"/>
      <c r="F33" s="222"/>
      <c r="G33" s="222"/>
    </row>
    <row r="34" spans="3:7">
      <c r="C34" s="222" t="s">
        <v>330</v>
      </c>
      <c r="D34" s="222" t="s">
        <v>202</v>
      </c>
      <c r="E34" s="222"/>
      <c r="F34" s="222"/>
      <c r="G34" s="22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8:D16"/>
  <sheetViews>
    <sheetView showGridLines="0" zoomScale="80" zoomScaleNormal="80" workbookViewId="0"/>
  </sheetViews>
  <sheetFormatPr baseColWidth="10" defaultColWidth="11.42578125" defaultRowHeight="14.25"/>
  <cols>
    <col min="1" max="1" width="9.28515625" style="222" customWidth="1"/>
    <col min="2" max="2" width="122.42578125" style="222" customWidth="1"/>
    <col min="3" max="3" width="9.28515625" style="222" customWidth="1"/>
    <col min="4" max="4" width="11.140625" style="222" customWidth="1"/>
    <col min="5" max="5" width="13" style="222" customWidth="1"/>
    <col min="6" max="16384" width="11.42578125" style="222"/>
  </cols>
  <sheetData>
    <row r="8" spans="2:4" s="225" customFormat="1" ht="15">
      <c r="B8" s="226"/>
    </row>
    <row r="14" spans="2:4" s="225" customFormat="1">
      <c r="B14" s="222"/>
    </row>
    <row r="16" spans="2:4">
      <c r="B16" s="360"/>
      <c r="C16" s="361"/>
      <c r="D16" s="361"/>
    </row>
  </sheetData>
  <mergeCells count="1">
    <mergeCell ref="B16:D16"/>
  </mergeCells>
  <pageMargins left="0.7" right="0.7" top="0.75" bottom="0.75" header="0.3" footer="0.3"/>
  <pageSetup orientation="portrait" horizontalDpi="200" verticalDpi="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S199"/>
  <sheetViews>
    <sheetView showGridLines="0" zoomScale="87" zoomScaleNormal="87" workbookViewId="0">
      <pane xSplit="2" ySplit="11" topLeftCell="C12" activePane="bottomRight" state="frozen"/>
      <selection activeCell="C10" sqref="C10"/>
      <selection pane="topRight" activeCell="C10" sqref="C10"/>
      <selection pane="bottomLeft" activeCell="C10" sqref="C10"/>
      <selection pane="bottomRight" activeCell="C12" sqref="C12"/>
    </sheetView>
  </sheetViews>
  <sheetFormatPr baseColWidth="10" defaultColWidth="11.42578125" defaultRowHeight="15"/>
  <cols>
    <col min="1" max="1" width="13" style="9" customWidth="1"/>
    <col min="2" max="2" width="13.5703125" style="9" customWidth="1"/>
    <col min="3" max="3" width="14.5703125" style="9" bestFit="1" customWidth="1"/>
    <col min="4" max="12" width="11.42578125" style="9" customWidth="1"/>
    <col min="13" max="13" width="3.5703125" style="9" customWidth="1"/>
    <col min="14" max="16384" width="11.42578125" style="9"/>
  </cols>
  <sheetData>
    <row r="4" spans="1:19">
      <c r="A4" s="17"/>
    </row>
    <row r="5" spans="1:19">
      <c r="B5" s="8"/>
    </row>
    <row r="8" spans="1:19">
      <c r="A8" s="363"/>
      <c r="B8" s="363"/>
      <c r="C8" s="363"/>
      <c r="D8" s="363"/>
      <c r="E8" s="363"/>
      <c r="F8" s="363"/>
      <c r="G8" s="363"/>
      <c r="H8" s="363"/>
      <c r="I8" s="363"/>
      <c r="J8" s="363"/>
      <c r="K8" s="363"/>
      <c r="L8" s="363"/>
      <c r="M8" s="363"/>
      <c r="N8" s="363"/>
      <c r="O8" s="363"/>
      <c r="P8" s="363"/>
      <c r="Q8" s="363"/>
      <c r="R8" s="363"/>
      <c r="S8" s="363"/>
    </row>
    <row r="9" spans="1:19">
      <c r="B9" s="8"/>
    </row>
    <row r="10" spans="1:19" ht="15.75" thickBot="1"/>
    <row r="11" spans="1:19" ht="39.75" thickTop="1" thickBot="1">
      <c r="B11" s="321" t="s">
        <v>7</v>
      </c>
      <c r="C11" s="321" t="s">
        <v>8</v>
      </c>
      <c r="D11" s="321" t="s">
        <v>191</v>
      </c>
      <c r="E11" s="321" t="s">
        <v>192</v>
      </c>
      <c r="F11" s="321" t="s">
        <v>193</v>
      </c>
      <c r="G11" s="321" t="s">
        <v>194</v>
      </c>
      <c r="H11" s="321" t="s">
        <v>195</v>
      </c>
      <c r="I11" s="321" t="s">
        <v>196</v>
      </c>
      <c r="J11" s="321" t="s">
        <v>197</v>
      </c>
      <c r="K11" s="321" t="s">
        <v>198</v>
      </c>
      <c r="L11" s="321" t="s">
        <v>199</v>
      </c>
    </row>
    <row r="12" spans="1:19" ht="15.75" thickTop="1">
      <c r="B12" s="322">
        <v>40209</v>
      </c>
      <c r="C12" s="208">
        <v>3918.2043509999999</v>
      </c>
      <c r="D12" s="208">
        <v>538.52017763000003</v>
      </c>
      <c r="E12" s="208">
        <v>522.72641995000004</v>
      </c>
      <c r="F12" s="208">
        <v>1879.4256242700001</v>
      </c>
      <c r="G12" s="208">
        <v>447.23834088000001</v>
      </c>
      <c r="H12" s="208">
        <v>26.481100510000001</v>
      </c>
      <c r="I12" s="208">
        <v>463.80006188999999</v>
      </c>
      <c r="J12" s="208">
        <v>13.357112560000001</v>
      </c>
      <c r="K12" s="208">
        <v>26.655511699999998</v>
      </c>
      <c r="L12" s="208">
        <v>0</v>
      </c>
    </row>
    <row r="13" spans="1:19">
      <c r="B13" s="322">
        <v>40237</v>
      </c>
      <c r="C13" s="208">
        <v>3602.9901529999993</v>
      </c>
      <c r="D13" s="208">
        <v>531.61764641000002</v>
      </c>
      <c r="E13" s="208">
        <v>288.93256323000003</v>
      </c>
      <c r="F13" s="208">
        <v>1786.51604557</v>
      </c>
      <c r="G13" s="208">
        <v>459.57523530999998</v>
      </c>
      <c r="H13" s="208">
        <v>25.92405201</v>
      </c>
      <c r="I13" s="208">
        <v>476.59380489999995</v>
      </c>
      <c r="J13" s="208">
        <v>7.5459224499999999</v>
      </c>
      <c r="K13" s="208">
        <v>26.284884179999999</v>
      </c>
      <c r="L13" s="208">
        <v>0</v>
      </c>
    </row>
    <row r="14" spans="1:19">
      <c r="B14" s="322">
        <v>40268</v>
      </c>
      <c r="C14" s="208">
        <v>4007.1</v>
      </c>
      <c r="D14" s="208">
        <v>482.47212857</v>
      </c>
      <c r="E14" s="208">
        <v>403.23773226999998</v>
      </c>
      <c r="F14" s="208">
        <v>2117.5254043499999</v>
      </c>
      <c r="G14" s="208">
        <v>462.58170537000001</v>
      </c>
      <c r="H14" s="208">
        <v>25.419655469999999</v>
      </c>
      <c r="I14" s="208">
        <v>479.71160781999998</v>
      </c>
      <c r="J14" s="208">
        <v>10.07738835</v>
      </c>
      <c r="K14" s="208">
        <v>26.0389425299999</v>
      </c>
      <c r="L14" s="208">
        <v>0</v>
      </c>
    </row>
    <row r="15" spans="1:19">
      <c r="B15" s="322">
        <v>40298</v>
      </c>
      <c r="C15" s="208">
        <v>4321.9859769999994</v>
      </c>
      <c r="D15" s="208">
        <v>504.47138576999998</v>
      </c>
      <c r="E15" s="208">
        <v>349.63315232999997</v>
      </c>
      <c r="F15" s="208">
        <v>2419.6153769000002</v>
      </c>
      <c r="G15" s="208">
        <v>489.01790772000004</v>
      </c>
      <c r="H15" s="208">
        <v>25.300446430000001</v>
      </c>
      <c r="I15" s="208">
        <v>507.12677143000002</v>
      </c>
      <c r="J15" s="208">
        <v>0.90289617999999905</v>
      </c>
      <c r="K15" s="208">
        <v>25.916829249999999</v>
      </c>
      <c r="L15" s="208">
        <v>0</v>
      </c>
    </row>
    <row r="16" spans="1:19">
      <c r="B16" s="322">
        <v>40329</v>
      </c>
      <c r="C16" s="208">
        <v>4575.3279059999995</v>
      </c>
      <c r="D16" s="208">
        <v>462.3158464</v>
      </c>
      <c r="E16" s="208">
        <v>305.71310782999996</v>
      </c>
      <c r="F16" s="208">
        <v>2722.4117443200003</v>
      </c>
      <c r="G16" s="208">
        <v>500.73277387000002</v>
      </c>
      <c r="H16" s="208">
        <v>24.70379003</v>
      </c>
      <c r="I16" s="208">
        <v>519.27545177000002</v>
      </c>
      <c r="J16" s="208">
        <v>14.889339789999999</v>
      </c>
      <c r="K16" s="208">
        <v>25.285853449999998</v>
      </c>
      <c r="L16" s="208">
        <v>0</v>
      </c>
    </row>
    <row r="17" spans="2:12">
      <c r="B17" s="322">
        <v>40359</v>
      </c>
      <c r="C17" s="208">
        <v>4103.5394740000002</v>
      </c>
      <c r="D17" s="208">
        <v>417.50918681000002</v>
      </c>
      <c r="E17" s="208">
        <v>205.41307888</v>
      </c>
      <c r="F17" s="208">
        <v>2355.1101642199997</v>
      </c>
      <c r="G17" s="208">
        <v>515.86879558999999</v>
      </c>
      <c r="H17" s="208">
        <v>24.780364690000003</v>
      </c>
      <c r="I17" s="208">
        <v>534.97197681</v>
      </c>
      <c r="J17" s="208">
        <v>24.521673670000002</v>
      </c>
      <c r="K17" s="208">
        <v>25.364232339999898</v>
      </c>
      <c r="L17" s="208">
        <v>0</v>
      </c>
    </row>
    <row r="18" spans="2:12">
      <c r="B18" s="322">
        <v>40390</v>
      </c>
      <c r="C18" s="208">
        <v>3857.6042550000002</v>
      </c>
      <c r="D18" s="208">
        <v>434.40351602999999</v>
      </c>
      <c r="E18" s="208">
        <v>232.99225662999999</v>
      </c>
      <c r="F18" s="208">
        <v>2147.36554725</v>
      </c>
      <c r="G18" s="208">
        <v>484.76738108000001</v>
      </c>
      <c r="H18" s="208">
        <v>25.444235170000002</v>
      </c>
      <c r="I18" s="208">
        <v>502.71884316000001</v>
      </c>
      <c r="J18" s="208">
        <v>3.8687319100000002</v>
      </c>
      <c r="K18" s="208">
        <v>26.043744739999998</v>
      </c>
      <c r="L18" s="208">
        <v>0</v>
      </c>
    </row>
    <row r="19" spans="2:12">
      <c r="B19" s="322">
        <v>40421</v>
      </c>
      <c r="C19" s="208">
        <v>3490.4040810000001</v>
      </c>
      <c r="D19" s="208">
        <v>383.96022713000002</v>
      </c>
      <c r="E19" s="208">
        <v>297.43743311000003</v>
      </c>
      <c r="F19" s="208">
        <v>1683.10598452</v>
      </c>
      <c r="G19" s="208">
        <v>516.69816666999998</v>
      </c>
      <c r="H19" s="208">
        <v>25.30918041</v>
      </c>
      <c r="I19" s="208">
        <v>535.83206039999993</v>
      </c>
      <c r="J19" s="208">
        <v>22.182103309999999</v>
      </c>
      <c r="K19" s="208">
        <v>25.878926109999998</v>
      </c>
      <c r="L19" s="208">
        <v>0</v>
      </c>
    </row>
    <row r="20" spans="2:12">
      <c r="B20" s="322">
        <v>40451</v>
      </c>
      <c r="C20" s="208">
        <v>4353.3703539999997</v>
      </c>
      <c r="D20" s="208">
        <v>684.82578605999993</v>
      </c>
      <c r="E20" s="208">
        <v>406.95041363000001</v>
      </c>
      <c r="F20" s="208">
        <v>2101.8568708900002</v>
      </c>
      <c r="G20" s="208">
        <v>541.99398379999991</v>
      </c>
      <c r="H20" s="208">
        <v>25.83088875</v>
      </c>
      <c r="I20" s="208">
        <v>562.06460909999998</v>
      </c>
      <c r="J20" s="208">
        <v>3.1579890699999997</v>
      </c>
      <c r="K20" s="208">
        <v>26.6898132</v>
      </c>
      <c r="L20" s="208">
        <v>0</v>
      </c>
    </row>
    <row r="21" spans="2:12">
      <c r="B21" s="322">
        <v>40482</v>
      </c>
      <c r="C21" s="208">
        <v>3668.8799779999995</v>
      </c>
      <c r="D21" s="208">
        <v>516.76512289999994</v>
      </c>
      <c r="E21" s="208">
        <v>472.19988877999998</v>
      </c>
      <c r="F21" s="208">
        <v>1484.4366934700001</v>
      </c>
      <c r="G21" s="208">
        <v>558.47773347999998</v>
      </c>
      <c r="H21" s="208">
        <v>26.08983005</v>
      </c>
      <c r="I21" s="208">
        <v>579.15876990999993</v>
      </c>
      <c r="J21" s="208">
        <v>4.7945762800000002</v>
      </c>
      <c r="K21" s="208">
        <v>26.957364769999899</v>
      </c>
      <c r="L21" s="208">
        <v>0</v>
      </c>
    </row>
    <row r="22" spans="2:12">
      <c r="B22" s="322">
        <v>40512</v>
      </c>
      <c r="C22" s="208">
        <v>3451.1235320000005</v>
      </c>
      <c r="D22" s="208">
        <v>725.01414262000003</v>
      </c>
      <c r="E22" s="208">
        <v>399.03261608999998</v>
      </c>
      <c r="F22" s="208">
        <v>1092.2291445399999</v>
      </c>
      <c r="G22" s="208">
        <v>573.71742660999996</v>
      </c>
      <c r="H22" s="208">
        <v>24.698771870000002</v>
      </c>
      <c r="I22" s="208">
        <v>594.96280540999999</v>
      </c>
      <c r="J22" s="208">
        <v>15.3003643</v>
      </c>
      <c r="K22" s="208">
        <v>26.168259129999999</v>
      </c>
      <c r="L22" s="208">
        <v>0</v>
      </c>
    </row>
    <row r="23" spans="2:12">
      <c r="B23" s="322">
        <v>40543</v>
      </c>
      <c r="C23" s="208">
        <v>2622.0537079999999</v>
      </c>
      <c r="D23" s="208">
        <v>519.19564558000002</v>
      </c>
      <c r="E23" s="208">
        <v>504.51314511000004</v>
      </c>
      <c r="F23" s="208">
        <v>363.56573232</v>
      </c>
      <c r="G23" s="208">
        <v>582.84050819000004</v>
      </c>
      <c r="H23" s="208">
        <v>24.929445690000001</v>
      </c>
      <c r="I23" s="208">
        <v>604.42372461000002</v>
      </c>
      <c r="J23" s="208">
        <v>-3.8271510099999997</v>
      </c>
      <c r="K23" s="208">
        <v>26.412657199999998</v>
      </c>
      <c r="L23" s="208">
        <v>0</v>
      </c>
    </row>
    <row r="24" spans="2:12">
      <c r="B24" s="322">
        <v>40574</v>
      </c>
      <c r="C24" s="208">
        <v>2869.4521439999999</v>
      </c>
      <c r="D24" s="208">
        <v>363.93820717</v>
      </c>
      <c r="E24" s="208">
        <v>373.32450985000003</v>
      </c>
      <c r="F24" s="208">
        <v>939.76977751999993</v>
      </c>
      <c r="G24" s="208">
        <v>550.28769433000002</v>
      </c>
      <c r="H24" s="208">
        <v>25.2841168</v>
      </c>
      <c r="I24" s="208">
        <v>570.66544474</v>
      </c>
      <c r="J24" s="208">
        <v>19.39396356</v>
      </c>
      <c r="K24" s="208">
        <v>26.788429959999899</v>
      </c>
      <c r="L24" s="208">
        <v>0</v>
      </c>
    </row>
    <row r="25" spans="2:12">
      <c r="B25" s="322">
        <v>40602</v>
      </c>
      <c r="C25" s="208">
        <v>3906.9429440000004</v>
      </c>
      <c r="D25" s="208">
        <v>275.56992389999999</v>
      </c>
      <c r="E25" s="208">
        <v>502.62652974000002</v>
      </c>
      <c r="F25" s="208">
        <v>1881.5307828800001</v>
      </c>
      <c r="G25" s="208">
        <v>585.12127862</v>
      </c>
      <c r="H25" s="208">
        <v>25.086698429999998</v>
      </c>
      <c r="I25" s="208">
        <v>606.78895441999998</v>
      </c>
      <c r="J25" s="208">
        <v>3.23980077</v>
      </c>
      <c r="K25" s="208">
        <v>26.9789747099999</v>
      </c>
      <c r="L25" s="208">
        <v>0</v>
      </c>
    </row>
    <row r="26" spans="2:12">
      <c r="B26" s="322">
        <v>40633</v>
      </c>
      <c r="C26" s="208">
        <v>3947.4860140000001</v>
      </c>
      <c r="D26" s="208">
        <v>429.76359881999997</v>
      </c>
      <c r="E26" s="208">
        <v>322.42297119</v>
      </c>
      <c r="F26" s="208">
        <v>1927.9561064000002</v>
      </c>
      <c r="G26" s="208">
        <v>596.73247337999999</v>
      </c>
      <c r="H26" s="208">
        <v>25.285248629999998</v>
      </c>
      <c r="I26" s="208">
        <v>618.8301243200001</v>
      </c>
      <c r="J26" s="208">
        <v>-0.69701001999999901</v>
      </c>
      <c r="K26" s="208">
        <v>27.192501440000001</v>
      </c>
      <c r="L26" s="208">
        <v>0</v>
      </c>
    </row>
    <row r="27" spans="2:12">
      <c r="B27" s="322">
        <v>40663</v>
      </c>
      <c r="C27" s="208">
        <v>4164.8411400000005</v>
      </c>
      <c r="D27" s="208">
        <v>575.64469800999996</v>
      </c>
      <c r="E27" s="208">
        <v>343.07528379000001</v>
      </c>
      <c r="F27" s="208">
        <v>1888.67859858</v>
      </c>
      <c r="G27" s="208">
        <v>636.74962673000005</v>
      </c>
      <c r="H27" s="208">
        <v>25.85075788</v>
      </c>
      <c r="I27" s="208">
        <v>660.32915630999992</v>
      </c>
      <c r="J27" s="208">
        <v>6.7123504699999996</v>
      </c>
      <c r="K27" s="208">
        <v>27.800666750000001</v>
      </c>
      <c r="L27" s="208">
        <v>0</v>
      </c>
    </row>
    <row r="28" spans="2:12">
      <c r="B28" s="322">
        <v>40694</v>
      </c>
      <c r="C28" s="208">
        <v>3884.3417130000003</v>
      </c>
      <c r="D28" s="208">
        <v>712.00763471000005</v>
      </c>
      <c r="E28" s="208">
        <v>161.88295144</v>
      </c>
      <c r="F28" s="208">
        <v>1654.1442700799998</v>
      </c>
      <c r="G28" s="208">
        <v>637.16431224999997</v>
      </c>
      <c r="H28" s="208">
        <v>25.053957660000002</v>
      </c>
      <c r="I28" s="208">
        <v>660.75919808000003</v>
      </c>
      <c r="J28" s="208">
        <v>5.8749946699999995</v>
      </c>
      <c r="K28" s="208">
        <v>27.454393279999902</v>
      </c>
      <c r="L28" s="208">
        <v>0</v>
      </c>
    </row>
    <row r="29" spans="2:12">
      <c r="B29" s="322">
        <v>40724</v>
      </c>
      <c r="C29" s="208">
        <v>3841.4849830000003</v>
      </c>
      <c r="D29" s="208">
        <v>506.38407613999999</v>
      </c>
      <c r="E29" s="208">
        <v>374.47996802</v>
      </c>
      <c r="F29" s="208">
        <v>1653.34125144</v>
      </c>
      <c r="G29" s="208">
        <v>624.30906090999997</v>
      </c>
      <c r="H29" s="208">
        <v>25.049046260000001</v>
      </c>
      <c r="I29" s="208">
        <v>647.42790284</v>
      </c>
      <c r="J29" s="208">
        <v>-16.95522626</v>
      </c>
      <c r="K29" s="208">
        <v>27.44890504</v>
      </c>
      <c r="L29" s="208">
        <v>0</v>
      </c>
    </row>
    <row r="30" spans="2:12">
      <c r="B30" s="322">
        <v>40755</v>
      </c>
      <c r="C30" s="208">
        <v>3980.6705480000005</v>
      </c>
      <c r="D30" s="208">
        <v>423.47164917000003</v>
      </c>
      <c r="E30" s="208">
        <v>418.56705208999995</v>
      </c>
      <c r="F30" s="208">
        <v>1711.6951828399999</v>
      </c>
      <c r="G30" s="208">
        <v>675.31538073000002</v>
      </c>
      <c r="H30" s="208">
        <v>25.065167049999999</v>
      </c>
      <c r="I30" s="208">
        <v>700.32304200999999</v>
      </c>
      <c r="J30" s="208">
        <v>-1.2334958200000001</v>
      </c>
      <c r="K30" s="208">
        <v>27.466570300000001</v>
      </c>
      <c r="L30" s="208">
        <v>0</v>
      </c>
    </row>
    <row r="31" spans="2:12">
      <c r="B31" s="322">
        <v>40786</v>
      </c>
      <c r="C31" s="208">
        <v>4124.6200679999993</v>
      </c>
      <c r="D31" s="208">
        <v>527.87103788000002</v>
      </c>
      <c r="E31" s="208">
        <v>205.93658341999998</v>
      </c>
      <c r="F31" s="208">
        <v>1800.00841178</v>
      </c>
      <c r="G31" s="208">
        <v>752.05112345999999</v>
      </c>
      <c r="H31" s="208">
        <v>25.242912989999997</v>
      </c>
      <c r="I31" s="208">
        <v>779.88077170000008</v>
      </c>
      <c r="J31" s="208">
        <v>6.0275098499999995</v>
      </c>
      <c r="K31" s="208">
        <v>27.6017181499999</v>
      </c>
      <c r="L31" s="208">
        <v>0</v>
      </c>
    </row>
    <row r="32" spans="2:12">
      <c r="B32" s="322">
        <v>40816</v>
      </c>
      <c r="C32" s="208">
        <v>3635.4181870000002</v>
      </c>
      <c r="D32" s="208">
        <v>522.08511708000003</v>
      </c>
      <c r="E32" s="208">
        <v>298.23977607</v>
      </c>
      <c r="F32" s="208">
        <v>1398.5910399500001</v>
      </c>
      <c r="G32" s="208">
        <v>671.80745520000005</v>
      </c>
      <c r="H32" s="208">
        <v>23.869969170000001</v>
      </c>
      <c r="I32" s="208">
        <v>696.66768688000002</v>
      </c>
      <c r="J32" s="208">
        <v>-2.6257982599999998</v>
      </c>
      <c r="K32" s="208">
        <v>26.7829417099999</v>
      </c>
      <c r="L32" s="208">
        <v>0</v>
      </c>
    </row>
    <row r="33" spans="2:12">
      <c r="B33" s="322">
        <v>40847</v>
      </c>
      <c r="C33" s="208">
        <v>4548.5911429999996</v>
      </c>
      <c r="D33" s="208">
        <v>605.93648529999996</v>
      </c>
      <c r="E33" s="208">
        <v>409.08680920999996</v>
      </c>
      <c r="F33" s="208">
        <v>2008.6803860299999</v>
      </c>
      <c r="G33" s="208">
        <v>714.10644311999999</v>
      </c>
      <c r="H33" s="208">
        <v>24.24109842</v>
      </c>
      <c r="I33" s="208">
        <v>740.53194865</v>
      </c>
      <c r="J33" s="208">
        <v>0.76899954999999898</v>
      </c>
      <c r="K33" s="208">
        <v>45.238974240000005</v>
      </c>
      <c r="L33" s="208">
        <v>0</v>
      </c>
    </row>
    <row r="34" spans="2:12">
      <c r="B34" s="322">
        <v>40877</v>
      </c>
      <c r="C34" s="208">
        <v>4093.6840159999997</v>
      </c>
      <c r="D34" s="208">
        <v>816.22078325999996</v>
      </c>
      <c r="E34" s="208">
        <v>400.76066517999999</v>
      </c>
      <c r="F34" s="208">
        <v>1327.5362711199998</v>
      </c>
      <c r="G34" s="208">
        <v>724.05914615999995</v>
      </c>
      <c r="H34" s="208">
        <v>23.785405489999999</v>
      </c>
      <c r="I34" s="208">
        <v>750.85295140999995</v>
      </c>
      <c r="J34" s="208">
        <v>6.2093948399999999</v>
      </c>
      <c r="K34" s="208">
        <v>44.25940026</v>
      </c>
      <c r="L34" s="208">
        <v>0</v>
      </c>
    </row>
    <row r="35" spans="2:12">
      <c r="B35" s="322">
        <v>40908</v>
      </c>
      <c r="C35" s="208">
        <v>2957.6202840000001</v>
      </c>
      <c r="D35" s="208">
        <v>649.25622550000003</v>
      </c>
      <c r="E35" s="208">
        <v>295.39474311000004</v>
      </c>
      <c r="F35" s="208">
        <v>652.92124717999991</v>
      </c>
      <c r="G35" s="208">
        <v>634.89951475999999</v>
      </c>
      <c r="H35" s="208">
        <v>23.139666200000001</v>
      </c>
      <c r="I35" s="208">
        <v>658.39396828999998</v>
      </c>
      <c r="J35" s="208">
        <v>-0.17979640999999902</v>
      </c>
      <c r="K35" s="208">
        <v>43.794715930000002</v>
      </c>
      <c r="L35" s="208">
        <v>0</v>
      </c>
    </row>
    <row r="36" spans="2:12">
      <c r="B36" s="322">
        <v>40939</v>
      </c>
      <c r="C36" s="208">
        <v>3371.3787629999997</v>
      </c>
      <c r="D36" s="208">
        <v>863.62241682000001</v>
      </c>
      <c r="E36" s="208">
        <v>358.91184489</v>
      </c>
      <c r="F36" s="208">
        <v>601.43521247000001</v>
      </c>
      <c r="G36" s="208">
        <v>723.22975424000003</v>
      </c>
      <c r="H36" s="208">
        <v>23.377955309999997</v>
      </c>
      <c r="I36" s="208">
        <v>749.99286780999989</v>
      </c>
      <c r="J36" s="208">
        <v>6.5630040999999997</v>
      </c>
      <c r="K36" s="208">
        <v>44.2457078999999</v>
      </c>
      <c r="L36" s="208">
        <v>0</v>
      </c>
    </row>
    <row r="37" spans="2:12">
      <c r="B37" s="322">
        <v>40968</v>
      </c>
      <c r="C37" s="208">
        <v>3375.5372480000001</v>
      </c>
      <c r="D37" s="208">
        <v>697.02341465999996</v>
      </c>
      <c r="E37" s="208">
        <v>373.41490306000003</v>
      </c>
      <c r="F37" s="208">
        <v>741.57425678999994</v>
      </c>
      <c r="G37" s="208">
        <v>734.01184920000003</v>
      </c>
      <c r="H37" s="208">
        <v>23.474175289999998</v>
      </c>
      <c r="I37" s="208">
        <v>761.17395413999998</v>
      </c>
      <c r="J37" s="208">
        <v>0.47806969999999999</v>
      </c>
      <c r="K37" s="208">
        <v>44.38662506</v>
      </c>
      <c r="L37" s="208">
        <v>0</v>
      </c>
    </row>
    <row r="38" spans="2:12">
      <c r="B38" s="322">
        <v>40999</v>
      </c>
      <c r="C38" s="208">
        <v>3368.0891019999999</v>
      </c>
      <c r="D38" s="208">
        <v>755.39812295000002</v>
      </c>
      <c r="E38" s="208">
        <v>355.57693843999999</v>
      </c>
      <c r="F38" s="208">
        <v>784.29377495000006</v>
      </c>
      <c r="G38" s="208">
        <v>689.63938148</v>
      </c>
      <c r="H38" s="208">
        <v>23.192780289999998</v>
      </c>
      <c r="I38" s="208">
        <v>715.15948347000005</v>
      </c>
      <c r="J38" s="208">
        <v>0.63968016999999999</v>
      </c>
      <c r="K38" s="208">
        <v>44.188941669999998</v>
      </c>
      <c r="L38" s="208">
        <v>0</v>
      </c>
    </row>
    <row r="39" spans="2:12">
      <c r="B39" s="322">
        <v>41029</v>
      </c>
      <c r="C39" s="208">
        <v>3787.3850989999996</v>
      </c>
      <c r="D39" s="208">
        <v>579.69317773</v>
      </c>
      <c r="E39" s="208">
        <v>416.86634473000004</v>
      </c>
      <c r="F39" s="208">
        <v>1320.6886633399999</v>
      </c>
      <c r="G39" s="208">
        <v>684.76670395000008</v>
      </c>
      <c r="H39" s="208">
        <v>23.197571289999999</v>
      </c>
      <c r="I39" s="208">
        <v>710.10649253999998</v>
      </c>
      <c r="J39" s="208">
        <v>7.8680757799999999</v>
      </c>
      <c r="K39" s="208">
        <v>44.198069909999994</v>
      </c>
      <c r="L39" s="208">
        <v>0</v>
      </c>
    </row>
    <row r="40" spans="2:12">
      <c r="B40" s="322">
        <v>41060</v>
      </c>
      <c r="C40" s="208">
        <v>3918.0823889999997</v>
      </c>
      <c r="D40" s="208">
        <v>644.08695607000004</v>
      </c>
      <c r="E40" s="208">
        <v>444.85610406000001</v>
      </c>
      <c r="F40" s="208">
        <v>1445.9560474</v>
      </c>
      <c r="G40" s="208">
        <v>646.09630568</v>
      </c>
      <c r="H40" s="208">
        <v>22.624819940000002</v>
      </c>
      <c r="I40" s="208">
        <v>670.06803247000005</v>
      </c>
      <c r="J40" s="208">
        <v>1.3128366</v>
      </c>
      <c r="K40" s="208">
        <v>43.081287119999999</v>
      </c>
      <c r="L40" s="208">
        <v>0</v>
      </c>
    </row>
    <row r="41" spans="2:12">
      <c r="B41" s="322">
        <v>41090</v>
      </c>
      <c r="C41" s="208">
        <v>3930.9167700000003</v>
      </c>
      <c r="D41" s="208">
        <v>660.61794333</v>
      </c>
      <c r="E41" s="208">
        <v>509.43837367999998</v>
      </c>
      <c r="F41" s="208">
        <v>1399.2818399600001</v>
      </c>
      <c r="G41" s="208">
        <v>646.30365366000001</v>
      </c>
      <c r="H41" s="208">
        <v>22.472449960000002</v>
      </c>
      <c r="I41" s="208">
        <v>670.33062891999998</v>
      </c>
      <c r="J41" s="208">
        <v>6.5927108700000003</v>
      </c>
      <c r="K41" s="208">
        <v>43.090985869999997</v>
      </c>
      <c r="L41" s="208">
        <v>0</v>
      </c>
    </row>
    <row r="42" spans="2:12">
      <c r="B42" s="322">
        <v>41121</v>
      </c>
      <c r="C42" s="208">
        <v>4040.3207910000006</v>
      </c>
      <c r="D42" s="208">
        <v>459.76706045999998</v>
      </c>
      <c r="E42" s="208">
        <v>381.86119048</v>
      </c>
      <c r="F42" s="208">
        <v>1760.59070365</v>
      </c>
      <c r="G42" s="208">
        <v>1370.16461753</v>
      </c>
      <c r="H42" s="208">
        <v>22.438680290000001</v>
      </c>
      <c r="I42" s="208">
        <v>0.34937495000000002</v>
      </c>
      <c r="J42" s="208">
        <v>2.1229319700000002</v>
      </c>
      <c r="K42" s="208">
        <v>43.026232440000001</v>
      </c>
      <c r="L42" s="208">
        <v>0</v>
      </c>
    </row>
    <row r="43" spans="2:12">
      <c r="B43" s="322">
        <v>41152</v>
      </c>
      <c r="C43" s="208">
        <v>4218.8139619999993</v>
      </c>
      <c r="D43" s="208">
        <v>447.66379762999998</v>
      </c>
      <c r="E43" s="208">
        <v>382.03631144000002</v>
      </c>
      <c r="F43" s="208">
        <v>1925.3434538199999</v>
      </c>
      <c r="G43" s="208">
        <v>1392.5501676900001</v>
      </c>
      <c r="H43" s="208">
        <v>22.52898227</v>
      </c>
      <c r="I43" s="208">
        <v>0.61717244999999998</v>
      </c>
      <c r="J43" s="208">
        <v>4.6576107100000002</v>
      </c>
      <c r="K43" s="208">
        <v>43.416464589999897</v>
      </c>
      <c r="L43" s="208">
        <v>0</v>
      </c>
    </row>
    <row r="44" spans="2:12">
      <c r="B44" s="322">
        <v>41182</v>
      </c>
      <c r="C44" s="208">
        <v>4883.4316819999995</v>
      </c>
      <c r="D44" s="208">
        <v>604.18602191000002</v>
      </c>
      <c r="E44" s="208">
        <v>334.89048548</v>
      </c>
      <c r="F44" s="208">
        <v>2373.0629439999998</v>
      </c>
      <c r="G44" s="208">
        <v>1500.25422979</v>
      </c>
      <c r="H44" s="208">
        <v>22.827689149999998</v>
      </c>
      <c r="I44" s="208">
        <v>1.1225311599999999</v>
      </c>
      <c r="J44" s="208">
        <v>3.0956675800000002</v>
      </c>
      <c r="K44" s="208">
        <v>43.992114060000006</v>
      </c>
      <c r="L44" s="208">
        <v>0</v>
      </c>
    </row>
    <row r="45" spans="2:12">
      <c r="B45" s="322">
        <v>41213</v>
      </c>
      <c r="C45" s="208">
        <v>4033.1888179999996</v>
      </c>
      <c r="D45" s="208">
        <v>614.8832334299999</v>
      </c>
      <c r="E45" s="208">
        <v>396.55551660000003</v>
      </c>
      <c r="F45" s="208">
        <v>1659.9855415499999</v>
      </c>
      <c r="G45" s="208">
        <v>1444.5015388100001</v>
      </c>
      <c r="H45" s="208">
        <v>22.696976109999998</v>
      </c>
      <c r="I45" s="208">
        <v>1.46531704</v>
      </c>
      <c r="J45" s="208">
        <v>2.4932714900000001</v>
      </c>
      <c r="K45" s="208">
        <v>43.80441467</v>
      </c>
      <c r="L45" s="208">
        <v>0</v>
      </c>
    </row>
    <row r="46" spans="2:12">
      <c r="B46" s="322">
        <v>41243</v>
      </c>
      <c r="C46" s="208">
        <v>3442.964097</v>
      </c>
      <c r="D46" s="208">
        <v>968.58165515999997</v>
      </c>
      <c r="E46" s="208">
        <v>301.97749852999999</v>
      </c>
      <c r="F46" s="208">
        <v>644.77846273</v>
      </c>
      <c r="G46" s="208">
        <v>1458.01734268</v>
      </c>
      <c r="H46" s="208">
        <v>24.265059090000001</v>
      </c>
      <c r="I46" s="208">
        <v>1.9962387099999999</v>
      </c>
      <c r="J46" s="208">
        <v>-0.433754159999998</v>
      </c>
      <c r="K46" s="208">
        <v>43.781594079999898</v>
      </c>
      <c r="L46" s="208">
        <v>0</v>
      </c>
    </row>
    <row r="47" spans="2:12">
      <c r="B47" s="322">
        <v>41274</v>
      </c>
      <c r="C47" s="208">
        <v>2482.528069</v>
      </c>
      <c r="D47" s="208">
        <v>244.18684271999999</v>
      </c>
      <c r="E47" s="208">
        <v>225.00963477000002</v>
      </c>
      <c r="F47" s="208">
        <v>0</v>
      </c>
      <c r="G47" s="208">
        <v>1400.15280736</v>
      </c>
      <c r="H47" s="208">
        <v>24.21087022</v>
      </c>
      <c r="I47" s="208">
        <v>2.4023163400000001</v>
      </c>
      <c r="J47" s="208">
        <v>2.2229535499999997</v>
      </c>
      <c r="K47" s="208">
        <v>43.841783399999905</v>
      </c>
      <c r="L47" s="208">
        <v>540.50086109000006</v>
      </c>
    </row>
    <row r="48" spans="2:12">
      <c r="B48" s="322">
        <v>41305</v>
      </c>
      <c r="C48" s="208">
        <v>2827.1006069999999</v>
      </c>
      <c r="D48" s="208">
        <v>407.22175383000001</v>
      </c>
      <c r="E48" s="208">
        <v>337.25002665</v>
      </c>
      <c r="F48" s="208">
        <v>292.56812804000003</v>
      </c>
      <c r="G48" s="208">
        <v>1406.27715601</v>
      </c>
      <c r="H48" s="208">
        <v>24.280497820000001</v>
      </c>
      <c r="I48" s="208">
        <v>2.58871955</v>
      </c>
      <c r="J48" s="208">
        <v>-2.18672369</v>
      </c>
      <c r="K48" s="208">
        <v>43.967867170000005</v>
      </c>
      <c r="L48" s="208">
        <v>315.13318122999999</v>
      </c>
    </row>
    <row r="49" spans="2:12">
      <c r="B49" s="322">
        <v>41333</v>
      </c>
      <c r="C49" s="208">
        <v>4212.8118990000003</v>
      </c>
      <c r="D49" s="208">
        <v>365.31878488000001</v>
      </c>
      <c r="E49" s="208">
        <v>258.40655722000002</v>
      </c>
      <c r="F49" s="208">
        <v>1683.98238836</v>
      </c>
      <c r="G49" s="208">
        <v>1341.86590318</v>
      </c>
      <c r="H49" s="208">
        <v>23.797459530000001</v>
      </c>
      <c r="I49" s="208">
        <v>2.8257901599999999</v>
      </c>
      <c r="J49" s="208">
        <v>1.82732608</v>
      </c>
      <c r="K49" s="208">
        <v>43.210793979999998</v>
      </c>
      <c r="L49" s="208">
        <v>491.57689602999994</v>
      </c>
    </row>
    <row r="50" spans="2:12">
      <c r="B50" s="322">
        <v>41364</v>
      </c>
      <c r="C50" s="208">
        <v>4373.0263910000003</v>
      </c>
      <c r="D50" s="208">
        <v>429.14426730000002</v>
      </c>
      <c r="E50" s="208">
        <v>316.37009458999995</v>
      </c>
      <c r="F50" s="208">
        <v>1608.8963953800001</v>
      </c>
      <c r="G50" s="208">
        <v>1350.10209616</v>
      </c>
      <c r="H50" s="208">
        <v>23.533846260000001</v>
      </c>
      <c r="I50" s="208">
        <v>3.1143726800000002</v>
      </c>
      <c r="J50" s="208">
        <v>4.0206827799999996</v>
      </c>
      <c r="K50" s="208">
        <v>42.732132019999902</v>
      </c>
      <c r="L50" s="208">
        <v>595.11250365000001</v>
      </c>
    </row>
    <row r="51" spans="2:12">
      <c r="B51" s="322">
        <v>41394</v>
      </c>
      <c r="C51" s="208">
        <v>4660.8657289999992</v>
      </c>
      <c r="D51" s="208">
        <v>512.89326871000003</v>
      </c>
      <c r="E51" s="208">
        <v>338.75826788000001</v>
      </c>
      <c r="F51" s="208">
        <v>2093.50112893</v>
      </c>
      <c r="G51" s="208">
        <v>1240.91974301</v>
      </c>
      <c r="H51" s="208">
        <v>23.70634171</v>
      </c>
      <c r="I51" s="208">
        <v>3.32931015</v>
      </c>
      <c r="J51" s="208">
        <v>-1.6836238600000002</v>
      </c>
      <c r="K51" s="208">
        <v>43.04534469</v>
      </c>
      <c r="L51" s="208">
        <v>406.39594747000001</v>
      </c>
    </row>
    <row r="52" spans="2:12">
      <c r="B52" s="322">
        <v>41425</v>
      </c>
      <c r="C52" s="208">
        <v>4191.0997150000003</v>
      </c>
      <c r="D52" s="208">
        <v>477.54221133999999</v>
      </c>
      <c r="E52" s="208">
        <v>228.46338555</v>
      </c>
      <c r="F52" s="208">
        <v>1885.0602666700001</v>
      </c>
      <c r="G52" s="208">
        <v>1194.03679831</v>
      </c>
      <c r="H52" s="208">
        <v>23.386945969999999</v>
      </c>
      <c r="I52" s="208">
        <v>3.5005047999999999</v>
      </c>
      <c r="J52" s="208">
        <v>-0.27810940000000001</v>
      </c>
      <c r="K52" s="208">
        <v>42.613464950000001</v>
      </c>
      <c r="L52" s="208">
        <v>465.23563491000004</v>
      </c>
    </row>
    <row r="53" spans="2:12">
      <c r="B53" s="322">
        <v>41455</v>
      </c>
      <c r="C53" s="208">
        <v>3760.5449289999997</v>
      </c>
      <c r="D53" s="208">
        <v>423.08548580000001</v>
      </c>
      <c r="E53" s="208">
        <v>162.68240665000002</v>
      </c>
      <c r="F53" s="208">
        <v>1595.95440629</v>
      </c>
      <c r="G53" s="208">
        <v>1006.9273884400001</v>
      </c>
      <c r="H53" s="208">
        <v>23.545065300000001</v>
      </c>
      <c r="I53" s="208">
        <v>3.7018876400000003</v>
      </c>
      <c r="J53" s="208">
        <v>1.79615152</v>
      </c>
      <c r="K53" s="208">
        <v>42.901574939999996</v>
      </c>
      <c r="L53" s="208">
        <v>499.95056441000003</v>
      </c>
    </row>
    <row r="54" spans="2:12">
      <c r="B54" s="322">
        <v>41486</v>
      </c>
      <c r="C54" s="208">
        <v>3670.0080170000001</v>
      </c>
      <c r="D54" s="208">
        <v>527.64410138000005</v>
      </c>
      <c r="E54" s="208">
        <v>416.5093056</v>
      </c>
      <c r="F54" s="208">
        <v>1508.7637422400001</v>
      </c>
      <c r="G54" s="208">
        <v>1110.40776183</v>
      </c>
      <c r="H54" s="208">
        <v>23.690660340000001</v>
      </c>
      <c r="I54" s="208">
        <v>4.0527403199999998</v>
      </c>
      <c r="J54" s="208">
        <v>9.6769970000000205E-2</v>
      </c>
      <c r="K54" s="208">
        <v>43.166864339999897</v>
      </c>
      <c r="L54" s="208">
        <v>35.676071909999997</v>
      </c>
    </row>
    <row r="55" spans="2:12">
      <c r="B55" s="322">
        <v>41517</v>
      </c>
      <c r="C55" s="208">
        <v>4508.1204420000004</v>
      </c>
      <c r="D55" s="208">
        <v>964.32805784000004</v>
      </c>
      <c r="E55" s="208">
        <v>342.62216488000001</v>
      </c>
      <c r="F55" s="208">
        <v>1893.7227997999998</v>
      </c>
      <c r="G55" s="208">
        <v>1178.1979656600001</v>
      </c>
      <c r="H55" s="208">
        <v>23.655527030000002</v>
      </c>
      <c r="I55" s="208">
        <v>4.3605990300000004</v>
      </c>
      <c r="J55" s="208">
        <v>2.4805255699999997</v>
      </c>
      <c r="K55" s="208">
        <v>43.224486339999899</v>
      </c>
      <c r="L55" s="208">
        <v>55.528315749999997</v>
      </c>
    </row>
    <row r="56" spans="2:12">
      <c r="B56" s="322">
        <v>41547</v>
      </c>
      <c r="C56" s="208">
        <v>4233.4999719999996</v>
      </c>
      <c r="D56" s="208">
        <v>1095.4701673699999</v>
      </c>
      <c r="E56" s="208">
        <v>372.47169418999999</v>
      </c>
      <c r="F56" s="208">
        <v>1481.4848912</v>
      </c>
      <c r="G56" s="208">
        <v>1120.5446147600001</v>
      </c>
      <c r="H56" s="208">
        <v>23.949019920000001</v>
      </c>
      <c r="I56" s="208">
        <v>4.8002302699999992</v>
      </c>
      <c r="J56" s="208">
        <v>-0.23074178000000001</v>
      </c>
      <c r="K56" s="208">
        <v>43.760770279999896</v>
      </c>
      <c r="L56" s="208">
        <v>91.249326049999993</v>
      </c>
    </row>
    <row r="57" spans="2:12">
      <c r="B57" s="322">
        <v>41578</v>
      </c>
      <c r="C57" s="208">
        <v>4206.0046319999992</v>
      </c>
      <c r="D57" s="208">
        <v>986.66665363000004</v>
      </c>
      <c r="E57" s="208">
        <v>215.38260022</v>
      </c>
      <c r="F57" s="208">
        <v>1680.7740544100002</v>
      </c>
      <c r="G57" s="208">
        <v>1118.4327703900001</v>
      </c>
      <c r="H57" s="208">
        <v>27.942203280000001</v>
      </c>
      <c r="I57" s="208">
        <v>4.9339195</v>
      </c>
      <c r="J57" s="208">
        <v>2.2071771</v>
      </c>
      <c r="K57" s="208">
        <v>43.873732229999995</v>
      </c>
      <c r="L57" s="208">
        <v>125.79152023</v>
      </c>
    </row>
    <row r="58" spans="2:12">
      <c r="B58" s="322">
        <v>41608</v>
      </c>
      <c r="C58" s="208">
        <v>4051.0578420000002</v>
      </c>
      <c r="D58" s="208">
        <v>1076.2045031600001</v>
      </c>
      <c r="E58" s="208">
        <v>486.52641402999996</v>
      </c>
      <c r="F58" s="208">
        <v>1210.5221266800002</v>
      </c>
      <c r="G58" s="208">
        <v>1058.4563907199999</v>
      </c>
      <c r="H58" s="208">
        <v>27.8179327</v>
      </c>
      <c r="I58" s="208">
        <v>5.24664514</v>
      </c>
      <c r="J58" s="208">
        <v>-5.96624686</v>
      </c>
      <c r="K58" s="208">
        <v>43.79300439</v>
      </c>
      <c r="L58" s="208">
        <v>148.45707171000001</v>
      </c>
    </row>
    <row r="59" spans="2:12">
      <c r="B59" s="322">
        <v>41639</v>
      </c>
      <c r="C59" s="208">
        <v>4360.5216580000006</v>
      </c>
      <c r="D59" s="208">
        <v>360.43945122000002</v>
      </c>
      <c r="E59" s="208">
        <v>1428.6921690199999</v>
      </c>
      <c r="F59" s="208">
        <v>1299.0642447499999</v>
      </c>
      <c r="G59" s="208">
        <v>1017.48661024</v>
      </c>
      <c r="H59" s="208">
        <v>27.904727620000003</v>
      </c>
      <c r="I59" s="208">
        <v>5.9727061299999997</v>
      </c>
      <c r="J59" s="208">
        <v>0.30662871999999974</v>
      </c>
      <c r="K59" s="208">
        <v>43.929642680000008</v>
      </c>
      <c r="L59" s="208">
        <v>176.72547718999999</v>
      </c>
    </row>
    <row r="60" spans="2:12">
      <c r="B60" s="322">
        <v>41670</v>
      </c>
      <c r="C60" s="208">
        <v>4182.7264606900007</v>
      </c>
      <c r="D60" s="208">
        <v>689.87116448999996</v>
      </c>
      <c r="E60" s="208">
        <v>1048.6207149000002</v>
      </c>
      <c r="F60" s="208">
        <v>1271.6667635199999</v>
      </c>
      <c r="G60" s="208">
        <v>1056.76691527</v>
      </c>
      <c r="H60" s="208">
        <v>27.799631890000001</v>
      </c>
      <c r="I60" s="208">
        <v>5.9727061299999997</v>
      </c>
      <c r="J60" s="208">
        <v>6.0027689200000012</v>
      </c>
      <c r="K60" s="208">
        <v>43.764193379999995</v>
      </c>
      <c r="L60" s="208">
        <v>32.261602189999998</v>
      </c>
    </row>
    <row r="61" spans="2:12">
      <c r="B61" s="322">
        <v>41698</v>
      </c>
      <c r="C61" s="208">
        <v>4332.4056287200001</v>
      </c>
      <c r="D61" s="208">
        <v>581.36765924999997</v>
      </c>
      <c r="E61" s="208">
        <v>1309.6026743799998</v>
      </c>
      <c r="F61" s="208">
        <v>1175.2490541900002</v>
      </c>
      <c r="G61" s="208">
        <v>1120.54461477</v>
      </c>
      <c r="H61" s="208">
        <v>28.054567800000001</v>
      </c>
      <c r="I61" s="208">
        <v>6.5282573800000003</v>
      </c>
      <c r="J61" s="208">
        <v>9.4803743399999991</v>
      </c>
      <c r="K61" s="208">
        <v>44.140733160000025</v>
      </c>
      <c r="L61" s="208">
        <v>57.437693450000005</v>
      </c>
    </row>
    <row r="62" spans="2:12">
      <c r="B62" s="322">
        <v>41729</v>
      </c>
      <c r="C62" s="208">
        <v>3976.2516276700007</v>
      </c>
      <c r="D62" s="208">
        <v>496.22237074000003</v>
      </c>
      <c r="E62" s="208">
        <v>1524.17606718</v>
      </c>
      <c r="F62" s="208">
        <v>691.43876876000002</v>
      </c>
      <c r="G62" s="208">
        <v>1091.1899782200001</v>
      </c>
      <c r="H62" s="208">
        <v>27.898419019999999</v>
      </c>
      <c r="I62" s="208">
        <v>6.8511018799999999</v>
      </c>
      <c r="J62" s="208">
        <v>12.017675279999999</v>
      </c>
      <c r="K62" s="208">
        <v>44.090242610000011</v>
      </c>
      <c r="L62" s="208">
        <v>82.367003980000007</v>
      </c>
    </row>
    <row r="63" spans="2:12">
      <c r="B63" s="322">
        <v>41759</v>
      </c>
      <c r="C63" s="208">
        <v>3568.8924630400006</v>
      </c>
      <c r="D63" s="208">
        <v>442.77382114</v>
      </c>
      <c r="E63" s="208">
        <v>1240.15877793</v>
      </c>
      <c r="F63" s="208">
        <v>578.54730317999997</v>
      </c>
      <c r="G63" s="208">
        <v>1088.44458057</v>
      </c>
      <c r="H63" s="208">
        <v>27.96869354</v>
      </c>
      <c r="I63" s="208">
        <v>6.8511018799999999</v>
      </c>
      <c r="J63" s="208">
        <v>12.382538689999999</v>
      </c>
      <c r="K63" s="208">
        <v>44.206057110000017</v>
      </c>
      <c r="L63" s="208">
        <v>127.559589</v>
      </c>
    </row>
    <row r="64" spans="2:12">
      <c r="B64" s="322">
        <v>41790</v>
      </c>
      <c r="C64" s="208">
        <v>4010.3070964499998</v>
      </c>
      <c r="D64" s="208">
        <v>398.30765270000001</v>
      </c>
      <c r="E64" s="208">
        <v>1350.6247771699998</v>
      </c>
      <c r="F64" s="208">
        <v>1536.9501620399999</v>
      </c>
      <c r="G64" s="208">
        <v>470.59571479000005</v>
      </c>
      <c r="H64" s="208">
        <v>27.686115559999998</v>
      </c>
      <c r="I64" s="208">
        <v>7.0755695199999993</v>
      </c>
      <c r="J64" s="208">
        <v>0.67354325000000004</v>
      </c>
      <c r="K64" s="208">
        <v>43.94304976999998</v>
      </c>
      <c r="L64" s="208">
        <v>174.45051165000001</v>
      </c>
    </row>
    <row r="65" spans="2:12">
      <c r="B65" s="322">
        <v>41820</v>
      </c>
      <c r="C65" s="208">
        <v>5822.3907994600004</v>
      </c>
      <c r="D65" s="208">
        <v>386.07272966000005</v>
      </c>
      <c r="E65" s="208">
        <v>1371.6212267700002</v>
      </c>
      <c r="F65" s="208">
        <v>3270.2096381799997</v>
      </c>
      <c r="G65" s="208">
        <v>495.04886699000002</v>
      </c>
      <c r="H65" s="208">
        <v>27.783526579999997</v>
      </c>
      <c r="I65" s="208">
        <v>7.3017412400000001</v>
      </c>
      <c r="J65" s="208">
        <v>0.19226510999999988</v>
      </c>
      <c r="K65" s="208">
        <v>44.097659310000004</v>
      </c>
      <c r="L65" s="208">
        <v>220.06314562</v>
      </c>
    </row>
    <row r="66" spans="2:12">
      <c r="B66" s="322">
        <v>41851</v>
      </c>
      <c r="C66" s="208">
        <v>5557.3942388199994</v>
      </c>
      <c r="D66" s="208">
        <v>469.64217551000002</v>
      </c>
      <c r="E66" s="208">
        <v>1246.5866337699999</v>
      </c>
      <c r="F66" s="208">
        <v>3237.6753011399996</v>
      </c>
      <c r="G66" s="208">
        <v>487.26223079000005</v>
      </c>
      <c r="H66" s="208">
        <v>27.521487350000001</v>
      </c>
      <c r="I66" s="208">
        <v>7.4195751100000003</v>
      </c>
      <c r="J66" s="208">
        <v>9.576951900000001</v>
      </c>
      <c r="K66" s="208">
        <v>43.681753979999996</v>
      </c>
      <c r="L66" s="208">
        <v>28.028129270000001</v>
      </c>
    </row>
    <row r="67" spans="2:12">
      <c r="B67" s="322">
        <v>41882</v>
      </c>
      <c r="C67" s="208">
        <v>6170.6859197900003</v>
      </c>
      <c r="D67" s="208">
        <v>469.24464125999998</v>
      </c>
      <c r="E67" s="208">
        <v>1409.5356859999999</v>
      </c>
      <c r="F67" s="208">
        <v>3656.0994898200001</v>
      </c>
      <c r="G67" s="208">
        <v>487.45179010999999</v>
      </c>
      <c r="H67" s="208">
        <v>27.20243971</v>
      </c>
      <c r="I67" s="208">
        <v>7.4787765799999999</v>
      </c>
      <c r="J67" s="208">
        <v>11.31550114</v>
      </c>
      <c r="K67" s="208">
        <v>43.3129161499999</v>
      </c>
      <c r="L67" s="208">
        <v>59.044679020000004</v>
      </c>
    </row>
    <row r="68" spans="2:12">
      <c r="B68" s="322">
        <v>41912</v>
      </c>
      <c r="C68" s="208">
        <v>6689.2281198599994</v>
      </c>
      <c r="D68" s="208">
        <v>380.37764414999998</v>
      </c>
      <c r="E68" s="208">
        <v>1300.8242667699999</v>
      </c>
      <c r="F68" s="208">
        <v>4384.0359572500001</v>
      </c>
      <c r="G68" s="208">
        <v>461.19782433999995</v>
      </c>
      <c r="H68" s="208">
        <v>26.561067100000002</v>
      </c>
      <c r="I68" s="208">
        <v>7.53121375</v>
      </c>
      <c r="J68" s="208">
        <v>-1.9636190500000001</v>
      </c>
      <c r="K68" s="208">
        <v>42.291694579999898</v>
      </c>
      <c r="L68" s="208">
        <v>88.372070969999996</v>
      </c>
    </row>
    <row r="69" spans="2:12">
      <c r="B69" s="322">
        <v>41943</v>
      </c>
      <c r="C69" s="208">
        <v>6002.5727768999996</v>
      </c>
      <c r="D69" s="208">
        <v>483.13192795999998</v>
      </c>
      <c r="E69" s="208">
        <v>1286.37771133</v>
      </c>
      <c r="F69" s="208">
        <v>3581.8223957700002</v>
      </c>
      <c r="G69" s="208">
        <v>441.38887545</v>
      </c>
      <c r="H69" s="208">
        <v>26.4849265</v>
      </c>
      <c r="I69" s="208">
        <v>7.53121375</v>
      </c>
      <c r="J69" s="208">
        <v>1.3284573100000001</v>
      </c>
      <c r="K69" s="208">
        <v>42.170460169999998</v>
      </c>
      <c r="L69" s="208">
        <v>132.33680866</v>
      </c>
    </row>
    <row r="70" spans="2:12">
      <c r="B70" s="322">
        <v>41973</v>
      </c>
      <c r="C70" s="208">
        <v>5863.3020518000003</v>
      </c>
      <c r="D70" s="208">
        <v>847.39022196000008</v>
      </c>
      <c r="E70" s="208">
        <v>1540.5795247200001</v>
      </c>
      <c r="F70" s="208">
        <v>2788.99329631</v>
      </c>
      <c r="G70" s="208">
        <v>448.40257027999996</v>
      </c>
      <c r="H70" s="208">
        <v>26.239564429999998</v>
      </c>
      <c r="I70" s="208">
        <v>7.68975922</v>
      </c>
      <c r="J70" s="208">
        <v>-1.91403678</v>
      </c>
      <c r="K70" s="208">
        <v>41.768532459999896</v>
      </c>
      <c r="L70" s="208">
        <v>164.15261919999998</v>
      </c>
    </row>
    <row r="71" spans="2:12">
      <c r="B71" s="322">
        <v>42004</v>
      </c>
      <c r="C71" s="208">
        <v>3949.0695756799996</v>
      </c>
      <c r="D71" s="208">
        <v>360.96490854000001</v>
      </c>
      <c r="E71" s="208">
        <v>1193.1222880999999</v>
      </c>
      <c r="F71" s="208">
        <v>1683.3240622200001</v>
      </c>
      <c r="G71" s="208">
        <v>457.21707864999996</v>
      </c>
      <c r="H71" s="208">
        <v>25.900884190000003</v>
      </c>
      <c r="I71" s="208">
        <v>7.68975922</v>
      </c>
      <c r="J71" s="208">
        <v>-21.003008640000001</v>
      </c>
      <c r="K71" s="208">
        <v>41.316114209999895</v>
      </c>
      <c r="L71" s="208">
        <v>200.53748919</v>
      </c>
    </row>
    <row r="72" spans="2:12">
      <c r="B72" s="322">
        <v>42035</v>
      </c>
      <c r="C72" s="208">
        <v>3654.6880031400001</v>
      </c>
      <c r="D72" s="208">
        <v>695.37100032000001</v>
      </c>
      <c r="E72" s="208">
        <v>1271.39094043</v>
      </c>
      <c r="F72" s="208">
        <v>1116.18111322</v>
      </c>
      <c r="G72" s="208">
        <v>477.78426483999999</v>
      </c>
      <c r="H72" s="208">
        <v>25.21097125</v>
      </c>
      <c r="I72" s="208">
        <v>7.68975922</v>
      </c>
      <c r="J72" s="208">
        <v>8.8179979999999894E-2</v>
      </c>
      <c r="K72" s="208">
        <v>40.215591060000001</v>
      </c>
      <c r="L72" s="208">
        <v>20.756182819999999</v>
      </c>
    </row>
    <row r="73" spans="2:12">
      <c r="B73" s="322">
        <v>42063</v>
      </c>
      <c r="C73" s="208">
        <v>3717.3013908200001</v>
      </c>
      <c r="D73" s="208">
        <v>529.00852006000002</v>
      </c>
      <c r="E73" s="208">
        <v>944.50892171999999</v>
      </c>
      <c r="F73" s="208">
        <v>1676.0870702699999</v>
      </c>
      <c r="G73" s="208">
        <v>460.25002779000005</v>
      </c>
      <c r="H73" s="208">
        <v>25.174398699999998</v>
      </c>
      <c r="I73" s="208">
        <v>7.8175211999999998</v>
      </c>
      <c r="J73" s="208">
        <v>0.63342773999999891</v>
      </c>
      <c r="K73" s="208">
        <v>40.146844030000004</v>
      </c>
      <c r="L73" s="208">
        <v>33.674659310000003</v>
      </c>
    </row>
    <row r="74" spans="2:12">
      <c r="B74" s="322">
        <v>42094</v>
      </c>
      <c r="C74" s="208">
        <v>3667.7366599000002</v>
      </c>
      <c r="D74" s="208">
        <v>429.67722210000005</v>
      </c>
      <c r="E74" s="208">
        <v>695.28719650999994</v>
      </c>
      <c r="F74" s="208">
        <v>1947.5800175999998</v>
      </c>
      <c r="G74" s="208">
        <v>450.01382452999997</v>
      </c>
      <c r="H74" s="208">
        <v>24.624754539999998</v>
      </c>
      <c r="I74" s="208">
        <v>7.9040688799999996</v>
      </c>
      <c r="J74" s="208">
        <v>2.15510066</v>
      </c>
      <c r="K74" s="208">
        <v>39.350975829999904</v>
      </c>
      <c r="L74" s="208">
        <v>71.143499250000005</v>
      </c>
    </row>
    <row r="75" spans="2:12">
      <c r="B75" s="322">
        <v>42124</v>
      </c>
      <c r="C75" s="208">
        <v>3439.9275305100005</v>
      </c>
      <c r="D75" s="208">
        <v>440.92419625999997</v>
      </c>
      <c r="E75" s="208">
        <v>811.88580561000003</v>
      </c>
      <c r="F75" s="208">
        <v>1563.26871039</v>
      </c>
      <c r="G75" s="208">
        <v>447.45477367000001</v>
      </c>
      <c r="H75" s="208">
        <v>25.105471789999999</v>
      </c>
      <c r="I75" s="208">
        <v>7.94957213</v>
      </c>
      <c r="J75" s="208">
        <v>6.0005999699999997</v>
      </c>
      <c r="K75" s="208">
        <v>40.119174059999999</v>
      </c>
      <c r="L75" s="208">
        <v>97.219226629999994</v>
      </c>
    </row>
    <row r="76" spans="2:12">
      <c r="B76" s="322">
        <v>42155</v>
      </c>
      <c r="C76" s="208">
        <v>4567.4590556200001</v>
      </c>
      <c r="D76" s="208">
        <v>564.00497352999992</v>
      </c>
      <c r="E76" s="208">
        <v>647.08574364000003</v>
      </c>
      <c r="F76" s="208">
        <v>2718.8358802199996</v>
      </c>
      <c r="G76" s="208">
        <v>451.68194649999998</v>
      </c>
      <c r="H76" s="208">
        <v>24.771679629999998</v>
      </c>
      <c r="I76" s="208">
        <v>8.0038406799999997</v>
      </c>
      <c r="J76" s="208">
        <v>-0.29009040999999997</v>
      </c>
      <c r="K76" s="208">
        <v>39.665044250000001</v>
      </c>
      <c r="L76" s="208">
        <v>113.70003758</v>
      </c>
    </row>
    <row r="77" spans="2:12">
      <c r="B77" s="322">
        <v>42185</v>
      </c>
      <c r="C77" s="208">
        <v>4739.1913871800007</v>
      </c>
      <c r="D77" s="208">
        <v>570.52243654999995</v>
      </c>
      <c r="E77" s="208">
        <v>692.66378273999999</v>
      </c>
      <c r="F77" s="208">
        <v>2856.9981921799999</v>
      </c>
      <c r="G77" s="208">
        <v>443.94792625999997</v>
      </c>
      <c r="H77" s="208">
        <v>25.054759090000001</v>
      </c>
      <c r="I77" s="208">
        <v>8.1259105500000004</v>
      </c>
      <c r="J77" s="208">
        <v>-19.48136869</v>
      </c>
      <c r="K77" s="208">
        <v>40.118318299999999</v>
      </c>
      <c r="L77" s="208">
        <v>121.2414302</v>
      </c>
    </row>
    <row r="78" spans="2:12">
      <c r="B78" s="322">
        <v>42216</v>
      </c>
      <c r="C78" s="208">
        <f>4771966366.31/1000000</f>
        <v>4771.96636631</v>
      </c>
      <c r="D78" s="208">
        <v>574.66361574999996</v>
      </c>
      <c r="E78" s="208">
        <v>574.99153266999997</v>
      </c>
      <c r="F78" s="208">
        <v>3118.5609856900001</v>
      </c>
      <c r="G78" s="208">
        <v>416.42391306000002</v>
      </c>
      <c r="H78" s="208">
        <v>24.846502399999999</v>
      </c>
      <c r="I78" s="208">
        <v>8.1672928599999999</v>
      </c>
      <c r="J78" s="208">
        <v>0.55776112</v>
      </c>
      <c r="K78" s="208">
        <v>39.784852369999996</v>
      </c>
      <c r="L78" s="208">
        <v>13.969910390000001</v>
      </c>
    </row>
    <row r="79" spans="2:12">
      <c r="B79" s="322">
        <v>42247</v>
      </c>
      <c r="C79" s="208">
        <v>4201.4078634099997</v>
      </c>
      <c r="D79" s="208">
        <v>582.06882244000008</v>
      </c>
      <c r="E79" s="208">
        <v>533.53465874000005</v>
      </c>
      <c r="F79" s="208">
        <v>2557.1203896399998</v>
      </c>
      <c r="G79" s="208">
        <v>430.29965523999999</v>
      </c>
      <c r="H79" s="208">
        <v>25.091372449999998</v>
      </c>
      <c r="I79" s="208">
        <v>8.1672928599999999</v>
      </c>
      <c r="J79" s="208">
        <v>3.09415795</v>
      </c>
      <c r="K79" s="208">
        <v>40.166812060000005</v>
      </c>
      <c r="L79" s="208">
        <v>21.86470203</v>
      </c>
    </row>
    <row r="80" spans="2:12">
      <c r="B80" s="322">
        <v>42277</v>
      </c>
      <c r="C80" s="208">
        <v>3511.5641070000001</v>
      </c>
      <c r="D80" s="208">
        <v>644.43585544000007</v>
      </c>
      <c r="E80" s="208">
        <v>577.64015390999998</v>
      </c>
      <c r="F80" s="208">
        <v>1739.63958837</v>
      </c>
      <c r="G80" s="208">
        <v>422.33816381000003</v>
      </c>
      <c r="H80" s="208">
        <v>24.962845989999998</v>
      </c>
      <c r="I80" s="208">
        <v>8.1672928599999999</v>
      </c>
      <c r="J80" s="208">
        <v>0.39090607999999999</v>
      </c>
      <c r="K80" s="208">
        <v>40.042725070000003</v>
      </c>
      <c r="L80" s="208">
        <v>53.946575469999999</v>
      </c>
    </row>
    <row r="81" spans="1:12">
      <c r="B81" s="322">
        <v>42308</v>
      </c>
      <c r="C81" s="208">
        <v>3308.3629825100002</v>
      </c>
      <c r="D81" s="208">
        <v>775.65154453999992</v>
      </c>
      <c r="E81" s="208">
        <v>758.94929965999995</v>
      </c>
      <c r="F81" s="208">
        <v>1176.7060626199998</v>
      </c>
      <c r="G81" s="208">
        <v>435.45566872000001</v>
      </c>
      <c r="H81" s="208">
        <v>24.840676100000003</v>
      </c>
      <c r="I81" s="208">
        <v>8.3848477199999998</v>
      </c>
      <c r="J81" s="208">
        <v>-1.5188578899999998</v>
      </c>
      <c r="K81" s="208">
        <v>39.846753229999997</v>
      </c>
      <c r="L81" s="208">
        <v>90.046987810000005</v>
      </c>
    </row>
    <row r="82" spans="1:12">
      <c r="B82" s="322">
        <v>42338</v>
      </c>
      <c r="C82" s="208">
        <v>3126.3197211300003</v>
      </c>
      <c r="D82" s="208">
        <v>1108.4611035200001</v>
      </c>
      <c r="E82" s="208">
        <v>982.22766038999998</v>
      </c>
      <c r="F82" s="208">
        <v>437.9106736</v>
      </c>
      <c r="G82" s="208">
        <v>402.58608276000001</v>
      </c>
      <c r="H82" s="208">
        <v>24.357735460000001</v>
      </c>
      <c r="I82" s="208">
        <v>8.3848477199999998</v>
      </c>
      <c r="J82" s="208">
        <v>-1.7474242900000001</v>
      </c>
      <c r="K82" s="208">
        <v>39.142167399999899</v>
      </c>
      <c r="L82" s="208">
        <v>124.99687456999999</v>
      </c>
    </row>
    <row r="83" spans="1:12">
      <c r="B83" s="322">
        <v>42369</v>
      </c>
      <c r="C83" s="208">
        <v>2495.9566267499999</v>
      </c>
      <c r="D83" s="208">
        <v>434.56019523000003</v>
      </c>
      <c r="E83" s="208">
        <v>560.65888007000001</v>
      </c>
      <c r="F83" s="208">
        <v>889.34836901999995</v>
      </c>
      <c r="G83" s="208">
        <v>401.86575733999996</v>
      </c>
      <c r="H83" s="208">
        <v>24.618501350000003</v>
      </c>
      <c r="I83" s="208">
        <v>8.5918891199999994</v>
      </c>
      <c r="J83" s="208">
        <v>-19.556642950000001</v>
      </c>
      <c r="K83" s="208">
        <v>39.561210549999998</v>
      </c>
      <c r="L83" s="208">
        <v>156.30846702000002</v>
      </c>
    </row>
    <row r="84" spans="1:12">
      <c r="B84" s="322">
        <v>42400</v>
      </c>
      <c r="C84" s="208">
        <v>3207.35938192</v>
      </c>
      <c r="D84" s="208">
        <v>702.03281042999993</v>
      </c>
      <c r="E84" s="208">
        <v>539.93859192999992</v>
      </c>
      <c r="F84" s="208">
        <v>1454.2481673699999</v>
      </c>
      <c r="G84" s="208">
        <v>421.50410282000001</v>
      </c>
      <c r="H84" s="208">
        <v>24.505606149999998</v>
      </c>
      <c r="I84" s="208">
        <v>8.5918891199999994</v>
      </c>
      <c r="J84" s="208">
        <v>-2.8412322699999999</v>
      </c>
      <c r="K84" s="208">
        <v>39.379786829999901</v>
      </c>
      <c r="L84" s="208">
        <v>19.99965954</v>
      </c>
    </row>
    <row r="85" spans="1:12">
      <c r="B85" s="322">
        <v>42429</v>
      </c>
      <c r="C85" s="208">
        <v>3341.6422334699996</v>
      </c>
      <c r="D85" s="208">
        <v>568.15900451999994</v>
      </c>
      <c r="E85" s="208">
        <v>345.30396483999999</v>
      </c>
      <c r="F85" s="208">
        <v>1860.13147166</v>
      </c>
      <c r="G85" s="208">
        <v>468.17360728</v>
      </c>
      <c r="H85" s="208">
        <v>24.475353160000001</v>
      </c>
      <c r="I85" s="208">
        <v>8.5918891199999994</v>
      </c>
      <c r="J85" s="208">
        <v>-7.2499999999999995E-4</v>
      </c>
      <c r="K85" s="208">
        <v>39.402892680000001</v>
      </c>
      <c r="L85" s="208">
        <v>27.40477521</v>
      </c>
    </row>
    <row r="86" spans="1:12">
      <c r="B86" s="322">
        <v>42460</v>
      </c>
      <c r="C86" s="208">
        <v>2573.0683115399997</v>
      </c>
      <c r="D86" s="208">
        <v>484.84195785000003</v>
      </c>
      <c r="E86" s="208">
        <v>332.67605413000001</v>
      </c>
      <c r="F86" s="208">
        <v>1181.18847127</v>
      </c>
      <c r="G86" s="208">
        <v>468.96975643999997</v>
      </c>
      <c r="H86" s="208">
        <v>24.962801280000001</v>
      </c>
      <c r="I86" s="208">
        <v>8.5918891199999994</v>
      </c>
      <c r="J86" s="208">
        <v>-0.68522161999999998</v>
      </c>
      <c r="K86" s="208">
        <v>40.187635839999899</v>
      </c>
      <c r="L86" s="208">
        <v>32.334967230000004</v>
      </c>
    </row>
    <row r="87" spans="1:12">
      <c r="B87" s="322">
        <v>42490</v>
      </c>
      <c r="C87" s="208">
        <v>2485.0236924000001</v>
      </c>
      <c r="D87" s="208">
        <v>241.67562158999999</v>
      </c>
      <c r="E87" s="208">
        <v>176.94262135</v>
      </c>
      <c r="F87" s="208">
        <v>1464.5642833900001</v>
      </c>
      <c r="G87" s="208">
        <v>487.41387824000003</v>
      </c>
      <c r="H87" s="208">
        <v>25.113589480000002</v>
      </c>
      <c r="I87" s="208">
        <v>8.5918891199999994</v>
      </c>
      <c r="J87" s="208">
        <v>-2.1659251500000001</v>
      </c>
      <c r="K87" s="208">
        <v>40.430389909999995</v>
      </c>
      <c r="L87" s="208">
        <v>42.457344469999995</v>
      </c>
    </row>
    <row r="88" spans="1:12">
      <c r="B88" s="322">
        <v>42521</v>
      </c>
      <c r="C88" s="208">
        <v>2158.55153604</v>
      </c>
      <c r="D88" s="208">
        <v>373.49145647</v>
      </c>
      <c r="E88" s="208">
        <v>305.18144838000001</v>
      </c>
      <c r="F88" s="208">
        <v>894.30694525000001</v>
      </c>
      <c r="G88" s="208">
        <v>459.52970233999997</v>
      </c>
      <c r="H88" s="208">
        <v>24.811783200000001</v>
      </c>
      <c r="I88" s="208">
        <v>8.5918891199999994</v>
      </c>
      <c r="J88" s="208">
        <v>8.9798530000000001E-2</v>
      </c>
      <c r="K88" s="208">
        <v>40.018192939999999</v>
      </c>
      <c r="L88" s="208">
        <v>52.530319810000002</v>
      </c>
    </row>
    <row r="89" spans="1:12">
      <c r="B89" s="322">
        <v>42551</v>
      </c>
      <c r="C89" s="208">
        <v>3433.7593759499996</v>
      </c>
      <c r="D89" s="208">
        <v>341.32860275000002</v>
      </c>
      <c r="E89" s="208">
        <v>200.24985547</v>
      </c>
      <c r="F89" s="208">
        <v>2277.0155732399999</v>
      </c>
      <c r="G89" s="208">
        <v>500.72094247000001</v>
      </c>
      <c r="H89" s="208">
        <v>24.74033047</v>
      </c>
      <c r="I89" s="208">
        <v>9.1306296199999988</v>
      </c>
      <c r="J89" s="208">
        <v>-18.578083829999997</v>
      </c>
      <c r="K89" s="208">
        <v>39.902948939999995</v>
      </c>
      <c r="L89" s="208">
        <v>59.248576820000004</v>
      </c>
    </row>
    <row r="90" spans="1:12">
      <c r="B90" s="322">
        <v>42582</v>
      </c>
      <c r="C90" s="208">
        <v>4295.8554715800001</v>
      </c>
      <c r="D90" s="208">
        <v>329.63521757000001</v>
      </c>
      <c r="E90" s="208">
        <v>212.70727314999999</v>
      </c>
      <c r="F90" s="208">
        <v>3156.9386141499999</v>
      </c>
      <c r="G90" s="208">
        <v>508.77721354000005</v>
      </c>
      <c r="H90" s="208">
        <v>24.643763170000003</v>
      </c>
      <c r="I90" s="208">
        <v>10.354595369999998</v>
      </c>
      <c r="J90" s="208">
        <v>2.0976645</v>
      </c>
      <c r="K90" s="208">
        <v>39.747198390000001</v>
      </c>
      <c r="L90" s="208">
        <v>10.95393174</v>
      </c>
    </row>
    <row r="91" spans="1:12">
      <c r="A91" s="39" t="s">
        <v>227</v>
      </c>
      <c r="B91" s="322">
        <v>42613</v>
      </c>
      <c r="C91" s="208">
        <v>4166.7200502400001</v>
      </c>
      <c r="D91" s="208">
        <v>320.73619600000001</v>
      </c>
      <c r="E91" s="208">
        <v>411.43187155000004</v>
      </c>
      <c r="F91" s="208">
        <v>2844.87424637</v>
      </c>
      <c r="G91" s="208">
        <v>496.36107810999999</v>
      </c>
      <c r="H91" s="208">
        <v>24.616633480000001</v>
      </c>
      <c r="I91" s="208">
        <v>12.685642039999999</v>
      </c>
      <c r="J91" s="208">
        <v>2.0668836699999997</v>
      </c>
      <c r="K91" s="208">
        <v>39.774583099999965</v>
      </c>
      <c r="L91" s="208">
        <v>14.172915919999999</v>
      </c>
    </row>
    <row r="92" spans="1:12">
      <c r="B92" s="322">
        <v>42643</v>
      </c>
      <c r="C92" s="208">
        <v>4472.9284120800003</v>
      </c>
      <c r="D92" s="208">
        <v>440.80930370999999</v>
      </c>
      <c r="E92" s="208">
        <v>1255.9680999500001</v>
      </c>
      <c r="F92" s="208">
        <v>2179.6498608500001</v>
      </c>
      <c r="G92" s="208">
        <v>501.38440006000002</v>
      </c>
      <c r="H92" s="208">
        <v>22.802562129999998</v>
      </c>
      <c r="I92" s="208">
        <v>15.29144908</v>
      </c>
      <c r="J92" s="208">
        <v>-2.05924E-2</v>
      </c>
      <c r="K92" s="208">
        <v>39.816515939999995</v>
      </c>
      <c r="L92" s="208">
        <v>17.226812760000001</v>
      </c>
    </row>
    <row r="93" spans="1:12">
      <c r="B93" s="322">
        <v>42674</v>
      </c>
      <c r="C93" s="208">
        <v>4274.6257123699997</v>
      </c>
      <c r="D93" s="208">
        <v>528.02731554000002</v>
      </c>
      <c r="E93" s="208">
        <v>234.62153666999998</v>
      </c>
      <c r="F93" s="208">
        <v>2928.1467307500002</v>
      </c>
      <c r="G93" s="208">
        <v>482.23890881</v>
      </c>
      <c r="H93" s="208">
        <v>22.443813969999997</v>
      </c>
      <c r="I93" s="208">
        <v>17.322523710000002</v>
      </c>
      <c r="J93" s="208">
        <v>0.4086571</v>
      </c>
      <c r="K93" s="208">
        <v>39.190090649999902</v>
      </c>
      <c r="L93" s="208">
        <v>22.226135170000003</v>
      </c>
    </row>
    <row r="94" spans="1:12">
      <c r="B94" s="322">
        <v>42704</v>
      </c>
      <c r="C94" s="208">
        <v>3907.3372181999998</v>
      </c>
      <c r="D94" s="208">
        <v>730.30836698000007</v>
      </c>
      <c r="E94" s="208">
        <v>374.96743938999998</v>
      </c>
      <c r="F94" s="208">
        <v>2242.4522362199996</v>
      </c>
      <c r="G94" s="208">
        <v>446.63966860000005</v>
      </c>
      <c r="H94" s="208">
        <v>21.18127282</v>
      </c>
      <c r="I94" s="208">
        <v>19.57489035</v>
      </c>
      <c r="J94" s="208">
        <v>0.74104806999999995</v>
      </c>
      <c r="K94" s="208">
        <v>38.617008490000003</v>
      </c>
      <c r="L94" s="208">
        <v>32.855287279999999</v>
      </c>
    </row>
    <row r="95" spans="1:12">
      <c r="B95" s="322">
        <v>42735</v>
      </c>
      <c r="C95" s="208">
        <v>4258.8499452199994</v>
      </c>
      <c r="D95" s="208">
        <v>357.68917494999999</v>
      </c>
      <c r="E95" s="208">
        <v>331.53868500999999</v>
      </c>
      <c r="F95" s="208">
        <v>3032.5297359800002</v>
      </c>
      <c r="G95" s="208">
        <v>434.43204843000001</v>
      </c>
      <c r="H95" s="208">
        <v>21.03372864</v>
      </c>
      <c r="I95" s="208">
        <v>21.995401789999999</v>
      </c>
      <c r="J95" s="208">
        <v>-17.746451019999999</v>
      </c>
      <c r="K95" s="208">
        <v>38.34801075</v>
      </c>
      <c r="L95" s="208">
        <v>39.029610689999998</v>
      </c>
    </row>
    <row r="96" spans="1:12">
      <c r="B96" s="322">
        <v>42766</v>
      </c>
      <c r="C96" s="208">
        <v>4889.0536039799999</v>
      </c>
      <c r="D96" s="208">
        <v>525.81591956</v>
      </c>
      <c r="E96" s="208">
        <v>166.98745771</v>
      </c>
      <c r="F96" s="208">
        <v>3652.4637027899998</v>
      </c>
      <c r="G96" s="208">
        <v>459.79508537999999</v>
      </c>
      <c r="H96" s="208">
        <v>21.260599320000001</v>
      </c>
      <c r="I96" s="208">
        <v>24.595347579999999</v>
      </c>
      <c r="J96" s="208">
        <v>-0.70321555000000002</v>
      </c>
      <c r="K96" s="208">
        <v>38.761634009999995</v>
      </c>
      <c r="L96" s="208">
        <v>7.70731799999997E-2</v>
      </c>
    </row>
    <row r="97" spans="2:12">
      <c r="B97" s="322">
        <v>42794</v>
      </c>
      <c r="C97" s="208">
        <v>4774.3641147600001</v>
      </c>
      <c r="D97" s="208">
        <v>580.77045946999999</v>
      </c>
      <c r="E97" s="208">
        <v>351.80286701</v>
      </c>
      <c r="F97" s="208">
        <v>2695.9248326500001</v>
      </c>
      <c r="G97" s="208">
        <v>1059.1915445</v>
      </c>
      <c r="H97" s="208">
        <v>19.873770789999998</v>
      </c>
      <c r="I97" s="208">
        <v>27.028928499999999</v>
      </c>
      <c r="J97" s="208">
        <v>0.26936926</v>
      </c>
      <c r="K97" s="208">
        <v>38.651809890000003</v>
      </c>
      <c r="L97" s="208">
        <v>0.85053269000000098</v>
      </c>
    </row>
    <row r="98" spans="2:12">
      <c r="B98" s="322">
        <v>42825</v>
      </c>
      <c r="C98" s="208">
        <v>3809.6184257</v>
      </c>
      <c r="D98" s="208">
        <v>503.67703986999999</v>
      </c>
      <c r="E98" s="208">
        <v>285.35213520999997</v>
      </c>
      <c r="F98" s="208">
        <v>1876.5276019200001</v>
      </c>
      <c r="G98" s="208">
        <v>1051.75654622</v>
      </c>
      <c r="H98" s="208">
        <v>19.90119846</v>
      </c>
      <c r="I98" s="208">
        <v>31.806993969999997</v>
      </c>
      <c r="J98" s="208">
        <v>0.32730225000000002</v>
      </c>
      <c r="K98" s="208">
        <v>38.705153029999899</v>
      </c>
      <c r="L98" s="208">
        <v>1.56445477</v>
      </c>
    </row>
    <row r="99" spans="2:12">
      <c r="B99" s="322">
        <v>42855</v>
      </c>
      <c r="C99" s="208">
        <v>3236.1216019600001</v>
      </c>
      <c r="D99" s="208">
        <v>470.67432294000002</v>
      </c>
      <c r="E99" s="208">
        <v>292.37464939</v>
      </c>
      <c r="F99" s="208">
        <v>1305.97022511</v>
      </c>
      <c r="G99" s="208">
        <v>1070.0060874600001</v>
      </c>
      <c r="H99" s="208">
        <v>20.109032769999999</v>
      </c>
      <c r="I99" s="208">
        <v>35.169678490000003</v>
      </c>
      <c r="J99" s="208">
        <v>0.12996397000000001</v>
      </c>
      <c r="K99" s="208">
        <v>39.109362789999899</v>
      </c>
      <c r="L99" s="208">
        <v>2.57827904</v>
      </c>
    </row>
    <row r="100" spans="2:12">
      <c r="B100" s="322">
        <v>42886</v>
      </c>
      <c r="C100" s="208">
        <v>2790.0411442</v>
      </c>
      <c r="D100" s="208">
        <v>584.49809260999996</v>
      </c>
      <c r="E100" s="208">
        <v>178.90130512000002</v>
      </c>
      <c r="F100" s="208">
        <v>855.58242142999995</v>
      </c>
      <c r="G100" s="208">
        <v>1069.7948659199999</v>
      </c>
      <c r="H100" s="208">
        <v>18.7462178</v>
      </c>
      <c r="I100" s="208">
        <v>40.385645310000001</v>
      </c>
      <c r="J100" s="208">
        <v>4.8236999999999998E-4</v>
      </c>
      <c r="K100" s="208">
        <v>39.488755159999897</v>
      </c>
      <c r="L100" s="208">
        <v>2.6433584799999998</v>
      </c>
    </row>
    <row r="101" spans="2:12">
      <c r="B101" s="322">
        <v>42916</v>
      </c>
      <c r="C101" s="208">
        <v>4467.1464101599995</v>
      </c>
      <c r="D101" s="208">
        <v>485.93958610999999</v>
      </c>
      <c r="E101" s="208">
        <v>61.89112137</v>
      </c>
      <c r="F101" s="208">
        <v>2780.5933131500001</v>
      </c>
      <c r="G101" s="208">
        <v>1049.5598422</v>
      </c>
      <c r="H101" s="208">
        <v>18.8419585</v>
      </c>
      <c r="I101" s="208">
        <v>43.88628774</v>
      </c>
      <c r="J101" s="208">
        <v>-18.19602454</v>
      </c>
      <c r="K101" s="208">
        <v>39.690432169999895</v>
      </c>
      <c r="L101" s="208">
        <v>4.9398934600000004</v>
      </c>
    </row>
    <row r="102" spans="2:12">
      <c r="B102" s="322">
        <v>42947</v>
      </c>
      <c r="C102" s="208">
        <f>SUM(D102:L102)</f>
        <v>4260.9123001400003</v>
      </c>
      <c r="D102" s="208">
        <v>584.94443100000001</v>
      </c>
      <c r="E102" s="208">
        <v>332.00384350000002</v>
      </c>
      <c r="F102" s="208">
        <v>2166.2638344699999</v>
      </c>
      <c r="G102" s="208">
        <v>1070.93546225</v>
      </c>
      <c r="H102" s="208">
        <v>19.063502740000001</v>
      </c>
      <c r="I102" s="208">
        <v>47.972199930000002</v>
      </c>
      <c r="J102" s="208">
        <v>-0.42808706000000002</v>
      </c>
      <c r="K102" s="208">
        <v>40.1571133099999</v>
      </c>
      <c r="L102" s="208">
        <v>0</v>
      </c>
    </row>
    <row r="103" spans="2:12">
      <c r="B103" s="322">
        <v>42978</v>
      </c>
      <c r="C103" s="208">
        <v>3650.4808264899998</v>
      </c>
      <c r="D103" s="208">
        <v>465.76088229999999</v>
      </c>
      <c r="E103" s="208">
        <v>247.72897918000001</v>
      </c>
      <c r="F103" s="208">
        <v>1721.2198696300002</v>
      </c>
      <c r="G103" s="208">
        <v>1108.2794308499999</v>
      </c>
      <c r="H103" s="208">
        <v>17.148283489999997</v>
      </c>
      <c r="I103" s="208">
        <v>50.252216500000003</v>
      </c>
      <c r="J103" s="208">
        <v>-0.22683395000000001</v>
      </c>
      <c r="K103" s="208">
        <v>40.317998490000001</v>
      </c>
      <c r="L103" s="208">
        <v>0</v>
      </c>
    </row>
    <row r="104" spans="2:12">
      <c r="B104" s="322">
        <v>43008</v>
      </c>
      <c r="C104" s="208">
        <v>2362.3768369999998</v>
      </c>
      <c r="D104" s="208">
        <v>568.60775074000003</v>
      </c>
      <c r="E104" s="208">
        <v>268.43707895999995</v>
      </c>
      <c r="F104" s="208">
        <v>330.08120774000002</v>
      </c>
      <c r="G104" s="208">
        <v>1084.0734421300001</v>
      </c>
      <c r="H104" s="208">
        <v>17.147191550000002</v>
      </c>
      <c r="I104" s="208">
        <v>53.990599639999999</v>
      </c>
      <c r="J104" s="208">
        <v>-0.53184430000000005</v>
      </c>
      <c r="K104" s="208">
        <v>40.315431169999897</v>
      </c>
      <c r="L104" s="208">
        <v>0.25597937000000104</v>
      </c>
    </row>
    <row r="105" spans="2:12">
      <c r="B105" s="322">
        <v>43039</v>
      </c>
      <c r="C105" s="208">
        <v>4806.5891715600001</v>
      </c>
      <c r="D105" s="208">
        <v>536.37123499000006</v>
      </c>
      <c r="E105" s="208">
        <v>257.74046680999999</v>
      </c>
      <c r="F105" s="208">
        <v>3205.56883943</v>
      </c>
      <c r="G105" s="208">
        <v>692.08716628999991</v>
      </c>
      <c r="H105" s="208">
        <v>17.042728719999999</v>
      </c>
      <c r="I105" s="208">
        <v>60.130407060000003</v>
      </c>
      <c r="J105" s="208">
        <v>-2.6774343799999998</v>
      </c>
      <c r="K105" s="208">
        <v>40.069824529999899</v>
      </c>
      <c r="L105" s="208">
        <v>0.255938109999999</v>
      </c>
    </row>
    <row r="106" spans="2:12">
      <c r="B106" s="322">
        <v>43069</v>
      </c>
      <c r="C106" s="208">
        <v>4018.4669822199999</v>
      </c>
      <c r="D106" s="208">
        <v>775.06445646999998</v>
      </c>
      <c r="E106" s="208">
        <v>400.21731445</v>
      </c>
      <c r="F106" s="208">
        <v>2035.7318388800002</v>
      </c>
      <c r="G106" s="208">
        <v>697.56327228999999</v>
      </c>
      <c r="H106" s="208">
        <v>15.19191942</v>
      </c>
      <c r="I106" s="208">
        <v>65.188701780000002</v>
      </c>
      <c r="J106" s="208">
        <v>-11.122323659999999</v>
      </c>
      <c r="K106" s="208">
        <v>40.37590574</v>
      </c>
      <c r="L106" s="208">
        <v>0.25589685000000101</v>
      </c>
    </row>
    <row r="107" spans="2:12">
      <c r="B107" s="322">
        <v>43098</v>
      </c>
      <c r="C107" s="208">
        <v>2451.0657933000002</v>
      </c>
      <c r="D107" s="208">
        <v>431.40571502999995</v>
      </c>
      <c r="E107" s="208">
        <v>216.95760136000001</v>
      </c>
      <c r="F107" s="208">
        <v>973.91821545000005</v>
      </c>
      <c r="G107" s="208">
        <v>703.44804289000001</v>
      </c>
      <c r="H107" s="208">
        <v>15.28540518</v>
      </c>
      <c r="I107" s="208">
        <v>69.382824639999995</v>
      </c>
      <c r="J107" s="208">
        <v>-0.34021115000000002</v>
      </c>
      <c r="K107" s="208">
        <v>40.62436495</v>
      </c>
      <c r="L107" s="208">
        <v>0.38383494999999901</v>
      </c>
    </row>
    <row r="108" spans="2:12">
      <c r="B108" s="322">
        <v>43131</v>
      </c>
      <c r="C108" s="208">
        <v>5706.5873612299993</v>
      </c>
      <c r="D108" s="208">
        <v>598.76634116999992</v>
      </c>
      <c r="E108" s="208">
        <v>324.00963193000001</v>
      </c>
      <c r="F108" s="208">
        <v>3922.5008022100001</v>
      </c>
      <c r="G108" s="208">
        <v>732.89914027999998</v>
      </c>
      <c r="H108" s="208">
        <v>15.639491900000001</v>
      </c>
      <c r="I108" s="208">
        <v>71.467774030000001</v>
      </c>
      <c r="J108" s="208">
        <v>-0.26124946999999998</v>
      </c>
      <c r="K108" s="208">
        <v>41.565429179999903</v>
      </c>
      <c r="L108" s="208">
        <v>0</v>
      </c>
    </row>
    <row r="109" spans="2:12">
      <c r="B109" s="322">
        <v>43159</v>
      </c>
      <c r="C109" s="208">
        <v>5406.7848731399999</v>
      </c>
      <c r="D109" s="208">
        <v>607.55175069000006</v>
      </c>
      <c r="E109" s="208">
        <v>292.83497438000001</v>
      </c>
      <c r="F109" s="208">
        <v>3660.5240405100003</v>
      </c>
      <c r="G109" s="208">
        <v>718.07823651000001</v>
      </c>
      <c r="H109" s="208">
        <v>13.15884969</v>
      </c>
      <c r="I109" s="208">
        <v>73.270576599999998</v>
      </c>
      <c r="J109" s="208">
        <v>-9.2E-5</v>
      </c>
      <c r="K109" s="208">
        <v>41.245085100000004</v>
      </c>
      <c r="L109" s="208">
        <v>0.12145166</v>
      </c>
    </row>
    <row r="110" spans="2:12">
      <c r="B110" s="322">
        <v>43188</v>
      </c>
      <c r="C110" s="208">
        <v>4868.0820778999996</v>
      </c>
      <c r="D110" s="208">
        <v>613.04759860000001</v>
      </c>
      <c r="E110" s="208">
        <v>158.13063980999999</v>
      </c>
      <c r="F110" s="208">
        <v>3241.5947839800001</v>
      </c>
      <c r="G110" s="208">
        <v>721.34755351000001</v>
      </c>
      <c r="H110" s="208">
        <v>13.229654419999999</v>
      </c>
      <c r="I110" s="208">
        <v>79.245310340000003</v>
      </c>
      <c r="J110" s="208">
        <v>-0.10192</v>
      </c>
      <c r="K110" s="208">
        <v>41.467015369999999</v>
      </c>
      <c r="L110" s="208">
        <v>0.12144187000000099</v>
      </c>
    </row>
    <row r="111" spans="2:12">
      <c r="B111" s="322">
        <v>43217</v>
      </c>
      <c r="C111" s="208">
        <v>4260.3534988399997</v>
      </c>
      <c r="D111" s="208">
        <v>477.81071814000001</v>
      </c>
      <c r="E111" s="208">
        <v>281.26312124999998</v>
      </c>
      <c r="F111" s="208">
        <v>2643.9513047199998</v>
      </c>
      <c r="G111" s="208">
        <v>720.06707100999995</v>
      </c>
      <c r="H111" s="208">
        <v>13.085223699999998</v>
      </c>
      <c r="I111" s="208">
        <v>83.891112450000008</v>
      </c>
      <c r="J111" s="208">
        <v>-0.85065934999999993</v>
      </c>
      <c r="K111" s="208">
        <v>41.014311859999999</v>
      </c>
      <c r="L111" s="208">
        <v>0.121295059999998</v>
      </c>
    </row>
    <row r="112" spans="2:12">
      <c r="B112" s="322">
        <v>43251</v>
      </c>
      <c r="C112" s="208">
        <v>3752.0349040400001</v>
      </c>
      <c r="D112" s="208">
        <v>565.73770166999998</v>
      </c>
      <c r="E112" s="208">
        <v>157.81519036</v>
      </c>
      <c r="F112" s="208">
        <v>2176.5303464499998</v>
      </c>
      <c r="G112" s="208">
        <v>711.26715938999996</v>
      </c>
      <c r="H112" s="208">
        <v>10.482245259999999</v>
      </c>
      <c r="I112" s="208">
        <v>89.762508749999995</v>
      </c>
      <c r="J112" s="208">
        <v>-9.1360820000000009E-2</v>
      </c>
      <c r="K112" s="208">
        <v>40.410992399999898</v>
      </c>
      <c r="L112" s="208">
        <v>0.12012057999999799</v>
      </c>
    </row>
    <row r="113" spans="2:12">
      <c r="B113" s="322">
        <v>43281</v>
      </c>
      <c r="C113" s="208">
        <v>3166.73837258</v>
      </c>
      <c r="D113" s="208">
        <v>489.67953513999998</v>
      </c>
      <c r="E113" s="208">
        <v>175.25543624000002</v>
      </c>
      <c r="F113" s="208">
        <v>1675.8573807100001</v>
      </c>
      <c r="G113" s="208">
        <v>681.35290875999999</v>
      </c>
      <c r="H113" s="208">
        <v>10.40766013</v>
      </c>
      <c r="I113" s="208">
        <v>94.46881212000001</v>
      </c>
      <c r="J113" s="208">
        <v>-0.52691443999999998</v>
      </c>
      <c r="K113" s="208">
        <v>40.123452919999899</v>
      </c>
      <c r="L113" s="208">
        <v>0.120101</v>
      </c>
    </row>
    <row r="114" spans="2:12">
      <c r="B114" s="322">
        <v>43312</v>
      </c>
      <c r="C114" s="208">
        <v>3128.4664700900003</v>
      </c>
      <c r="D114" s="208">
        <v>417.64284906</v>
      </c>
      <c r="E114" s="208">
        <v>453.65219275999999</v>
      </c>
      <c r="F114" s="208">
        <v>1438.2853984600001</v>
      </c>
      <c r="G114" s="208">
        <v>665.27876678999996</v>
      </c>
      <c r="H114" s="208">
        <v>10.395081279999999</v>
      </c>
      <c r="I114" s="208">
        <v>103.46380816</v>
      </c>
      <c r="J114" s="208">
        <v>-0.32658559000000004</v>
      </c>
      <c r="K114" s="208">
        <v>40.0749591699999</v>
      </c>
      <c r="L114" s="208">
        <v>0</v>
      </c>
    </row>
    <row r="115" spans="2:12">
      <c r="B115" s="322">
        <v>43343</v>
      </c>
      <c r="C115" s="208">
        <v>3050.1975721700001</v>
      </c>
      <c r="D115" s="208">
        <v>568.73263172999998</v>
      </c>
      <c r="E115" s="208">
        <v>188.30799356</v>
      </c>
      <c r="F115" s="208">
        <v>1474.2887596400001</v>
      </c>
      <c r="G115" s="208">
        <v>655.19837271000006</v>
      </c>
      <c r="H115" s="208">
        <v>7.6979277599999998</v>
      </c>
      <c r="I115" s="208">
        <v>115.4962787</v>
      </c>
      <c r="J115" s="208">
        <v>0</v>
      </c>
      <c r="K115" s="208">
        <v>39.975689580000001</v>
      </c>
      <c r="L115" s="208">
        <v>0.49991848999999799</v>
      </c>
    </row>
    <row r="116" spans="2:12">
      <c r="B116" s="322">
        <v>43373</v>
      </c>
      <c r="C116" s="208">
        <v>2693.00616687</v>
      </c>
      <c r="D116" s="208">
        <v>555.18303127000001</v>
      </c>
      <c r="E116" s="208">
        <v>233.34553533000002</v>
      </c>
      <c r="F116" s="208">
        <v>1076.93731394</v>
      </c>
      <c r="G116" s="208">
        <v>646.91610295999999</v>
      </c>
      <c r="H116" s="208">
        <v>7.6642003399999998</v>
      </c>
      <c r="I116" s="208">
        <v>132.82238375</v>
      </c>
      <c r="J116" s="208">
        <v>-0.15984477</v>
      </c>
      <c r="K116" s="208">
        <v>39.800541529999897</v>
      </c>
      <c r="L116" s="208">
        <v>0.49690251999999896</v>
      </c>
    </row>
    <row r="117" spans="2:12">
      <c r="B117" s="322">
        <v>43404</v>
      </c>
      <c r="C117" s="208">
        <v>2730.3636016099999</v>
      </c>
      <c r="D117" s="208">
        <v>564.54282925999996</v>
      </c>
      <c r="E117" s="208">
        <v>157.85686784999999</v>
      </c>
      <c r="F117" s="208">
        <v>1157.1525001099999</v>
      </c>
      <c r="G117" s="208">
        <v>662.00944979999997</v>
      </c>
      <c r="H117" s="208">
        <v>7.5921313099999992</v>
      </c>
      <c r="I117" s="208">
        <v>141.93029205000002</v>
      </c>
      <c r="J117" s="208">
        <v>-0.64088363999999998</v>
      </c>
      <c r="K117" s="208">
        <v>39.4262837899999</v>
      </c>
      <c r="L117" s="208">
        <v>0.494131079999998</v>
      </c>
    </row>
    <row r="118" spans="2:12">
      <c r="B118" s="322">
        <v>43434</v>
      </c>
      <c r="C118" s="208">
        <v>2382.2390996700001</v>
      </c>
      <c r="D118" s="208">
        <v>690.14856933999999</v>
      </c>
      <c r="E118" s="208">
        <v>229.00630128999998</v>
      </c>
      <c r="F118" s="208">
        <v>603.11929082000006</v>
      </c>
      <c r="G118" s="208">
        <v>663.42615383999998</v>
      </c>
      <c r="H118" s="208">
        <v>4.8965276900000001</v>
      </c>
      <c r="I118" s="208">
        <v>151.80763311000001</v>
      </c>
      <c r="J118" s="208">
        <v>-0.1228755</v>
      </c>
      <c r="K118" s="208">
        <v>39.4576621</v>
      </c>
      <c r="L118" s="208">
        <v>0.49983697999999999</v>
      </c>
    </row>
    <row r="119" spans="2:12">
      <c r="B119" s="322">
        <v>43462</v>
      </c>
      <c r="C119" s="208">
        <v>2676.5249708200004</v>
      </c>
      <c r="D119" s="208">
        <v>295.89377688000002</v>
      </c>
      <c r="E119" s="208">
        <v>305.70592242999999</v>
      </c>
      <c r="F119" s="208">
        <v>1607.4247740000001</v>
      </c>
      <c r="G119" s="208">
        <v>262.04940886999998</v>
      </c>
      <c r="H119" s="208">
        <v>4.92328951</v>
      </c>
      <c r="I119" s="208">
        <v>160.29826762000002</v>
      </c>
      <c r="J119" s="208">
        <v>6.6974479999999989E-2</v>
      </c>
      <c r="K119" s="208">
        <v>39.673316719999995</v>
      </c>
      <c r="L119" s="208">
        <v>0.48924030999999801</v>
      </c>
    </row>
    <row r="120" spans="2:12">
      <c r="B120" s="322">
        <v>43496</v>
      </c>
      <c r="C120" s="208">
        <v>3635.8521558499997</v>
      </c>
      <c r="D120" s="208">
        <v>722.35721267999998</v>
      </c>
      <c r="E120" s="208">
        <v>601.74766310000007</v>
      </c>
      <c r="F120" s="208">
        <v>1382.25710237</v>
      </c>
      <c r="G120" s="208">
        <v>721.02062182000009</v>
      </c>
      <c r="H120" s="208">
        <v>4.9583701500000004</v>
      </c>
      <c r="I120" s="208">
        <v>164.0051196</v>
      </c>
      <c r="J120" s="208">
        <v>-0.44994068999999998</v>
      </c>
      <c r="K120" s="208">
        <v>39.956006819999999</v>
      </c>
      <c r="L120" s="208">
        <v>0</v>
      </c>
    </row>
    <row r="121" spans="2:12">
      <c r="B121" s="322">
        <v>43524</v>
      </c>
      <c r="C121" s="208">
        <v>3281.8184286400001</v>
      </c>
      <c r="D121" s="208">
        <v>725.17491772000005</v>
      </c>
      <c r="E121" s="208">
        <v>364.52107849999999</v>
      </c>
      <c r="F121" s="208">
        <v>1263.60185097</v>
      </c>
      <c r="G121" s="208">
        <v>718.78658852000001</v>
      </c>
      <c r="H121" s="208">
        <v>2.0019017699999999</v>
      </c>
      <c r="I121" s="208">
        <v>167.85367436000001</v>
      </c>
      <c r="J121" s="208">
        <v>0</v>
      </c>
      <c r="K121" s="208">
        <v>39.878416799999897</v>
      </c>
      <c r="L121" s="208">
        <v>0</v>
      </c>
    </row>
    <row r="122" spans="2:12">
      <c r="B122" s="322">
        <v>43555</v>
      </c>
      <c r="C122" s="208">
        <v>3972.8416813200001</v>
      </c>
      <c r="D122" s="208">
        <v>600.81577688999994</v>
      </c>
      <c r="E122" s="208">
        <v>359.83765646000001</v>
      </c>
      <c r="F122" s="208">
        <v>2090.61375731</v>
      </c>
      <c r="G122" s="208">
        <v>705.84554202999993</v>
      </c>
      <c r="H122" s="208">
        <v>1.9879684499999999</v>
      </c>
      <c r="I122" s="208">
        <v>173.12581365</v>
      </c>
      <c r="J122" s="208">
        <v>1.413874E-2</v>
      </c>
      <c r="K122" s="208">
        <v>39.600861340000002</v>
      </c>
      <c r="L122" s="208">
        <v>1.00016645</v>
      </c>
    </row>
    <row r="123" spans="2:12">
      <c r="B123" s="322">
        <v>43585</v>
      </c>
      <c r="C123" s="208">
        <v>3488.3240550700002</v>
      </c>
      <c r="D123" s="208">
        <v>477.08844960000005</v>
      </c>
      <c r="E123" s="208">
        <v>558.61086460000001</v>
      </c>
      <c r="F123" s="208">
        <v>1529.30350808</v>
      </c>
      <c r="G123" s="208">
        <v>698.70753322000007</v>
      </c>
      <c r="H123" s="208">
        <v>6.14168278</v>
      </c>
      <c r="I123" s="208">
        <v>178.1800518</v>
      </c>
      <c r="J123" s="208">
        <v>-0.23786723999999998</v>
      </c>
      <c r="K123" s="208">
        <v>39.529832240000005</v>
      </c>
      <c r="L123" s="208">
        <v>0.99999998999999806</v>
      </c>
    </row>
    <row r="124" spans="2:12">
      <c r="B124" s="322">
        <v>43616</v>
      </c>
      <c r="C124" s="208">
        <v>4083.6149721199999</v>
      </c>
      <c r="D124" s="208">
        <v>623.74738327</v>
      </c>
      <c r="E124" s="208">
        <v>352.50828452999997</v>
      </c>
      <c r="F124" s="208">
        <v>2173.5582973299997</v>
      </c>
      <c r="G124" s="208">
        <v>705.92727495000008</v>
      </c>
      <c r="H124" s="208">
        <v>1.34017491</v>
      </c>
      <c r="I124" s="208">
        <v>186.48248941</v>
      </c>
      <c r="J124" s="208">
        <v>-0.21726825</v>
      </c>
      <c r="K124" s="208">
        <v>39.29763269</v>
      </c>
      <c r="L124" s="208">
        <v>0.97070328000000095</v>
      </c>
    </row>
    <row r="125" spans="2:12">
      <c r="B125" s="322">
        <v>43646</v>
      </c>
      <c r="C125" s="208">
        <v>4095.2623960800001</v>
      </c>
      <c r="D125" s="208">
        <v>441.82778838999997</v>
      </c>
      <c r="E125" s="208">
        <v>385.44673238000001</v>
      </c>
      <c r="F125" s="208">
        <v>2264.5029505700004</v>
      </c>
      <c r="G125" s="208">
        <v>767.74461073999998</v>
      </c>
      <c r="H125" s="208">
        <v>1.3524227</v>
      </c>
      <c r="I125" s="208">
        <v>193.78285061000003</v>
      </c>
      <c r="J125" s="208">
        <v>-2.2267919999999997E-2</v>
      </c>
      <c r="K125" s="208">
        <v>39.656771789999901</v>
      </c>
      <c r="L125" s="208">
        <v>0.97053681999999997</v>
      </c>
    </row>
    <row r="126" spans="2:12">
      <c r="B126" s="322">
        <v>43677</v>
      </c>
      <c r="C126" s="208">
        <v>3772.4584998299997</v>
      </c>
      <c r="D126" s="208">
        <v>551.72944112000005</v>
      </c>
      <c r="E126" s="208">
        <v>212.68105413000001</v>
      </c>
      <c r="F126" s="208">
        <v>1984.332367</v>
      </c>
      <c r="G126" s="208">
        <v>777.85224914999992</v>
      </c>
      <c r="H126" s="208">
        <v>7.3454910300000007</v>
      </c>
      <c r="I126" s="208">
        <v>198.85571336000001</v>
      </c>
      <c r="J126" s="208">
        <v>-0.26669035999999996</v>
      </c>
      <c r="K126" s="208">
        <v>39.234876059999898</v>
      </c>
      <c r="L126" s="208">
        <v>0.69399833999999994</v>
      </c>
    </row>
    <row r="127" spans="2:12">
      <c r="B127" s="322">
        <v>43708</v>
      </c>
      <c r="C127" s="208">
        <v>3808.3865448299998</v>
      </c>
      <c r="D127" s="208">
        <v>447.69800036000004</v>
      </c>
      <c r="E127" s="208">
        <v>299.06046493000002</v>
      </c>
      <c r="F127" s="208">
        <v>1988.67105356</v>
      </c>
      <c r="G127" s="208">
        <v>832.80401917999995</v>
      </c>
      <c r="H127" s="208">
        <v>0.67341894999999996</v>
      </c>
      <c r="I127" s="208">
        <v>199.80178105000002</v>
      </c>
      <c r="J127" s="208">
        <v>-2.8466459999999999E-2</v>
      </c>
      <c r="K127" s="208">
        <v>39.032913819999997</v>
      </c>
      <c r="L127" s="208">
        <v>0.67335944000000103</v>
      </c>
    </row>
    <row r="128" spans="2:12">
      <c r="B128" s="322">
        <v>43738</v>
      </c>
      <c r="C128" s="208">
        <v>5130.3737036899993</v>
      </c>
      <c r="D128" s="208">
        <v>658.62508463999995</v>
      </c>
      <c r="E128" s="208">
        <v>313.39405461000001</v>
      </c>
      <c r="F128" s="208">
        <v>3105.0149969600002</v>
      </c>
      <c r="G128" s="208">
        <v>809.31942534000007</v>
      </c>
      <c r="H128" s="208">
        <v>0.67094346999999999</v>
      </c>
      <c r="I128" s="208">
        <v>203.78653349000001</v>
      </c>
      <c r="J128" s="208">
        <v>0</v>
      </c>
      <c r="K128" s="208">
        <v>38.889429319999998</v>
      </c>
      <c r="L128" s="208">
        <v>0.67323585999999902</v>
      </c>
    </row>
    <row r="129" spans="2:12">
      <c r="B129" s="322">
        <v>43769</v>
      </c>
      <c r="C129" s="208">
        <v>4097.8494654400001</v>
      </c>
      <c r="D129" s="208">
        <v>537.54445720000001</v>
      </c>
      <c r="E129" s="208">
        <v>288.70776016000002</v>
      </c>
      <c r="F129" s="208">
        <v>2189.7112517699998</v>
      </c>
      <c r="G129" s="208">
        <v>823.29575554999997</v>
      </c>
      <c r="H129" s="208">
        <v>8.9551971300000002</v>
      </c>
      <c r="I129" s="208">
        <v>209.88467660000001</v>
      </c>
      <c r="J129" s="208">
        <v>-0.26777884999999996</v>
      </c>
      <c r="K129" s="208">
        <v>39.348123260000001</v>
      </c>
      <c r="L129" s="208">
        <v>0.67002262000000101</v>
      </c>
    </row>
    <row r="130" spans="2:12">
      <c r="B130" s="322">
        <v>43799</v>
      </c>
      <c r="C130" s="208">
        <v>3178.7085197900001</v>
      </c>
      <c r="D130" s="208">
        <v>673.59546188000002</v>
      </c>
      <c r="E130" s="208">
        <v>277.48154001</v>
      </c>
      <c r="F130" s="208">
        <v>1177.5241485899999</v>
      </c>
      <c r="G130" s="208">
        <v>795.61553819000005</v>
      </c>
      <c r="H130" s="208">
        <v>2.1214045399999999</v>
      </c>
      <c r="I130" s="208">
        <v>212.71397474</v>
      </c>
      <c r="J130" s="208">
        <v>-0.14641045000000003</v>
      </c>
      <c r="K130" s="208">
        <v>39.157000779999898</v>
      </c>
      <c r="L130" s="208">
        <v>0.64586151000000103</v>
      </c>
    </row>
    <row r="131" spans="2:12">
      <c r="B131" s="322">
        <v>43830</v>
      </c>
      <c r="C131" s="208">
        <v>3397.1086004600002</v>
      </c>
      <c r="D131" s="208">
        <v>492.87675287999997</v>
      </c>
      <c r="E131" s="208">
        <v>372.15231392999999</v>
      </c>
      <c r="F131" s="208">
        <v>1409.15039348</v>
      </c>
      <c r="G131" s="208">
        <v>1068.14071315</v>
      </c>
      <c r="H131" s="208">
        <v>0.82254738999999999</v>
      </c>
      <c r="I131" s="208">
        <v>13.86320203</v>
      </c>
      <c r="J131" s="208">
        <v>-2.4952000000000004E-4</v>
      </c>
      <c r="K131" s="208">
        <v>39.4462518099999</v>
      </c>
      <c r="L131" s="208">
        <v>0.65667530999999801</v>
      </c>
    </row>
    <row r="132" spans="2:12">
      <c r="B132" s="322">
        <v>43861</v>
      </c>
      <c r="C132" s="208">
        <v>3568.0297512500001</v>
      </c>
      <c r="D132" s="208">
        <v>692.17860909000001</v>
      </c>
      <c r="E132" s="208">
        <v>342.50833839000001</v>
      </c>
      <c r="F132" s="208">
        <v>1348.1920398900002</v>
      </c>
      <c r="G132" s="208">
        <v>1117.1140505999999</v>
      </c>
      <c r="H132" s="208">
        <v>7.7037997899999997</v>
      </c>
      <c r="I132" s="208">
        <v>21.055028320000002</v>
      </c>
      <c r="J132" s="208">
        <v>-6.3528E-4</v>
      </c>
      <c r="K132" s="208">
        <v>39.278520450000002</v>
      </c>
      <c r="L132" s="208">
        <v>0</v>
      </c>
    </row>
    <row r="133" spans="2:12">
      <c r="B133" s="322">
        <v>43889</v>
      </c>
      <c r="C133" s="208">
        <v>3280.3993608200003</v>
      </c>
      <c r="D133" s="208">
        <v>622.49820726999997</v>
      </c>
      <c r="E133" s="208">
        <v>377.63880238000002</v>
      </c>
      <c r="F133" s="208">
        <v>1071.4989703900001</v>
      </c>
      <c r="G133" s="208">
        <v>1135.20139778</v>
      </c>
      <c r="H133" s="208">
        <v>11.624345539999998</v>
      </c>
      <c r="I133" s="208">
        <v>22.783870050000001</v>
      </c>
      <c r="J133" s="208">
        <v>-2.0063569999999999E-2</v>
      </c>
      <c r="K133" s="208">
        <v>39.173830979999998</v>
      </c>
      <c r="L133" s="208">
        <v>0</v>
      </c>
    </row>
    <row r="134" spans="2:12">
      <c r="B134" s="322">
        <v>43921</v>
      </c>
      <c r="C134" s="208">
        <v>1990.1684583800002</v>
      </c>
      <c r="D134" s="208">
        <v>420.15372511000004</v>
      </c>
      <c r="E134" s="208">
        <v>346.11435031999997</v>
      </c>
      <c r="F134" s="208">
        <v>403.22502700000001</v>
      </c>
      <c r="G134" s="208">
        <v>748.41875401000004</v>
      </c>
      <c r="H134" s="208">
        <v>9.3531299899999993</v>
      </c>
      <c r="I134" s="208">
        <v>24.018045409999999</v>
      </c>
      <c r="J134" s="208">
        <v>-4.6506140000000001E-2</v>
      </c>
      <c r="K134" s="208">
        <v>38.931932679999903</v>
      </c>
      <c r="L134" s="208">
        <v>0</v>
      </c>
    </row>
    <row r="135" spans="2:12">
      <c r="B135" s="322">
        <v>43951</v>
      </c>
      <c r="C135" s="208">
        <v>2860.4742359299998</v>
      </c>
      <c r="D135" s="208">
        <v>242.11036691999999</v>
      </c>
      <c r="E135" s="208">
        <v>523.89387886999998</v>
      </c>
      <c r="F135" s="208">
        <v>821.5919444299999</v>
      </c>
      <c r="G135" s="208">
        <v>1200.7107370699998</v>
      </c>
      <c r="H135" s="208">
        <v>9.36409497</v>
      </c>
      <c r="I135" s="208">
        <v>24.018045409999999</v>
      </c>
      <c r="J135" s="208">
        <v>-0.19240560999999998</v>
      </c>
      <c r="K135" s="208">
        <v>38.977573870000001</v>
      </c>
      <c r="L135" s="208">
        <v>0</v>
      </c>
    </row>
    <row r="136" spans="2:12">
      <c r="B136" s="322">
        <v>43980</v>
      </c>
      <c r="C136" s="208">
        <v>3402.0322906700003</v>
      </c>
      <c r="D136" s="208">
        <v>336.13800702999998</v>
      </c>
      <c r="E136" s="208">
        <v>500.92828835</v>
      </c>
      <c r="F136" s="208">
        <v>1276.0762455899999</v>
      </c>
      <c r="G136" s="208">
        <v>1219.00963217</v>
      </c>
      <c r="H136" s="208">
        <v>6.72418358</v>
      </c>
      <c r="I136" s="208">
        <v>24.018045409999999</v>
      </c>
      <c r="J136" s="208">
        <v>0</v>
      </c>
      <c r="K136" s="208">
        <v>39.137888539999899</v>
      </c>
      <c r="L136" s="208">
        <v>0</v>
      </c>
    </row>
    <row r="137" spans="2:12">
      <c r="B137" s="322">
        <v>44012</v>
      </c>
      <c r="C137" s="208">
        <v>2665.6085414499998</v>
      </c>
      <c r="D137" s="208">
        <v>412.02777823000002</v>
      </c>
      <c r="E137" s="208">
        <v>450.20170816000001</v>
      </c>
      <c r="F137" s="208">
        <v>380.00940839999998</v>
      </c>
      <c r="G137" s="208">
        <v>1353.0143639200001</v>
      </c>
      <c r="H137" s="208">
        <v>6.7426111100000004</v>
      </c>
      <c r="I137" s="208">
        <v>24.294162019999998</v>
      </c>
      <c r="J137" s="208">
        <v>7.3364280000000004E-2</v>
      </c>
      <c r="K137" s="208">
        <v>39.24514533</v>
      </c>
      <c r="L137" s="208">
        <v>0</v>
      </c>
    </row>
    <row r="138" spans="2:12">
      <c r="B138" s="322">
        <v>44043</v>
      </c>
      <c r="C138" s="208">
        <v>3039.9523454099999</v>
      </c>
      <c r="D138" s="208">
        <v>456.00637738</v>
      </c>
      <c r="E138" s="208">
        <v>358.07507593000003</v>
      </c>
      <c r="F138" s="208">
        <v>640.03056386000003</v>
      </c>
      <c r="G138" s="208">
        <v>1503.6128746300001</v>
      </c>
      <c r="H138" s="208">
        <v>15.40378705</v>
      </c>
      <c r="I138" s="208">
        <v>26.622611929999998</v>
      </c>
      <c r="J138" s="208">
        <v>-0.10781563000000001</v>
      </c>
      <c r="K138" s="208">
        <v>40.308870259999999</v>
      </c>
      <c r="L138" s="208">
        <v>0</v>
      </c>
    </row>
    <row r="139" spans="2:12">
      <c r="B139" s="322">
        <v>44074</v>
      </c>
      <c r="C139" s="208">
        <v>3257.8133903400003</v>
      </c>
      <c r="D139" s="208">
        <v>427.75177027000001</v>
      </c>
      <c r="E139" s="208">
        <v>565.56799737999995</v>
      </c>
      <c r="F139" s="208">
        <v>689.29889691999995</v>
      </c>
      <c r="G139" s="208">
        <v>1497.83534029</v>
      </c>
      <c r="H139" s="208">
        <v>6.8829635599999994</v>
      </c>
      <c r="I139" s="208">
        <v>29.956026120000001</v>
      </c>
      <c r="J139" s="208">
        <v>4.4935209999999996E-2</v>
      </c>
      <c r="K139" s="208">
        <v>40.475460590000004</v>
      </c>
      <c r="L139" s="208">
        <v>0</v>
      </c>
    </row>
    <row r="140" spans="2:12">
      <c r="B140" s="322">
        <v>44104</v>
      </c>
      <c r="C140" s="208">
        <v>3442.9823391</v>
      </c>
      <c r="D140" s="208">
        <v>350.38240898999999</v>
      </c>
      <c r="E140" s="208">
        <v>590.23922888999994</v>
      </c>
      <c r="F140" s="208">
        <v>509.31467636000002</v>
      </c>
      <c r="G140" s="208">
        <v>1896.78044052</v>
      </c>
      <c r="H140" s="208">
        <v>20.90365457</v>
      </c>
      <c r="I140" s="208">
        <v>35.358386539999998</v>
      </c>
      <c r="J140" s="208">
        <v>-0.14843544</v>
      </c>
      <c r="K140" s="208">
        <v>40.151978669999899</v>
      </c>
      <c r="L140" s="208">
        <v>0</v>
      </c>
    </row>
    <row r="141" spans="2:12">
      <c r="B141" s="322">
        <v>44135</v>
      </c>
      <c r="C141" s="208">
        <v>5517.6193903200001</v>
      </c>
      <c r="D141" s="208">
        <v>670.28170470000009</v>
      </c>
      <c r="E141" s="208">
        <v>554.22125602999995</v>
      </c>
      <c r="F141" s="208">
        <v>2303.90042756</v>
      </c>
      <c r="G141" s="208">
        <v>1891.70399703</v>
      </c>
      <c r="H141" s="208">
        <v>13.815552689999999</v>
      </c>
      <c r="I141" s="208">
        <v>43.429293260000001</v>
      </c>
      <c r="J141" s="208">
        <v>-9.1938000000000002E-4</v>
      </c>
      <c r="K141" s="208">
        <v>40.268078429999903</v>
      </c>
      <c r="L141" s="208">
        <v>0</v>
      </c>
    </row>
    <row r="142" spans="2:12">
      <c r="B142" s="322">
        <v>44165</v>
      </c>
      <c r="C142" s="208">
        <v>5066.6150708300001</v>
      </c>
      <c r="D142" s="208">
        <v>835.76138782999999</v>
      </c>
      <c r="E142" s="208">
        <v>446.90001175999998</v>
      </c>
      <c r="F142" s="208">
        <v>1919.11073908</v>
      </c>
      <c r="G142" s="208">
        <v>1771.77930225</v>
      </c>
      <c r="H142" s="208">
        <v>0.27838990000000002</v>
      </c>
      <c r="I142" s="208">
        <v>51.990861619999997</v>
      </c>
      <c r="J142" s="208">
        <v>0</v>
      </c>
      <c r="K142" s="208">
        <v>40.794378389999999</v>
      </c>
      <c r="L142" s="208">
        <v>0</v>
      </c>
    </row>
    <row r="143" spans="2:12">
      <c r="B143" s="322">
        <v>44196</v>
      </c>
      <c r="C143" s="208">
        <v>7195.6544212500003</v>
      </c>
      <c r="D143" s="208">
        <v>511.51880044000001</v>
      </c>
      <c r="E143" s="208">
        <v>218.35215144999998</v>
      </c>
      <c r="F143" s="208">
        <v>4432.4309642799999</v>
      </c>
      <c r="G143" s="208">
        <v>1897.48410597</v>
      </c>
      <c r="H143" s="208">
        <v>32.196754800000001</v>
      </c>
      <c r="I143" s="208">
        <v>0</v>
      </c>
      <c r="J143" s="208">
        <v>0</v>
      </c>
      <c r="K143" s="208">
        <v>41.0847704399999</v>
      </c>
      <c r="L143" s="208">
        <v>0</v>
      </c>
    </row>
    <row r="144" spans="2:12">
      <c r="B144" s="322">
        <v>44227</v>
      </c>
      <c r="C144" s="208">
        <v>6590.8615398399998</v>
      </c>
      <c r="D144" s="208">
        <v>595.15940177999994</v>
      </c>
      <c r="E144" s="208">
        <v>375.74574475999998</v>
      </c>
      <c r="F144" s="208">
        <v>3673.0884202699999</v>
      </c>
      <c r="G144" s="208">
        <v>1873.5594811800001</v>
      </c>
      <c r="H144" s="208">
        <v>32.208602769999999</v>
      </c>
      <c r="I144" s="208">
        <v>0</v>
      </c>
      <c r="J144" s="208">
        <v>0</v>
      </c>
      <c r="K144" s="208">
        <v>41.099889079999997</v>
      </c>
      <c r="L144" s="208">
        <v>0</v>
      </c>
    </row>
    <row r="145" spans="2:12">
      <c r="B145" s="322">
        <v>44255</v>
      </c>
      <c r="C145" s="208">
        <v>5790.9268713199999</v>
      </c>
      <c r="D145" s="208">
        <v>569.94371623999996</v>
      </c>
      <c r="E145" s="208">
        <v>254.65443281999998</v>
      </c>
      <c r="F145" s="208">
        <v>3172.20658207</v>
      </c>
      <c r="G145" s="208">
        <v>1751.97614647</v>
      </c>
      <c r="H145" s="208">
        <v>1.0897490400000001</v>
      </c>
      <c r="I145" s="208">
        <v>0</v>
      </c>
      <c r="J145" s="208">
        <v>0</v>
      </c>
      <c r="K145" s="208">
        <v>41.056244679999999</v>
      </c>
      <c r="L145" s="208">
        <v>0</v>
      </c>
    </row>
    <row r="146" spans="2:12">
      <c r="B146" s="322">
        <v>44286</v>
      </c>
      <c r="C146" s="208">
        <v>5779.1740678000006</v>
      </c>
      <c r="D146" s="208">
        <v>587.03095586000006</v>
      </c>
      <c r="E146" s="208">
        <v>256.83680807000002</v>
      </c>
      <c r="F146" s="208">
        <v>3193.9013865000002</v>
      </c>
      <c r="G146" s="208">
        <v>1699.9049043299999</v>
      </c>
      <c r="H146" s="208">
        <v>1.0730462199999999</v>
      </c>
      <c r="I146" s="208">
        <v>0</v>
      </c>
      <c r="J146" s="208">
        <v>0</v>
      </c>
      <c r="K146" s="208">
        <v>40.426966819999997</v>
      </c>
      <c r="L146" s="208">
        <v>0</v>
      </c>
    </row>
    <row r="147" spans="2:12">
      <c r="B147" s="322">
        <v>44316</v>
      </c>
      <c r="C147" s="208">
        <v>5788.49386323</v>
      </c>
      <c r="D147" s="208">
        <v>599.38494264999997</v>
      </c>
      <c r="E147" s="208">
        <v>297.87176486999999</v>
      </c>
      <c r="F147" s="208">
        <v>3038.4371588700001</v>
      </c>
      <c r="G147" s="208">
        <v>1771.87982594</v>
      </c>
      <c r="H147" s="208">
        <v>39.907570590000006</v>
      </c>
      <c r="I147" s="208">
        <v>0</v>
      </c>
      <c r="J147" s="208">
        <v>0</v>
      </c>
      <c r="K147" s="208">
        <v>41.012600309999897</v>
      </c>
      <c r="L147" s="208">
        <v>0</v>
      </c>
    </row>
    <row r="148" spans="2:12">
      <c r="B148" s="322">
        <v>44347</v>
      </c>
      <c r="C148" s="208">
        <v>5923.2699593799998</v>
      </c>
      <c r="D148" s="208">
        <v>529.49967135999998</v>
      </c>
      <c r="E148" s="208">
        <v>128.09124104</v>
      </c>
      <c r="F148" s="208">
        <v>3312.66375367</v>
      </c>
      <c r="G148" s="208">
        <v>1909.8987746800001</v>
      </c>
      <c r="H148" s="208">
        <v>1.9418921100000002</v>
      </c>
      <c r="I148" s="208">
        <v>0</v>
      </c>
      <c r="J148" s="208">
        <v>0</v>
      </c>
      <c r="K148" s="208">
        <v>41.174626519999897</v>
      </c>
      <c r="L148" s="208">
        <v>0</v>
      </c>
    </row>
    <row r="149" spans="2:12">
      <c r="B149" s="322">
        <v>44377</v>
      </c>
      <c r="C149" s="208">
        <v>6048.8075360699995</v>
      </c>
      <c r="D149" s="208">
        <v>444.84277020999997</v>
      </c>
      <c r="E149" s="208">
        <v>261.56796649</v>
      </c>
      <c r="F149" s="208">
        <v>3521.3125294899996</v>
      </c>
      <c r="G149" s="208">
        <v>1772.38244403</v>
      </c>
      <c r="H149" s="208">
        <v>8.0121369500000004</v>
      </c>
      <c r="I149" s="208">
        <v>0</v>
      </c>
      <c r="J149" s="208">
        <v>0</v>
      </c>
      <c r="K149" s="208">
        <v>40.689688899999901</v>
      </c>
      <c r="L149" s="208">
        <v>0</v>
      </c>
    </row>
    <row r="150" spans="2:12">
      <c r="B150" s="322">
        <v>44408</v>
      </c>
      <c r="C150" s="208">
        <v>5405.2939978300001</v>
      </c>
      <c r="D150" s="208">
        <v>467.7089355</v>
      </c>
      <c r="E150" s="208">
        <v>218.81235333000001</v>
      </c>
      <c r="F150" s="208">
        <v>2796.10361917</v>
      </c>
      <c r="G150" s="208">
        <v>1835.3102386300002</v>
      </c>
      <c r="H150" s="208">
        <v>46.602126799999994</v>
      </c>
      <c r="I150" s="208">
        <v>0</v>
      </c>
      <c r="J150" s="208">
        <v>0</v>
      </c>
      <c r="K150" s="208">
        <v>40.756724399999904</v>
      </c>
      <c r="L150" s="208">
        <v>0</v>
      </c>
    </row>
    <row r="151" spans="2:12">
      <c r="B151" s="322">
        <v>44439</v>
      </c>
      <c r="C151" s="208">
        <v>5872.3521446599998</v>
      </c>
      <c r="D151" s="208">
        <v>584.61324787000001</v>
      </c>
      <c r="E151" s="208">
        <v>199.84593928000001</v>
      </c>
      <c r="F151" s="208">
        <v>2262.3851418300001</v>
      </c>
      <c r="G151" s="208">
        <v>1824.3531625799999</v>
      </c>
      <c r="H151" s="208">
        <v>960.52657979999992</v>
      </c>
      <c r="I151" s="208">
        <v>0</v>
      </c>
      <c r="J151" s="208">
        <v>0</v>
      </c>
      <c r="K151" s="208">
        <v>40.628073299999897</v>
      </c>
      <c r="L151" s="208">
        <v>0</v>
      </c>
    </row>
    <row r="152" spans="2:12">
      <c r="B152" s="322">
        <v>44469</v>
      </c>
      <c r="C152" s="208">
        <v>6294.5271587500001</v>
      </c>
      <c r="D152" s="208">
        <v>521.68193940000003</v>
      </c>
      <c r="E152" s="208">
        <v>204.60164587</v>
      </c>
      <c r="F152" s="208">
        <v>3768.1123170199999</v>
      </c>
      <c r="G152" s="208">
        <v>1751.92588464</v>
      </c>
      <c r="H152" s="208">
        <v>8.0163096899999999</v>
      </c>
      <c r="I152" s="208">
        <v>0</v>
      </c>
      <c r="J152" s="208">
        <v>0</v>
      </c>
      <c r="K152" s="208">
        <v>40.189062130000003</v>
      </c>
      <c r="L152" s="208">
        <v>0</v>
      </c>
    </row>
    <row r="153" spans="2:12">
      <c r="B153" s="322">
        <v>44498</v>
      </c>
      <c r="C153" s="208">
        <v>7549.6139359899998</v>
      </c>
      <c r="D153" s="208">
        <v>558.06009792999998</v>
      </c>
      <c r="E153" s="208">
        <v>169.67159138</v>
      </c>
      <c r="F153" s="208">
        <v>4942.2486728500007</v>
      </c>
      <c r="G153" s="208">
        <v>1778.41386205</v>
      </c>
      <c r="H153" s="208">
        <v>60.844947070000003</v>
      </c>
      <c r="I153" s="208">
        <v>0</v>
      </c>
      <c r="J153" s="208">
        <v>0</v>
      </c>
      <c r="K153" s="208">
        <v>40.374764710000001</v>
      </c>
      <c r="L153" s="208">
        <v>0</v>
      </c>
    </row>
    <row r="154" spans="2:12">
      <c r="B154" s="322">
        <v>44530</v>
      </c>
      <c r="C154" s="208">
        <v>7564.9656051100001</v>
      </c>
      <c r="D154" s="208">
        <v>554.80528712</v>
      </c>
      <c r="E154" s="208">
        <v>223.11439350999999</v>
      </c>
      <c r="F154" s="208">
        <v>4912.5108557299991</v>
      </c>
      <c r="G154" s="208">
        <v>1813.8484428800002</v>
      </c>
      <c r="H154" s="208">
        <v>20.727766469999999</v>
      </c>
      <c r="I154" s="208">
        <v>0</v>
      </c>
      <c r="J154" s="208">
        <v>0</v>
      </c>
      <c r="K154" s="208">
        <v>39.958859399999902</v>
      </c>
      <c r="L154" s="208">
        <v>0</v>
      </c>
    </row>
    <row r="155" spans="2:12">
      <c r="B155" s="322">
        <v>44561</v>
      </c>
      <c r="C155" s="208">
        <v>7897.8703075399999</v>
      </c>
      <c r="D155" s="208">
        <v>461.20082506</v>
      </c>
      <c r="E155" s="208">
        <v>184.15857142999999</v>
      </c>
      <c r="F155" s="208">
        <v>5376.5706702399993</v>
      </c>
      <c r="G155" s="208">
        <v>1815.3060355699999</v>
      </c>
      <c r="H155" s="208">
        <v>20.709861989999997</v>
      </c>
      <c r="I155" s="208">
        <v>0</v>
      </c>
      <c r="J155" s="208">
        <v>0</v>
      </c>
      <c r="K155" s="208">
        <v>39.92434325</v>
      </c>
      <c r="L155" s="208">
        <v>0</v>
      </c>
    </row>
    <row r="156" spans="2:12">
      <c r="B156" s="322">
        <v>44592</v>
      </c>
      <c r="C156" s="208">
        <v>7987.21115878</v>
      </c>
      <c r="D156" s="208">
        <v>665.70074035000005</v>
      </c>
      <c r="E156" s="208">
        <v>454.45420238999998</v>
      </c>
      <c r="F156" s="208">
        <v>4958.2687617199999</v>
      </c>
      <c r="G156" s="208">
        <v>1804.65053042</v>
      </c>
      <c r="H156" s="208">
        <v>64.435366700000003</v>
      </c>
      <c r="I156" s="208">
        <v>0</v>
      </c>
      <c r="J156" s="208">
        <v>0</v>
      </c>
      <c r="K156" s="208">
        <v>39.701557200000003</v>
      </c>
      <c r="L156" s="208">
        <v>0</v>
      </c>
    </row>
    <row r="157" spans="2:12">
      <c r="B157" s="322">
        <v>44620</v>
      </c>
      <c r="C157" s="208">
        <v>8047.3292592299995</v>
      </c>
      <c r="D157" s="208">
        <v>524.83888345000003</v>
      </c>
      <c r="E157" s="208">
        <v>217.76592077999999</v>
      </c>
      <c r="F157" s="208">
        <v>5349.4432431699997</v>
      </c>
      <c r="G157" s="208">
        <v>1894.6694442</v>
      </c>
      <c r="H157" s="208">
        <v>20.840037110000001</v>
      </c>
      <c r="I157" s="208">
        <v>0</v>
      </c>
      <c r="J157" s="208">
        <v>0</v>
      </c>
      <c r="K157" s="208">
        <v>39.771730519999899</v>
      </c>
      <c r="L157" s="208">
        <v>0</v>
      </c>
    </row>
    <row r="158" spans="2:12">
      <c r="B158" s="322">
        <v>44651</v>
      </c>
      <c r="C158" s="208">
        <v>9226.3236493099994</v>
      </c>
      <c r="D158" s="208">
        <v>608.14035811999997</v>
      </c>
      <c r="E158" s="208">
        <v>239.15393987000002</v>
      </c>
      <c r="F158" s="208">
        <v>6209.5883745500005</v>
      </c>
      <c r="G158" s="208">
        <v>2109.3439292200001</v>
      </c>
      <c r="H158" s="208">
        <v>20.663061809999999</v>
      </c>
      <c r="I158" s="208">
        <v>0</v>
      </c>
      <c r="J158" s="208">
        <v>0</v>
      </c>
      <c r="K158" s="208">
        <v>39.433985740000004</v>
      </c>
      <c r="L158" s="208">
        <v>0</v>
      </c>
    </row>
    <row r="159" spans="2:12">
      <c r="B159" s="322">
        <v>44681</v>
      </c>
      <c r="C159" s="208">
        <v>8467.5849464700004</v>
      </c>
      <c r="D159" s="208">
        <v>585.43118795000009</v>
      </c>
      <c r="E159" s="208">
        <v>406.63011642000004</v>
      </c>
      <c r="F159" s="208">
        <v>5298.1091788999993</v>
      </c>
      <c r="G159" s="208">
        <v>2075.8381442899999</v>
      </c>
      <c r="H159" s="208">
        <v>63.229163939999999</v>
      </c>
      <c r="I159" s="208">
        <v>0</v>
      </c>
      <c r="J159" s="208">
        <v>0</v>
      </c>
      <c r="K159" s="208">
        <v>38.347154969999998</v>
      </c>
      <c r="L159" s="208">
        <v>0</v>
      </c>
    </row>
    <row r="160" spans="2:12">
      <c r="B160" s="322">
        <v>44712</v>
      </c>
      <c r="C160" s="208">
        <v>8184.0332153700001</v>
      </c>
      <c r="D160" s="208">
        <v>686.65672359000007</v>
      </c>
      <c r="E160" s="208">
        <v>148.72041128999999</v>
      </c>
      <c r="F160" s="208">
        <v>5294.4864011</v>
      </c>
      <c r="G160" s="208">
        <v>1996.98822576</v>
      </c>
      <c r="H160" s="208">
        <v>18.680259660000001</v>
      </c>
      <c r="I160" s="208">
        <v>0</v>
      </c>
      <c r="J160" s="208">
        <v>0</v>
      </c>
      <c r="K160" s="208">
        <v>38.501193969999996</v>
      </c>
      <c r="L160" s="208">
        <v>0</v>
      </c>
    </row>
    <row r="161" spans="2:12">
      <c r="B161" s="322">
        <v>44742</v>
      </c>
      <c r="C161" s="208">
        <v>8584.6099639999993</v>
      </c>
      <c r="D161" s="208">
        <v>553.13500944000009</v>
      </c>
      <c r="E161" s="208">
        <v>384.87064029000004</v>
      </c>
      <c r="F161" s="208">
        <v>5619.9906348500008</v>
      </c>
      <c r="G161" s="208">
        <v>1973.4201371400002</v>
      </c>
      <c r="H161" s="208">
        <v>15.31763256</v>
      </c>
      <c r="I161" s="208">
        <v>0</v>
      </c>
      <c r="J161" s="208">
        <v>0</v>
      </c>
      <c r="K161" s="208">
        <v>37.875909719999996</v>
      </c>
      <c r="L161" s="208">
        <v>0</v>
      </c>
    </row>
    <row r="162" spans="2:12">
      <c r="B162" s="322">
        <v>44773</v>
      </c>
      <c r="C162" s="208">
        <v>9016.4148015499995</v>
      </c>
      <c r="D162" s="208">
        <v>560.6973812</v>
      </c>
      <c r="E162" s="208">
        <v>186.08174343000002</v>
      </c>
      <c r="F162" s="208">
        <v>6257.8658999700001</v>
      </c>
      <c r="G162" s="208">
        <v>1904.3450019100001</v>
      </c>
      <c r="H162" s="208">
        <v>69.668102930000003</v>
      </c>
      <c r="I162" s="208">
        <v>0</v>
      </c>
      <c r="J162" s="208">
        <v>0</v>
      </c>
      <c r="K162" s="208">
        <v>37.756672109999997</v>
      </c>
      <c r="L162" s="208">
        <v>0</v>
      </c>
    </row>
    <row r="163" spans="2:12">
      <c r="B163" s="322">
        <v>44804</v>
      </c>
      <c r="C163" s="208">
        <v>9010.0862420400008</v>
      </c>
      <c r="D163" s="208">
        <v>468.57289792</v>
      </c>
      <c r="E163" s="208">
        <v>190.51026891000001</v>
      </c>
      <c r="F163" s="208">
        <v>6440.7947421300005</v>
      </c>
      <c r="G163" s="208">
        <v>1863.61673823</v>
      </c>
      <c r="H163" s="208">
        <v>9.4699057599999996</v>
      </c>
      <c r="I163" s="208">
        <v>0</v>
      </c>
      <c r="J163" s="208">
        <v>0</v>
      </c>
      <c r="K163" s="208">
        <v>37.121689090000004</v>
      </c>
      <c r="L163" s="208">
        <v>0</v>
      </c>
    </row>
    <row r="164" spans="2:12">
      <c r="B164" s="322">
        <v>44834</v>
      </c>
      <c r="C164" s="208">
        <v>8381.2583629399996</v>
      </c>
      <c r="D164" s="208">
        <v>642.82900757000004</v>
      </c>
      <c r="E164" s="208">
        <v>207.10719911000001</v>
      </c>
      <c r="F164" s="208">
        <v>5669.83289341</v>
      </c>
      <c r="G164" s="208">
        <v>1815.66599574</v>
      </c>
      <c r="H164" s="208">
        <v>9.3137404400000001</v>
      </c>
      <c r="I164" s="208">
        <v>0</v>
      </c>
      <c r="J164" s="208">
        <v>0</v>
      </c>
      <c r="K164" s="208">
        <v>36.5095266699999</v>
      </c>
      <c r="L164" s="208">
        <v>0</v>
      </c>
    </row>
    <row r="165" spans="2:12">
      <c r="B165" s="322">
        <v>44865</v>
      </c>
      <c r="C165" s="208">
        <v>7739.1962334799991</v>
      </c>
      <c r="D165" s="208">
        <v>361.21375729000005</v>
      </c>
      <c r="E165" s="208">
        <v>447.61439104999999</v>
      </c>
      <c r="F165" s="208">
        <v>5028.5938345100003</v>
      </c>
      <c r="G165" s="208">
        <v>1780.09664544</v>
      </c>
      <c r="H165" s="208">
        <v>85.070805739999997</v>
      </c>
      <c r="I165" s="208">
        <v>0</v>
      </c>
      <c r="J165" s="208">
        <v>0</v>
      </c>
      <c r="K165" s="208">
        <v>36.606799450000004</v>
      </c>
      <c r="L165" s="208">
        <v>0</v>
      </c>
    </row>
    <row r="166" spans="2:12">
      <c r="B166" s="322">
        <v>44895</v>
      </c>
      <c r="C166" s="208">
        <v>7532.3977593500003</v>
      </c>
      <c r="D166" s="208">
        <v>356.03378793000002</v>
      </c>
      <c r="E166" s="208">
        <v>389.94637562999998</v>
      </c>
      <c r="F166" s="208">
        <v>4843.96647011</v>
      </c>
      <c r="G166" s="208">
        <v>1904.4536106199998</v>
      </c>
      <c r="H166" s="208">
        <v>0.49072845000000004</v>
      </c>
      <c r="I166" s="208">
        <v>0</v>
      </c>
      <c r="J166" s="208">
        <v>0</v>
      </c>
      <c r="K166" s="208">
        <v>37.506786609999999</v>
      </c>
      <c r="L166" s="208">
        <v>0</v>
      </c>
    </row>
    <row r="167" spans="2:12">
      <c r="B167" s="322">
        <v>44926</v>
      </c>
      <c r="C167" s="208">
        <v>8458.6522106400007</v>
      </c>
      <c r="D167" s="208">
        <v>514.45040482000002</v>
      </c>
      <c r="E167" s="208">
        <v>345.9738284</v>
      </c>
      <c r="F167" s="208">
        <v>5590.1538831600001</v>
      </c>
      <c r="G167" s="208">
        <v>1969.89035429</v>
      </c>
      <c r="H167" s="208">
        <v>0.22054148000000001</v>
      </c>
      <c r="I167" s="208">
        <v>0</v>
      </c>
      <c r="J167" s="208">
        <v>0</v>
      </c>
      <c r="K167" s="208">
        <v>37.963198490000003</v>
      </c>
      <c r="L167" s="208">
        <v>0</v>
      </c>
    </row>
    <row r="168" spans="2:12">
      <c r="B168" s="322">
        <v>44957</v>
      </c>
      <c r="C168" s="208">
        <v>8360.6432647599995</v>
      </c>
      <c r="D168" s="208">
        <v>625.27669828000001</v>
      </c>
      <c r="E168" s="208">
        <v>278.11510192000003</v>
      </c>
      <c r="F168" s="208">
        <v>5209.0252233400006</v>
      </c>
      <c r="G168" s="208">
        <v>2089.52284087</v>
      </c>
      <c r="H168" s="208">
        <v>120.23729304999999</v>
      </c>
      <c r="I168" s="208">
        <v>0</v>
      </c>
      <c r="J168" s="208">
        <v>0</v>
      </c>
      <c r="K168" s="208">
        <v>38.466107299999898</v>
      </c>
      <c r="L168" s="208">
        <v>0</v>
      </c>
    </row>
    <row r="169" spans="2:12">
      <c r="B169" s="322">
        <v>44985</v>
      </c>
      <c r="C169" s="208">
        <v>7887.48082187</v>
      </c>
      <c r="D169" s="208">
        <v>543.15723100000002</v>
      </c>
      <c r="E169" s="208">
        <v>137.49887231</v>
      </c>
      <c r="F169" s="208">
        <v>5184.2063017299997</v>
      </c>
      <c r="G169" s="208">
        <v>1981.67439859</v>
      </c>
      <c r="H169" s="208">
        <v>3.0392975199999999</v>
      </c>
      <c r="I169" s="208">
        <v>0</v>
      </c>
      <c r="J169" s="208">
        <v>0</v>
      </c>
      <c r="K169" s="208">
        <v>37.90472072</v>
      </c>
      <c r="L169" s="208">
        <v>0</v>
      </c>
    </row>
    <row r="170" spans="2:12">
      <c r="B170" s="322">
        <v>45016</v>
      </c>
      <c r="C170" s="208">
        <v>8189.6942608199997</v>
      </c>
      <c r="D170" s="208">
        <v>447.33914661</v>
      </c>
      <c r="E170" s="208">
        <v>509.56607110000004</v>
      </c>
      <c r="F170" s="208">
        <v>5041.2119617600001</v>
      </c>
      <c r="G170" s="208">
        <v>2150.1264972499998</v>
      </c>
      <c r="H170" s="208">
        <v>3.0769001899999999</v>
      </c>
      <c r="I170" s="208">
        <v>0</v>
      </c>
      <c r="J170" s="208">
        <v>0</v>
      </c>
      <c r="K170" s="208">
        <v>38.373683909999897</v>
      </c>
      <c r="L170" s="208">
        <v>0</v>
      </c>
    </row>
    <row r="171" spans="2:12">
      <c r="B171" s="322">
        <v>45046</v>
      </c>
      <c r="C171" s="208">
        <v>8054.8887683000003</v>
      </c>
      <c r="D171" s="208">
        <v>482.78098913999997</v>
      </c>
      <c r="E171" s="208">
        <v>93.238432870000011</v>
      </c>
      <c r="F171" s="208">
        <v>5152.1350897399998</v>
      </c>
      <c r="G171" s="208">
        <v>2153.2218453</v>
      </c>
      <c r="H171" s="208">
        <v>135.08795152000002</v>
      </c>
      <c r="I171" s="208">
        <v>0</v>
      </c>
      <c r="J171" s="208">
        <v>0</v>
      </c>
      <c r="K171" s="208">
        <v>38.424459729999995</v>
      </c>
      <c r="L171" s="208">
        <v>0</v>
      </c>
    </row>
    <row r="172" spans="2:12">
      <c r="B172" s="322">
        <v>45077</v>
      </c>
      <c r="C172" s="208">
        <v>7530.4729147200005</v>
      </c>
      <c r="D172" s="208">
        <v>461.08735666000001</v>
      </c>
      <c r="E172" s="208">
        <v>344.43990536000001</v>
      </c>
      <c r="F172" s="208">
        <v>4549.6558733900001</v>
      </c>
      <c r="G172" s="208">
        <v>2133.5093656600002</v>
      </c>
      <c r="H172" s="208">
        <v>3.9136321700000001</v>
      </c>
      <c r="I172" s="208">
        <v>0</v>
      </c>
      <c r="J172" s="208">
        <v>0</v>
      </c>
      <c r="K172" s="208">
        <v>37.86678148</v>
      </c>
      <c r="L172" s="208">
        <v>0</v>
      </c>
    </row>
    <row r="173" spans="2:12">
      <c r="B173" s="322">
        <v>45107</v>
      </c>
      <c r="C173" s="208">
        <v>6966.5289307700004</v>
      </c>
      <c r="D173" s="208">
        <v>605.46372424000003</v>
      </c>
      <c r="E173" s="208">
        <v>543.75265689000003</v>
      </c>
      <c r="F173" s="208">
        <v>3698.58006204</v>
      </c>
      <c r="G173" s="208">
        <v>2076.8699269399999</v>
      </c>
      <c r="H173" s="208">
        <v>3.9213269999999998</v>
      </c>
      <c r="I173" s="208">
        <v>0</v>
      </c>
      <c r="J173" s="208">
        <v>0</v>
      </c>
      <c r="K173" s="208">
        <v>37.941233659999902</v>
      </c>
      <c r="L173" s="208">
        <v>0</v>
      </c>
    </row>
    <row r="174" spans="2:12">
      <c r="B174" s="322">
        <v>45138</v>
      </c>
      <c r="C174" s="208">
        <v>6961.2306345299994</v>
      </c>
      <c r="D174" s="208">
        <v>685.57808248000003</v>
      </c>
      <c r="E174" s="208">
        <v>355.85991855999998</v>
      </c>
      <c r="F174" s="208">
        <v>3589.2356054400002</v>
      </c>
      <c r="G174" s="208">
        <v>2140.2974096099997</v>
      </c>
      <c r="H174" s="208">
        <v>151.95125847999998</v>
      </c>
      <c r="I174" s="208">
        <v>0</v>
      </c>
      <c r="J174" s="208">
        <v>0</v>
      </c>
      <c r="K174" s="208">
        <v>38.308359960000004</v>
      </c>
      <c r="L174" s="208">
        <v>0</v>
      </c>
    </row>
    <row r="175" spans="2:12">
      <c r="B175" s="322">
        <v>45169</v>
      </c>
      <c r="C175" s="208">
        <v>6358.5885597799997</v>
      </c>
      <c r="D175" s="208">
        <v>496.4941781</v>
      </c>
      <c r="E175" s="208">
        <v>385.55224368</v>
      </c>
      <c r="F175" s="208">
        <v>3324.0555130600001</v>
      </c>
      <c r="G175" s="208">
        <v>2109.50684224</v>
      </c>
      <c r="H175" s="208">
        <v>5.0422573799999997</v>
      </c>
      <c r="I175" s="208">
        <v>0</v>
      </c>
      <c r="J175" s="208">
        <v>0</v>
      </c>
      <c r="K175" s="208">
        <v>37.937525319999999</v>
      </c>
      <c r="L175" s="208">
        <v>0</v>
      </c>
    </row>
    <row r="176" spans="2:12">
      <c r="B176" s="322">
        <v>45198</v>
      </c>
      <c r="C176" s="208">
        <v>6312.1970597999998</v>
      </c>
      <c r="D176" s="208">
        <v>544.24782030999995</v>
      </c>
      <c r="E176" s="208">
        <v>294.43668726999999</v>
      </c>
      <c r="F176" s="208">
        <v>3399.49043975</v>
      </c>
      <c r="G176" s="208">
        <v>2031.5257933599999</v>
      </c>
      <c r="H176" s="208">
        <v>4.9855389000000008</v>
      </c>
      <c r="I176" s="208">
        <v>0</v>
      </c>
      <c r="J176" s="208">
        <v>0</v>
      </c>
      <c r="K176" s="208">
        <v>37.51078021</v>
      </c>
      <c r="L176" s="208">
        <v>0</v>
      </c>
    </row>
    <row r="177" spans="2:12">
      <c r="B177" s="322">
        <v>45230</v>
      </c>
      <c r="C177" s="208">
        <v>6007.5869214300001</v>
      </c>
      <c r="D177" s="208">
        <v>511.42804465</v>
      </c>
      <c r="E177" s="208">
        <v>448.11378089999999</v>
      </c>
      <c r="F177" s="208">
        <v>2687.7452529099996</v>
      </c>
      <c r="G177" s="208">
        <v>2168.8071941999997</v>
      </c>
      <c r="H177" s="208">
        <v>154.00583018</v>
      </c>
      <c r="I177" s="208">
        <v>0</v>
      </c>
      <c r="J177" s="208">
        <v>0</v>
      </c>
      <c r="K177" s="208">
        <v>37.486818590000006</v>
      </c>
      <c r="L177" s="208">
        <v>0</v>
      </c>
    </row>
    <row r="178" spans="2:12">
      <c r="B178" s="322">
        <v>45260</v>
      </c>
      <c r="C178" s="208">
        <v>5658.1125457999997</v>
      </c>
      <c r="D178" s="208">
        <v>600.71666300999993</v>
      </c>
      <c r="E178" s="208">
        <v>241.34783593</v>
      </c>
      <c r="F178" s="208">
        <v>2559.6480836799997</v>
      </c>
      <c r="G178" s="208">
        <v>2210.6758492600002</v>
      </c>
      <c r="H178" s="208">
        <v>7.6910273700000005</v>
      </c>
      <c r="I178" s="208">
        <v>0</v>
      </c>
      <c r="J178" s="208">
        <v>0</v>
      </c>
      <c r="K178" s="208">
        <v>38.03308655</v>
      </c>
      <c r="L178" s="208">
        <v>0</v>
      </c>
    </row>
    <row r="179" spans="2:12">
      <c r="B179" s="322">
        <v>45291</v>
      </c>
      <c r="C179" s="208">
        <v>4454.3565775400002</v>
      </c>
      <c r="D179" s="208">
        <v>564.47828434999997</v>
      </c>
      <c r="E179" s="208">
        <v>425.21249956000003</v>
      </c>
      <c r="F179" s="208">
        <v>1662.483669</v>
      </c>
      <c r="G179" s="208">
        <v>1756.1706253299999</v>
      </c>
      <c r="H179" s="208">
        <v>7.7393670400000003</v>
      </c>
      <c r="I179" s="208">
        <v>0</v>
      </c>
      <c r="J179" s="208">
        <v>0</v>
      </c>
      <c r="K179" s="208">
        <v>38.272132259999999</v>
      </c>
      <c r="L179" s="208">
        <v>0</v>
      </c>
    </row>
    <row r="180" spans="2:12">
      <c r="B180" s="322">
        <v>45322</v>
      </c>
      <c r="C180" s="208">
        <v>4488.7503600700002</v>
      </c>
      <c r="D180" s="208">
        <v>695.24738564999996</v>
      </c>
      <c r="E180" s="208">
        <v>367.19132378</v>
      </c>
      <c r="F180" s="208">
        <v>1494.84328833</v>
      </c>
      <c r="G180" s="208">
        <v>1734.9198116099999</v>
      </c>
      <c r="H180" s="208">
        <v>158.61273693000001</v>
      </c>
      <c r="I180" s="208">
        <v>0</v>
      </c>
      <c r="J180" s="208">
        <v>0</v>
      </c>
      <c r="K180" s="208">
        <v>37.935813770000003</v>
      </c>
      <c r="L180" s="208">
        <v>0</v>
      </c>
    </row>
    <row r="181" spans="2:12">
      <c r="B181" s="322">
        <v>45351</v>
      </c>
      <c r="C181" s="208">
        <v>5086.4181528500003</v>
      </c>
      <c r="D181" s="208">
        <v>666.67995186000007</v>
      </c>
      <c r="E181" s="208">
        <v>399.57036668000006</v>
      </c>
      <c r="F181" s="208">
        <v>2239.6154550800002</v>
      </c>
      <c r="G181" s="208">
        <v>1730.5260052000001</v>
      </c>
      <c r="H181" s="208">
        <v>12.140945089999999</v>
      </c>
      <c r="I181" s="208">
        <v>0</v>
      </c>
      <c r="J181" s="208">
        <v>0</v>
      </c>
      <c r="K181" s="208">
        <v>37.869634050000002</v>
      </c>
      <c r="L181" s="208">
        <v>0</v>
      </c>
    </row>
    <row r="182" spans="2:12">
      <c r="B182" s="322">
        <v>45379</v>
      </c>
      <c r="C182" s="208">
        <v>5299.9049887900001</v>
      </c>
      <c r="D182" s="208">
        <v>605.47007985000005</v>
      </c>
      <c r="E182" s="208">
        <v>70.302224370000005</v>
      </c>
      <c r="F182" s="208">
        <v>2703.2343726899999</v>
      </c>
      <c r="G182" s="208">
        <v>1871.04331417</v>
      </c>
      <c r="H182" s="208">
        <v>12.103174970000001</v>
      </c>
      <c r="I182" s="208">
        <v>0</v>
      </c>
      <c r="J182" s="208">
        <v>0</v>
      </c>
      <c r="K182" s="208">
        <v>37.751822740000001</v>
      </c>
      <c r="L182" s="208">
        <v>0</v>
      </c>
    </row>
    <row r="183" spans="2:12">
      <c r="B183" s="322">
        <v>45412</v>
      </c>
      <c r="C183" s="208">
        <v>5993.6795412399997</v>
      </c>
      <c r="D183" s="208">
        <v>427.00738888000001</v>
      </c>
      <c r="E183" s="208">
        <v>570.82455815000003</v>
      </c>
      <c r="F183" s="208">
        <v>2854.6660252900001</v>
      </c>
      <c r="G183" s="208">
        <v>1949.329115</v>
      </c>
      <c r="H183" s="208">
        <v>154.25752277000001</v>
      </c>
      <c r="I183" s="208">
        <v>0</v>
      </c>
      <c r="J183" s="208">
        <v>0</v>
      </c>
      <c r="K183" s="208">
        <v>37.594931150000001</v>
      </c>
      <c r="L183" s="208">
        <v>0</v>
      </c>
    </row>
    <row r="184" spans="2:12">
      <c r="B184" s="322">
        <v>45443</v>
      </c>
      <c r="C184" s="208">
        <v>6740.0515039399997</v>
      </c>
      <c r="D184" s="208">
        <v>588.74843795000004</v>
      </c>
      <c r="E184" s="208">
        <v>224.26231988000001</v>
      </c>
      <c r="F184" s="208">
        <v>3889.7135232300002</v>
      </c>
      <c r="G184" s="208">
        <v>1984.18382935</v>
      </c>
      <c r="H184" s="208">
        <v>15.388432960000001</v>
      </c>
      <c r="I184" s="208">
        <v>0</v>
      </c>
      <c r="J184" s="208">
        <v>0</v>
      </c>
      <c r="K184" s="208">
        <v>37.754960570000094</v>
      </c>
      <c r="L184" s="208">
        <v>0</v>
      </c>
    </row>
    <row r="185" spans="2:12">
      <c r="B185" s="322">
        <v>45473</v>
      </c>
      <c r="C185" s="208">
        <v>7090.0493077900001</v>
      </c>
      <c r="D185" s="208">
        <v>718.94827558000009</v>
      </c>
      <c r="E185" s="208">
        <v>99.184713209999998</v>
      </c>
      <c r="F185" s="208">
        <v>4257.1600964999998</v>
      </c>
      <c r="G185" s="208">
        <v>1969.52372526</v>
      </c>
      <c r="H185" s="208">
        <v>7.7114477599999995</v>
      </c>
      <c r="I185" s="208">
        <v>0</v>
      </c>
      <c r="J185" s="208">
        <v>0</v>
      </c>
      <c r="K185" s="208">
        <v>37.521049479999995</v>
      </c>
      <c r="L185" s="208">
        <v>0</v>
      </c>
    </row>
    <row r="186" spans="2:12">
      <c r="B186" s="322">
        <v>45504</v>
      </c>
      <c r="C186" s="208">
        <v>7232.9894655899998</v>
      </c>
      <c r="D186" s="208">
        <v>588.75202553999998</v>
      </c>
      <c r="E186" s="208">
        <v>738.92679702999999</v>
      </c>
      <c r="F186" s="208">
        <v>3654.6340185599997</v>
      </c>
      <c r="G186" s="208">
        <v>2050.1331737</v>
      </c>
      <c r="H186" s="208">
        <v>162.64928456999999</v>
      </c>
      <c r="I186" s="208">
        <v>0</v>
      </c>
      <c r="J186" s="208">
        <v>0</v>
      </c>
      <c r="K186" s="208">
        <v>37.894166190000099</v>
      </c>
      <c r="L186" s="208">
        <v>0</v>
      </c>
    </row>
    <row r="187" spans="2:12">
      <c r="B187" s="322">
        <v>45535</v>
      </c>
      <c r="C187" s="208">
        <v>8410.0654732700004</v>
      </c>
      <c r="D187" s="208">
        <v>735.56570163000004</v>
      </c>
      <c r="E187" s="208">
        <v>731.36377887000003</v>
      </c>
      <c r="F187" s="208">
        <v>4768.8327549300002</v>
      </c>
      <c r="G187" s="208">
        <v>2123.6871830099999</v>
      </c>
      <c r="H187" s="208">
        <v>12.203005409999999</v>
      </c>
      <c r="I187" s="208">
        <v>0</v>
      </c>
      <c r="J187" s="208">
        <v>0</v>
      </c>
      <c r="K187" s="208">
        <v>38.41304942</v>
      </c>
      <c r="L187" s="208">
        <v>0</v>
      </c>
    </row>
    <row r="188" spans="2:12">
      <c r="B188" s="322">
        <v>45565</v>
      </c>
      <c r="C188" s="208">
        <v>8577.5479177100005</v>
      </c>
      <c r="D188" s="208">
        <v>733.93521840999995</v>
      </c>
      <c r="E188" s="208">
        <v>478.66169282999999</v>
      </c>
      <c r="F188" s="208">
        <v>5091.7582528500006</v>
      </c>
      <c r="G188" s="208">
        <v>2222.2098422199997</v>
      </c>
      <c r="H188" s="208">
        <v>12.291450710000001</v>
      </c>
      <c r="I188" s="208">
        <v>0</v>
      </c>
      <c r="J188" s="208">
        <v>0</v>
      </c>
      <c r="K188" s="208">
        <v>38.6914606899999</v>
      </c>
      <c r="L188" s="208">
        <v>0</v>
      </c>
    </row>
    <row r="189" spans="2:12">
      <c r="B189" s="322">
        <v>45596</v>
      </c>
      <c r="C189" s="208">
        <v>8645.346739139999</v>
      </c>
      <c r="D189" s="208">
        <v>844.55793674999995</v>
      </c>
      <c r="E189" s="208">
        <v>628.74477897999998</v>
      </c>
      <c r="F189" s="208">
        <v>4642.2195711800005</v>
      </c>
      <c r="G189" s="208">
        <v>2310.2549630500002</v>
      </c>
      <c r="H189" s="208">
        <v>181.58375536000003</v>
      </c>
      <c r="I189" s="208">
        <v>0</v>
      </c>
      <c r="J189" s="208">
        <v>0</v>
      </c>
      <c r="K189" s="208">
        <v>37.9857338200001</v>
      </c>
      <c r="L189" s="208">
        <v>0</v>
      </c>
    </row>
    <row r="190" spans="2:12">
      <c r="B190" s="322">
        <v>45626</v>
      </c>
      <c r="C190" s="208">
        <v>7655.1158450000003</v>
      </c>
      <c r="D190" s="208">
        <v>1243.6848306500001</v>
      </c>
      <c r="E190" s="208">
        <v>251.10982952000001</v>
      </c>
      <c r="F190" s="208">
        <v>3862.7134315600001</v>
      </c>
      <c r="G190" s="208">
        <v>2240.03855669</v>
      </c>
      <c r="H190" s="208">
        <v>20.08893891</v>
      </c>
      <c r="I190" s="208">
        <v>0</v>
      </c>
      <c r="J190" s="208">
        <v>0</v>
      </c>
      <c r="K190" s="208">
        <v>37.48025767</v>
      </c>
      <c r="L190" s="208">
        <v>0</v>
      </c>
    </row>
    <row r="191" spans="2:12">
      <c r="B191" s="322">
        <v>45657</v>
      </c>
      <c r="C191" s="208">
        <v>6899.5021950099999</v>
      </c>
      <c r="D191" s="208">
        <v>1262.98052469</v>
      </c>
      <c r="E191" s="208">
        <v>394.04752624000002</v>
      </c>
      <c r="F191" s="208">
        <v>2981.8182794200002</v>
      </c>
      <c r="G191" s="208">
        <v>2204.5923684099998</v>
      </c>
      <c r="H191" s="208">
        <v>18.862220350000001</v>
      </c>
      <c r="I191" s="208">
        <v>0</v>
      </c>
      <c r="J191" s="208">
        <v>0</v>
      </c>
      <c r="K191" s="208">
        <v>37.201275899999999</v>
      </c>
      <c r="L191" s="208">
        <v>0</v>
      </c>
    </row>
    <row r="192" spans="2:12">
      <c r="B192" s="322">
        <v>45688</v>
      </c>
      <c r="C192" s="208">
        <v>7423.1930680699998</v>
      </c>
      <c r="D192" s="208">
        <v>1766.59721752</v>
      </c>
      <c r="E192" s="208">
        <v>787.21692699000005</v>
      </c>
      <c r="F192" s="208">
        <v>2315.3115584000002</v>
      </c>
      <c r="G192" s="208">
        <v>2376.0775629999998</v>
      </c>
      <c r="H192" s="208">
        <v>140.79708396999999</v>
      </c>
      <c r="I192" s="208">
        <v>0</v>
      </c>
      <c r="J192" s="208">
        <v>0</v>
      </c>
      <c r="K192" s="208">
        <v>37.1927181900001</v>
      </c>
      <c r="L192" s="208">
        <v>0</v>
      </c>
    </row>
    <row r="193" spans="2:15">
      <c r="B193" s="322">
        <v>45716</v>
      </c>
      <c r="C193" s="208">
        <v>7713.0745352799995</v>
      </c>
      <c r="D193" s="208">
        <v>1834.0537269400002</v>
      </c>
      <c r="E193" s="208">
        <v>419.10119481999999</v>
      </c>
      <c r="F193" s="208">
        <v>3018.4577227199998</v>
      </c>
      <c r="G193" s="208">
        <v>2395.0892253699999</v>
      </c>
      <c r="H193" s="208">
        <v>9.0324691399999999</v>
      </c>
      <c r="I193" s="208">
        <v>0</v>
      </c>
      <c r="J193" s="208">
        <v>0</v>
      </c>
      <c r="K193" s="208">
        <v>37.340196290000002</v>
      </c>
      <c r="L193" s="208">
        <v>0</v>
      </c>
    </row>
    <row r="194" spans="2:15">
      <c r="B194" s="3"/>
      <c r="C194" s="18"/>
      <c r="D194" s="18"/>
      <c r="E194" s="18"/>
      <c r="F194" s="18"/>
      <c r="G194" s="18"/>
      <c r="H194" s="18"/>
      <c r="I194" s="18"/>
      <c r="J194" s="18"/>
      <c r="K194" s="18"/>
      <c r="L194" s="18"/>
    </row>
    <row r="195" spans="2:15">
      <c r="B195" s="9" t="s">
        <v>64</v>
      </c>
    </row>
    <row r="197" spans="2:15" ht="15" customHeight="1">
      <c r="B197" s="362" t="s">
        <v>253</v>
      </c>
      <c r="C197" s="362"/>
      <c r="D197" s="362"/>
      <c r="E197" s="362"/>
      <c r="F197" s="362"/>
      <c r="G197" s="362"/>
      <c r="H197" s="362"/>
      <c r="I197" s="362"/>
      <c r="J197" s="362"/>
      <c r="K197" s="362"/>
      <c r="L197" s="362"/>
      <c r="M197" s="362"/>
      <c r="N197" s="362"/>
      <c r="O197" s="362"/>
    </row>
    <row r="198" spans="2:15">
      <c r="B198" s="362"/>
      <c r="C198" s="362"/>
      <c r="D198" s="362"/>
      <c r="E198" s="362"/>
      <c r="F198" s="362"/>
      <c r="G198" s="362"/>
      <c r="H198" s="362"/>
      <c r="I198" s="362"/>
      <c r="J198" s="362"/>
      <c r="K198" s="362"/>
      <c r="L198" s="362"/>
      <c r="M198" s="362"/>
      <c r="N198" s="362"/>
      <c r="O198" s="362"/>
    </row>
    <row r="199" spans="2:15">
      <c r="B199" s="9" t="s">
        <v>252</v>
      </c>
    </row>
  </sheetData>
  <mergeCells count="2">
    <mergeCell ref="B197:O198"/>
    <mergeCell ref="A8:S8"/>
  </mergeCell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45"/>
  <sheetViews>
    <sheetView showGridLines="0" workbookViewId="0"/>
  </sheetViews>
  <sheetFormatPr baseColWidth="10" defaultColWidth="11.42578125" defaultRowHeight="15"/>
  <cols>
    <col min="2" max="2" width="22.5703125" bestFit="1" customWidth="1"/>
    <col min="3" max="3" width="20.42578125" bestFit="1" customWidth="1"/>
    <col min="4" max="4" width="20.42578125" customWidth="1"/>
    <col min="5" max="5" width="20.42578125" bestFit="1" customWidth="1"/>
    <col min="6" max="6" width="26" bestFit="1" customWidth="1"/>
    <col min="7" max="7" width="13.42578125" customWidth="1"/>
  </cols>
  <sheetData>
    <row r="1" spans="1:9">
      <c r="A1" s="16"/>
    </row>
    <row r="2" spans="1:9">
      <c r="A2" s="16"/>
    </row>
    <row r="3" spans="1:9">
      <c r="A3" s="16"/>
    </row>
    <row r="4" spans="1:9">
      <c r="B4" s="8"/>
    </row>
    <row r="5" spans="1:9">
      <c r="B5" s="9"/>
    </row>
    <row r="6" spans="1:9">
      <c r="B6" s="9"/>
    </row>
    <row r="8" spans="1:9">
      <c r="A8" s="364"/>
      <c r="B8" s="364"/>
      <c r="C8" s="364"/>
      <c r="D8" s="364"/>
      <c r="E8" s="364"/>
      <c r="F8" s="364"/>
      <c r="G8" s="364"/>
      <c r="H8" s="364"/>
      <c r="I8" s="364"/>
    </row>
    <row r="10" spans="1:9" ht="15.75" thickBot="1"/>
    <row r="11" spans="1:9" ht="27" thickTop="1" thickBot="1">
      <c r="B11" s="321" t="s">
        <v>66</v>
      </c>
      <c r="C11" s="321" t="s">
        <v>209</v>
      </c>
      <c r="D11" s="321" t="s">
        <v>258</v>
      </c>
      <c r="E11" s="321" t="s">
        <v>210</v>
      </c>
      <c r="F11" s="321" t="s">
        <v>259</v>
      </c>
      <c r="G11" s="321" t="s">
        <v>165</v>
      </c>
    </row>
    <row r="12" spans="1:9" ht="15.75" thickTop="1">
      <c r="B12" s="324">
        <v>42011</v>
      </c>
      <c r="C12" s="304">
        <v>5873.9088939599997</v>
      </c>
      <c r="D12" s="304"/>
      <c r="E12" s="304">
        <v>10000.660760650995</v>
      </c>
      <c r="F12" s="304"/>
      <c r="G12" s="304">
        <f>+E12-C12</f>
        <v>4126.7518666909955</v>
      </c>
      <c r="H12" s="61"/>
    </row>
    <row r="13" spans="1:9">
      <c r="B13" s="324">
        <v>42025</v>
      </c>
      <c r="C13" s="304">
        <v>5933.1031208699987</v>
      </c>
      <c r="D13" s="304"/>
      <c r="E13" s="304">
        <v>10360.927036639998</v>
      </c>
      <c r="F13" s="304"/>
      <c r="G13" s="304">
        <f t="shared" ref="G13:G23" si="0">+E13-C13</f>
        <v>4427.8239157699991</v>
      </c>
      <c r="H13" s="61"/>
    </row>
    <row r="14" spans="1:9">
      <c r="B14" s="324">
        <v>42039</v>
      </c>
      <c r="C14" s="304">
        <v>5982.9504725099978</v>
      </c>
      <c r="D14" s="304"/>
      <c r="E14" s="304">
        <v>10020.760373938001</v>
      </c>
      <c r="F14" s="304"/>
      <c r="G14" s="304">
        <f t="shared" si="0"/>
        <v>4037.8099014280033</v>
      </c>
      <c r="H14" s="61"/>
    </row>
    <row r="15" spans="1:9">
      <c r="B15" s="324">
        <v>42053</v>
      </c>
      <c r="C15" s="304">
        <v>5749.8567494699992</v>
      </c>
      <c r="D15" s="304"/>
      <c r="E15" s="304">
        <v>9993.3044934789978</v>
      </c>
      <c r="F15" s="304"/>
      <c r="G15" s="304">
        <f t="shared" si="0"/>
        <v>4243.4477440089986</v>
      </c>
      <c r="H15" s="61"/>
    </row>
    <row r="16" spans="1:9">
      <c r="B16" s="324">
        <v>42067</v>
      </c>
      <c r="C16" s="304">
        <v>5726.7911131600004</v>
      </c>
      <c r="D16" s="304"/>
      <c r="E16" s="304">
        <v>9674.2880183460056</v>
      </c>
      <c r="F16" s="304"/>
      <c r="G16" s="304">
        <f t="shared" si="0"/>
        <v>3947.4969051860053</v>
      </c>
      <c r="H16" s="61"/>
    </row>
    <row r="17" spans="2:8">
      <c r="B17" s="324">
        <v>42081</v>
      </c>
      <c r="C17" s="304">
        <v>5667.9131403599959</v>
      </c>
      <c r="D17" s="304"/>
      <c r="E17" s="304">
        <v>9719.4135331589969</v>
      </c>
      <c r="F17" s="304"/>
      <c r="G17" s="304">
        <f t="shared" si="0"/>
        <v>4051.500392799001</v>
      </c>
      <c r="H17" s="61"/>
    </row>
    <row r="18" spans="2:8">
      <c r="B18" s="324">
        <v>42095</v>
      </c>
      <c r="C18" s="304">
        <v>5687.1439966400003</v>
      </c>
      <c r="D18" s="304"/>
      <c r="E18" s="304">
        <v>9622.0129326929909</v>
      </c>
      <c r="F18" s="304"/>
      <c r="G18" s="304">
        <f t="shared" si="0"/>
        <v>3934.8689360529906</v>
      </c>
      <c r="H18" s="61"/>
    </row>
    <row r="19" spans="2:8">
      <c r="B19" s="324">
        <v>42109</v>
      </c>
      <c r="C19" s="304">
        <v>5615.2435786599972</v>
      </c>
      <c r="D19" s="304"/>
      <c r="E19" s="304">
        <v>9947.8559211939992</v>
      </c>
      <c r="F19" s="304"/>
      <c r="G19" s="304">
        <f t="shared" si="0"/>
        <v>4332.612342534002</v>
      </c>
      <c r="H19" s="61"/>
    </row>
    <row r="20" spans="2:8">
      <c r="B20" s="324">
        <v>42123</v>
      </c>
      <c r="C20" s="304">
        <v>5734.8167384100007</v>
      </c>
      <c r="D20" s="304"/>
      <c r="E20" s="304">
        <v>9654.9566845789996</v>
      </c>
      <c r="F20" s="304"/>
      <c r="G20" s="304">
        <f t="shared" si="0"/>
        <v>3920.1399461689989</v>
      </c>
      <c r="H20" s="61"/>
    </row>
    <row r="21" spans="2:8">
      <c r="B21" s="324">
        <v>42137</v>
      </c>
      <c r="C21" s="304">
        <v>5699.9725812000006</v>
      </c>
      <c r="D21" s="304"/>
      <c r="E21" s="304">
        <v>9304.3421488679978</v>
      </c>
      <c r="F21" s="304"/>
      <c r="G21" s="304">
        <f t="shared" si="0"/>
        <v>3604.3695676679972</v>
      </c>
      <c r="H21" s="61"/>
    </row>
    <row r="22" spans="2:8">
      <c r="B22" s="324">
        <v>42151</v>
      </c>
      <c r="C22" s="304">
        <v>5569.6208941100022</v>
      </c>
      <c r="D22" s="304"/>
      <c r="E22" s="304">
        <v>9252.2159583380035</v>
      </c>
      <c r="F22" s="304"/>
      <c r="G22" s="304">
        <f t="shared" si="0"/>
        <v>3682.5950642280013</v>
      </c>
      <c r="H22" s="61"/>
    </row>
    <row r="23" spans="2:8">
      <c r="B23" s="324">
        <v>42165</v>
      </c>
      <c r="C23" s="304">
        <v>5488.2865686099949</v>
      </c>
      <c r="D23" s="304"/>
      <c r="E23" s="304">
        <v>9312.5676870540046</v>
      </c>
      <c r="F23" s="304"/>
      <c r="G23" s="304">
        <f t="shared" si="0"/>
        <v>3824.2811184440097</v>
      </c>
      <c r="H23" s="61"/>
    </row>
    <row r="24" spans="2:8">
      <c r="B24" s="324">
        <v>42179</v>
      </c>
      <c r="C24" s="304">
        <v>5519.6655462699982</v>
      </c>
      <c r="D24" s="304"/>
      <c r="E24" s="304">
        <v>9237.3595424449977</v>
      </c>
      <c r="F24" s="304"/>
      <c r="G24" s="304">
        <v>3717.6939961749995</v>
      </c>
      <c r="H24" s="61"/>
    </row>
    <row r="25" spans="2:8">
      <c r="B25" s="324">
        <v>42193</v>
      </c>
      <c r="C25" s="304">
        <v>5461.7723898400009</v>
      </c>
      <c r="D25" s="304"/>
      <c r="E25" s="304">
        <v>9049.4630125750027</v>
      </c>
      <c r="F25" s="304"/>
      <c r="G25" s="304">
        <v>3587.6906227350019</v>
      </c>
      <c r="H25" s="61"/>
    </row>
    <row r="26" spans="2:8">
      <c r="B26" s="324">
        <v>42207</v>
      </c>
      <c r="C26" s="304">
        <v>5417.1006435399986</v>
      </c>
      <c r="D26" s="304"/>
      <c r="E26" s="304">
        <v>9442.2020889110026</v>
      </c>
      <c r="F26" s="304"/>
      <c r="G26" s="304">
        <v>4025.101445371004</v>
      </c>
      <c r="H26" s="61"/>
    </row>
    <row r="27" spans="2:8">
      <c r="B27" s="324">
        <v>42235</v>
      </c>
      <c r="C27" s="304">
        <v>5327.0616243299955</v>
      </c>
      <c r="D27" s="304"/>
      <c r="E27" s="304">
        <v>9060.3250945088548</v>
      </c>
      <c r="F27" s="304"/>
      <c r="G27" s="304">
        <v>3733.2634701788593</v>
      </c>
      <c r="H27" s="61"/>
    </row>
    <row r="28" spans="2:8">
      <c r="B28" s="324">
        <v>42277</v>
      </c>
      <c r="C28" s="304">
        <v>5346.7547889400021</v>
      </c>
      <c r="D28" s="304"/>
      <c r="E28" s="304">
        <v>8570.3096621613604</v>
      </c>
      <c r="F28" s="304"/>
      <c r="G28" s="304">
        <v>3223.5548732213583</v>
      </c>
      <c r="H28" s="61"/>
    </row>
    <row r="29" spans="2:8">
      <c r="B29" s="324">
        <v>42305</v>
      </c>
      <c r="C29" s="304">
        <v>5159.0095785699978</v>
      </c>
      <c r="D29" s="304"/>
      <c r="E29" s="304">
        <v>8738.8096456452186</v>
      </c>
      <c r="F29" s="304"/>
      <c r="G29" s="304">
        <v>3579.8000670752208</v>
      </c>
      <c r="H29" s="61"/>
    </row>
    <row r="30" spans="2:8">
      <c r="B30" s="324">
        <v>42333</v>
      </c>
      <c r="C30" s="304">
        <v>5166.8807399700008</v>
      </c>
      <c r="D30" s="304"/>
      <c r="E30" s="304">
        <v>8923.0791881802816</v>
      </c>
      <c r="F30" s="304"/>
      <c r="G30" s="304">
        <v>3756.1984482102807</v>
      </c>
      <c r="H30" s="61"/>
    </row>
    <row r="31" spans="2:8">
      <c r="B31" s="324">
        <v>42361</v>
      </c>
      <c r="C31" s="304">
        <v>5108.9308201699996</v>
      </c>
      <c r="D31" s="304"/>
      <c r="E31" s="304">
        <v>9267.487667556712</v>
      </c>
      <c r="F31" s="304"/>
      <c r="G31" s="304">
        <v>4158.5568473867124</v>
      </c>
      <c r="H31" s="61"/>
    </row>
    <row r="32" spans="2:8">
      <c r="B32" s="324">
        <v>42389</v>
      </c>
      <c r="C32" s="304">
        <v>5183.8869820000018</v>
      </c>
      <c r="D32" s="304"/>
      <c r="E32" s="304">
        <v>9688.9522188226438</v>
      </c>
      <c r="F32" s="304"/>
      <c r="G32" s="304">
        <v>4505.065236822642</v>
      </c>
      <c r="H32" s="61"/>
    </row>
    <row r="33" spans="2:8">
      <c r="B33" s="324">
        <v>42417</v>
      </c>
      <c r="C33" s="304">
        <v>5147.6998021499967</v>
      </c>
      <c r="D33" s="304"/>
      <c r="E33" s="304">
        <v>10219.961391476005</v>
      </c>
      <c r="F33" s="304"/>
      <c r="G33" s="304">
        <v>5072.2615893260081</v>
      </c>
      <c r="H33" s="61"/>
    </row>
    <row r="34" spans="2:8">
      <c r="B34" s="324">
        <v>42459</v>
      </c>
      <c r="C34" s="304">
        <v>5347.8138778399998</v>
      </c>
      <c r="D34" s="304"/>
      <c r="E34" s="304">
        <v>10196.569748497433</v>
      </c>
      <c r="F34" s="304"/>
      <c r="G34" s="304">
        <v>4848.7558706574337</v>
      </c>
      <c r="H34" s="61"/>
    </row>
    <row r="35" spans="2:8">
      <c r="B35" s="324">
        <v>42487</v>
      </c>
      <c r="C35" s="304">
        <v>5414.6859476199988</v>
      </c>
      <c r="D35" s="304"/>
      <c r="E35" s="304">
        <v>10494.933925275996</v>
      </c>
      <c r="F35" s="304"/>
      <c r="G35" s="304">
        <v>5080.2479776559976</v>
      </c>
      <c r="H35" s="61"/>
    </row>
    <row r="36" spans="2:8">
      <c r="B36" s="324">
        <v>42515</v>
      </c>
      <c r="C36" s="304">
        <v>5408.2870959300008</v>
      </c>
      <c r="D36" s="304"/>
      <c r="E36" s="304">
        <v>10701.482463367571</v>
      </c>
      <c r="F36" s="304"/>
      <c r="G36" s="304">
        <v>5293.19536743757</v>
      </c>
      <c r="H36" s="61"/>
    </row>
    <row r="37" spans="2:8">
      <c r="B37" s="324">
        <v>42543</v>
      </c>
      <c r="C37" s="304">
        <v>5365.3975411000001</v>
      </c>
      <c r="D37" s="304"/>
      <c r="E37" s="304">
        <v>10987.617632024139</v>
      </c>
      <c r="F37" s="304"/>
      <c r="G37" s="304">
        <v>5622.2200909241392</v>
      </c>
      <c r="H37" s="61"/>
    </row>
    <row r="38" spans="2:8">
      <c r="B38" s="324">
        <v>42571</v>
      </c>
      <c r="C38" s="304">
        <v>5384.2623442100003</v>
      </c>
      <c r="D38" s="304"/>
      <c r="E38" s="304">
        <v>11135.264909057496</v>
      </c>
      <c r="F38" s="304"/>
      <c r="G38" s="304">
        <v>5751.0025648474957</v>
      </c>
      <c r="H38" s="61"/>
    </row>
    <row r="39" spans="2:8">
      <c r="B39" s="324">
        <v>42613</v>
      </c>
      <c r="C39" s="304">
        <v>5500.1168255200009</v>
      </c>
      <c r="D39" s="304"/>
      <c r="E39" s="304">
        <v>11661.527641678565</v>
      </c>
      <c r="F39" s="304"/>
      <c r="G39" s="304">
        <v>6161.4108161585646</v>
      </c>
      <c r="H39" s="61"/>
    </row>
    <row r="40" spans="2:8">
      <c r="B40" s="324">
        <v>42641</v>
      </c>
      <c r="C40" s="304">
        <v>5595.0498006500011</v>
      </c>
      <c r="D40" s="304"/>
      <c r="E40" s="304">
        <v>11416.805021497505</v>
      </c>
      <c r="F40" s="304"/>
      <c r="G40" s="304">
        <v>5821.7552208475036</v>
      </c>
      <c r="H40" s="61"/>
    </row>
    <row r="41" spans="2:8">
      <c r="B41" s="324">
        <v>42669</v>
      </c>
      <c r="C41" s="304">
        <v>5619.7817141600026</v>
      </c>
      <c r="D41" s="304"/>
      <c r="E41" s="304">
        <v>11968.63134324957</v>
      </c>
      <c r="F41" s="304"/>
      <c r="G41" s="304">
        <v>6348.8496290895673</v>
      </c>
      <c r="H41" s="61"/>
    </row>
    <row r="42" spans="2:8">
      <c r="B42" s="324">
        <v>42697</v>
      </c>
      <c r="C42" s="304">
        <v>5682.0828474700011</v>
      </c>
      <c r="D42" s="304"/>
      <c r="E42" s="304">
        <v>11718.622387888217</v>
      </c>
      <c r="F42" s="304"/>
      <c r="G42" s="304">
        <v>6036.5395404182163</v>
      </c>
      <c r="H42" s="61"/>
    </row>
    <row r="43" spans="2:8">
      <c r="B43" s="324">
        <v>42725</v>
      </c>
      <c r="C43" s="304">
        <v>5715.7007057400015</v>
      </c>
      <c r="D43" s="304"/>
      <c r="E43" s="304">
        <v>12163.475604066603</v>
      </c>
      <c r="F43" s="304"/>
      <c r="G43" s="304">
        <v>6447.7748983266019</v>
      </c>
      <c r="H43" s="61"/>
    </row>
    <row r="44" spans="2:8">
      <c r="B44" s="324">
        <v>42753</v>
      </c>
      <c r="C44" s="304">
        <v>5992.7680542999969</v>
      </c>
      <c r="D44" s="304"/>
      <c r="E44" s="304">
        <v>13325.079787704961</v>
      </c>
      <c r="F44" s="304"/>
      <c r="G44" s="304">
        <v>7332.3117334049639</v>
      </c>
      <c r="H44" s="61"/>
    </row>
    <row r="45" spans="2:8">
      <c r="B45" s="324">
        <v>42781</v>
      </c>
      <c r="C45" s="304">
        <v>5986.7848270299992</v>
      </c>
      <c r="D45" s="304"/>
      <c r="E45" s="304">
        <v>13176.848816488222</v>
      </c>
      <c r="F45" s="304"/>
      <c r="G45" s="304">
        <v>7190.0639894582227</v>
      </c>
      <c r="H45" s="61"/>
    </row>
    <row r="46" spans="2:8">
      <c r="B46" s="324">
        <v>42823</v>
      </c>
      <c r="C46" s="304">
        <v>6128.6262891100014</v>
      </c>
      <c r="D46" s="304"/>
      <c r="E46" s="304">
        <v>13230.02848264921</v>
      </c>
      <c r="F46" s="304"/>
      <c r="G46" s="304">
        <v>7101.4021935392084</v>
      </c>
      <c r="H46" s="61"/>
    </row>
    <row r="47" spans="2:8">
      <c r="B47" s="324">
        <v>42851</v>
      </c>
      <c r="C47" s="304">
        <v>6241.8608891699969</v>
      </c>
      <c r="D47" s="304"/>
      <c r="E47" s="304">
        <v>12989.621144091572</v>
      </c>
      <c r="F47" s="304"/>
      <c r="G47" s="304">
        <v>6747.7602549215753</v>
      </c>
      <c r="H47" s="61"/>
    </row>
    <row r="48" spans="2:8">
      <c r="B48" s="324">
        <v>42879</v>
      </c>
      <c r="C48" s="304">
        <v>6173.8793490900007</v>
      </c>
      <c r="D48" s="304"/>
      <c r="E48" s="304">
        <v>12220.318184650714</v>
      </c>
      <c r="F48" s="304"/>
      <c r="G48" s="304">
        <v>6046.4388355607134</v>
      </c>
      <c r="H48" s="61"/>
    </row>
    <row r="49" spans="2:8">
      <c r="B49" s="324">
        <v>42907</v>
      </c>
      <c r="C49" s="304">
        <v>6061.7458295999995</v>
      </c>
      <c r="D49" s="304"/>
      <c r="E49" s="304">
        <v>12366.686817910284</v>
      </c>
      <c r="F49" s="304"/>
      <c r="G49" s="304">
        <v>6304.9409883102844</v>
      </c>
      <c r="H49" s="61"/>
    </row>
    <row r="50" spans="2:8">
      <c r="B50" s="324">
        <v>42935</v>
      </c>
      <c r="C50" s="304">
        <v>6061.7221208999972</v>
      </c>
      <c r="D50" s="304"/>
      <c r="E50" s="304">
        <v>12449.112357126854</v>
      </c>
      <c r="F50" s="304"/>
      <c r="G50" s="304">
        <v>6387.3902362268573</v>
      </c>
      <c r="H50" s="61"/>
    </row>
    <row r="51" spans="2:8">
      <c r="B51" s="324">
        <v>42977</v>
      </c>
      <c r="C51" s="304">
        <v>6056.6725092399984</v>
      </c>
      <c r="D51" s="304"/>
      <c r="E51" s="304">
        <v>11882.473727588353</v>
      </c>
      <c r="F51" s="304"/>
      <c r="G51" s="304">
        <v>5825.8012183483543</v>
      </c>
      <c r="H51" s="61"/>
    </row>
    <row r="52" spans="2:8">
      <c r="B52" s="324">
        <v>43005</v>
      </c>
      <c r="C52" s="304">
        <v>6021.9576763600007</v>
      </c>
      <c r="D52" s="304"/>
      <c r="E52" s="304">
        <v>11558.431562013644</v>
      </c>
      <c r="F52" s="304"/>
      <c r="G52" s="304">
        <v>5536.4738856536433</v>
      </c>
    </row>
    <row r="53" spans="2:8">
      <c r="B53" s="324">
        <v>43033</v>
      </c>
      <c r="C53" s="304">
        <v>5929.9887875499999</v>
      </c>
      <c r="D53" s="304"/>
      <c r="E53" s="304">
        <v>11625.300520726785</v>
      </c>
      <c r="F53" s="304"/>
      <c r="G53" s="304">
        <v>5695.3117331767853</v>
      </c>
    </row>
    <row r="54" spans="2:8">
      <c r="B54" s="324">
        <v>43061</v>
      </c>
      <c r="C54" s="304">
        <v>5946.0824026299979</v>
      </c>
      <c r="D54" s="304"/>
      <c r="E54" s="304">
        <v>11682.760832391939</v>
      </c>
      <c r="F54" s="304"/>
      <c r="G54" s="304">
        <v>5736.6784297619415</v>
      </c>
    </row>
    <row r="55" spans="2:8">
      <c r="B55" s="324">
        <v>43089</v>
      </c>
      <c r="C55" s="304">
        <v>6027.8665382899981</v>
      </c>
      <c r="D55" s="304"/>
      <c r="E55" s="304">
        <v>12173.108763159498</v>
      </c>
      <c r="F55" s="304"/>
      <c r="G55" s="304">
        <v>6145.2422248695002</v>
      </c>
    </row>
    <row r="56" spans="2:8">
      <c r="B56" s="324">
        <v>43131</v>
      </c>
      <c r="C56" s="304">
        <v>6435.9353927799993</v>
      </c>
      <c r="D56" s="304"/>
      <c r="E56" s="304">
        <v>12208.435889017073</v>
      </c>
      <c r="F56" s="304"/>
      <c r="G56" s="304">
        <v>5772.500496237074</v>
      </c>
    </row>
    <row r="57" spans="2:8">
      <c r="B57" s="324">
        <v>43159</v>
      </c>
      <c r="C57" s="304">
        <v>6252.6617094200001</v>
      </c>
      <c r="D57" s="304"/>
      <c r="E57" s="304">
        <v>12195.160120889574</v>
      </c>
      <c r="F57" s="304"/>
      <c r="G57" s="304">
        <v>5942.4984114695735</v>
      </c>
      <c r="H57" s="59"/>
    </row>
    <row r="58" spans="2:8">
      <c r="B58" s="324">
        <v>43187</v>
      </c>
      <c r="C58" s="304">
        <v>6259.7887442500014</v>
      </c>
      <c r="D58" s="304"/>
      <c r="E58" s="304">
        <v>12381.471680321787</v>
      </c>
      <c r="F58" s="304"/>
      <c r="G58" s="304">
        <v>6121.6829360717857</v>
      </c>
    </row>
    <row r="59" spans="2:8">
      <c r="B59" s="324">
        <v>43215</v>
      </c>
      <c r="C59" s="304">
        <v>6372.5316774700023</v>
      </c>
      <c r="D59" s="304"/>
      <c r="E59" s="304">
        <v>11862.528382801069</v>
      </c>
      <c r="F59" s="304"/>
      <c r="G59" s="304">
        <v>5489.9967053310666</v>
      </c>
    </row>
    <row r="60" spans="2:8">
      <c r="B60" s="324">
        <v>43243</v>
      </c>
      <c r="C60" s="304">
        <v>6248.3329150700019</v>
      </c>
      <c r="D60" s="304"/>
      <c r="E60" s="304">
        <v>11383.594520689068</v>
      </c>
      <c r="F60" s="304"/>
      <c r="G60" s="304">
        <v>5135.2616056190664</v>
      </c>
    </row>
    <row r="61" spans="2:8">
      <c r="B61" s="324">
        <v>43271</v>
      </c>
      <c r="C61" s="304">
        <v>6162.4128512300013</v>
      </c>
      <c r="D61" s="304"/>
      <c r="E61" s="304">
        <v>11291.010461164637</v>
      </c>
      <c r="F61" s="304"/>
      <c r="G61" s="304">
        <v>5128.5976099346353</v>
      </c>
    </row>
    <row r="62" spans="2:8">
      <c r="B62" s="324">
        <v>43299</v>
      </c>
      <c r="C62" s="304">
        <v>6121.1050549100009</v>
      </c>
      <c r="D62" s="304"/>
      <c r="E62" s="304">
        <v>11259.212207165787</v>
      </c>
      <c r="F62" s="304"/>
      <c r="G62" s="304">
        <v>5138.1071522557859</v>
      </c>
    </row>
    <row r="63" spans="2:8">
      <c r="B63" s="324">
        <v>43341</v>
      </c>
      <c r="C63" s="304">
        <v>6252.9599523000006</v>
      </c>
      <c r="D63" s="304"/>
      <c r="E63" s="304">
        <v>11192.781799115068</v>
      </c>
      <c r="F63" s="304"/>
      <c r="G63" s="304">
        <v>4939.8218468150671</v>
      </c>
    </row>
    <row r="64" spans="2:8">
      <c r="B64" s="324">
        <v>43369</v>
      </c>
      <c r="C64" s="304">
        <v>6244.0144794599983</v>
      </c>
      <c r="D64" s="304"/>
      <c r="E64" s="304">
        <v>10808.517769949993</v>
      </c>
      <c r="F64" s="304"/>
      <c r="G64" s="304">
        <v>4564.5032904899945</v>
      </c>
    </row>
    <row r="65" spans="2:7">
      <c r="B65" s="324">
        <v>43397</v>
      </c>
      <c r="C65" s="304">
        <v>6148.4848981799996</v>
      </c>
      <c r="D65" s="304"/>
      <c r="E65" s="304">
        <v>10740.815937202146</v>
      </c>
      <c r="F65" s="304"/>
      <c r="G65" s="304">
        <v>4592.3310390221459</v>
      </c>
    </row>
    <row r="66" spans="2:7">
      <c r="B66" s="324">
        <v>43425</v>
      </c>
      <c r="C66" s="304">
        <v>6049.64326446</v>
      </c>
      <c r="D66" s="304"/>
      <c r="E66" s="304">
        <v>10992.073880325363</v>
      </c>
      <c r="F66" s="304"/>
      <c r="G66" s="304">
        <v>4942.4306158653626</v>
      </c>
    </row>
    <row r="67" spans="2:7">
      <c r="B67" s="324">
        <v>43453</v>
      </c>
      <c r="C67" s="304">
        <v>6130.085193359997</v>
      </c>
      <c r="D67" s="304"/>
      <c r="E67" s="304">
        <v>11323.930184053497</v>
      </c>
      <c r="F67" s="304"/>
      <c r="G67" s="304">
        <v>5193.8449906935002</v>
      </c>
    </row>
    <row r="68" spans="2:7">
      <c r="B68" s="324">
        <v>43495</v>
      </c>
      <c r="C68" s="304">
        <v>6454.5193513499989</v>
      </c>
      <c r="D68" s="304"/>
      <c r="E68" s="304">
        <v>11493.900810744857</v>
      </c>
      <c r="F68" s="304"/>
      <c r="G68" s="304">
        <v>5039.3814593948582</v>
      </c>
    </row>
    <row r="69" spans="2:7">
      <c r="B69" s="324">
        <v>43523</v>
      </c>
      <c r="C69" s="304">
        <v>6307.1046187399979</v>
      </c>
      <c r="D69" s="304"/>
      <c r="E69" s="304">
        <v>11610.186409228645</v>
      </c>
      <c r="F69" s="304"/>
      <c r="G69" s="304">
        <v>5303.0817904886471</v>
      </c>
    </row>
    <row r="70" spans="2:7">
      <c r="B70" s="324">
        <v>43551</v>
      </c>
      <c r="C70" s="304">
        <v>6329.9835467999992</v>
      </c>
      <c r="D70" s="304"/>
      <c r="E70" s="304">
        <v>11972.357584390787</v>
      </c>
      <c r="F70" s="304"/>
      <c r="G70" s="304">
        <v>5642.3740375907882</v>
      </c>
    </row>
    <row r="71" spans="2:7">
      <c r="B71" s="324">
        <v>43579</v>
      </c>
      <c r="C71" s="304">
        <v>6439.4705525200006</v>
      </c>
      <c r="D71" s="304"/>
      <c r="E71" s="304">
        <v>11963.931184474073</v>
      </c>
      <c r="F71" s="304"/>
      <c r="G71" s="304">
        <v>5524.4606319540726</v>
      </c>
    </row>
    <row r="72" spans="2:7">
      <c r="B72" s="324">
        <v>43607</v>
      </c>
      <c r="C72" s="304">
        <v>6404.4948350000013</v>
      </c>
      <c r="D72" s="304"/>
      <c r="E72" s="304">
        <v>11565.531369633854</v>
      </c>
      <c r="F72" s="304"/>
      <c r="G72" s="304">
        <v>5161.0365346338531</v>
      </c>
    </row>
    <row r="73" spans="2:7">
      <c r="B73" s="324">
        <v>43635</v>
      </c>
      <c r="C73" s="304">
        <v>6323.9672554799999</v>
      </c>
      <c r="D73" s="304"/>
      <c r="E73" s="304">
        <v>11718.648326969289</v>
      </c>
      <c r="F73" s="304"/>
      <c r="G73" s="304">
        <v>5394.681071489289</v>
      </c>
    </row>
    <row r="74" spans="2:7">
      <c r="B74" s="324">
        <v>43677</v>
      </c>
      <c r="C74" s="304">
        <v>6441.4645182999984</v>
      </c>
      <c r="D74" s="304"/>
      <c r="E74" s="304">
        <v>11517.916917349708</v>
      </c>
      <c r="F74" s="304"/>
      <c r="G74" s="304">
        <v>5076.45239904971</v>
      </c>
    </row>
    <row r="75" spans="2:7">
      <c r="B75" s="324">
        <v>43705</v>
      </c>
      <c r="C75" s="304">
        <v>6394.5041263199992</v>
      </c>
      <c r="D75" s="304"/>
      <c r="E75" s="304">
        <v>11846.671606972999</v>
      </c>
      <c r="F75" s="304"/>
      <c r="G75" s="304">
        <v>5452.167480653</v>
      </c>
    </row>
    <row r="76" spans="2:7">
      <c r="B76" s="324">
        <v>43733</v>
      </c>
      <c r="C76" s="304">
        <v>6406.977697700001</v>
      </c>
      <c r="D76" s="304"/>
      <c r="E76" s="304">
        <v>11709.873611317644</v>
      </c>
      <c r="F76" s="304"/>
      <c r="G76" s="304">
        <v>5302.8959136176427</v>
      </c>
    </row>
    <row r="77" spans="2:7">
      <c r="B77" s="324">
        <v>43761</v>
      </c>
      <c r="C77" s="304">
        <v>6340.90911469</v>
      </c>
      <c r="D77" s="304"/>
      <c r="E77" s="304">
        <v>11344.525677995362</v>
      </c>
      <c r="F77" s="304"/>
      <c r="G77" s="304">
        <v>5003.6165633053615</v>
      </c>
    </row>
    <row r="78" spans="2:7">
      <c r="B78" s="324">
        <v>43789</v>
      </c>
      <c r="C78" s="304">
        <v>6316.7098612700029</v>
      </c>
      <c r="D78" s="304"/>
      <c r="E78" s="304">
        <v>11573.829863025428</v>
      </c>
      <c r="F78" s="304"/>
      <c r="G78" s="304">
        <v>5257.1200017554256</v>
      </c>
    </row>
    <row r="79" spans="2:7">
      <c r="B79" s="324">
        <v>43817</v>
      </c>
      <c r="C79" s="304">
        <v>6341.5599073900012</v>
      </c>
      <c r="D79" s="304"/>
      <c r="E79" s="304">
        <v>11823.15843627864</v>
      </c>
      <c r="F79" s="304"/>
      <c r="G79" s="304">
        <v>5481.5985288886386</v>
      </c>
    </row>
    <row r="80" spans="2:7">
      <c r="B80" s="324">
        <v>43859</v>
      </c>
      <c r="C80" s="304">
        <v>6865.7656629999983</v>
      </c>
      <c r="D80" s="304"/>
      <c r="E80" s="304">
        <v>12421.2458410945</v>
      </c>
      <c r="F80" s="304"/>
      <c r="G80" s="304">
        <v>5555.4801780945018</v>
      </c>
    </row>
    <row r="81" spans="2:7">
      <c r="B81" s="324">
        <v>43887</v>
      </c>
      <c r="C81" s="304">
        <v>6687.1009276899986</v>
      </c>
      <c r="D81" s="304"/>
      <c r="E81" s="304">
        <v>12676.146514359432</v>
      </c>
      <c r="F81" s="304"/>
      <c r="G81" s="304">
        <v>5989.0455866694338</v>
      </c>
    </row>
    <row r="82" spans="2:7">
      <c r="B82" s="324">
        <v>43915</v>
      </c>
      <c r="C82" s="304">
        <v>6746.6383428799982</v>
      </c>
      <c r="D82" s="304"/>
      <c r="E82" s="304">
        <v>12603.090323586148</v>
      </c>
      <c r="F82" s="304"/>
      <c r="G82" s="304">
        <v>5856.4519807061497</v>
      </c>
    </row>
    <row r="83" spans="2:7">
      <c r="B83" s="324">
        <v>43943</v>
      </c>
      <c r="C83" s="304">
        <v>6734.5786218000003</v>
      </c>
      <c r="D83" s="304"/>
      <c r="E83" s="304">
        <v>13148.535188103571</v>
      </c>
      <c r="F83" s="304"/>
      <c r="G83" s="304">
        <v>6413.956566303571</v>
      </c>
    </row>
    <row r="84" spans="2:7">
      <c r="B84" s="324">
        <v>43971</v>
      </c>
      <c r="C84" s="304">
        <v>6848.8806694799987</v>
      </c>
      <c r="D84" s="304"/>
      <c r="E84" s="304">
        <v>13046.829491647713</v>
      </c>
      <c r="F84" s="304"/>
      <c r="G84" s="304">
        <v>6197.9488221677148</v>
      </c>
    </row>
    <row r="85" spans="2:7">
      <c r="B85" s="324">
        <v>43999</v>
      </c>
      <c r="C85" s="304">
        <v>6817.0196284600015</v>
      </c>
      <c r="D85" s="304"/>
      <c r="E85" s="304">
        <v>13216.0758239755</v>
      </c>
      <c r="F85" s="304"/>
      <c r="G85" s="304">
        <v>6399.0561955154981</v>
      </c>
    </row>
    <row r="86" spans="2:7">
      <c r="B86" s="324">
        <v>44041</v>
      </c>
      <c r="C86" s="304">
        <v>7021.70529523</v>
      </c>
      <c r="D86" s="304"/>
      <c r="E86" s="304">
        <v>13589.367713861213</v>
      </c>
      <c r="F86" s="304"/>
      <c r="G86" s="304">
        <v>6567.6624186312129</v>
      </c>
    </row>
    <row r="87" spans="2:7">
      <c r="B87" s="324">
        <v>44069</v>
      </c>
      <c r="C87" s="304">
        <v>6958.2101810499989</v>
      </c>
      <c r="D87" s="304"/>
      <c r="E87" s="304">
        <v>13871.937374773855</v>
      </c>
      <c r="F87" s="304"/>
      <c r="G87" s="304">
        <v>6913.7271937238565</v>
      </c>
    </row>
    <row r="88" spans="2:7">
      <c r="B88" s="324">
        <v>44097</v>
      </c>
      <c r="C88" s="304">
        <v>7004.6556517900035</v>
      </c>
      <c r="D88" s="304"/>
      <c r="E88" s="304">
        <v>14100.721007365355</v>
      </c>
      <c r="F88" s="304"/>
      <c r="G88" s="304">
        <v>7096.0653555753515</v>
      </c>
    </row>
    <row r="89" spans="2:7">
      <c r="B89" s="324">
        <v>44125</v>
      </c>
      <c r="C89" s="304">
        <v>7010.5840379699976</v>
      </c>
      <c r="D89" s="304"/>
      <c r="E89" s="304">
        <v>14804.28005264386</v>
      </c>
      <c r="F89" s="304"/>
      <c r="G89" s="304">
        <v>7793.6960146738629</v>
      </c>
    </row>
    <row r="90" spans="2:7">
      <c r="B90" s="324">
        <v>44153</v>
      </c>
      <c r="C90" s="304">
        <v>7165.3532946599989</v>
      </c>
      <c r="D90" s="304"/>
      <c r="E90" s="304">
        <v>15413.201599478434</v>
      </c>
      <c r="F90" s="304"/>
      <c r="G90" s="304">
        <v>8247.8483048184353</v>
      </c>
    </row>
    <row r="91" spans="2:7">
      <c r="B91" s="324">
        <v>44195</v>
      </c>
      <c r="C91" s="304">
        <v>7438.4810264600019</v>
      </c>
      <c r="D91" s="304"/>
      <c r="E91" s="304">
        <v>16378.879886405004</v>
      </c>
      <c r="F91" s="304"/>
      <c r="G91" s="304">
        <v>8940.3988599450022</v>
      </c>
    </row>
    <row r="92" spans="2:7">
      <c r="B92" s="324">
        <v>44223</v>
      </c>
      <c r="C92" s="304">
        <v>7939.2994446100038</v>
      </c>
      <c r="D92" s="304"/>
      <c r="E92" s="304">
        <v>15865.701354494571</v>
      </c>
      <c r="F92" s="304"/>
      <c r="G92" s="304">
        <v>7926.4019098845674</v>
      </c>
    </row>
    <row r="93" spans="2:7">
      <c r="B93" s="324">
        <v>44251</v>
      </c>
      <c r="C93" s="304">
        <v>7688.1375731099988</v>
      </c>
      <c r="D93" s="304"/>
      <c r="E93" s="304">
        <v>15437.811292299355</v>
      </c>
      <c r="F93" s="304"/>
      <c r="G93" s="304">
        <v>7749.6737191893562</v>
      </c>
    </row>
    <row r="94" spans="2:7">
      <c r="B94" s="324">
        <v>44279</v>
      </c>
      <c r="C94" s="304">
        <v>7669.6838630799984</v>
      </c>
      <c r="D94" s="304"/>
      <c r="E94" s="304">
        <v>15523.681759156854</v>
      </c>
      <c r="F94" s="304"/>
      <c r="G94" s="304">
        <v>7853.9978960768558</v>
      </c>
    </row>
    <row r="95" spans="2:7">
      <c r="B95" s="324">
        <v>44307</v>
      </c>
      <c r="C95" s="304">
        <v>7814.6403506400011</v>
      </c>
      <c r="D95" s="304"/>
      <c r="E95" s="304">
        <v>15393.547855371069</v>
      </c>
      <c r="F95" s="304"/>
      <c r="G95" s="304">
        <v>7578.907504731068</v>
      </c>
    </row>
    <row r="96" spans="2:7">
      <c r="B96" s="324">
        <v>44335</v>
      </c>
      <c r="C96" s="304">
        <v>7776.7295054599972</v>
      </c>
      <c r="D96" s="304"/>
      <c r="E96" s="304">
        <v>15456.282795362215</v>
      </c>
      <c r="F96" s="304"/>
      <c r="G96" s="304">
        <v>7679.5532899022173</v>
      </c>
    </row>
    <row r="97" spans="2:7">
      <c r="B97" s="324">
        <v>44377</v>
      </c>
      <c r="C97" s="304">
        <v>7857.7800332600009</v>
      </c>
      <c r="D97" s="304"/>
      <c r="E97" s="304">
        <v>15672.790528288142</v>
      </c>
      <c r="F97" s="304"/>
      <c r="G97" s="304">
        <v>7815.0104950281411</v>
      </c>
    </row>
    <row r="98" spans="2:7">
      <c r="B98" s="324">
        <v>44405</v>
      </c>
      <c r="C98" s="304">
        <v>7857.9509014199975</v>
      </c>
      <c r="D98" s="304"/>
      <c r="E98" s="304">
        <v>15409.046042179216</v>
      </c>
      <c r="F98" s="304"/>
      <c r="G98" s="304">
        <v>7551.0951407592183</v>
      </c>
    </row>
    <row r="99" spans="2:7">
      <c r="B99" s="324">
        <v>44433</v>
      </c>
      <c r="C99" s="304">
        <v>7831.912401900001</v>
      </c>
      <c r="D99" s="304"/>
      <c r="E99" s="304">
        <v>15236.236576926072</v>
      </c>
      <c r="F99" s="304"/>
      <c r="G99" s="304">
        <v>7404.3241750260713</v>
      </c>
    </row>
    <row r="100" spans="2:7">
      <c r="B100" s="324">
        <v>44461</v>
      </c>
      <c r="C100" s="304">
        <v>7823.5101240999984</v>
      </c>
      <c r="D100" s="304"/>
      <c r="E100" s="304">
        <v>15488.768350758219</v>
      </c>
      <c r="F100" s="304"/>
      <c r="G100" s="304">
        <v>7665.2582266582203</v>
      </c>
    </row>
    <row r="101" spans="2:7">
      <c r="B101" s="324">
        <v>44489</v>
      </c>
      <c r="C101" s="304">
        <v>7922.30129399</v>
      </c>
      <c r="D101" s="304"/>
      <c r="E101" s="304">
        <v>15736.437890907571</v>
      </c>
      <c r="F101" s="304"/>
      <c r="G101" s="304">
        <v>7814.1365969175713</v>
      </c>
    </row>
    <row r="102" spans="2:7">
      <c r="B102" s="324">
        <v>44517</v>
      </c>
      <c r="C102" s="304">
        <v>7977.8500711800007</v>
      </c>
      <c r="D102" s="304"/>
      <c r="E102" s="304">
        <v>16452.222894513216</v>
      </c>
      <c r="F102" s="304"/>
      <c r="G102" s="304">
        <v>8474.3728233332149</v>
      </c>
    </row>
    <row r="103" spans="2:7">
      <c r="B103" s="324">
        <v>44559</v>
      </c>
      <c r="C103" s="304">
        <v>8232.2432321300021</v>
      </c>
      <c r="D103" s="304"/>
      <c r="E103" s="304">
        <v>16898.937730695208</v>
      </c>
      <c r="F103" s="304"/>
      <c r="G103" s="304">
        <v>8666.6944985652062</v>
      </c>
    </row>
    <row r="104" spans="2:7">
      <c r="B104" s="324">
        <v>44587</v>
      </c>
      <c r="C104" s="304">
        <v>8626.84292327</v>
      </c>
      <c r="D104" s="304"/>
      <c r="E104" s="304">
        <v>16778.606304181783</v>
      </c>
      <c r="F104" s="304"/>
      <c r="G104" s="304">
        <v>8151.7633809117833</v>
      </c>
    </row>
    <row r="105" spans="2:7">
      <c r="B105" s="324">
        <v>44615</v>
      </c>
      <c r="C105" s="304">
        <v>8337.7556376700031</v>
      </c>
      <c r="D105" s="304"/>
      <c r="E105" s="304">
        <v>16343.347796595503</v>
      </c>
      <c r="F105" s="304"/>
      <c r="G105" s="304">
        <v>8005.5921589254995</v>
      </c>
    </row>
    <row r="106" spans="2:7">
      <c r="B106" s="324">
        <v>44643</v>
      </c>
      <c r="C106" s="304"/>
      <c r="D106" s="304">
        <v>1375.6115786300002</v>
      </c>
      <c r="E106" s="304"/>
      <c r="F106" s="304">
        <v>2425.77838299</v>
      </c>
      <c r="G106" s="304">
        <v>1050.1668043599998</v>
      </c>
    </row>
    <row r="107" spans="2:7">
      <c r="B107" s="324">
        <v>44671</v>
      </c>
      <c r="C107" s="304"/>
      <c r="D107" s="304">
        <v>1388.4386018599998</v>
      </c>
      <c r="E107" s="304"/>
      <c r="F107" s="304">
        <v>2258.07265745</v>
      </c>
      <c r="G107" s="304">
        <v>869.63405559000012</v>
      </c>
    </row>
    <row r="108" spans="2:7">
      <c r="B108" s="324">
        <v>44699</v>
      </c>
      <c r="C108" s="304"/>
      <c r="D108" s="304">
        <v>1372.77068353</v>
      </c>
      <c r="E108" s="304"/>
      <c r="F108" s="304">
        <v>2163.8813147699998</v>
      </c>
      <c r="G108" s="304">
        <v>791.11063123999975</v>
      </c>
    </row>
    <row r="109" spans="2:7">
      <c r="B109" s="324">
        <v>44741</v>
      </c>
      <c r="C109" s="304"/>
      <c r="D109" s="304">
        <v>1385.9900246200007</v>
      </c>
      <c r="E109" s="304"/>
      <c r="F109" s="304">
        <v>2007.01534051</v>
      </c>
      <c r="G109" s="304">
        <v>621.02531588999932</v>
      </c>
    </row>
    <row r="110" spans="2:7">
      <c r="B110" s="324">
        <v>44769</v>
      </c>
      <c r="C110" s="304"/>
      <c r="D110" s="304">
        <v>1372.8163231800004</v>
      </c>
      <c r="E110" s="304"/>
      <c r="F110" s="304">
        <v>2011.8802372500002</v>
      </c>
      <c r="G110" s="304">
        <v>639.06391406999978</v>
      </c>
    </row>
    <row r="111" spans="2:7">
      <c r="B111" s="324">
        <v>44797</v>
      </c>
      <c r="C111" s="304"/>
      <c r="D111" s="304">
        <v>1373.2056950399999</v>
      </c>
      <c r="E111" s="304"/>
      <c r="F111" s="304">
        <v>1964.7827907500005</v>
      </c>
      <c r="G111" s="304">
        <v>591.57709571000055</v>
      </c>
    </row>
    <row r="112" spans="2:7">
      <c r="B112" s="324">
        <v>44825</v>
      </c>
      <c r="C112" s="304"/>
      <c r="D112" s="304">
        <v>1378.8214718200004</v>
      </c>
      <c r="E112" s="304"/>
      <c r="F112" s="304">
        <v>1966.9299880899998</v>
      </c>
      <c r="G112" s="304">
        <v>588.10851626999943</v>
      </c>
    </row>
    <row r="113" spans="2:7">
      <c r="B113" s="324">
        <v>44853</v>
      </c>
      <c r="C113" s="304"/>
      <c r="D113" s="304">
        <v>1383.9764069400001</v>
      </c>
      <c r="E113" s="304"/>
      <c r="F113" s="304">
        <v>1937.4321392300001</v>
      </c>
      <c r="G113" s="304">
        <v>553.45573229000001</v>
      </c>
    </row>
    <row r="114" spans="2:7">
      <c r="B114" s="324">
        <v>44895</v>
      </c>
      <c r="C114" s="304"/>
      <c r="D114" s="304">
        <v>1411.4863704100001</v>
      </c>
      <c r="E114" s="304"/>
      <c r="F114" s="304">
        <v>1962.5170943200001</v>
      </c>
      <c r="G114" s="304">
        <v>551.03072391000001</v>
      </c>
    </row>
    <row r="115" spans="2:7">
      <c r="B115" s="324">
        <v>44923</v>
      </c>
      <c r="C115" s="304"/>
      <c r="D115" s="304">
        <v>1413.9177842599997</v>
      </c>
      <c r="E115" s="304"/>
      <c r="F115" s="304">
        <v>1910.6125499300001</v>
      </c>
      <c r="G115" s="304">
        <v>496.69476567000038</v>
      </c>
    </row>
    <row r="116" spans="2:7">
      <c r="B116" s="324">
        <v>44951</v>
      </c>
      <c r="C116" s="304"/>
      <c r="D116" s="304">
        <v>1464.8862428100003</v>
      </c>
      <c r="E116" s="304"/>
      <c r="F116" s="304">
        <v>1912.5201088400001</v>
      </c>
      <c r="G116" s="304">
        <v>447.63386602999981</v>
      </c>
    </row>
    <row r="117" spans="2:7">
      <c r="B117" s="324">
        <v>44979</v>
      </c>
      <c r="C117" s="304"/>
      <c r="D117" s="304">
        <v>1451.9203020499997</v>
      </c>
      <c r="E117" s="304"/>
      <c r="F117" s="304">
        <v>1711.87870617</v>
      </c>
      <c r="G117" s="304">
        <v>259.9584041200003</v>
      </c>
    </row>
    <row r="118" spans="2:7">
      <c r="B118" s="324">
        <v>45007</v>
      </c>
      <c r="C118" s="304"/>
      <c r="D118" s="304">
        <v>1456.9434908600003</v>
      </c>
      <c r="E118" s="304"/>
      <c r="F118" s="304">
        <v>1815.6407517900002</v>
      </c>
      <c r="G118" s="304">
        <v>358.69726092999986</v>
      </c>
    </row>
    <row r="119" spans="2:7">
      <c r="B119" s="324">
        <v>45035</v>
      </c>
      <c r="C119" s="304"/>
      <c r="D119" s="304">
        <v>1474.7763096800006</v>
      </c>
      <c r="E119" s="304"/>
      <c r="F119" s="304">
        <v>1839.1799078000001</v>
      </c>
      <c r="G119" s="304">
        <v>364.40359811999951</v>
      </c>
    </row>
    <row r="120" spans="2:7">
      <c r="B120" s="324">
        <v>45077</v>
      </c>
      <c r="C120" s="304"/>
      <c r="D120" s="304">
        <v>1489.4031998900002</v>
      </c>
      <c r="E120" s="304"/>
      <c r="F120" s="304">
        <v>1862.1999591000001</v>
      </c>
      <c r="G120" s="304">
        <v>372.79675920999989</v>
      </c>
    </row>
    <row r="121" spans="2:7">
      <c r="B121" s="324">
        <v>45105</v>
      </c>
      <c r="C121" s="304"/>
      <c r="D121" s="304">
        <v>1472.1620330300002</v>
      </c>
      <c r="E121" s="304"/>
      <c r="F121" s="304">
        <v>1869.31469315</v>
      </c>
      <c r="G121" s="304">
        <v>397.15266011999984</v>
      </c>
    </row>
    <row r="122" spans="2:7">
      <c r="B122" s="324">
        <v>45133</v>
      </c>
      <c r="C122" s="304"/>
      <c r="D122" s="304">
        <v>1468.8250462000001</v>
      </c>
      <c r="E122" s="304"/>
      <c r="F122" s="304">
        <v>1869.3085233299998</v>
      </c>
      <c r="G122" s="304">
        <v>400.48347712999976</v>
      </c>
    </row>
    <row r="123" spans="2:7">
      <c r="B123" s="324">
        <v>45161</v>
      </c>
      <c r="C123" s="304"/>
      <c r="D123" s="304">
        <v>1471.6060722000004</v>
      </c>
      <c r="E123" s="304"/>
      <c r="F123" s="304">
        <v>1817.2164299599999</v>
      </c>
      <c r="G123" s="304">
        <v>345.61035775999949</v>
      </c>
    </row>
    <row r="124" spans="2:7">
      <c r="B124" s="324">
        <v>45189</v>
      </c>
      <c r="C124" s="304"/>
      <c r="D124" s="304">
        <v>1478.8669327600001</v>
      </c>
      <c r="E124" s="304"/>
      <c r="F124" s="304">
        <v>1828.6933070200002</v>
      </c>
      <c r="G124" s="304">
        <v>349.82637426000019</v>
      </c>
    </row>
    <row r="125" spans="2:7">
      <c r="B125" s="324">
        <v>45217</v>
      </c>
      <c r="C125" s="304"/>
      <c r="D125" s="304">
        <v>1483.51517519</v>
      </c>
      <c r="E125" s="304"/>
      <c r="F125" s="304">
        <v>1831.6755454900006</v>
      </c>
      <c r="G125" s="304">
        <v>348.16037030000052</v>
      </c>
    </row>
    <row r="126" spans="2:7">
      <c r="B126" s="324">
        <v>45259</v>
      </c>
      <c r="C126" s="304"/>
      <c r="D126" s="304">
        <v>1500.1111520300001</v>
      </c>
      <c r="E126" s="304"/>
      <c r="F126" s="304">
        <v>1833.5529254199998</v>
      </c>
      <c r="G126" s="304">
        <v>333.44177338999975</v>
      </c>
    </row>
    <row r="127" spans="2:7">
      <c r="B127" s="324">
        <v>45287</v>
      </c>
      <c r="C127" s="304"/>
      <c r="D127" s="304">
        <v>1515.5842628599996</v>
      </c>
      <c r="E127" s="304"/>
      <c r="F127" s="304">
        <v>1865.8095226500004</v>
      </c>
      <c r="G127" s="304">
        <v>350.22525979000079</v>
      </c>
    </row>
    <row r="128" spans="2:7">
      <c r="B128" s="324">
        <v>45315</v>
      </c>
      <c r="C128" s="304"/>
      <c r="D128" s="304">
        <v>1554.84969202</v>
      </c>
      <c r="E128" s="304"/>
      <c r="F128" s="304">
        <v>1925.6377178600003</v>
      </c>
      <c r="G128" s="304">
        <v>370.78802584000027</v>
      </c>
    </row>
    <row r="129" spans="2:8">
      <c r="B129" s="324">
        <v>45343</v>
      </c>
      <c r="C129" s="304"/>
      <c r="D129" s="304">
        <v>1526.00300573</v>
      </c>
      <c r="E129" s="304"/>
      <c r="F129" s="304">
        <v>1930.4855799600002</v>
      </c>
      <c r="G129" s="304">
        <v>404.48257423000018</v>
      </c>
      <c r="H129" s="59"/>
    </row>
    <row r="130" spans="2:8">
      <c r="B130" s="324">
        <v>45371</v>
      </c>
      <c r="C130" s="304"/>
      <c r="D130" s="304">
        <v>1522.0557905099997</v>
      </c>
      <c r="E130" s="304"/>
      <c r="F130" s="304">
        <v>1849.2085765200002</v>
      </c>
      <c r="G130" s="304">
        <v>327.15278601000045</v>
      </c>
    </row>
    <row r="131" spans="2:8">
      <c r="B131" s="324">
        <v>45399</v>
      </c>
      <c r="C131" s="304"/>
      <c r="D131" s="304">
        <v>1541.1868763299999</v>
      </c>
      <c r="E131" s="304"/>
      <c r="F131" s="304">
        <v>1856.9046552100003</v>
      </c>
      <c r="G131" s="304">
        <v>315.71777888000042</v>
      </c>
    </row>
    <row r="132" spans="2:8">
      <c r="B132" s="324">
        <v>45441</v>
      </c>
      <c r="C132" s="304"/>
      <c r="D132" s="304">
        <v>1561.9189334800001</v>
      </c>
      <c r="E132" s="304"/>
      <c r="F132" s="304">
        <v>1898.37647857</v>
      </c>
      <c r="G132" s="304">
        <v>336.45754508999994</v>
      </c>
    </row>
    <row r="133" spans="2:8">
      <c r="B133" s="324">
        <v>45469</v>
      </c>
      <c r="C133" s="304"/>
      <c r="D133" s="304">
        <v>1577.6208474900002</v>
      </c>
      <c r="E133" s="304"/>
      <c r="F133" s="304">
        <v>1891.7551219399998</v>
      </c>
      <c r="G133" s="304">
        <v>314.13427445000002</v>
      </c>
    </row>
    <row r="134" spans="2:8">
      <c r="B134" s="324">
        <v>45497</v>
      </c>
      <c r="C134" s="304"/>
      <c r="D134" s="304">
        <v>1606.9121333800001</v>
      </c>
      <c r="E134" s="304"/>
      <c r="F134" s="304">
        <v>1915.5850406</v>
      </c>
      <c r="G134" s="304">
        <v>308.67290721999984</v>
      </c>
    </row>
    <row r="135" spans="2:8">
      <c r="B135" s="324">
        <v>45525</v>
      </c>
      <c r="C135" s="304"/>
      <c r="D135" s="304">
        <v>1616.6803027399999</v>
      </c>
      <c r="E135" s="304"/>
      <c r="F135" s="304">
        <v>1913.57330359</v>
      </c>
      <c r="G135" s="304">
        <v>296.89300085000013</v>
      </c>
    </row>
    <row r="136" spans="2:8">
      <c r="B136" s="324">
        <v>45553</v>
      </c>
      <c r="C136" s="304"/>
      <c r="D136" s="304">
        <v>1636.7220579500001</v>
      </c>
      <c r="E136" s="304"/>
      <c r="F136" s="304">
        <v>1968.5955773199996</v>
      </c>
      <c r="G136" s="304">
        <v>331.87351936999949</v>
      </c>
    </row>
    <row r="137" spans="2:8">
      <c r="B137" s="324">
        <v>45595</v>
      </c>
      <c r="C137" s="304"/>
      <c r="D137" s="304">
        <v>1681.6009145900005</v>
      </c>
      <c r="E137" s="304"/>
      <c r="F137" s="304">
        <v>2047.1321417499996</v>
      </c>
      <c r="G137" s="304">
        <v>365.53122715999916</v>
      </c>
    </row>
    <row r="138" spans="2:8">
      <c r="B138" s="324">
        <v>45623</v>
      </c>
      <c r="C138" s="304"/>
      <c r="D138" s="304">
        <v>1706.1488952500001</v>
      </c>
      <c r="E138" s="304"/>
      <c r="F138" s="304">
        <v>2142.7545628599996</v>
      </c>
      <c r="G138" s="304">
        <v>436.6056676099995</v>
      </c>
    </row>
    <row r="139" spans="2:8">
      <c r="B139" s="324">
        <v>45651</v>
      </c>
      <c r="C139" s="304"/>
      <c r="D139" s="304">
        <v>1723.9435117099999</v>
      </c>
      <c r="E139" s="304"/>
      <c r="F139" s="304">
        <v>2261.1109604799994</v>
      </c>
      <c r="G139" s="304">
        <v>537.16744876999951</v>
      </c>
    </row>
    <row r="140" spans="2:8">
      <c r="B140" s="324">
        <v>45679</v>
      </c>
      <c r="C140" s="304"/>
      <c r="D140" s="304">
        <v>1777.67226222</v>
      </c>
      <c r="E140" s="304"/>
      <c r="F140" s="304">
        <v>2468.74379421</v>
      </c>
      <c r="G140" s="304">
        <v>691.07153199000004</v>
      </c>
    </row>
    <row r="141" spans="2:8">
      <c r="B141" s="324">
        <v>45707</v>
      </c>
      <c r="C141" s="304"/>
      <c r="D141" s="304">
        <v>1762.5760381499995</v>
      </c>
      <c r="E141" s="304"/>
      <c r="F141" s="304">
        <v>2640.5734240800002</v>
      </c>
      <c r="G141" s="304">
        <v>877.99738593000075</v>
      </c>
    </row>
    <row r="142" spans="2:8">
      <c r="B142" s="5"/>
      <c r="C142" s="59"/>
      <c r="D142" s="59"/>
      <c r="E142" s="59"/>
      <c r="F142" s="59"/>
      <c r="G142" s="59"/>
    </row>
    <row r="143" spans="2:8">
      <c r="B143" s="9" t="s">
        <v>64</v>
      </c>
    </row>
    <row r="145" spans="10:10">
      <c r="J145" s="59"/>
    </row>
  </sheetData>
  <mergeCells count="1">
    <mergeCell ref="A8:I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X262"/>
  <sheetViews>
    <sheetView showGridLines="0" zoomScale="85" zoomScaleNormal="85" workbookViewId="0">
      <pane ySplit="11" topLeftCell="A12" activePane="bottomLeft" state="frozen"/>
      <selection pane="bottomLeft" activeCell="A12" sqref="A12"/>
    </sheetView>
  </sheetViews>
  <sheetFormatPr baseColWidth="10" defaultColWidth="11.42578125" defaultRowHeight="15"/>
  <cols>
    <col min="2" max="2" width="11.42578125" style="58"/>
    <col min="3" max="3" width="13" bestFit="1" customWidth="1"/>
    <col min="4" max="4" width="16.42578125" bestFit="1" customWidth="1"/>
    <col min="5" max="5" width="15.42578125" bestFit="1" customWidth="1"/>
    <col min="7" max="7" width="15.5703125" bestFit="1" customWidth="1"/>
    <col min="8" max="8" width="20.42578125" bestFit="1" customWidth="1"/>
    <col min="9" max="9" width="31.42578125" bestFit="1" customWidth="1"/>
    <col min="10" max="10" width="17.5703125" bestFit="1" customWidth="1"/>
    <col min="11" max="11" width="15.42578125" bestFit="1" customWidth="1"/>
    <col min="12" max="12" width="12.5703125" bestFit="1" customWidth="1"/>
    <col min="14" max="14" width="21.5703125" customWidth="1"/>
    <col min="15" max="15" width="28.5703125" customWidth="1"/>
    <col min="16" max="16" width="14.42578125" customWidth="1"/>
  </cols>
  <sheetData>
    <row r="3" spans="1:21">
      <c r="A3" s="16"/>
    </row>
    <row r="4" spans="1:21">
      <c r="B4" s="20"/>
    </row>
    <row r="5" spans="1:21">
      <c r="B5" s="21"/>
    </row>
    <row r="6" spans="1:21">
      <c r="B6" s="21"/>
    </row>
    <row r="8" spans="1:21">
      <c r="A8" s="365"/>
      <c r="B8" s="365"/>
      <c r="C8" s="365"/>
      <c r="D8" s="365"/>
      <c r="E8" s="365"/>
      <c r="F8" s="365"/>
      <c r="G8" s="365"/>
      <c r="H8" s="365"/>
      <c r="I8" s="365"/>
      <c r="J8" s="365"/>
      <c r="K8" s="365"/>
    </row>
    <row r="10" spans="1:21" ht="15.75" thickBot="1"/>
    <row r="11" spans="1:21" ht="27" thickTop="1" thickBot="1">
      <c r="B11" s="321" t="s">
        <v>78</v>
      </c>
      <c r="C11" s="321" t="s">
        <v>11</v>
      </c>
      <c r="D11" s="321" t="s">
        <v>12</v>
      </c>
      <c r="E11" s="321" t="s">
        <v>79</v>
      </c>
      <c r="F11" s="321" t="s">
        <v>80</v>
      </c>
      <c r="G11" s="321" t="s">
        <v>81</v>
      </c>
      <c r="H11" s="222"/>
      <c r="I11" s="321" t="s">
        <v>339</v>
      </c>
      <c r="J11" s="321" t="s">
        <v>67</v>
      </c>
      <c r="K11" s="321" t="s">
        <v>56</v>
      </c>
      <c r="L11" s="321" t="s">
        <v>58</v>
      </c>
      <c r="M11" s="321" t="s">
        <v>59</v>
      </c>
      <c r="N11" s="321" t="s">
        <v>77</v>
      </c>
      <c r="O11" s="27"/>
      <c r="P11" s="28"/>
      <c r="Q11" s="28"/>
      <c r="R11" s="28"/>
      <c r="S11" s="28"/>
      <c r="T11" s="28"/>
    </row>
    <row r="12" spans="1:21" ht="15.75" thickTop="1">
      <c r="B12" s="325">
        <v>40345</v>
      </c>
      <c r="C12" s="300">
        <v>2483.1043739000002</v>
      </c>
      <c r="D12" s="300">
        <v>1751.0670075999999</v>
      </c>
      <c r="E12" s="300">
        <v>4234.1713815000012</v>
      </c>
      <c r="F12" s="301">
        <v>0.58644399344561571</v>
      </c>
      <c r="G12" s="244"/>
      <c r="I12" s="303" t="s">
        <v>68</v>
      </c>
      <c r="J12" s="304">
        <v>0</v>
      </c>
      <c r="K12" s="304">
        <v>0</v>
      </c>
      <c r="L12" s="304">
        <v>0</v>
      </c>
      <c r="M12" s="304">
        <v>0</v>
      </c>
      <c r="N12" s="304">
        <v>0</v>
      </c>
      <c r="O12" s="27"/>
      <c r="P12" s="1"/>
      <c r="Q12" s="59"/>
      <c r="R12" s="59"/>
      <c r="S12" s="59"/>
      <c r="T12" s="59"/>
      <c r="U12" s="59"/>
    </row>
    <row r="13" spans="1:21">
      <c r="B13" s="325">
        <v>40359</v>
      </c>
      <c r="C13" s="300">
        <v>4260.9083082000034</v>
      </c>
      <c r="D13" s="300">
        <v>3328.1321262999995</v>
      </c>
      <c r="E13" s="300">
        <v>7589.040434200002</v>
      </c>
      <c r="F13" s="301">
        <v>0.56145547584622491</v>
      </c>
      <c r="G13" s="244"/>
      <c r="I13" s="244" t="s">
        <v>69</v>
      </c>
      <c r="J13" s="304">
        <v>662.22993783428785</v>
      </c>
      <c r="K13" s="304">
        <v>646.53840768285897</v>
      </c>
      <c r="L13" s="304">
        <v>14.775437740714001</v>
      </c>
      <c r="M13" s="304">
        <v>0.91609241071500003</v>
      </c>
      <c r="N13" s="304">
        <v>0</v>
      </c>
      <c r="O13" s="27"/>
      <c r="Q13" s="59"/>
      <c r="R13" s="59"/>
      <c r="S13" s="59"/>
      <c r="T13" s="59"/>
      <c r="U13" s="59"/>
    </row>
    <row r="14" spans="1:21">
      <c r="B14" s="325">
        <v>40373</v>
      </c>
      <c r="C14" s="300">
        <v>4405.0068826000015</v>
      </c>
      <c r="D14" s="300">
        <v>3281.2210214000006</v>
      </c>
      <c r="E14" s="300">
        <v>7686.2279041999991</v>
      </c>
      <c r="F14" s="301">
        <v>0.57310386024241688</v>
      </c>
      <c r="G14" s="244"/>
      <c r="I14" s="244" t="s">
        <v>70</v>
      </c>
      <c r="J14" s="304">
        <v>5291.3280313842888</v>
      </c>
      <c r="K14" s="304">
        <v>5285.1143819842882</v>
      </c>
      <c r="L14" s="304">
        <v>6.2136494000000004</v>
      </c>
      <c r="M14" s="304">
        <v>0</v>
      </c>
      <c r="N14" s="304">
        <v>0</v>
      </c>
      <c r="O14" s="27"/>
      <c r="Q14" s="59"/>
      <c r="R14" s="59"/>
      <c r="S14" s="59"/>
      <c r="T14" s="59"/>
      <c r="U14" s="59"/>
    </row>
    <row r="15" spans="1:21">
      <c r="B15" s="325">
        <v>40387</v>
      </c>
      <c r="C15" s="300">
        <v>4354.9479535</v>
      </c>
      <c r="D15" s="300">
        <v>3285.7620880000004</v>
      </c>
      <c r="E15" s="300">
        <v>7640.7100415000004</v>
      </c>
      <c r="F15" s="301">
        <v>0.56996639446417863</v>
      </c>
      <c r="G15" s="244"/>
      <c r="I15" s="244" t="s">
        <v>331</v>
      </c>
      <c r="J15" s="304">
        <v>104.67989295214284</v>
      </c>
      <c r="K15" s="304">
        <v>104.67989295214284</v>
      </c>
      <c r="L15" s="304">
        <v>0</v>
      </c>
      <c r="M15" s="304">
        <v>0</v>
      </c>
      <c r="N15" s="304">
        <v>0</v>
      </c>
      <c r="O15" s="27"/>
      <c r="Q15" s="59"/>
      <c r="R15" s="59"/>
      <c r="S15" s="59"/>
      <c r="T15" s="59"/>
      <c r="U15" s="59"/>
    </row>
    <row r="16" spans="1:21">
      <c r="B16" s="325">
        <v>40401</v>
      </c>
      <c r="C16" s="300">
        <v>4448.1472668000006</v>
      </c>
      <c r="D16" s="300">
        <v>3347.1789529000002</v>
      </c>
      <c r="E16" s="300">
        <v>7795.3262203999993</v>
      </c>
      <c r="F16" s="301">
        <v>0.57061720587900611</v>
      </c>
      <c r="G16" s="244"/>
      <c r="I16" s="244" t="s">
        <v>71</v>
      </c>
      <c r="J16" s="304">
        <v>0</v>
      </c>
      <c r="K16" s="304">
        <v>0</v>
      </c>
      <c r="L16" s="304">
        <v>0</v>
      </c>
      <c r="M16" s="304">
        <v>0</v>
      </c>
      <c r="N16" s="304">
        <v>0</v>
      </c>
      <c r="O16" s="27"/>
      <c r="Q16" s="59"/>
      <c r="R16" s="59"/>
      <c r="S16" s="59"/>
      <c r="T16" s="59"/>
      <c r="U16" s="59"/>
    </row>
    <row r="17" spans="2:24">
      <c r="B17" s="325">
        <v>40415</v>
      </c>
      <c r="C17" s="300">
        <v>4248.1087391999999</v>
      </c>
      <c r="D17" s="300">
        <v>3269.4794239999997</v>
      </c>
      <c r="E17" s="300">
        <v>7517.5881633999961</v>
      </c>
      <c r="F17" s="301">
        <v>0.56508931413432184</v>
      </c>
      <c r="G17" s="244"/>
      <c r="I17" s="244" t="s">
        <v>292</v>
      </c>
      <c r="J17" s="304">
        <v>1629.9492170528592</v>
      </c>
      <c r="K17" s="304">
        <v>1314.468588542858</v>
      </c>
      <c r="L17" s="304">
        <v>307.37468273214409</v>
      </c>
      <c r="M17" s="304">
        <v>8.1059457778570003</v>
      </c>
      <c r="N17" s="304">
        <v>0</v>
      </c>
      <c r="O17" s="27"/>
      <c r="Q17" s="59"/>
      <c r="R17" s="59"/>
      <c r="S17" s="59"/>
      <c r="T17" s="59"/>
      <c r="U17" s="59"/>
    </row>
    <row r="18" spans="2:24">
      <c r="B18" s="325">
        <v>40429</v>
      </c>
      <c r="C18" s="300">
        <v>4311.9443031999981</v>
      </c>
      <c r="D18" s="300">
        <v>3376.4572039999998</v>
      </c>
      <c r="E18" s="300">
        <v>7688.4015069999969</v>
      </c>
      <c r="F18" s="301">
        <v>0.56083755502026489</v>
      </c>
      <c r="G18" s="244"/>
      <c r="I18" s="244" t="s">
        <v>293</v>
      </c>
      <c r="J18" s="304">
        <v>4480.5815789942881</v>
      </c>
      <c r="K18" s="304">
        <v>1756.3515083900018</v>
      </c>
      <c r="L18" s="304">
        <v>2666.1290799314288</v>
      </c>
      <c r="M18" s="304">
        <v>58.100990672857002</v>
      </c>
      <c r="N18" s="304">
        <v>0</v>
      </c>
      <c r="O18" s="27"/>
      <c r="Q18" s="59"/>
      <c r="R18" s="59"/>
      <c r="S18" s="59"/>
      <c r="T18" s="59"/>
      <c r="U18" s="59"/>
    </row>
    <row r="19" spans="2:24">
      <c r="B19" s="325">
        <v>40443</v>
      </c>
      <c r="C19" s="300">
        <v>4264.4627283</v>
      </c>
      <c r="D19" s="300">
        <v>3375.3277352999994</v>
      </c>
      <c r="E19" s="300">
        <v>7639.7904633000007</v>
      </c>
      <c r="F19" s="301">
        <v>0.55819105887597464</v>
      </c>
      <c r="G19" s="244"/>
      <c r="I19" s="244" t="s">
        <v>72</v>
      </c>
      <c r="J19" s="304">
        <v>4499.0699243799991</v>
      </c>
      <c r="K19" s="304">
        <v>3740.71001114</v>
      </c>
      <c r="L19" s="304">
        <v>722.34141866999994</v>
      </c>
      <c r="M19" s="304">
        <v>36.018494570000001</v>
      </c>
      <c r="N19" s="304">
        <v>0</v>
      </c>
      <c r="O19" s="27"/>
      <c r="Q19" s="59"/>
      <c r="R19" s="59"/>
      <c r="S19" s="59"/>
      <c r="T19" s="59"/>
      <c r="U19" s="59"/>
    </row>
    <row r="20" spans="2:24">
      <c r="B20" s="325">
        <v>40457</v>
      </c>
      <c r="C20" s="300">
        <v>4268.8357107000002</v>
      </c>
      <c r="D20" s="300">
        <v>3187.3986302999997</v>
      </c>
      <c r="E20" s="300">
        <v>7456.2343410999974</v>
      </c>
      <c r="F20" s="301">
        <v>0.57251898416999469</v>
      </c>
      <c r="G20" s="244"/>
      <c r="I20" s="244" t="s">
        <v>73</v>
      </c>
      <c r="J20" s="304">
        <v>4207.908499789999</v>
      </c>
      <c r="K20" s="304">
        <v>3243.1824264199995</v>
      </c>
      <c r="L20" s="304">
        <v>907.45777169999985</v>
      </c>
      <c r="M20" s="304">
        <v>57.26830167</v>
      </c>
      <c r="N20" s="304">
        <v>0</v>
      </c>
      <c r="O20" s="27"/>
      <c r="P20" s="9"/>
      <c r="Q20" s="59"/>
      <c r="R20" s="59"/>
      <c r="S20" s="59"/>
      <c r="T20" s="59"/>
      <c r="U20" s="59"/>
    </row>
    <row r="21" spans="2:24">
      <c r="B21" s="325">
        <v>40471</v>
      </c>
      <c r="C21" s="300">
        <v>4292.5197416000001</v>
      </c>
      <c r="D21" s="300">
        <v>3281.1095996000004</v>
      </c>
      <c r="E21" s="300">
        <v>7573.629341400002</v>
      </c>
      <c r="F21" s="301">
        <v>0.56677182736361886</v>
      </c>
      <c r="G21" s="244"/>
      <c r="I21" s="207" t="s">
        <v>74</v>
      </c>
      <c r="J21" s="304">
        <v>8221.3915165092858</v>
      </c>
      <c r="K21" s="304">
        <v>5197.3547299942866</v>
      </c>
      <c r="L21" s="304">
        <v>2714.7822473014221</v>
      </c>
      <c r="M21" s="304">
        <v>309.254539213572</v>
      </c>
      <c r="N21" s="304">
        <v>0</v>
      </c>
      <c r="O21" s="27"/>
      <c r="Q21" s="59"/>
      <c r="R21" s="59"/>
      <c r="S21" s="59"/>
      <c r="T21" s="59"/>
      <c r="U21" s="59"/>
    </row>
    <row r="22" spans="2:24">
      <c r="B22" s="325">
        <v>40485</v>
      </c>
      <c r="C22" s="300">
        <v>4295.117886</v>
      </c>
      <c r="D22" s="300">
        <v>3231.2334843000008</v>
      </c>
      <c r="E22" s="300">
        <v>7526.3513700999993</v>
      </c>
      <c r="F22" s="301">
        <v>0.570677300964615</v>
      </c>
      <c r="G22" s="244"/>
      <c r="I22" s="244"/>
      <c r="J22" s="304"/>
      <c r="K22" s="304"/>
      <c r="L22" s="304"/>
      <c r="M22" s="304"/>
      <c r="N22" s="304"/>
      <c r="O22" s="27"/>
      <c r="Q22" s="59"/>
      <c r="R22" s="59"/>
      <c r="S22" s="59"/>
      <c r="T22" s="59"/>
      <c r="U22" s="59"/>
    </row>
    <row r="23" spans="2:24">
      <c r="B23" s="325">
        <v>40499</v>
      </c>
      <c r="C23" s="300">
        <v>4264.0062466999989</v>
      </c>
      <c r="D23" s="300">
        <v>3184.5770750000011</v>
      </c>
      <c r="E23" s="300">
        <v>7448.5833222000001</v>
      </c>
      <c r="F23" s="301">
        <v>0.57245868942506373</v>
      </c>
      <c r="G23" s="244"/>
      <c r="I23" s="244" t="s">
        <v>75</v>
      </c>
      <c r="J23" s="305">
        <v>23038.900736726431</v>
      </c>
      <c r="K23" s="305">
        <v>15252.067264487143</v>
      </c>
      <c r="L23" s="305">
        <v>7318.0852003349946</v>
      </c>
      <c r="M23" s="305">
        <v>468.74827190428601</v>
      </c>
      <c r="N23" s="305">
        <v>0</v>
      </c>
      <c r="O23" s="27"/>
      <c r="Q23" s="59"/>
      <c r="R23" s="59"/>
      <c r="S23" s="59"/>
      <c r="T23" s="59"/>
      <c r="U23" s="59"/>
      <c r="V23" s="60"/>
    </row>
    <row r="24" spans="2:24">
      <c r="B24" s="325">
        <v>40513</v>
      </c>
      <c r="C24" s="300">
        <v>4201.5428581999986</v>
      </c>
      <c r="D24" s="300">
        <v>3216.0889649999995</v>
      </c>
      <c r="E24" s="300">
        <v>7417.6318232999974</v>
      </c>
      <c r="F24" s="301">
        <v>0.56642644961189148</v>
      </c>
      <c r="G24" s="244"/>
      <c r="I24" s="244" t="s">
        <v>76</v>
      </c>
      <c r="J24" s="305">
        <v>6058.2378621707148</v>
      </c>
      <c r="K24" s="305">
        <v>6036.3326826192861</v>
      </c>
      <c r="L24" s="305">
        <v>20.989087140714002</v>
      </c>
      <c r="M24" s="305">
        <v>0.91609241071500003</v>
      </c>
      <c r="N24" s="305">
        <v>0</v>
      </c>
      <c r="O24" s="27"/>
      <c r="Q24" s="59"/>
      <c r="R24" s="59"/>
      <c r="S24" s="59"/>
      <c r="T24" s="59"/>
      <c r="U24" s="59"/>
      <c r="V24" s="60"/>
    </row>
    <row r="25" spans="2:24">
      <c r="B25" s="325">
        <v>40527</v>
      </c>
      <c r="C25" s="300">
        <v>4577.0062795999966</v>
      </c>
      <c r="D25" s="300">
        <v>3208.3994552999998</v>
      </c>
      <c r="E25" s="300">
        <v>7785.4057349999948</v>
      </c>
      <c r="F25" s="301">
        <v>0.58789566470808985</v>
      </c>
      <c r="G25" s="244"/>
      <c r="I25" s="244" t="s">
        <v>222</v>
      </c>
      <c r="J25" s="305">
        <v>29097.138598897145</v>
      </c>
      <c r="K25" s="305">
        <v>21288.399947106431</v>
      </c>
      <c r="L25" s="305">
        <v>7339.0742874757088</v>
      </c>
      <c r="M25" s="305">
        <v>469.66436431500102</v>
      </c>
      <c r="N25" s="305">
        <v>0</v>
      </c>
      <c r="P25" s="29"/>
      <c r="Q25" s="32"/>
      <c r="R25" s="32"/>
      <c r="S25" s="31"/>
      <c r="T25" s="45"/>
      <c r="U25" s="37"/>
      <c r="V25" s="60"/>
    </row>
    <row r="26" spans="2:24">
      <c r="B26" s="325">
        <v>40541</v>
      </c>
      <c r="C26" s="300">
        <v>4667.4837174999975</v>
      </c>
      <c r="D26" s="300">
        <v>3455.8908429000003</v>
      </c>
      <c r="E26" s="300">
        <v>8123.3745605000004</v>
      </c>
      <c r="F26" s="301">
        <v>0.57457448043768522</v>
      </c>
      <c r="G26" s="244"/>
      <c r="O26" s="63"/>
      <c r="P26" s="64"/>
      <c r="S26" s="62"/>
    </row>
    <row r="27" spans="2:24">
      <c r="B27" s="325">
        <v>40555</v>
      </c>
      <c r="C27" s="300">
        <v>4604.2184683000023</v>
      </c>
      <c r="D27" s="300">
        <v>3595.7640916999994</v>
      </c>
      <c r="E27" s="300">
        <v>8199.9825600000022</v>
      </c>
      <c r="F27" s="301">
        <v>0.56149125130578337</v>
      </c>
      <c r="G27" s="244"/>
      <c r="M27" s="59"/>
      <c r="P27" s="29"/>
      <c r="Q27" s="32"/>
      <c r="R27" s="32"/>
      <c r="S27" s="31"/>
      <c r="T27" s="45"/>
      <c r="U27" s="37"/>
      <c r="V27" s="60"/>
    </row>
    <row r="28" spans="2:24">
      <c r="B28" s="325">
        <v>40569</v>
      </c>
      <c r="C28" s="300">
        <v>4393.6062381999991</v>
      </c>
      <c r="D28" s="300">
        <v>3462.7396634000006</v>
      </c>
      <c r="E28" s="300">
        <v>7856.3459018999993</v>
      </c>
      <c r="F28" s="301">
        <v>0.55924297288608915</v>
      </c>
      <c r="G28" s="244"/>
      <c r="M28" s="84"/>
      <c r="O28" s="62"/>
      <c r="Q28" s="62"/>
      <c r="R28" s="62"/>
      <c r="S28" s="62"/>
      <c r="T28" s="62"/>
      <c r="U28" s="62"/>
      <c r="V28" s="62"/>
      <c r="W28" s="62"/>
      <c r="X28" s="62"/>
    </row>
    <row r="29" spans="2:24">
      <c r="B29" s="325">
        <v>40583</v>
      </c>
      <c r="C29" s="300">
        <v>4399.5472230000014</v>
      </c>
      <c r="D29" s="300">
        <v>3437.7516465000008</v>
      </c>
      <c r="E29" s="300">
        <v>7837.2988698000008</v>
      </c>
      <c r="F29" s="301">
        <v>0.56136014411203294</v>
      </c>
      <c r="G29" s="244"/>
      <c r="M29" s="62"/>
      <c r="N29" s="62"/>
    </row>
    <row r="30" spans="2:24">
      <c r="B30" s="325">
        <v>40597</v>
      </c>
      <c r="C30" s="300">
        <v>4380.1738216000003</v>
      </c>
      <c r="D30" s="300">
        <v>3321.7914608999999</v>
      </c>
      <c r="E30" s="300">
        <v>7701.9652826000001</v>
      </c>
      <c r="F30" s="301">
        <v>0.56870859071457125</v>
      </c>
      <c r="G30" s="244"/>
    </row>
    <row r="31" spans="2:24">
      <c r="B31" s="325">
        <v>40611</v>
      </c>
      <c r="C31" s="300">
        <v>4694.0959906999988</v>
      </c>
      <c r="D31" s="300">
        <v>3468.3703729999988</v>
      </c>
      <c r="E31" s="300">
        <v>8162.4663639999999</v>
      </c>
      <c r="F31" s="301">
        <v>0.57508304247390085</v>
      </c>
      <c r="G31" s="244"/>
    </row>
    <row r="32" spans="2:24">
      <c r="B32" s="325">
        <v>40625</v>
      </c>
      <c r="C32" s="300">
        <v>4603.3805350000021</v>
      </c>
      <c r="D32" s="300">
        <v>3413.6595737999992</v>
      </c>
      <c r="E32" s="300">
        <v>8017.0401088999979</v>
      </c>
      <c r="F32" s="301">
        <v>0.57419951409368997</v>
      </c>
      <c r="G32" s="244"/>
    </row>
    <row r="33" spans="2:7">
      <c r="B33" s="325">
        <v>40639</v>
      </c>
      <c r="C33" s="300">
        <v>4801.7445307999978</v>
      </c>
      <c r="D33" s="300">
        <v>3489.0493030999996</v>
      </c>
      <c r="E33" s="300">
        <v>8290.7938334999963</v>
      </c>
      <c r="F33" s="301">
        <v>0.5791658346873787</v>
      </c>
      <c r="G33" s="244"/>
    </row>
    <row r="34" spans="2:7">
      <c r="B34" s="325">
        <v>40653</v>
      </c>
      <c r="C34" s="300">
        <v>4879.5413315000023</v>
      </c>
      <c r="D34" s="300">
        <v>3559.9014240999995</v>
      </c>
      <c r="E34" s="300">
        <v>8439.4427554000013</v>
      </c>
      <c r="F34" s="301">
        <v>0.57818288161002263</v>
      </c>
      <c r="G34" s="244"/>
    </row>
    <row r="35" spans="2:7">
      <c r="B35" s="325">
        <v>40667</v>
      </c>
      <c r="C35" s="300">
        <v>4933.760913099999</v>
      </c>
      <c r="D35" s="300">
        <v>3483.1067511999991</v>
      </c>
      <c r="E35" s="300">
        <v>8416.8676644000006</v>
      </c>
      <c r="F35" s="301">
        <v>0.58617541701027853</v>
      </c>
      <c r="G35" s="244"/>
    </row>
    <row r="36" spans="2:7">
      <c r="B36" s="325">
        <v>40681</v>
      </c>
      <c r="C36" s="300">
        <v>4892.1501530000023</v>
      </c>
      <c r="D36" s="300">
        <v>3433.8019457</v>
      </c>
      <c r="E36" s="300">
        <v>8325.9520989000011</v>
      </c>
      <c r="F36" s="301">
        <v>0.58757846488767784</v>
      </c>
      <c r="G36" s="244"/>
    </row>
    <row r="37" spans="2:7">
      <c r="B37" s="325">
        <v>40695</v>
      </c>
      <c r="C37" s="300">
        <v>4843.4185306999998</v>
      </c>
      <c r="D37" s="300">
        <v>3449.067293399999</v>
      </c>
      <c r="E37" s="300">
        <v>8292.4858246000003</v>
      </c>
      <c r="F37" s="301">
        <v>0.58407317578183848</v>
      </c>
      <c r="G37" s="244"/>
    </row>
    <row r="38" spans="2:7">
      <c r="B38" s="325">
        <v>40709</v>
      </c>
      <c r="C38" s="300">
        <v>4848.3599258000022</v>
      </c>
      <c r="D38" s="300">
        <v>3563.4836951000002</v>
      </c>
      <c r="E38" s="300">
        <v>8411.8436213000004</v>
      </c>
      <c r="F38" s="301">
        <v>0.57637304544312451</v>
      </c>
      <c r="G38" s="244"/>
    </row>
    <row r="39" spans="2:7">
      <c r="B39" s="325">
        <v>40723</v>
      </c>
      <c r="C39" s="300">
        <v>4762.3011414999992</v>
      </c>
      <c r="D39" s="300">
        <v>3541.7694861999998</v>
      </c>
      <c r="E39" s="300">
        <v>8304.070627799998</v>
      </c>
      <c r="F39" s="301">
        <v>0.57348996112303996</v>
      </c>
      <c r="G39" s="244"/>
    </row>
    <row r="40" spans="2:7">
      <c r="B40" s="325">
        <v>40737</v>
      </c>
      <c r="C40" s="300">
        <v>5087.0909137000026</v>
      </c>
      <c r="D40" s="300">
        <v>3671.584212499999</v>
      </c>
      <c r="E40" s="300">
        <v>8758.6751267000018</v>
      </c>
      <c r="F40" s="301">
        <v>0.58080598265284233</v>
      </c>
      <c r="G40" s="244"/>
    </row>
    <row r="41" spans="2:7">
      <c r="B41" s="325">
        <v>40751</v>
      </c>
      <c r="C41" s="300">
        <v>4950.5585270999982</v>
      </c>
      <c r="D41" s="300">
        <v>3597.8333474999986</v>
      </c>
      <c r="E41" s="300">
        <v>8548.3918744999992</v>
      </c>
      <c r="F41" s="301">
        <v>0.57912161723278033</v>
      </c>
      <c r="G41" s="244"/>
    </row>
    <row r="42" spans="2:7">
      <c r="B42" s="325">
        <v>40765</v>
      </c>
      <c r="C42" s="300">
        <v>5266.8061738999986</v>
      </c>
      <c r="D42" s="300">
        <v>3586.7427330999994</v>
      </c>
      <c r="E42" s="300">
        <v>8853.5489071000011</v>
      </c>
      <c r="F42" s="301">
        <v>0.59488079064840815</v>
      </c>
      <c r="G42" s="244"/>
    </row>
    <row r="43" spans="2:7">
      <c r="B43" s="325">
        <v>40779</v>
      </c>
      <c r="C43" s="300">
        <v>5306.1254102999983</v>
      </c>
      <c r="D43" s="300">
        <v>3427.0069491999993</v>
      </c>
      <c r="E43" s="300">
        <v>8733.1323599000043</v>
      </c>
      <c r="F43" s="301">
        <v>0.6075855937629181</v>
      </c>
      <c r="G43" s="244"/>
    </row>
    <row r="44" spans="2:7">
      <c r="B44" s="325">
        <v>40793</v>
      </c>
      <c r="C44" s="300">
        <v>5357.5487025000011</v>
      </c>
      <c r="D44" s="300">
        <v>3412.4404588999996</v>
      </c>
      <c r="E44" s="300">
        <v>8769.9891618999973</v>
      </c>
      <c r="F44" s="301">
        <v>0.61089570392801951</v>
      </c>
      <c r="G44" s="244"/>
    </row>
    <row r="45" spans="2:7">
      <c r="B45" s="325">
        <v>40807</v>
      </c>
      <c r="C45" s="300">
        <v>5328.9451226999963</v>
      </c>
      <c r="D45" s="300">
        <v>3551.4701751999996</v>
      </c>
      <c r="E45" s="300">
        <v>8880.4152979999908</v>
      </c>
      <c r="F45" s="301">
        <v>0.60007836839569417</v>
      </c>
      <c r="G45" s="244"/>
    </row>
    <row r="46" spans="2:7">
      <c r="B46" s="325">
        <v>40821</v>
      </c>
      <c r="C46" s="300">
        <v>5408.6241159999972</v>
      </c>
      <c r="D46" s="300">
        <v>3481.2463489000006</v>
      </c>
      <c r="E46" s="300">
        <v>8889.8704649999981</v>
      </c>
      <c r="F46" s="301">
        <v>0.6084030287386194</v>
      </c>
      <c r="G46" s="244"/>
    </row>
    <row r="47" spans="2:7">
      <c r="B47" s="325">
        <v>40835</v>
      </c>
      <c r="C47" s="300">
        <v>5440.4151796000006</v>
      </c>
      <c r="D47" s="300">
        <v>3408.2615890000006</v>
      </c>
      <c r="E47" s="300">
        <v>8848.6767684000024</v>
      </c>
      <c r="F47" s="301">
        <v>0.61482810616707884</v>
      </c>
      <c r="G47" s="244"/>
    </row>
    <row r="48" spans="2:7">
      <c r="B48" s="325">
        <v>40849</v>
      </c>
      <c r="C48" s="300">
        <v>5320.6580593999979</v>
      </c>
      <c r="D48" s="300">
        <v>3299.3596999000006</v>
      </c>
      <c r="E48" s="300">
        <v>8620.0177595999976</v>
      </c>
      <c r="F48" s="301">
        <v>0.61724444285215685</v>
      </c>
      <c r="G48" s="244"/>
    </row>
    <row r="49" spans="2:7">
      <c r="B49" s="325">
        <v>40863</v>
      </c>
      <c r="C49" s="300">
        <v>5516.0860018999974</v>
      </c>
      <c r="D49" s="300">
        <v>3238.8125067999999</v>
      </c>
      <c r="E49" s="300">
        <v>8754.8985088000045</v>
      </c>
      <c r="F49" s="301">
        <v>0.6300571041863583</v>
      </c>
      <c r="G49" s="244"/>
    </row>
    <row r="50" spans="2:7">
      <c r="B50" s="325">
        <v>40877</v>
      </c>
      <c r="C50" s="300">
        <v>5204.9004551000016</v>
      </c>
      <c r="D50" s="300">
        <v>2969.3606016000003</v>
      </c>
      <c r="E50" s="300">
        <v>8174.2610564000024</v>
      </c>
      <c r="F50" s="301">
        <v>0.6367426265429641</v>
      </c>
      <c r="G50" s="244"/>
    </row>
    <row r="51" spans="2:7">
      <c r="B51" s="325">
        <v>40891</v>
      </c>
      <c r="C51" s="300">
        <v>5360.4726950999957</v>
      </c>
      <c r="D51" s="300">
        <v>3030.7905910999998</v>
      </c>
      <c r="E51" s="300">
        <v>8391.2632859999976</v>
      </c>
      <c r="F51" s="301">
        <v>0.63881593419234273</v>
      </c>
      <c r="G51" s="244"/>
    </row>
    <row r="52" spans="2:7">
      <c r="B52" s="325">
        <v>40905</v>
      </c>
      <c r="C52" s="300">
        <v>5738.8829036000016</v>
      </c>
      <c r="D52" s="300">
        <v>3354.2609746999997</v>
      </c>
      <c r="E52" s="300">
        <v>9093.1438782999976</v>
      </c>
      <c r="F52" s="301">
        <v>0.63112197281903237</v>
      </c>
      <c r="G52" s="244"/>
    </row>
    <row r="53" spans="2:7">
      <c r="B53" s="325">
        <v>40919</v>
      </c>
      <c r="C53" s="300">
        <v>5735.6953830000011</v>
      </c>
      <c r="D53" s="300">
        <v>3784.6283709000008</v>
      </c>
      <c r="E53" s="300">
        <v>9520.3237541000035</v>
      </c>
      <c r="F53" s="301">
        <v>0.60246852220019076</v>
      </c>
      <c r="G53" s="244"/>
    </row>
    <row r="54" spans="2:7">
      <c r="B54" s="325">
        <v>40933</v>
      </c>
      <c r="C54" s="300">
        <v>5584.4348580999958</v>
      </c>
      <c r="D54" s="300">
        <v>3830.2932933000011</v>
      </c>
      <c r="E54" s="300">
        <v>9414.7281512000027</v>
      </c>
      <c r="F54" s="301">
        <v>0.59315943789499681</v>
      </c>
      <c r="G54" s="244"/>
    </row>
    <row r="55" spans="2:7">
      <c r="B55" s="325">
        <v>40947</v>
      </c>
      <c r="C55" s="300">
        <v>5654.5433084000015</v>
      </c>
      <c r="D55" s="300">
        <v>3840.1555022000011</v>
      </c>
      <c r="E55" s="300">
        <v>9494.6988109000013</v>
      </c>
      <c r="F55" s="301">
        <v>0.59554741240538711</v>
      </c>
      <c r="G55" s="244"/>
    </row>
    <row r="56" spans="2:7">
      <c r="B56" s="325">
        <v>40961</v>
      </c>
      <c r="C56" s="300">
        <v>5751.8561324000048</v>
      </c>
      <c r="D56" s="300">
        <v>3915.6002512999999</v>
      </c>
      <c r="E56" s="300">
        <v>9667.4563835999907</v>
      </c>
      <c r="F56" s="301">
        <v>0.59497099383427632</v>
      </c>
      <c r="G56" s="244"/>
    </row>
    <row r="57" spans="2:7">
      <c r="B57" s="325">
        <v>40975</v>
      </c>
      <c r="C57" s="300">
        <v>5815.2573464000006</v>
      </c>
      <c r="D57" s="300">
        <v>3894.2555349999993</v>
      </c>
      <c r="E57" s="300">
        <v>9709.5128812000003</v>
      </c>
      <c r="F57" s="301">
        <v>0.59892369653886202</v>
      </c>
      <c r="G57" s="244"/>
    </row>
    <row r="58" spans="2:7">
      <c r="B58" s="325">
        <v>40989</v>
      </c>
      <c r="C58" s="300">
        <v>5832.4687833000035</v>
      </c>
      <c r="D58" s="300">
        <v>4159.6067540999993</v>
      </c>
      <c r="E58" s="300">
        <v>9992.0755370999977</v>
      </c>
      <c r="F58" s="301">
        <v>0.58370943670755737</v>
      </c>
      <c r="G58" s="244"/>
    </row>
    <row r="59" spans="2:7">
      <c r="B59" s="325">
        <v>41003</v>
      </c>
      <c r="C59" s="300">
        <v>5933.514083600001</v>
      </c>
      <c r="D59" s="300">
        <v>4172.0359448999998</v>
      </c>
      <c r="E59" s="300">
        <v>10105.550028400001</v>
      </c>
      <c r="F59" s="301">
        <v>0.58715399626193798</v>
      </c>
      <c r="G59" s="244"/>
    </row>
    <row r="60" spans="2:7">
      <c r="B60" s="325">
        <v>41017</v>
      </c>
      <c r="C60" s="300">
        <v>6002.3218886999994</v>
      </c>
      <c r="D60" s="300">
        <v>4077.6944691000003</v>
      </c>
      <c r="E60" s="300">
        <v>10080.016358000004</v>
      </c>
      <c r="F60" s="301">
        <v>0.59546747500426989</v>
      </c>
      <c r="G60" s="244"/>
    </row>
    <row r="61" spans="2:7">
      <c r="B61" s="325">
        <v>41031</v>
      </c>
      <c r="C61" s="300">
        <v>5922.9613492000017</v>
      </c>
      <c r="D61" s="300">
        <v>3948.2824504</v>
      </c>
      <c r="E61" s="300">
        <v>9871.2437995999953</v>
      </c>
      <c r="F61" s="301">
        <v>0.60002178747120127</v>
      </c>
      <c r="G61" s="244"/>
    </row>
    <row r="62" spans="2:7">
      <c r="B62" s="325">
        <v>41045</v>
      </c>
      <c r="C62" s="300">
        <v>6016.6148441000014</v>
      </c>
      <c r="D62" s="300">
        <v>3815.9368874000011</v>
      </c>
      <c r="E62" s="300">
        <v>9832.5517316000041</v>
      </c>
      <c r="F62" s="301">
        <v>0.61190777412985409</v>
      </c>
      <c r="G62" s="244"/>
    </row>
    <row r="63" spans="2:7">
      <c r="B63" s="325">
        <v>41059</v>
      </c>
      <c r="C63" s="300">
        <v>5881.6431632999975</v>
      </c>
      <c r="D63" s="300">
        <v>3744.4360369000001</v>
      </c>
      <c r="E63" s="300">
        <v>9626.0791998000004</v>
      </c>
      <c r="F63" s="301">
        <v>0.61101129974311863</v>
      </c>
      <c r="G63" s="244"/>
    </row>
    <row r="64" spans="2:7">
      <c r="B64" s="325">
        <v>41073</v>
      </c>
      <c r="C64" s="300">
        <v>5984.7595700000002</v>
      </c>
      <c r="D64" s="300">
        <v>3870.237140400001</v>
      </c>
      <c r="E64" s="300">
        <v>9854.996710699992</v>
      </c>
      <c r="F64" s="301">
        <v>0.60728174201236318</v>
      </c>
      <c r="G64" s="244"/>
    </row>
    <row r="65" spans="2:7">
      <c r="B65" s="325">
        <v>41087</v>
      </c>
      <c r="C65" s="300">
        <v>5863.4995466999972</v>
      </c>
      <c r="D65" s="300">
        <v>3816.7288187000008</v>
      </c>
      <c r="E65" s="300">
        <v>9680.2283656999971</v>
      </c>
      <c r="F65" s="301">
        <v>0.60571913442415937</v>
      </c>
      <c r="G65" s="244"/>
    </row>
    <row r="66" spans="2:7">
      <c r="B66" s="325">
        <v>41101</v>
      </c>
      <c r="C66" s="300">
        <v>6114.7343556807191</v>
      </c>
      <c r="D66" s="300">
        <v>3758.2414908807145</v>
      </c>
      <c r="E66" s="300">
        <v>9872.9758464614351</v>
      </c>
      <c r="F66" s="301">
        <v>0.61934055656302411</v>
      </c>
      <c r="G66" s="244"/>
    </row>
    <row r="67" spans="2:7">
      <c r="B67" s="325">
        <v>41115</v>
      </c>
      <c r="C67" s="300">
        <v>6117.1421032900007</v>
      </c>
      <c r="D67" s="300">
        <v>3195.1598877607094</v>
      </c>
      <c r="E67" s="300">
        <v>9312.3019910507046</v>
      </c>
      <c r="F67" s="301">
        <v>0.65688828703887481</v>
      </c>
      <c r="G67" s="244"/>
    </row>
    <row r="68" spans="2:7">
      <c r="B68" s="325">
        <v>41129</v>
      </c>
      <c r="C68" s="300">
        <v>6276.0085818514262</v>
      </c>
      <c r="D68" s="300">
        <v>3109.643166150001</v>
      </c>
      <c r="E68" s="300">
        <v>9385.6517480014172</v>
      </c>
      <c r="F68" s="301">
        <v>0.66868116891166784</v>
      </c>
      <c r="G68" s="244"/>
    </row>
    <row r="69" spans="2:7">
      <c r="B69" s="325">
        <v>41143</v>
      </c>
      <c r="C69" s="300">
        <v>6531.6412021064389</v>
      </c>
      <c r="D69" s="300">
        <v>3003.6764411971394</v>
      </c>
      <c r="E69" s="300">
        <v>9535.3176433035806</v>
      </c>
      <c r="F69" s="301">
        <v>0.68499461123809025</v>
      </c>
      <c r="G69" s="244"/>
    </row>
    <row r="70" spans="2:7">
      <c r="B70" s="325">
        <v>41157</v>
      </c>
      <c r="C70" s="300">
        <v>6489.0419552657204</v>
      </c>
      <c r="D70" s="300">
        <v>3005.3349339521474</v>
      </c>
      <c r="E70" s="300">
        <v>9494.3768892178741</v>
      </c>
      <c r="F70" s="301">
        <v>0.68346159321259825</v>
      </c>
      <c r="G70" s="244"/>
    </row>
    <row r="71" spans="2:7">
      <c r="B71" s="325">
        <v>41171</v>
      </c>
      <c r="C71" s="300">
        <v>6531.188372200716</v>
      </c>
      <c r="D71" s="300">
        <v>3011.2112406800034</v>
      </c>
      <c r="E71" s="300">
        <v>9542.3996128807121</v>
      </c>
      <c r="F71" s="301">
        <v>0.68443878239857581</v>
      </c>
      <c r="G71" s="244"/>
    </row>
    <row r="72" spans="2:7">
      <c r="B72" s="325">
        <v>41185</v>
      </c>
      <c r="C72" s="300">
        <v>6435.8565560628567</v>
      </c>
      <c r="D72" s="300">
        <v>2802.2479436449989</v>
      </c>
      <c r="E72" s="300">
        <v>9238.1044997078552</v>
      </c>
      <c r="F72" s="301">
        <v>0.6966641864969576</v>
      </c>
      <c r="G72" s="244"/>
    </row>
    <row r="73" spans="2:7">
      <c r="B73" s="325">
        <v>41199</v>
      </c>
      <c r="C73" s="300">
        <v>6541.5156305328546</v>
      </c>
      <c r="D73" s="300">
        <v>2897.5266564500012</v>
      </c>
      <c r="E73" s="300">
        <v>9439.0422869828544</v>
      </c>
      <c r="F73" s="301">
        <v>0.69302747372517803</v>
      </c>
      <c r="G73" s="244"/>
    </row>
    <row r="74" spans="2:7">
      <c r="B74" s="325">
        <v>41213</v>
      </c>
      <c r="C74" s="300">
        <v>6550.7456199050002</v>
      </c>
      <c r="D74" s="300">
        <v>2775.6773302557121</v>
      </c>
      <c r="E74" s="300">
        <v>9326.4229501607078</v>
      </c>
      <c r="F74" s="301">
        <v>0.70238564719951091</v>
      </c>
      <c r="G74" s="244"/>
    </row>
    <row r="75" spans="2:7">
      <c r="B75" s="325">
        <v>41227</v>
      </c>
      <c r="C75" s="300">
        <v>6909.4852787999916</v>
      </c>
      <c r="D75" s="300">
        <v>2954.9011401271418</v>
      </c>
      <c r="E75" s="300">
        <v>9864.3864189271353</v>
      </c>
      <c r="F75" s="301">
        <v>0.70044754791261277</v>
      </c>
      <c r="G75" s="244"/>
    </row>
    <row r="76" spans="2:7">
      <c r="B76" s="325">
        <v>41241</v>
      </c>
      <c r="C76" s="300">
        <v>6655.6691273341476</v>
      </c>
      <c r="D76" s="300">
        <v>2525.8623811435714</v>
      </c>
      <c r="E76" s="300">
        <v>9181.531508477723</v>
      </c>
      <c r="F76" s="301">
        <v>0.72489748809211918</v>
      </c>
      <c r="G76" s="244"/>
    </row>
    <row r="77" spans="2:7">
      <c r="B77" s="325">
        <v>41255</v>
      </c>
      <c r="C77" s="300">
        <v>6973.7113530405686</v>
      </c>
      <c r="D77" s="300">
        <v>2772.2664029757143</v>
      </c>
      <c r="E77" s="300">
        <v>9745.9777560162784</v>
      </c>
      <c r="F77" s="301">
        <v>0.71554763694547063</v>
      </c>
      <c r="G77" s="244"/>
    </row>
    <row r="78" spans="2:7">
      <c r="B78" s="325">
        <v>41269</v>
      </c>
      <c r="C78" s="300">
        <v>7463.5925285427074</v>
      </c>
      <c r="D78" s="300">
        <v>2906.0483852250013</v>
      </c>
      <c r="E78" s="300">
        <v>10369.640913767711</v>
      </c>
      <c r="F78" s="301">
        <v>0.71975419309200372</v>
      </c>
      <c r="G78" s="244"/>
    </row>
    <row r="79" spans="2:7">
      <c r="B79" s="325">
        <v>41283</v>
      </c>
      <c r="C79" s="300">
        <v>7773.930758680146</v>
      </c>
      <c r="D79" s="300">
        <v>3018.7081569207139</v>
      </c>
      <c r="E79" s="300">
        <v>10792.638915600859</v>
      </c>
      <c r="F79" s="301">
        <v>0.72029934657063877</v>
      </c>
      <c r="G79" s="302">
        <v>0.6</v>
      </c>
    </row>
    <row r="80" spans="2:7">
      <c r="B80" s="325">
        <v>41297</v>
      </c>
      <c r="C80" s="300">
        <v>7548.8067159300044</v>
      </c>
      <c r="D80" s="300">
        <v>2768.4059059671499</v>
      </c>
      <c r="E80" s="300">
        <v>10317.212621897152</v>
      </c>
      <c r="F80" s="301">
        <v>0.73167113953903506</v>
      </c>
      <c r="G80" s="302">
        <v>0.6</v>
      </c>
    </row>
    <row r="81" spans="2:7">
      <c r="B81" s="325">
        <v>41311</v>
      </c>
      <c r="C81" s="300">
        <v>7562.9927824092783</v>
      </c>
      <c r="D81" s="300">
        <v>2730.9368248457017</v>
      </c>
      <c r="E81" s="300">
        <v>10293.929607254984</v>
      </c>
      <c r="F81" s="301">
        <v>0.73470414807179285</v>
      </c>
      <c r="G81" s="302">
        <v>0.6</v>
      </c>
    </row>
    <row r="82" spans="2:7">
      <c r="B82" s="325">
        <v>41325</v>
      </c>
      <c r="C82" s="300">
        <v>7665.6353484071424</v>
      </c>
      <c r="D82" s="300">
        <v>2608.9889707771426</v>
      </c>
      <c r="E82" s="300">
        <v>10274.62431918428</v>
      </c>
      <c r="F82" s="301">
        <v>0.74607451428605909</v>
      </c>
      <c r="G82" s="302">
        <v>0.6</v>
      </c>
    </row>
    <row r="83" spans="2:7">
      <c r="B83" s="325">
        <v>41339</v>
      </c>
      <c r="C83" s="300">
        <v>7905.6525588314262</v>
      </c>
      <c r="D83" s="300">
        <v>2650.7508098999942</v>
      </c>
      <c r="E83" s="300">
        <v>10556.403368731419</v>
      </c>
      <c r="F83" s="301">
        <v>0.7488964074874549</v>
      </c>
      <c r="G83" s="302">
        <v>0.6</v>
      </c>
    </row>
    <row r="84" spans="2:7">
      <c r="B84" s="325">
        <v>41353</v>
      </c>
      <c r="C84" s="300">
        <v>8093.410387794288</v>
      </c>
      <c r="D84" s="300">
        <v>2546.9574239564381</v>
      </c>
      <c r="E84" s="300">
        <v>10640.367811750728</v>
      </c>
      <c r="F84" s="301">
        <v>0.76063257689798103</v>
      </c>
      <c r="G84" s="302">
        <v>0.6</v>
      </c>
    </row>
    <row r="85" spans="2:7">
      <c r="B85" s="325">
        <v>41367</v>
      </c>
      <c r="C85" s="300">
        <v>8104.5322840528561</v>
      </c>
      <c r="D85" s="300">
        <v>2629.414169566433</v>
      </c>
      <c r="E85" s="300">
        <v>10733.946453619294</v>
      </c>
      <c r="F85" s="301">
        <v>0.75503751756840132</v>
      </c>
      <c r="G85" s="302">
        <v>0.6</v>
      </c>
    </row>
    <row r="86" spans="2:7">
      <c r="B86" s="325">
        <v>41381</v>
      </c>
      <c r="C86" s="300">
        <v>8236.3339634322838</v>
      </c>
      <c r="D86" s="300">
        <v>2546.0621015407278</v>
      </c>
      <c r="E86" s="300">
        <v>10782.396064972998</v>
      </c>
      <c r="F86" s="301">
        <v>0.76386861638187376</v>
      </c>
      <c r="G86" s="302">
        <v>0.6</v>
      </c>
    </row>
    <row r="87" spans="2:7">
      <c r="B87" s="325">
        <v>41395</v>
      </c>
      <c r="C87" s="300">
        <v>7943.3168932958506</v>
      </c>
      <c r="D87" s="300">
        <v>2442.3065385985756</v>
      </c>
      <c r="E87" s="300">
        <v>10385.623431894424</v>
      </c>
      <c r="F87" s="301">
        <v>0.76483775339877924</v>
      </c>
      <c r="G87" s="302">
        <v>0.6</v>
      </c>
    </row>
    <row r="88" spans="2:7">
      <c r="B88" s="325">
        <v>41409</v>
      </c>
      <c r="C88" s="300">
        <v>8180.3502285451441</v>
      </c>
      <c r="D88" s="300">
        <v>2421.5839319171378</v>
      </c>
      <c r="E88" s="300">
        <v>10601.934160462275</v>
      </c>
      <c r="F88" s="301">
        <v>0.77159036311054185</v>
      </c>
      <c r="G88" s="302">
        <v>0.6</v>
      </c>
    </row>
    <row r="89" spans="2:7">
      <c r="B89" s="325">
        <v>41423</v>
      </c>
      <c r="C89" s="300">
        <v>7892.5736801587082</v>
      </c>
      <c r="D89" s="300">
        <v>2510.627917419305</v>
      </c>
      <c r="E89" s="300">
        <v>10403.201597578009</v>
      </c>
      <c r="F89" s="301">
        <v>0.75866776262378643</v>
      </c>
      <c r="G89" s="302">
        <v>0.6</v>
      </c>
    </row>
    <row r="90" spans="2:7">
      <c r="B90" s="325">
        <v>41437</v>
      </c>
      <c r="C90" s="300">
        <v>8105.5639737329975</v>
      </c>
      <c r="D90" s="300">
        <v>2704.4234227492871</v>
      </c>
      <c r="E90" s="300">
        <v>10809.987396482291</v>
      </c>
      <c r="F90" s="301">
        <v>0.74982177836494535</v>
      </c>
      <c r="G90" s="302">
        <v>0.6</v>
      </c>
    </row>
    <row r="91" spans="2:7">
      <c r="B91" s="325">
        <v>41451</v>
      </c>
      <c r="C91" s="300">
        <v>7846.6979005130097</v>
      </c>
      <c r="D91" s="300">
        <v>2606.6295360628601</v>
      </c>
      <c r="E91" s="300">
        <v>10453.327436575863</v>
      </c>
      <c r="F91" s="301">
        <v>0.7506411664727598</v>
      </c>
      <c r="G91" s="302">
        <v>0.6</v>
      </c>
    </row>
    <row r="92" spans="2:7">
      <c r="B92" s="325">
        <v>41465</v>
      </c>
      <c r="C92" s="300">
        <v>8062.0287401009273</v>
      </c>
      <c r="D92" s="300">
        <v>2654.7052969742799</v>
      </c>
      <c r="E92" s="300">
        <v>10716.734037075203</v>
      </c>
      <c r="F92" s="301">
        <v>0.75228411120494743</v>
      </c>
      <c r="G92" s="302">
        <v>0.6</v>
      </c>
    </row>
    <row r="93" spans="2:7">
      <c r="B93" s="325">
        <v>41479</v>
      </c>
      <c r="C93" s="300">
        <v>7891.1917259405791</v>
      </c>
      <c r="D93" s="300">
        <v>2557.4178948635549</v>
      </c>
      <c r="E93" s="300">
        <v>10448.609620804125</v>
      </c>
      <c r="F93" s="301">
        <v>0.75523844916442318</v>
      </c>
      <c r="G93" s="302">
        <v>0.6</v>
      </c>
    </row>
    <row r="94" spans="2:7">
      <c r="B94" s="325">
        <v>41493</v>
      </c>
      <c r="C94" s="300">
        <v>7832.1321935462811</v>
      </c>
      <c r="D94" s="300">
        <v>2661.3025302078777</v>
      </c>
      <c r="E94" s="300">
        <v>10493.434723754166</v>
      </c>
      <c r="F94" s="301">
        <v>0.74638403913797169</v>
      </c>
      <c r="G94" s="302">
        <v>0.6</v>
      </c>
    </row>
    <row r="95" spans="2:7">
      <c r="B95" s="325">
        <v>41507</v>
      </c>
      <c r="C95" s="300">
        <v>7793.5373206405729</v>
      </c>
      <c r="D95" s="300">
        <v>2652.5533423471566</v>
      </c>
      <c r="E95" s="300">
        <v>10446.090662987724</v>
      </c>
      <c r="F95" s="301">
        <v>0.74607215005843297</v>
      </c>
      <c r="G95" s="302">
        <v>0.6</v>
      </c>
    </row>
    <row r="96" spans="2:7">
      <c r="B96" s="325">
        <v>41521</v>
      </c>
      <c r="C96" s="300">
        <v>7868.8437828777069</v>
      </c>
      <c r="D96" s="300">
        <v>2753.5694185492976</v>
      </c>
      <c r="E96" s="300">
        <v>10622.413201427002</v>
      </c>
      <c r="F96" s="301">
        <v>0.74077741410215681</v>
      </c>
      <c r="G96" s="302">
        <v>0.6</v>
      </c>
    </row>
    <row r="97" spans="2:7">
      <c r="B97" s="325">
        <v>41535</v>
      </c>
      <c r="C97" s="300">
        <v>7939.0784327320052</v>
      </c>
      <c r="D97" s="300">
        <v>2804.8518126021418</v>
      </c>
      <c r="E97" s="300">
        <v>10743.930245334146</v>
      </c>
      <c r="F97" s="301">
        <v>0.73893614826657805</v>
      </c>
      <c r="G97" s="302">
        <v>0.6</v>
      </c>
    </row>
    <row r="98" spans="2:7">
      <c r="B98" s="325">
        <v>41549</v>
      </c>
      <c r="C98" s="300">
        <v>7703.2744371288627</v>
      </c>
      <c r="D98" s="300">
        <v>2712.4333594092714</v>
      </c>
      <c r="E98" s="300">
        <v>10415.707796538129</v>
      </c>
      <c r="F98" s="301">
        <v>0.73958242565994425</v>
      </c>
      <c r="G98" s="302">
        <v>0.6</v>
      </c>
    </row>
    <row r="99" spans="2:7">
      <c r="B99" s="325">
        <v>41563</v>
      </c>
      <c r="C99" s="300">
        <v>7865.4137633829978</v>
      </c>
      <c r="D99" s="300">
        <v>2738.194664427871</v>
      </c>
      <c r="E99" s="300">
        <v>10603.608427810865</v>
      </c>
      <c r="F99" s="301">
        <v>0.74176765550430912</v>
      </c>
      <c r="G99" s="302">
        <v>0.6</v>
      </c>
    </row>
    <row r="100" spans="2:7">
      <c r="B100" s="325">
        <v>41577</v>
      </c>
      <c r="C100" s="300">
        <v>7825.1595984929909</v>
      </c>
      <c r="D100" s="300">
        <v>2641.7823035649958</v>
      </c>
      <c r="E100" s="300">
        <v>10466.941902058001</v>
      </c>
      <c r="F100" s="301">
        <v>0.74760705387639681</v>
      </c>
      <c r="G100" s="302">
        <v>0.6</v>
      </c>
    </row>
    <row r="101" spans="2:7">
      <c r="B101" s="325">
        <v>41591</v>
      </c>
      <c r="C101" s="300">
        <v>8299.284820163004</v>
      </c>
      <c r="D101" s="300">
        <v>2707.5126850950101</v>
      </c>
      <c r="E101" s="300">
        <v>11006.797505258024</v>
      </c>
      <c r="F101" s="301">
        <v>0.75401449115406893</v>
      </c>
      <c r="G101" s="302">
        <v>0.6</v>
      </c>
    </row>
    <row r="102" spans="2:7">
      <c r="B102" s="325">
        <v>41605</v>
      </c>
      <c r="C102" s="300">
        <v>8224.1583666487131</v>
      </c>
      <c r="D102" s="300">
        <v>2642.3288655000065</v>
      </c>
      <c r="E102" s="300">
        <v>10866.487232148727</v>
      </c>
      <c r="F102" s="301">
        <v>0.75683688674637839</v>
      </c>
      <c r="G102" s="302">
        <v>0.6</v>
      </c>
    </row>
    <row r="103" spans="2:7">
      <c r="B103" s="325">
        <v>41619</v>
      </c>
      <c r="C103" s="300">
        <v>8805.2004773972876</v>
      </c>
      <c r="D103" s="300">
        <v>2751.409683590713</v>
      </c>
      <c r="E103" s="300">
        <v>11556.610160988001</v>
      </c>
      <c r="F103" s="301">
        <v>0.76191896713114626</v>
      </c>
      <c r="G103" s="302">
        <v>0.6</v>
      </c>
    </row>
    <row r="104" spans="2:7">
      <c r="B104" s="325">
        <v>41633</v>
      </c>
      <c r="C104" s="300">
        <v>9611.0158401271437</v>
      </c>
      <c r="D104" s="300">
        <v>2738.3970663978566</v>
      </c>
      <c r="E104" s="300">
        <v>12349.412906524996</v>
      </c>
      <c r="F104" s="301">
        <v>0.77825690280782667</v>
      </c>
      <c r="G104" s="302">
        <v>0.6</v>
      </c>
    </row>
    <row r="105" spans="2:7">
      <c r="B105" s="325">
        <v>41647</v>
      </c>
      <c r="C105" s="300">
        <v>10252.407243535004</v>
      </c>
      <c r="D105" s="300">
        <v>2868.1338939521434</v>
      </c>
      <c r="E105" s="300">
        <v>13120.541137487149</v>
      </c>
      <c r="F105" s="301">
        <v>0.78140124984955839</v>
      </c>
      <c r="G105" s="302">
        <v>0.6</v>
      </c>
    </row>
    <row r="106" spans="2:7">
      <c r="B106" s="325">
        <v>41661</v>
      </c>
      <c r="C106" s="300">
        <v>9667.0473758842818</v>
      </c>
      <c r="D106" s="300">
        <v>2686.5412522071415</v>
      </c>
      <c r="E106" s="300">
        <v>12353.588628091426</v>
      </c>
      <c r="F106" s="301">
        <v>0.78252948733470962</v>
      </c>
      <c r="G106" s="302">
        <v>0.6</v>
      </c>
    </row>
    <row r="107" spans="2:7">
      <c r="B107" s="325">
        <v>41675</v>
      </c>
      <c r="C107" s="300">
        <v>9851.0396004857175</v>
      </c>
      <c r="D107" s="300">
        <v>2920.2329579650004</v>
      </c>
      <c r="E107" s="300">
        <v>12771.272558450719</v>
      </c>
      <c r="F107" s="301">
        <v>0.77134361947097507</v>
      </c>
      <c r="G107" s="302">
        <v>0.6</v>
      </c>
    </row>
    <row r="108" spans="2:7">
      <c r="B108" s="325">
        <v>41689</v>
      </c>
      <c r="C108" s="300">
        <v>9887.3507596978561</v>
      </c>
      <c r="D108" s="300">
        <v>2774.7133128199994</v>
      </c>
      <c r="E108" s="300">
        <v>12662.064072517855</v>
      </c>
      <c r="F108" s="301">
        <v>0.78086406000406172</v>
      </c>
      <c r="G108" s="302">
        <v>0.6</v>
      </c>
    </row>
    <row r="109" spans="2:7">
      <c r="B109" s="325">
        <v>41703</v>
      </c>
      <c r="C109" s="300">
        <v>9702.185777207138</v>
      </c>
      <c r="D109" s="300">
        <v>2917.1656950621432</v>
      </c>
      <c r="E109" s="300">
        <v>12619.351472269276</v>
      </c>
      <c r="F109" s="301">
        <v>0.76883394511417325</v>
      </c>
      <c r="G109" s="302">
        <v>0.6</v>
      </c>
    </row>
    <row r="110" spans="2:7">
      <c r="B110" s="325">
        <v>41717</v>
      </c>
      <c r="C110" s="300">
        <v>9857.0972796407132</v>
      </c>
      <c r="D110" s="300">
        <v>2833.413536645</v>
      </c>
      <c r="E110" s="300">
        <v>12690.510816285712</v>
      </c>
      <c r="F110" s="301">
        <v>0.77672974889167712</v>
      </c>
      <c r="G110" s="302">
        <v>0.6</v>
      </c>
    </row>
    <row r="111" spans="2:7">
      <c r="B111" s="325">
        <v>41731</v>
      </c>
      <c r="C111" s="300">
        <v>9961.8307636135687</v>
      </c>
      <c r="D111" s="300">
        <v>2835.7052591828574</v>
      </c>
      <c r="E111" s="300">
        <v>12797.53602279643</v>
      </c>
      <c r="F111" s="301">
        <v>0.77841787246141914</v>
      </c>
      <c r="G111" s="302">
        <v>0.6</v>
      </c>
    </row>
    <row r="112" spans="2:7">
      <c r="B112" s="325">
        <v>41745</v>
      </c>
      <c r="C112" s="300">
        <v>10158.041233946429</v>
      </c>
      <c r="D112" s="300">
        <v>2793.1862782692851</v>
      </c>
      <c r="E112" s="300">
        <v>12951.227512215713</v>
      </c>
      <c r="F112" s="301">
        <v>0.78433038292048174</v>
      </c>
      <c r="G112" s="302">
        <v>0.6</v>
      </c>
    </row>
    <row r="113" spans="2:7">
      <c r="B113" s="325">
        <v>41759</v>
      </c>
      <c r="C113" s="300">
        <v>9704.1196593885725</v>
      </c>
      <c r="D113" s="300">
        <v>2722.5635330149989</v>
      </c>
      <c r="E113" s="300">
        <v>12426.683192403576</v>
      </c>
      <c r="F113" s="301">
        <v>0.78090987829485303</v>
      </c>
      <c r="G113" s="302">
        <v>0.6</v>
      </c>
    </row>
    <row r="114" spans="2:7">
      <c r="B114" s="325">
        <v>41773</v>
      </c>
      <c r="C114" s="300">
        <v>9757.2248811957106</v>
      </c>
      <c r="D114" s="300">
        <v>2882.9557896485703</v>
      </c>
      <c r="E114" s="300">
        <v>12640.180670844282</v>
      </c>
      <c r="F114" s="301">
        <v>0.77192131467722058</v>
      </c>
      <c r="G114" s="302">
        <v>0.6</v>
      </c>
    </row>
    <row r="115" spans="2:7">
      <c r="B115" s="325">
        <v>41787</v>
      </c>
      <c r="C115" s="300">
        <v>9671.5119725914301</v>
      </c>
      <c r="D115" s="300">
        <v>2649.6501457007148</v>
      </c>
      <c r="E115" s="300">
        <v>12321.162118292144</v>
      </c>
      <c r="F115" s="301">
        <v>0.78495127973626677</v>
      </c>
      <c r="G115" s="302">
        <v>0.6</v>
      </c>
    </row>
    <row r="116" spans="2:7">
      <c r="B116" s="325">
        <v>41801</v>
      </c>
      <c r="C116" s="300">
        <v>9782.8705242678589</v>
      </c>
      <c r="D116" s="300">
        <v>2891.555655610714</v>
      </c>
      <c r="E116" s="300">
        <v>12674.426179878568</v>
      </c>
      <c r="F116" s="301">
        <v>0.77185904793060911</v>
      </c>
      <c r="G116" s="302">
        <v>0.6</v>
      </c>
    </row>
    <row r="117" spans="2:7">
      <c r="B117" s="325">
        <v>41815</v>
      </c>
      <c r="C117" s="300">
        <v>9829.2181876142895</v>
      </c>
      <c r="D117" s="300">
        <v>2749.49307</v>
      </c>
      <c r="E117" s="300">
        <v>12578.711257614284</v>
      </c>
      <c r="F117" s="301">
        <v>0.78141695013981327</v>
      </c>
      <c r="G117" s="302">
        <v>0.6</v>
      </c>
    </row>
    <row r="118" spans="2:7">
      <c r="B118" s="325">
        <v>41829</v>
      </c>
      <c r="C118" s="300">
        <v>10059.002225019287</v>
      </c>
      <c r="D118" s="300">
        <v>2837.1870727757137</v>
      </c>
      <c r="E118" s="300">
        <v>12896.189297794994</v>
      </c>
      <c r="F118" s="301">
        <v>0.77999802831206788</v>
      </c>
      <c r="G118" s="302">
        <v>0.6</v>
      </c>
    </row>
    <row r="119" spans="2:7">
      <c r="B119" s="325">
        <v>41843</v>
      </c>
      <c r="C119" s="300">
        <v>9996.9365222821507</v>
      </c>
      <c r="D119" s="300">
        <v>2801.65591117857</v>
      </c>
      <c r="E119" s="300">
        <v>12798.592433460719</v>
      </c>
      <c r="F119" s="301">
        <v>0.7810965599737435</v>
      </c>
      <c r="G119" s="302">
        <v>0.6</v>
      </c>
    </row>
    <row r="120" spans="2:7">
      <c r="B120" s="325">
        <v>41857</v>
      </c>
      <c r="C120" s="300">
        <v>9923.8043790278516</v>
      </c>
      <c r="D120" s="300">
        <v>2754.823273167141</v>
      </c>
      <c r="E120" s="300">
        <v>12678.627652194995</v>
      </c>
      <c r="F120" s="301">
        <v>0.78271912791048703</v>
      </c>
      <c r="G120" s="302">
        <v>0.6</v>
      </c>
    </row>
    <row r="121" spans="2:7">
      <c r="B121" s="325">
        <v>41871</v>
      </c>
      <c r="C121" s="300">
        <v>10083.135204662858</v>
      </c>
      <c r="D121" s="300">
        <v>2776.0671371978556</v>
      </c>
      <c r="E121" s="300">
        <v>12859.202341860713</v>
      </c>
      <c r="F121" s="301">
        <v>0.78411824750895387</v>
      </c>
      <c r="G121" s="302">
        <v>0.6</v>
      </c>
    </row>
    <row r="122" spans="2:7">
      <c r="B122" s="325">
        <v>41885</v>
      </c>
      <c r="C122" s="300">
        <v>10192.259593179289</v>
      </c>
      <c r="D122" s="300">
        <v>2779.8818144628563</v>
      </c>
      <c r="E122" s="300">
        <v>12972.14140764215</v>
      </c>
      <c r="F122" s="301">
        <v>0.78570370711306181</v>
      </c>
      <c r="G122" s="302">
        <v>0.6</v>
      </c>
    </row>
    <row r="123" spans="2:7">
      <c r="B123" s="325">
        <v>41899</v>
      </c>
      <c r="C123" s="300">
        <v>10250.218137241425</v>
      </c>
      <c r="D123" s="300">
        <v>2766.8317830971428</v>
      </c>
      <c r="E123" s="300">
        <v>13017.049920338568</v>
      </c>
      <c r="F123" s="301">
        <v>0.78744555793904658</v>
      </c>
      <c r="G123" s="302">
        <v>0.6</v>
      </c>
    </row>
    <row r="124" spans="2:7">
      <c r="B124" s="325">
        <v>41913</v>
      </c>
      <c r="C124" s="300">
        <v>9960.8921416485737</v>
      </c>
      <c r="D124" s="300">
        <v>2742.8993894221421</v>
      </c>
      <c r="E124" s="300">
        <v>12703.791531070718</v>
      </c>
      <c r="F124" s="301">
        <v>0.78408812969627162</v>
      </c>
      <c r="G124" s="302">
        <v>0.6</v>
      </c>
    </row>
    <row r="125" spans="2:7">
      <c r="B125" s="325">
        <v>41927</v>
      </c>
      <c r="C125" s="300">
        <v>10478.45126303572</v>
      </c>
      <c r="D125" s="300">
        <v>2797.2460351728573</v>
      </c>
      <c r="E125" s="300">
        <v>13275.697298208577</v>
      </c>
      <c r="F125" s="301">
        <v>0.78929573548273679</v>
      </c>
      <c r="G125" s="302">
        <v>0.6</v>
      </c>
    </row>
    <row r="126" spans="2:7">
      <c r="B126" s="325">
        <v>41941</v>
      </c>
      <c r="C126" s="300">
        <v>9788.3229078978547</v>
      </c>
      <c r="D126" s="300">
        <v>2720.6121604157147</v>
      </c>
      <c r="E126" s="300">
        <v>12508.935068313571</v>
      </c>
      <c r="F126" s="301">
        <v>0.78250649271437112</v>
      </c>
      <c r="G126" s="302">
        <v>0.6</v>
      </c>
    </row>
    <row r="127" spans="2:7">
      <c r="B127" s="325">
        <v>41955</v>
      </c>
      <c r="C127" s="300">
        <v>10185.321855062151</v>
      </c>
      <c r="D127" s="300">
        <v>2798.7422605728561</v>
      </c>
      <c r="E127" s="300">
        <v>12984.064115635007</v>
      </c>
      <c r="F127" s="301">
        <v>0.78444790200914849</v>
      </c>
      <c r="G127" s="302">
        <v>0.6</v>
      </c>
    </row>
    <row r="128" spans="2:7">
      <c r="B128" s="325">
        <v>41969</v>
      </c>
      <c r="C128" s="300">
        <v>9931.9261508392792</v>
      </c>
      <c r="D128" s="300">
        <v>2828.1196477378571</v>
      </c>
      <c r="E128" s="300">
        <v>12760.045798577135</v>
      </c>
      <c r="F128" s="301">
        <v>0.77836132468637231</v>
      </c>
      <c r="G128" s="302">
        <v>0.6</v>
      </c>
    </row>
    <row r="129" spans="2:7">
      <c r="B129" s="325">
        <v>41983</v>
      </c>
      <c r="C129" s="300">
        <v>10383.557287054291</v>
      </c>
      <c r="D129" s="300">
        <v>2983.8766769571416</v>
      </c>
      <c r="E129" s="300">
        <v>13367.433964011432</v>
      </c>
      <c r="F129" s="301">
        <v>0.77678014456697497</v>
      </c>
      <c r="G129" s="302">
        <v>0.6</v>
      </c>
    </row>
    <row r="130" spans="2:7">
      <c r="B130" s="325">
        <v>41997</v>
      </c>
      <c r="C130" s="300">
        <v>10789.018541179996</v>
      </c>
      <c r="D130" s="300">
        <v>2910.063644496428</v>
      </c>
      <c r="E130" s="300">
        <v>13699.082185676427</v>
      </c>
      <c r="F130" s="301">
        <v>0.78757236396908736</v>
      </c>
      <c r="G130" s="302">
        <v>0.6</v>
      </c>
    </row>
    <row r="131" spans="2:7">
      <c r="B131" s="325">
        <v>42011</v>
      </c>
      <c r="C131" s="300">
        <v>10850.457219116428</v>
      </c>
      <c r="D131" s="300">
        <v>2902.1628778107147</v>
      </c>
      <c r="E131" s="300">
        <v>13752.620096927141</v>
      </c>
      <c r="F131" s="301">
        <v>0.78897382045337183</v>
      </c>
      <c r="G131" s="302">
        <v>0.6</v>
      </c>
    </row>
    <row r="132" spans="2:7">
      <c r="B132" s="325">
        <v>42025</v>
      </c>
      <c r="C132" s="300">
        <v>10580.933264817142</v>
      </c>
      <c r="D132" s="300">
        <v>2711.8157507871429</v>
      </c>
      <c r="E132" s="300">
        <v>13292.749015604288</v>
      </c>
      <c r="F132" s="301">
        <v>0.79599285688733312</v>
      </c>
      <c r="G132" s="302">
        <v>0.6</v>
      </c>
    </row>
    <row r="133" spans="2:7">
      <c r="B133" s="325">
        <v>42039</v>
      </c>
      <c r="C133" s="300">
        <v>10621.554561288567</v>
      </c>
      <c r="D133" s="300">
        <v>2489.6424435421432</v>
      </c>
      <c r="E133" s="300">
        <v>13111.19700483071</v>
      </c>
      <c r="F133" s="301">
        <v>0.8101132610069961</v>
      </c>
      <c r="G133" s="302">
        <v>0.6</v>
      </c>
    </row>
    <row r="134" spans="2:7">
      <c r="B134" s="325">
        <v>42053</v>
      </c>
      <c r="C134" s="300">
        <v>10396.205640778569</v>
      </c>
      <c r="D134" s="300">
        <v>2478.7191601335703</v>
      </c>
      <c r="E134" s="300">
        <v>12874.924800912144</v>
      </c>
      <c r="F134" s="301">
        <v>0.80747699901455228</v>
      </c>
      <c r="G134" s="302">
        <v>0.6</v>
      </c>
    </row>
    <row r="135" spans="2:7">
      <c r="B135" s="325">
        <v>42067</v>
      </c>
      <c r="C135" s="300">
        <v>10262.25781072929</v>
      </c>
      <c r="D135" s="300">
        <v>2317.842403695</v>
      </c>
      <c r="E135" s="300">
        <v>12580.100214424288</v>
      </c>
      <c r="F135" s="301">
        <v>0.81575326394956937</v>
      </c>
      <c r="G135" s="302">
        <v>0.6</v>
      </c>
    </row>
    <row r="136" spans="2:7">
      <c r="B136" s="325">
        <v>42081</v>
      </c>
      <c r="C136" s="300">
        <v>10198.383564761423</v>
      </c>
      <c r="D136" s="300">
        <v>2291.600508680714</v>
      </c>
      <c r="E136" s="300">
        <v>12489.984073442136</v>
      </c>
      <c r="F136" s="301">
        <v>0.81652494549185073</v>
      </c>
      <c r="G136" s="302">
        <v>0.6</v>
      </c>
    </row>
    <row r="137" spans="2:7">
      <c r="B137" s="325">
        <v>42095</v>
      </c>
      <c r="C137" s="300">
        <v>10337.870366996423</v>
      </c>
      <c r="D137" s="300">
        <v>2272.8187793650009</v>
      </c>
      <c r="E137" s="300">
        <v>12610.689146361421</v>
      </c>
      <c r="F137" s="301">
        <v>0.81977045401830584</v>
      </c>
      <c r="G137" s="302">
        <v>0.6</v>
      </c>
    </row>
    <row r="138" spans="2:7">
      <c r="B138" s="325">
        <v>42109</v>
      </c>
      <c r="C138" s="300">
        <v>10676.554925370709</v>
      </c>
      <c r="D138" s="300">
        <v>2350.841149835715</v>
      </c>
      <c r="E138" s="300">
        <v>13027.396075206421</v>
      </c>
      <c r="F138" s="301">
        <v>0.81954635168344925</v>
      </c>
      <c r="G138" s="302">
        <v>0.6</v>
      </c>
    </row>
    <row r="139" spans="2:7">
      <c r="B139" s="325">
        <v>42123</v>
      </c>
      <c r="C139" s="300">
        <v>9946.5684044307145</v>
      </c>
      <c r="D139" s="300">
        <v>2318.7653260021434</v>
      </c>
      <c r="E139" s="300">
        <v>12265.333730432858</v>
      </c>
      <c r="F139" s="301">
        <v>0.8109496751605868</v>
      </c>
      <c r="G139" s="302">
        <v>0.6</v>
      </c>
    </row>
    <row r="140" spans="2:7">
      <c r="B140" s="325">
        <v>42137</v>
      </c>
      <c r="C140" s="300">
        <v>9897.7490447442869</v>
      </c>
      <c r="D140" s="300">
        <v>2223.4083586142856</v>
      </c>
      <c r="E140" s="300">
        <v>12121.157403358575</v>
      </c>
      <c r="F140" s="301">
        <v>0.81656798236130346</v>
      </c>
      <c r="G140" s="302">
        <v>0.6</v>
      </c>
    </row>
    <row r="141" spans="2:7">
      <c r="B141" s="325">
        <v>42151</v>
      </c>
      <c r="C141" s="300">
        <v>9792.8937897535761</v>
      </c>
      <c r="D141" s="300">
        <v>2086.5726033378578</v>
      </c>
      <c r="E141" s="300">
        <v>11879.466393091427</v>
      </c>
      <c r="F141" s="301">
        <v>0.82435468612030338</v>
      </c>
      <c r="G141" s="302">
        <v>0.6</v>
      </c>
    </row>
    <row r="142" spans="2:7">
      <c r="B142" s="326">
        <v>42165</v>
      </c>
      <c r="C142" s="300">
        <v>10098.124863024295</v>
      </c>
      <c r="D142" s="300">
        <v>2177.0113122650005</v>
      </c>
      <c r="E142" s="300">
        <v>12275.136175289294</v>
      </c>
      <c r="F142" s="301">
        <v>0.82264870375552546</v>
      </c>
      <c r="G142" s="302">
        <v>0.6</v>
      </c>
    </row>
    <row r="143" spans="2:7">
      <c r="B143" s="326">
        <v>42179</v>
      </c>
      <c r="C143" s="300">
        <v>9637.3675659242854</v>
      </c>
      <c r="D143" s="300">
        <v>2144.9333564164281</v>
      </c>
      <c r="E143" s="300">
        <v>11782.300922340713</v>
      </c>
      <c r="F143" s="301">
        <v>0.81795293036953698</v>
      </c>
      <c r="G143" s="302">
        <v>0.6</v>
      </c>
    </row>
    <row r="144" spans="2:7">
      <c r="B144" s="326">
        <v>42193</v>
      </c>
      <c r="C144" s="300">
        <v>9876.4333862807071</v>
      </c>
      <c r="D144" s="300">
        <v>2165.2422230842863</v>
      </c>
      <c r="E144" s="300">
        <v>12041.675609364995</v>
      </c>
      <c r="F144" s="301">
        <v>0.82018763058188138</v>
      </c>
      <c r="G144" s="302">
        <v>0.6</v>
      </c>
    </row>
    <row r="145" spans="2:9">
      <c r="B145" s="326">
        <v>42207</v>
      </c>
      <c r="C145" s="300">
        <v>9760.6321462349988</v>
      </c>
      <c r="D145" s="300">
        <v>2105.3834945564286</v>
      </c>
      <c r="E145" s="300">
        <v>11866.015640791431</v>
      </c>
      <c r="F145" s="301">
        <v>0.82257030849354174</v>
      </c>
      <c r="G145" s="302">
        <v>0.6</v>
      </c>
    </row>
    <row r="146" spans="2:9">
      <c r="B146" s="326">
        <v>42235</v>
      </c>
      <c r="C146" s="300">
        <v>9609.1186529549996</v>
      </c>
      <c r="D146" s="300">
        <v>2126.0462671949999</v>
      </c>
      <c r="E146" s="300">
        <v>11735.164920149999</v>
      </c>
      <c r="F146" s="301">
        <v>0.81883115561976916</v>
      </c>
      <c r="G146" s="302">
        <v>0.6</v>
      </c>
    </row>
    <row r="147" spans="2:9">
      <c r="B147" s="326">
        <v>42277</v>
      </c>
      <c r="C147" s="300">
        <v>9001.2027353764279</v>
      </c>
      <c r="D147" s="300">
        <v>2015.8323203814289</v>
      </c>
      <c r="E147" s="300">
        <v>11017.035055757855</v>
      </c>
      <c r="F147" s="301">
        <v>0.81702587763593537</v>
      </c>
      <c r="G147" s="302">
        <v>0.6</v>
      </c>
    </row>
    <row r="148" spans="2:9">
      <c r="B148" s="326">
        <v>42305</v>
      </c>
      <c r="C148" s="300">
        <v>9133.1031427428625</v>
      </c>
      <c r="D148" s="300">
        <v>1921.2112621550002</v>
      </c>
      <c r="E148" s="300">
        <v>11054.314404897857</v>
      </c>
      <c r="F148" s="301">
        <v>0.82620258554399717</v>
      </c>
      <c r="G148" s="302">
        <v>0.6</v>
      </c>
    </row>
    <row r="149" spans="2:9">
      <c r="B149" s="326">
        <v>42333</v>
      </c>
      <c r="C149" s="300">
        <v>9257.3044720900034</v>
      </c>
      <c r="D149" s="300">
        <v>2023.3309725114286</v>
      </c>
      <c r="E149" s="300">
        <v>11280.635444601437</v>
      </c>
      <c r="F149" s="301">
        <v>0.82063679103469855</v>
      </c>
      <c r="G149" s="302">
        <v>0.6</v>
      </c>
    </row>
    <row r="150" spans="2:9">
      <c r="B150" s="326">
        <v>42361</v>
      </c>
      <c r="C150" s="300">
        <v>9544.2390094921466</v>
      </c>
      <c r="D150" s="300">
        <v>2217.2711187371424</v>
      </c>
      <c r="E150" s="300">
        <v>11761.510128229287</v>
      </c>
      <c r="F150" s="301">
        <v>0.81148074570667783</v>
      </c>
      <c r="G150" s="302">
        <v>0.6</v>
      </c>
    </row>
    <row r="151" spans="2:9">
      <c r="B151" s="326">
        <v>42389</v>
      </c>
      <c r="C151" s="300">
        <v>9796.1812056585732</v>
      </c>
      <c r="D151" s="300">
        <v>2440.4336862642858</v>
      </c>
      <c r="E151" s="300">
        <v>12236.614891922854</v>
      </c>
      <c r="F151" s="301">
        <v>0.80056300636909294</v>
      </c>
      <c r="G151" s="302">
        <v>0.6</v>
      </c>
    </row>
    <row r="152" spans="2:9">
      <c r="B152" s="326">
        <v>42417</v>
      </c>
      <c r="C152" s="300">
        <v>10385.733447312143</v>
      </c>
      <c r="D152" s="300">
        <v>2591.9759435371425</v>
      </c>
      <c r="E152" s="300">
        <v>12977.709390849286</v>
      </c>
      <c r="F152" s="301">
        <v>0.80027477380832923</v>
      </c>
      <c r="G152" s="302">
        <v>0.6</v>
      </c>
    </row>
    <row r="153" spans="2:9">
      <c r="B153" s="326">
        <v>42459</v>
      </c>
      <c r="C153" s="300">
        <v>10489.346235614286</v>
      </c>
      <c r="D153" s="300">
        <v>2664.7614894235717</v>
      </c>
      <c r="E153" s="300">
        <v>13154.107725037857</v>
      </c>
      <c r="F153" s="301">
        <v>0.79741982161576819</v>
      </c>
      <c r="G153" s="302">
        <v>0.6</v>
      </c>
    </row>
    <row r="154" spans="2:9">
      <c r="B154" s="326">
        <v>42487</v>
      </c>
      <c r="C154" s="300">
        <v>10746.035250335717</v>
      </c>
      <c r="D154" s="300">
        <v>2632.1221543371421</v>
      </c>
      <c r="E154" s="300">
        <v>13378.15740467286</v>
      </c>
      <c r="F154" s="301">
        <v>0.80325226600953514</v>
      </c>
      <c r="G154" s="302">
        <v>0.6</v>
      </c>
    </row>
    <row r="155" spans="2:9">
      <c r="B155" s="326">
        <v>42515</v>
      </c>
      <c r="C155" s="300">
        <v>10875.513205106432</v>
      </c>
      <c r="D155" s="300">
        <v>2557.6920186949997</v>
      </c>
      <c r="E155" s="300">
        <v>13433.205223801431</v>
      </c>
      <c r="F155" s="301">
        <v>0.80959927462708681</v>
      </c>
      <c r="G155" s="302">
        <v>0.6</v>
      </c>
    </row>
    <row r="156" spans="2:9">
      <c r="B156" s="326">
        <v>42543</v>
      </c>
      <c r="C156" s="300">
        <v>11213.535490428576</v>
      </c>
      <c r="D156" s="300">
        <v>2728.5469795557156</v>
      </c>
      <c r="E156" s="300">
        <v>13942.082469984289</v>
      </c>
      <c r="F156" s="301">
        <v>0.80429415867895182</v>
      </c>
      <c r="G156" s="302">
        <v>0.6</v>
      </c>
    </row>
    <row r="157" spans="2:9">
      <c r="B157" s="326">
        <v>42571</v>
      </c>
      <c r="C157" s="300">
        <v>11238.887196249996</v>
      </c>
      <c r="D157" s="300">
        <v>2751.1052039128576</v>
      </c>
      <c r="E157" s="300">
        <v>13989.992400162853</v>
      </c>
      <c r="F157" s="301">
        <v>0.80335191576795761</v>
      </c>
      <c r="G157" s="302">
        <v>0.6</v>
      </c>
      <c r="I157" s="33"/>
    </row>
    <row r="158" spans="2:9">
      <c r="B158" s="326">
        <v>42613</v>
      </c>
      <c r="C158" s="300">
        <v>11818.132379543571</v>
      </c>
      <c r="D158" s="300">
        <v>2768.3004047814284</v>
      </c>
      <c r="E158" s="300">
        <v>14586.432784324992</v>
      </c>
      <c r="F158" s="301">
        <v>0.81021402246090501</v>
      </c>
      <c r="G158" s="302">
        <v>0.6</v>
      </c>
      <c r="I158" s="33"/>
    </row>
    <row r="159" spans="2:9">
      <c r="B159" s="326">
        <v>42641</v>
      </c>
      <c r="C159" s="300">
        <v>11877.632327714286</v>
      </c>
      <c r="D159" s="300">
        <v>2759.880296535714</v>
      </c>
      <c r="E159" s="300">
        <v>14637.512624249999</v>
      </c>
      <c r="F159" s="301">
        <v>0.81145155140884973</v>
      </c>
      <c r="G159" s="302">
        <v>0.6</v>
      </c>
      <c r="I159" s="33"/>
    </row>
    <row r="160" spans="2:9">
      <c r="B160" s="326">
        <v>42669</v>
      </c>
      <c r="C160" s="300">
        <v>12594.308227810714</v>
      </c>
      <c r="D160" s="300">
        <v>2873.8925395171432</v>
      </c>
      <c r="E160" s="300">
        <v>15468.200767327857</v>
      </c>
      <c r="F160" s="301">
        <v>0.81420641076837985</v>
      </c>
      <c r="G160" s="302">
        <v>0.6</v>
      </c>
      <c r="I160" s="33"/>
    </row>
    <row r="161" spans="2:9">
      <c r="B161" s="326">
        <v>42697</v>
      </c>
      <c r="C161" s="300">
        <v>12388.803979737146</v>
      </c>
      <c r="D161" s="300">
        <v>2885.719188479999</v>
      </c>
      <c r="E161" s="300">
        <v>15274.523168217145</v>
      </c>
      <c r="F161" s="301">
        <v>0.81107631598709851</v>
      </c>
      <c r="G161" s="302">
        <v>0.6</v>
      </c>
      <c r="I161" s="33"/>
    </row>
    <row r="162" spans="2:9">
      <c r="B162" s="326">
        <v>42725</v>
      </c>
      <c r="C162" s="300">
        <v>13023.335146248532</v>
      </c>
      <c r="D162" s="300">
        <v>2735.8192431857151</v>
      </c>
      <c r="E162" s="300">
        <v>15759.154389434243</v>
      </c>
      <c r="F162" s="301">
        <v>0.82639809373147921</v>
      </c>
      <c r="G162" s="302">
        <v>0.6</v>
      </c>
      <c r="I162" s="33"/>
    </row>
    <row r="163" spans="2:9">
      <c r="B163" s="326">
        <v>42753</v>
      </c>
      <c r="C163" s="300">
        <v>14219.198418334247</v>
      </c>
      <c r="D163" s="300">
        <v>2095.0697770949996</v>
      </c>
      <c r="E163" s="300">
        <v>16314.268195429247</v>
      </c>
      <c r="F163" s="301">
        <v>0.87158052374779671</v>
      </c>
      <c r="G163" s="302">
        <v>0.6</v>
      </c>
      <c r="I163" s="33"/>
    </row>
    <row r="164" spans="2:9">
      <c r="B164" s="326">
        <v>42781</v>
      </c>
      <c r="C164" s="300">
        <v>13945.430676459289</v>
      </c>
      <c r="D164" s="300">
        <v>2117.0581128399999</v>
      </c>
      <c r="E164" s="300">
        <v>16062.488789299288</v>
      </c>
      <c r="F164" s="301">
        <v>0.86819862472057463</v>
      </c>
      <c r="G164" s="302">
        <v>0.6</v>
      </c>
      <c r="I164" s="33"/>
    </row>
    <row r="165" spans="2:9">
      <c r="B165" s="326">
        <v>42823</v>
      </c>
      <c r="C165" s="300">
        <v>11599.288412435</v>
      </c>
      <c r="D165" s="300">
        <v>4629.1236965428552</v>
      </c>
      <c r="E165" s="300">
        <v>16228.41210897786</v>
      </c>
      <c r="F165" s="301">
        <v>0.71475190145177903</v>
      </c>
      <c r="G165" s="302">
        <v>0.6</v>
      </c>
      <c r="I165" s="33"/>
    </row>
    <row r="166" spans="2:9">
      <c r="B166" s="326">
        <v>42851</v>
      </c>
      <c r="C166" s="300">
        <v>11367.637982100001</v>
      </c>
      <c r="D166" s="300">
        <v>4633.6053193835724</v>
      </c>
      <c r="E166" s="300">
        <v>16001.243301483575</v>
      </c>
      <c r="F166" s="301">
        <v>0.71042216957266291</v>
      </c>
      <c r="G166" s="302">
        <v>0.6</v>
      </c>
      <c r="I166" s="33"/>
    </row>
    <row r="167" spans="2:9">
      <c r="B167" s="326">
        <v>42879</v>
      </c>
      <c r="C167" s="300">
        <v>10837.553276640716</v>
      </c>
      <c r="D167" s="300">
        <v>4529.125533925715</v>
      </c>
      <c r="E167" s="300">
        <v>15366.678810566427</v>
      </c>
      <c r="F167" s="301">
        <v>0.70526321336192721</v>
      </c>
      <c r="G167" s="302">
        <v>0.6</v>
      </c>
      <c r="I167" s="33"/>
    </row>
    <row r="168" spans="2:9">
      <c r="B168" s="326">
        <v>42907</v>
      </c>
      <c r="C168" s="300">
        <v>11095.064822960716</v>
      </c>
      <c r="D168" s="300">
        <v>4544.8884118207161</v>
      </c>
      <c r="E168" s="300">
        <v>15639.953234781426</v>
      </c>
      <c r="F168" s="301">
        <v>0.70940524286777218</v>
      </c>
      <c r="G168" s="302">
        <v>0.6</v>
      </c>
      <c r="I168" s="33"/>
    </row>
    <row r="169" spans="2:9">
      <c r="B169" s="326">
        <v>42935</v>
      </c>
      <c r="C169" s="300">
        <v>11092.468815760003</v>
      </c>
      <c r="D169" s="300">
        <v>4508.3084476357126</v>
      </c>
      <c r="E169" s="300">
        <v>15600.777263395721</v>
      </c>
      <c r="F169" s="301">
        <v>0.71102026703415522</v>
      </c>
      <c r="G169" s="302">
        <v>0.6</v>
      </c>
      <c r="I169" s="33"/>
    </row>
    <row r="170" spans="2:9">
      <c r="B170" s="326">
        <v>42977</v>
      </c>
      <c r="C170" s="300">
        <v>10651.275802357577</v>
      </c>
      <c r="D170" s="300">
        <v>4331.6540849621424</v>
      </c>
      <c r="E170" s="300">
        <v>14982.929887319717</v>
      </c>
      <c r="F170" s="301">
        <v>0.71089405626678637</v>
      </c>
      <c r="G170" s="302">
        <v>0.6</v>
      </c>
    </row>
    <row r="171" spans="2:9">
      <c r="B171" s="326">
        <v>43005</v>
      </c>
      <c r="C171" s="300">
        <v>10329.769671587263</v>
      </c>
      <c r="D171" s="300">
        <v>4259.1274256835732</v>
      </c>
      <c r="E171" s="300">
        <v>14588.897097270834</v>
      </c>
      <c r="F171" s="301">
        <v>0.70805692868446291</v>
      </c>
      <c r="G171" s="302">
        <v>0.6</v>
      </c>
    </row>
    <row r="172" spans="2:9">
      <c r="B172" s="326">
        <v>43033</v>
      </c>
      <c r="C172" s="300">
        <v>10353.158755995999</v>
      </c>
      <c r="D172" s="300">
        <v>4194.6671083492874</v>
      </c>
      <c r="E172" s="300">
        <v>14547.825864345285</v>
      </c>
      <c r="F172" s="301">
        <v>0.71166364325064979</v>
      </c>
      <c r="G172" s="302">
        <v>0.6</v>
      </c>
    </row>
    <row r="173" spans="2:9">
      <c r="B173" s="326">
        <v>43061</v>
      </c>
      <c r="C173" s="300">
        <v>10452.905950718428</v>
      </c>
      <c r="D173" s="300">
        <v>4193.3363609478583</v>
      </c>
      <c r="E173" s="300">
        <v>14646.242311666285</v>
      </c>
      <c r="F173" s="301">
        <v>0.71369199882705026</v>
      </c>
      <c r="G173" s="302">
        <v>0.6</v>
      </c>
    </row>
    <row r="174" spans="2:9">
      <c r="B174" s="326">
        <v>43089</v>
      </c>
      <c r="C174" s="300">
        <v>10900.165455682567</v>
      </c>
      <c r="D174" s="300">
        <v>4272.767163039287</v>
      </c>
      <c r="E174" s="300">
        <v>15172.932618721856</v>
      </c>
      <c r="F174" s="301">
        <v>0.71839543017760921</v>
      </c>
      <c r="G174" s="302">
        <v>0.6</v>
      </c>
    </row>
    <row r="175" spans="2:9">
      <c r="B175" s="326">
        <v>43131</v>
      </c>
      <c r="C175" s="300">
        <v>10889.456799341568</v>
      </c>
      <c r="D175" s="300">
        <v>4497.2348299992891</v>
      </c>
      <c r="E175" s="300">
        <v>15386.691629340858</v>
      </c>
      <c r="F175" s="301">
        <v>0.70771918107310861</v>
      </c>
      <c r="G175" s="302">
        <v>0.6</v>
      </c>
    </row>
    <row r="176" spans="2:9">
      <c r="B176" s="326">
        <v>43159</v>
      </c>
      <c r="C176" s="300">
        <v>10814.732331009434</v>
      </c>
      <c r="D176" s="300">
        <v>4592.6615485349994</v>
      </c>
      <c r="E176" s="300">
        <v>15407.393879544425</v>
      </c>
      <c r="F176" s="301">
        <v>0.70191833969842088</v>
      </c>
      <c r="G176" s="302">
        <v>0.6</v>
      </c>
    </row>
    <row r="177" spans="2:7">
      <c r="B177" s="326">
        <v>43187</v>
      </c>
      <c r="C177" s="300">
        <v>11001.754179236423</v>
      </c>
      <c r="D177" s="300">
        <v>4606.6756600507133</v>
      </c>
      <c r="E177" s="300">
        <v>15608.429839287133</v>
      </c>
      <c r="F177" s="301">
        <v>0.70485976440400833</v>
      </c>
      <c r="G177" s="302">
        <v>0.6</v>
      </c>
    </row>
    <row r="178" spans="2:7">
      <c r="B178" s="326">
        <v>43215</v>
      </c>
      <c r="C178" s="300">
        <v>10553.708554230005</v>
      </c>
      <c r="D178" s="300">
        <v>4498.0594981900003</v>
      </c>
      <c r="E178" s="300">
        <v>15051.76805242</v>
      </c>
      <c r="F178" s="301">
        <v>0.70116072194809009</v>
      </c>
      <c r="G178" s="302">
        <v>0.6</v>
      </c>
    </row>
    <row r="179" spans="2:7">
      <c r="B179" s="326">
        <v>43243</v>
      </c>
      <c r="C179" s="300">
        <v>10149.083033163708</v>
      </c>
      <c r="D179" s="300">
        <v>4256.6919083335715</v>
      </c>
      <c r="E179" s="300">
        <v>14405.774941497282</v>
      </c>
      <c r="F179" s="301">
        <v>0.70451489589277527</v>
      </c>
      <c r="G179" s="302">
        <v>0.6</v>
      </c>
    </row>
    <row r="180" spans="2:7">
      <c r="B180" s="326">
        <v>43271</v>
      </c>
      <c r="C180" s="300">
        <v>10045.424651290143</v>
      </c>
      <c r="D180" s="300">
        <v>4082.4332681099982</v>
      </c>
      <c r="E180" s="300">
        <v>14127.857919400138</v>
      </c>
      <c r="F180" s="301">
        <v>0.7110366418320172</v>
      </c>
      <c r="G180" s="302">
        <v>0.6</v>
      </c>
    </row>
    <row r="181" spans="2:7">
      <c r="B181" s="326">
        <v>43299</v>
      </c>
      <c r="C181" s="300">
        <v>10077.401983792002</v>
      </c>
      <c r="D181" s="300">
        <v>4003.6988368050002</v>
      </c>
      <c r="E181" s="300">
        <v>14081.100820597003</v>
      </c>
      <c r="F181" s="301">
        <v>0.71566861939170079</v>
      </c>
      <c r="G181" s="302">
        <v>0.6</v>
      </c>
    </row>
    <row r="182" spans="2:7">
      <c r="B182" s="326">
        <v>43341</v>
      </c>
      <c r="C182" s="300">
        <v>9990.583089011714</v>
      </c>
      <c r="D182" s="300">
        <v>4032.2807291199988</v>
      </c>
      <c r="E182" s="300">
        <v>14022.863818131711</v>
      </c>
      <c r="F182" s="301">
        <v>0.71244955513964159</v>
      </c>
      <c r="G182" s="302">
        <v>0.6</v>
      </c>
    </row>
    <row r="183" spans="2:7">
      <c r="B183" s="326">
        <v>43369</v>
      </c>
      <c r="C183" s="300">
        <v>9623.458652617428</v>
      </c>
      <c r="D183" s="300">
        <v>4072.4805986185715</v>
      </c>
      <c r="E183" s="300">
        <v>13695.939251236001</v>
      </c>
      <c r="F183" s="301">
        <v>0.70265050655426586</v>
      </c>
      <c r="G183" s="302">
        <v>0.6</v>
      </c>
    </row>
    <row r="184" spans="2:7">
      <c r="B184" s="326">
        <v>43397</v>
      </c>
      <c r="C184" s="300">
        <v>9495.7351348392876</v>
      </c>
      <c r="D184" s="300">
        <v>3972.364674698571</v>
      </c>
      <c r="E184" s="300">
        <v>13468.099809537856</v>
      </c>
      <c r="F184" s="301">
        <v>0.70505381376180365</v>
      </c>
      <c r="G184" s="302">
        <v>0.6</v>
      </c>
    </row>
    <row r="185" spans="2:7">
      <c r="B185" s="326">
        <v>43425</v>
      </c>
      <c r="C185" s="300">
        <v>9570.6333064665723</v>
      </c>
      <c r="D185" s="300">
        <v>4049.7618044921446</v>
      </c>
      <c r="E185" s="300">
        <v>13620.395110958716</v>
      </c>
      <c r="F185" s="301">
        <v>0.70266928591272793</v>
      </c>
      <c r="G185" s="302">
        <v>0.6</v>
      </c>
    </row>
    <row r="186" spans="2:7">
      <c r="B186" s="326">
        <v>43453</v>
      </c>
      <c r="C186" s="300">
        <v>10048.786930020719</v>
      </c>
      <c r="D186" s="300">
        <v>4104.7929057349993</v>
      </c>
      <c r="E186" s="300">
        <v>14153.579835755714</v>
      </c>
      <c r="F186" s="301">
        <v>0.7099820007822194</v>
      </c>
      <c r="G186" s="302">
        <v>0.6</v>
      </c>
    </row>
    <row r="187" spans="2:7">
      <c r="B187" s="326">
        <v>43495</v>
      </c>
      <c r="C187" s="300">
        <v>10122.425763487139</v>
      </c>
      <c r="D187" s="300">
        <v>4242.3033374457145</v>
      </c>
      <c r="E187" s="300">
        <v>14364.729100932858</v>
      </c>
      <c r="F187" s="301">
        <v>0.70467223519236288</v>
      </c>
      <c r="G187" s="302">
        <v>0.6</v>
      </c>
    </row>
    <row r="188" spans="2:7">
      <c r="B188" s="326">
        <v>43523</v>
      </c>
      <c r="C188" s="300">
        <v>10149.746126608574</v>
      </c>
      <c r="D188" s="300">
        <v>4315.5282425199985</v>
      </c>
      <c r="E188" s="300">
        <v>14465.274369128574</v>
      </c>
      <c r="F188" s="301">
        <v>0.70166288364843654</v>
      </c>
      <c r="G188" s="302">
        <v>0.6</v>
      </c>
    </row>
    <row r="189" spans="2:7">
      <c r="B189" s="326">
        <v>43551</v>
      </c>
      <c r="C189" s="300">
        <v>10491.58865602</v>
      </c>
      <c r="D189" s="300">
        <v>4468.5868429642869</v>
      </c>
      <c r="E189" s="300">
        <v>14960.175498984285</v>
      </c>
      <c r="F189" s="301">
        <v>0.70130117502514067</v>
      </c>
      <c r="G189" s="302">
        <v>0.6</v>
      </c>
    </row>
    <row r="190" spans="2:7">
      <c r="B190" s="326">
        <v>43579</v>
      </c>
      <c r="C190" s="300">
        <v>10571.733000259996</v>
      </c>
      <c r="D190" s="300">
        <v>4580.4986031178587</v>
      </c>
      <c r="E190" s="300">
        <v>15152.231603377859</v>
      </c>
      <c r="F190" s="301">
        <v>0.69770138663292736</v>
      </c>
      <c r="G190" s="302">
        <v>0.6</v>
      </c>
    </row>
    <row r="191" spans="2:7">
      <c r="B191" s="326">
        <v>43607</v>
      </c>
      <c r="C191" s="300">
        <v>10295.24745115286</v>
      </c>
      <c r="D191" s="300">
        <v>4377.4217479921435</v>
      </c>
      <c r="E191" s="300">
        <v>14672.669199145001</v>
      </c>
      <c r="F191" s="301">
        <v>0.70166152534487591</v>
      </c>
      <c r="G191" s="302">
        <v>0.6</v>
      </c>
    </row>
    <row r="192" spans="2:7">
      <c r="B192" s="326">
        <v>43635</v>
      </c>
      <c r="C192" s="300">
        <v>13145.218914408571</v>
      </c>
      <c r="D192" s="300">
        <v>1509.66781917</v>
      </c>
      <c r="E192" s="300">
        <v>14654.886733578573</v>
      </c>
      <c r="F192" s="301">
        <v>0.89698536422591946</v>
      </c>
      <c r="G192" s="302">
        <v>0.6</v>
      </c>
    </row>
    <row r="193" spans="2:9">
      <c r="B193" s="326">
        <v>43677</v>
      </c>
      <c r="C193" s="300">
        <v>12946.771945556422</v>
      </c>
      <c r="D193" s="300">
        <v>1624.1459666364285</v>
      </c>
      <c r="E193" s="300">
        <v>14570.917912192852</v>
      </c>
      <c r="F193" s="301">
        <v>0.88853509597515778</v>
      </c>
      <c r="G193" s="302">
        <v>0.6</v>
      </c>
    </row>
    <row r="194" spans="2:9">
      <c r="B194" s="326">
        <v>43705</v>
      </c>
      <c r="C194" s="300">
        <v>13094.353543892143</v>
      </c>
      <c r="D194" s="300">
        <v>1484.2310892771429</v>
      </c>
      <c r="E194" s="300">
        <v>14578.584633169286</v>
      </c>
      <c r="F194" s="301">
        <v>0.89819100230757576</v>
      </c>
      <c r="G194" s="302">
        <v>0.6</v>
      </c>
    </row>
    <row r="195" spans="2:9">
      <c r="B195" s="326">
        <v>43733</v>
      </c>
      <c r="C195" s="300">
        <v>13168.523602993577</v>
      </c>
      <c r="D195" s="300">
        <v>1525.2821262342854</v>
      </c>
      <c r="E195" s="300">
        <v>14693.805729227861</v>
      </c>
      <c r="F195" s="301">
        <v>0.89619557013740136</v>
      </c>
      <c r="G195" s="302">
        <v>0.6</v>
      </c>
    </row>
    <row r="196" spans="2:9">
      <c r="B196" s="326">
        <v>43761</v>
      </c>
      <c r="C196" s="300">
        <v>13122.422915670713</v>
      </c>
      <c r="D196" s="300">
        <v>1345.3421300449997</v>
      </c>
      <c r="E196" s="300">
        <v>14467.765045715712</v>
      </c>
      <c r="F196" s="301">
        <v>0.90701106039571811</v>
      </c>
      <c r="G196" s="302">
        <v>0.6</v>
      </c>
    </row>
    <row r="197" spans="2:9">
      <c r="B197" s="326">
        <v>43789</v>
      </c>
      <c r="C197" s="300">
        <v>13205.065119185714</v>
      </c>
      <c r="D197" s="300">
        <v>1395.007572810714</v>
      </c>
      <c r="E197" s="300">
        <v>14600.072691996431</v>
      </c>
      <c r="F197" s="301">
        <v>0.90445201183310264</v>
      </c>
      <c r="G197" s="302">
        <v>0.6</v>
      </c>
    </row>
    <row r="198" spans="2:9">
      <c r="B198" s="326">
        <v>43817</v>
      </c>
      <c r="C198" s="300">
        <v>13458.417292286429</v>
      </c>
      <c r="D198" s="300">
        <v>1832.1593066764283</v>
      </c>
      <c r="E198" s="300">
        <v>15290.576598962858</v>
      </c>
      <c r="F198" s="301">
        <v>0.88017722583459002</v>
      </c>
      <c r="G198" s="302">
        <v>0.6</v>
      </c>
    </row>
    <row r="199" spans="2:9">
      <c r="B199" s="326">
        <v>43859</v>
      </c>
      <c r="C199" s="300">
        <v>14042.911712207138</v>
      </c>
      <c r="D199" s="300">
        <v>2137.107221714286</v>
      </c>
      <c r="E199" s="300">
        <v>16180.018933921427</v>
      </c>
      <c r="F199" s="301">
        <v>0.86791688993429783</v>
      </c>
      <c r="G199" s="302">
        <v>0.6</v>
      </c>
    </row>
    <row r="200" spans="2:9">
      <c r="B200" s="326">
        <v>43887</v>
      </c>
      <c r="C200" s="300">
        <v>14229.544291497854</v>
      </c>
      <c r="D200" s="300">
        <v>2221.0257300449994</v>
      </c>
      <c r="E200" s="300">
        <v>16450.570021542851</v>
      </c>
      <c r="F200" s="301">
        <v>0.86498791670219011</v>
      </c>
      <c r="G200" s="302">
        <v>0.6</v>
      </c>
    </row>
    <row r="201" spans="2:9">
      <c r="B201" s="326">
        <v>43915</v>
      </c>
      <c r="C201" s="300">
        <v>14119.802176479285</v>
      </c>
      <c r="D201" s="300">
        <v>2098.9609747107143</v>
      </c>
      <c r="E201" s="300">
        <v>16218.763151189996</v>
      </c>
      <c r="F201" s="301">
        <v>0.87058439936853582</v>
      </c>
      <c r="G201" s="302">
        <v>0.6</v>
      </c>
    </row>
    <row r="202" spans="2:9">
      <c r="B202" s="326">
        <v>43943</v>
      </c>
      <c r="C202" s="300">
        <v>14172.062010849999</v>
      </c>
      <c r="D202" s="300">
        <v>2174.0674909407139</v>
      </c>
      <c r="E202" s="300">
        <v>16346.129501790712</v>
      </c>
      <c r="F202" s="301">
        <v>0.86699802600349241</v>
      </c>
      <c r="G202" s="302">
        <v>0.6</v>
      </c>
    </row>
    <row r="203" spans="2:9">
      <c r="B203" s="326">
        <v>43971</v>
      </c>
      <c r="C203" s="300">
        <v>14084.819289689285</v>
      </c>
      <c r="D203" s="300">
        <v>2273.2406617742845</v>
      </c>
      <c r="E203" s="300">
        <v>16358.059951463571</v>
      </c>
      <c r="F203" s="301">
        <v>0.86103237984704317</v>
      </c>
      <c r="G203" s="302">
        <v>0.6</v>
      </c>
      <c r="I203" s="67"/>
    </row>
    <row r="204" spans="2:9">
      <c r="B204" s="326">
        <v>43999</v>
      </c>
      <c r="C204" s="300">
        <v>14093.692830974995</v>
      </c>
      <c r="D204" s="300">
        <v>2647.226360054286</v>
      </c>
      <c r="E204" s="300">
        <v>16740.919191029283</v>
      </c>
      <c r="F204" s="301">
        <v>0.84187090745454285</v>
      </c>
      <c r="G204" s="302">
        <v>0.6</v>
      </c>
      <c r="I204" s="67"/>
    </row>
    <row r="205" spans="2:9">
      <c r="B205" s="326">
        <v>44041</v>
      </c>
      <c r="C205" s="300">
        <v>14510.965789757856</v>
      </c>
      <c r="D205" s="300">
        <v>2816.6727787078562</v>
      </c>
      <c r="E205" s="300">
        <v>17327.638568465718</v>
      </c>
      <c r="F205" s="301">
        <v>0.83744624129949952</v>
      </c>
      <c r="G205" s="302">
        <v>0.6</v>
      </c>
      <c r="I205" s="67"/>
    </row>
    <row r="206" spans="2:9">
      <c r="B206" s="326">
        <v>44069</v>
      </c>
      <c r="C206" s="300">
        <v>14689.661588841429</v>
      </c>
      <c r="D206" s="300">
        <v>3042.0951644985716</v>
      </c>
      <c r="E206" s="300">
        <v>17731.756753340003</v>
      </c>
      <c r="F206" s="301">
        <v>0.8284380274996973</v>
      </c>
      <c r="G206" s="302">
        <v>0.6</v>
      </c>
      <c r="I206" s="67"/>
    </row>
    <row r="207" spans="2:9">
      <c r="B207" s="326">
        <v>44097</v>
      </c>
      <c r="C207" s="300">
        <v>15059.496426419282</v>
      </c>
      <c r="D207" s="300">
        <v>3110.1090965585713</v>
      </c>
      <c r="E207" s="300">
        <v>18169.605522977865</v>
      </c>
      <c r="F207" s="301">
        <v>0.8288290247894794</v>
      </c>
      <c r="G207" s="302">
        <v>0.6</v>
      </c>
      <c r="I207" s="67"/>
    </row>
    <row r="208" spans="2:9">
      <c r="B208" s="326">
        <v>44125</v>
      </c>
      <c r="C208" s="300">
        <v>15782.885240887135</v>
      </c>
      <c r="D208" s="300">
        <v>3295.8370019607137</v>
      </c>
      <c r="E208" s="300">
        <v>19078.722242847853</v>
      </c>
      <c r="F208" s="301">
        <v>0.82725064288850658</v>
      </c>
      <c r="G208" s="302">
        <v>0.6</v>
      </c>
      <c r="I208" s="67"/>
    </row>
    <row r="209" spans="2:9">
      <c r="B209" s="326">
        <v>44153</v>
      </c>
      <c r="C209" s="300">
        <v>16354.286678719294</v>
      </c>
      <c r="D209" s="300">
        <v>3468.4853679935718</v>
      </c>
      <c r="E209" s="300">
        <v>19822.772046712853</v>
      </c>
      <c r="F209" s="301">
        <v>0.82502521040851462</v>
      </c>
      <c r="G209" s="302">
        <v>0.6</v>
      </c>
      <c r="I209" s="67"/>
    </row>
    <row r="210" spans="2:9">
      <c r="B210" s="326">
        <v>44195</v>
      </c>
      <c r="C210" s="300">
        <v>17339.233619977142</v>
      </c>
      <c r="D210" s="300">
        <v>3553.6972577614292</v>
      </c>
      <c r="E210" s="300">
        <v>20892.930877738574</v>
      </c>
      <c r="F210" s="301">
        <v>0.82990910760405101</v>
      </c>
      <c r="G210" s="302">
        <v>0.6</v>
      </c>
      <c r="I210" s="67"/>
    </row>
    <row r="211" spans="2:9">
      <c r="B211" s="326">
        <v>44223</v>
      </c>
      <c r="C211" s="300">
        <v>17176.957047573571</v>
      </c>
      <c r="D211" s="300">
        <v>3628.2226162064289</v>
      </c>
      <c r="E211" s="300">
        <v>20805.179663779989</v>
      </c>
      <c r="F211" s="301">
        <v>0.8256096474608754</v>
      </c>
      <c r="G211" s="302">
        <v>0.6</v>
      </c>
      <c r="I211" s="67"/>
    </row>
    <row r="212" spans="2:9">
      <c r="B212" s="326">
        <v>44251</v>
      </c>
      <c r="C212" s="300">
        <v>17073.308738884283</v>
      </c>
      <c r="D212" s="300">
        <v>3650.1528585907135</v>
      </c>
      <c r="E212" s="300">
        <v>20723.461597475001</v>
      </c>
      <c r="F212" s="301">
        <v>0.82386374779030824</v>
      </c>
      <c r="G212" s="302">
        <v>0.6</v>
      </c>
      <c r="I212" s="67"/>
    </row>
    <row r="213" spans="2:9">
      <c r="B213" s="326">
        <v>44279</v>
      </c>
      <c r="C213" s="300">
        <v>17348.426809524288</v>
      </c>
      <c r="D213" s="300">
        <v>3790.9322674707155</v>
      </c>
      <c r="E213" s="300">
        <v>21139.359076995021</v>
      </c>
      <c r="F213" s="301">
        <v>0.82066947944527668</v>
      </c>
      <c r="G213" s="302">
        <v>0.6</v>
      </c>
      <c r="I213" s="67"/>
    </row>
    <row r="214" spans="2:9">
      <c r="B214" s="326">
        <v>44307</v>
      </c>
      <c r="C214" s="300">
        <v>17111.825012648565</v>
      </c>
      <c r="D214" s="300">
        <v>3780.6300398050003</v>
      </c>
      <c r="E214" s="300">
        <v>20892.455052453559</v>
      </c>
      <c r="F214" s="301">
        <v>0.8190432847497735</v>
      </c>
      <c r="G214" s="302">
        <v>0.6</v>
      </c>
      <c r="I214" s="67"/>
    </row>
    <row r="215" spans="2:9">
      <c r="B215" s="326">
        <v>44335</v>
      </c>
      <c r="C215" s="300">
        <v>17294.509774508573</v>
      </c>
      <c r="D215" s="300">
        <v>3665.4775961521427</v>
      </c>
      <c r="E215" s="300">
        <v>20959.98737066071</v>
      </c>
      <c r="F215" s="301">
        <v>0.82512023832213821</v>
      </c>
      <c r="G215" s="302">
        <v>0.6</v>
      </c>
      <c r="I215" s="67"/>
    </row>
    <row r="216" spans="2:9">
      <c r="B216" s="326">
        <v>44377</v>
      </c>
      <c r="C216" s="300">
        <v>17787.34886517714</v>
      </c>
      <c r="D216" s="300">
        <v>3149.0124759442865</v>
      </c>
      <c r="E216" s="300">
        <v>20936.361341121421</v>
      </c>
      <c r="F216" s="301">
        <v>0.84959122434712386</v>
      </c>
      <c r="G216" s="302">
        <v>0.6</v>
      </c>
      <c r="I216" s="67"/>
    </row>
    <row r="217" spans="2:9">
      <c r="B217" s="326">
        <v>44405</v>
      </c>
      <c r="C217" s="300">
        <v>17424.058980087142</v>
      </c>
      <c r="D217" s="300">
        <v>3431.2501069371438</v>
      </c>
      <c r="E217" s="300">
        <v>20855.309087024285</v>
      </c>
      <c r="F217" s="301">
        <v>0.83547354332561818</v>
      </c>
      <c r="G217" s="302">
        <v>0.6</v>
      </c>
      <c r="I217" s="67"/>
    </row>
    <row r="218" spans="2:9">
      <c r="B218" s="326">
        <v>44433</v>
      </c>
      <c r="C218" s="300">
        <v>17251.174347750712</v>
      </c>
      <c r="D218" s="300">
        <v>3450.1158486185723</v>
      </c>
      <c r="E218" s="300">
        <v>20701.290196369271</v>
      </c>
      <c r="F218" s="301">
        <v>0.83333812453758738</v>
      </c>
      <c r="G218" s="302">
        <v>0.6</v>
      </c>
      <c r="I218" s="67"/>
    </row>
    <row r="219" spans="2:9">
      <c r="B219" s="326">
        <v>44461</v>
      </c>
      <c r="C219" s="300">
        <v>17589.574271784993</v>
      </c>
      <c r="D219" s="300">
        <v>3456.279592137857</v>
      </c>
      <c r="E219" s="300">
        <v>21045.853863922857</v>
      </c>
      <c r="F219" s="301">
        <v>0.83577384816575795</v>
      </c>
      <c r="G219" s="302">
        <v>0.6</v>
      </c>
      <c r="I219" s="67"/>
    </row>
    <row r="220" spans="2:9">
      <c r="B220" s="326">
        <v>44489</v>
      </c>
      <c r="C220" s="300">
        <v>17792.686783385714</v>
      </c>
      <c r="D220" s="300">
        <v>3485.4127489721427</v>
      </c>
      <c r="E220" s="300">
        <v>21278.099532357865</v>
      </c>
      <c r="F220" s="301">
        <v>0.83619717805756855</v>
      </c>
      <c r="G220" s="302">
        <v>0.6</v>
      </c>
      <c r="I220" s="67"/>
    </row>
    <row r="221" spans="2:9">
      <c r="B221" s="326">
        <v>44517</v>
      </c>
      <c r="C221" s="300">
        <v>18423.208217697149</v>
      </c>
      <c r="D221" s="300">
        <v>3197.4088152735712</v>
      </c>
      <c r="E221" s="300">
        <v>21620.61703297072</v>
      </c>
      <c r="F221" s="301">
        <v>0.85211297113317208</v>
      </c>
      <c r="G221" s="302">
        <v>0.6</v>
      </c>
      <c r="I221" s="67"/>
    </row>
    <row r="222" spans="2:9">
      <c r="B222" s="326">
        <v>44559</v>
      </c>
      <c r="C222" s="300">
        <v>19122.995416193575</v>
      </c>
      <c r="D222" s="300">
        <v>3184.6425329499998</v>
      </c>
      <c r="E222" s="300">
        <v>22307.637949143565</v>
      </c>
      <c r="F222" s="301">
        <v>0.85723981444336395</v>
      </c>
      <c r="G222" s="302">
        <v>0.6</v>
      </c>
      <c r="I222" s="67"/>
    </row>
    <row r="223" spans="2:9">
      <c r="B223" s="326">
        <v>44587</v>
      </c>
      <c r="C223" s="300">
        <v>19125.493760162855</v>
      </c>
      <c r="D223" s="300">
        <v>3096.9202466935708</v>
      </c>
      <c r="E223" s="300">
        <v>22222.414006856427</v>
      </c>
      <c r="F223" s="301">
        <v>0.86063979162038573</v>
      </c>
      <c r="G223" s="302">
        <v>0.6</v>
      </c>
      <c r="I223" s="67"/>
    </row>
    <row r="224" spans="2:9">
      <c r="B224" s="326">
        <v>44615</v>
      </c>
      <c r="C224" s="300">
        <v>19040.936060555698</v>
      </c>
      <c r="D224" s="300">
        <v>2932.9738595157137</v>
      </c>
      <c r="E224" s="300">
        <v>21973.909920071408</v>
      </c>
      <c r="F224" s="301">
        <v>0.86652471634842398</v>
      </c>
      <c r="G224" s="302">
        <v>0.6</v>
      </c>
      <c r="I224" s="67"/>
    </row>
    <row r="225" spans="2:9">
      <c r="B225" s="326">
        <v>44643</v>
      </c>
      <c r="C225" s="300">
        <v>19242.109589970001</v>
      </c>
      <c r="D225" s="300">
        <v>3049.2690025485717</v>
      </c>
      <c r="E225" s="300">
        <v>22291.378592518569</v>
      </c>
      <c r="F225" s="301">
        <v>0.86320859475367018</v>
      </c>
      <c r="G225" s="302">
        <v>0.6</v>
      </c>
      <c r="I225" s="67"/>
    </row>
    <row r="226" spans="2:9">
      <c r="B226" s="326">
        <v>44671</v>
      </c>
      <c r="C226" s="300">
        <v>18914.500798581437</v>
      </c>
      <c r="D226" s="300">
        <v>2998.8645732692858</v>
      </c>
      <c r="E226" s="300">
        <v>21913.365371850719</v>
      </c>
      <c r="F226" s="301">
        <v>0.8631490634879142</v>
      </c>
      <c r="G226" s="302">
        <v>0.6</v>
      </c>
      <c r="I226" s="67"/>
    </row>
    <row r="227" spans="2:9">
      <c r="B227" s="326">
        <v>44699</v>
      </c>
      <c r="C227" s="300">
        <v>18517.484335760721</v>
      </c>
      <c r="D227" s="300">
        <v>2762.9326297149996</v>
      </c>
      <c r="E227" s="300">
        <v>21280.416965475717</v>
      </c>
      <c r="F227" s="301">
        <v>0.870165484341898</v>
      </c>
      <c r="G227" s="302">
        <v>0.6</v>
      </c>
      <c r="I227" s="67"/>
    </row>
    <row r="228" spans="2:9">
      <c r="B228" s="326">
        <v>44741</v>
      </c>
      <c r="C228" s="300">
        <v>17809.883409790003</v>
      </c>
      <c r="D228" s="300">
        <v>2722.3267573300009</v>
      </c>
      <c r="E228" s="300">
        <v>20532.210167120011</v>
      </c>
      <c r="F228" s="301">
        <v>0.86741189890557902</v>
      </c>
      <c r="G228" s="302">
        <v>0.6</v>
      </c>
      <c r="I228" s="67"/>
    </row>
    <row r="229" spans="2:9">
      <c r="B229" s="326">
        <v>44769</v>
      </c>
      <c r="C229" s="300">
        <v>18116.230795297146</v>
      </c>
      <c r="D229" s="300">
        <v>2709.4241548292866</v>
      </c>
      <c r="E229" s="300">
        <v>20825.654950126424</v>
      </c>
      <c r="F229" s="301">
        <v>0.86989969048666915</v>
      </c>
      <c r="G229" s="302">
        <v>0.6</v>
      </c>
      <c r="I229" s="67"/>
    </row>
    <row r="230" spans="2:9">
      <c r="B230" s="326">
        <v>44797</v>
      </c>
      <c r="C230" s="300">
        <v>17707.505154487855</v>
      </c>
      <c r="D230" s="300">
        <v>2853.7990752771434</v>
      </c>
      <c r="E230" s="300">
        <v>20561.304229764995</v>
      </c>
      <c r="F230" s="301">
        <v>0.86120534751166622</v>
      </c>
      <c r="G230" s="302">
        <v>0.6</v>
      </c>
      <c r="I230" s="67"/>
    </row>
    <row r="231" spans="2:9">
      <c r="B231" s="326">
        <v>44825</v>
      </c>
      <c r="C231" s="300">
        <v>17607.325109347854</v>
      </c>
      <c r="D231" s="300">
        <v>3179.4508713728565</v>
      </c>
      <c r="E231" s="300">
        <v>20786.775980720704</v>
      </c>
      <c r="F231" s="301">
        <v>0.84704454051355904</v>
      </c>
      <c r="G231" s="302">
        <v>0.6</v>
      </c>
      <c r="I231" s="67"/>
    </row>
    <row r="232" spans="2:9">
      <c r="B232" s="326">
        <v>44853</v>
      </c>
      <c r="C232" s="300">
        <v>17582.489166437143</v>
      </c>
      <c r="D232" s="300">
        <v>3110.5901947664288</v>
      </c>
      <c r="E232" s="300">
        <v>20693.079361203567</v>
      </c>
      <c r="F232" s="301">
        <v>0.84967968563449692</v>
      </c>
      <c r="G232" s="302">
        <v>0.6</v>
      </c>
      <c r="I232" s="67"/>
    </row>
    <row r="233" spans="2:9">
      <c r="B233" s="326">
        <v>44895</v>
      </c>
      <c r="C233" s="300">
        <v>17156.125542293579</v>
      </c>
      <c r="D233" s="300">
        <v>3151.36646079</v>
      </c>
      <c r="E233" s="300">
        <v>20307.492003083564</v>
      </c>
      <c r="F233" s="301">
        <v>0.84481754515469121</v>
      </c>
      <c r="G233" s="302">
        <v>0.6</v>
      </c>
      <c r="I233" s="67"/>
    </row>
    <row r="234" spans="2:9">
      <c r="B234" s="326">
        <v>44923</v>
      </c>
      <c r="C234" s="300">
        <v>17991.488416580713</v>
      </c>
      <c r="D234" s="300">
        <v>3387.7191788185714</v>
      </c>
      <c r="E234" s="300">
        <v>21379.207595399283</v>
      </c>
      <c r="F234" s="301">
        <v>0.84154140588692383</v>
      </c>
      <c r="G234" s="302">
        <v>0.6</v>
      </c>
      <c r="I234" s="67"/>
    </row>
    <row r="235" spans="2:9">
      <c r="B235" s="326">
        <v>44951</v>
      </c>
      <c r="C235" s="300">
        <v>17984.503147723575</v>
      </c>
      <c r="D235" s="300">
        <v>3755.2506763614288</v>
      </c>
      <c r="E235" s="300">
        <v>21739.753824084994</v>
      </c>
      <c r="F235" s="301">
        <v>0.82726342226557048</v>
      </c>
      <c r="G235" s="302">
        <v>0.6</v>
      </c>
      <c r="I235" s="67"/>
    </row>
    <row r="236" spans="2:9">
      <c r="B236" s="326">
        <v>44979</v>
      </c>
      <c r="C236" s="300">
        <v>17989.769784235719</v>
      </c>
      <c r="D236" s="300">
        <v>3870.0206628957139</v>
      </c>
      <c r="E236" s="300">
        <v>21859.79044713144</v>
      </c>
      <c r="F236" s="301">
        <v>0.82296167603914216</v>
      </c>
      <c r="G236" s="302">
        <v>0.6</v>
      </c>
      <c r="I236" s="67"/>
    </row>
    <row r="237" spans="2:9">
      <c r="B237" s="326">
        <v>45007</v>
      </c>
      <c r="C237" s="300">
        <v>18424.689276774283</v>
      </c>
      <c r="D237" s="300">
        <v>3650.2925756071422</v>
      </c>
      <c r="E237" s="300">
        <v>22074.981852381425</v>
      </c>
      <c r="F237" s="301">
        <v>0.83464119698864658</v>
      </c>
      <c r="G237" s="302">
        <v>0.6</v>
      </c>
      <c r="I237" s="67"/>
    </row>
    <row r="238" spans="2:9">
      <c r="B238" s="326">
        <v>45035</v>
      </c>
      <c r="C238" s="300">
        <v>18258.033057511409</v>
      </c>
      <c r="D238" s="300">
        <v>3862.6384442114281</v>
      </c>
      <c r="E238" s="300">
        <v>22120.671501722834</v>
      </c>
      <c r="F238" s="301">
        <v>0.8253833097286134</v>
      </c>
      <c r="G238" s="302">
        <v>0.6</v>
      </c>
      <c r="I238" s="67"/>
    </row>
    <row r="239" spans="2:9">
      <c r="B239" s="326">
        <v>45077</v>
      </c>
      <c r="C239" s="300">
        <v>17692.971980680006</v>
      </c>
      <c r="D239" s="300">
        <v>3715.9627299814292</v>
      </c>
      <c r="E239" s="300">
        <v>21408.934710661422</v>
      </c>
      <c r="F239" s="301">
        <v>0.82642934923189304</v>
      </c>
      <c r="G239" s="302">
        <v>0.6</v>
      </c>
      <c r="I239" s="67"/>
    </row>
    <row r="240" spans="2:9">
      <c r="B240" s="326">
        <v>45105</v>
      </c>
      <c r="C240" s="300">
        <v>17298.2428048</v>
      </c>
      <c r="D240" s="300">
        <v>3439.286091259286</v>
      </c>
      <c r="E240" s="300">
        <v>20737.528896059284</v>
      </c>
      <c r="F240" s="301">
        <v>0.8341515949900451</v>
      </c>
      <c r="G240" s="302">
        <v>0.6</v>
      </c>
      <c r="I240" s="67"/>
    </row>
    <row r="241" spans="2:9">
      <c r="B241" s="326">
        <v>45133</v>
      </c>
      <c r="C241" s="300">
        <v>17118.650897217856</v>
      </c>
      <c r="D241" s="300">
        <v>3576.404155458571</v>
      </c>
      <c r="E241" s="300">
        <v>20695.055052676424</v>
      </c>
      <c r="F241" s="301">
        <v>0.82718556938576282</v>
      </c>
      <c r="G241" s="302">
        <v>0.6</v>
      </c>
      <c r="I241" s="67"/>
    </row>
    <row r="242" spans="2:9">
      <c r="B242" s="326">
        <v>45161</v>
      </c>
      <c r="C242" s="300">
        <v>17001.47789900428</v>
      </c>
      <c r="D242" s="300">
        <v>3781.2398962028578</v>
      </c>
      <c r="E242" s="300">
        <v>20782.717795207151</v>
      </c>
      <c r="F242" s="301">
        <v>0.81805844964728869</v>
      </c>
      <c r="G242" s="302">
        <v>0.6</v>
      </c>
      <c r="I242" s="67"/>
    </row>
    <row r="243" spans="2:9">
      <c r="B243" s="326">
        <v>45189</v>
      </c>
      <c r="C243" s="300">
        <v>17210.473685977864</v>
      </c>
      <c r="D243" s="300">
        <v>3896.3804511600001</v>
      </c>
      <c r="E243" s="300">
        <v>21106.854137137863</v>
      </c>
      <c r="F243" s="301">
        <v>0.81539738580444099</v>
      </c>
      <c r="G243" s="302">
        <v>0.6</v>
      </c>
      <c r="I243" s="67"/>
    </row>
    <row r="244" spans="2:9">
      <c r="B244" s="326">
        <v>45217</v>
      </c>
      <c r="C244" s="300">
        <v>17218.91655390857</v>
      </c>
      <c r="D244" s="300">
        <v>3656.9551168985718</v>
      </c>
      <c r="E244" s="300">
        <v>20875.871670807141</v>
      </c>
      <c r="F244" s="301">
        <v>0.82482383612213594</v>
      </c>
      <c r="G244" s="302">
        <v>0.6</v>
      </c>
      <c r="I244" s="67"/>
    </row>
    <row r="245" spans="2:9">
      <c r="B245" s="326">
        <v>45259</v>
      </c>
      <c r="C245" s="300">
        <v>17208.792384871427</v>
      </c>
      <c r="D245" s="300">
        <v>3831.9766916714284</v>
      </c>
      <c r="E245" s="300">
        <v>21040.769076542852</v>
      </c>
      <c r="F245" s="301">
        <v>0.81787848734372182</v>
      </c>
      <c r="G245" s="302">
        <v>0.6</v>
      </c>
      <c r="I245" s="67"/>
    </row>
    <row r="246" spans="2:9">
      <c r="B246" s="326">
        <v>45287</v>
      </c>
      <c r="C246" s="300">
        <v>17681.506733729995</v>
      </c>
      <c r="D246" s="300">
        <v>4277.1751589257128</v>
      </c>
      <c r="E246" s="300">
        <v>21958.681892655703</v>
      </c>
      <c r="F246" s="301">
        <v>0.80521712642705345</v>
      </c>
      <c r="G246" s="302">
        <v>0.6</v>
      </c>
      <c r="I246" s="67"/>
    </row>
    <row r="247" spans="2:9">
      <c r="B247" s="326">
        <v>45315</v>
      </c>
      <c r="C247" s="300">
        <v>17843.706936167153</v>
      </c>
      <c r="D247" s="300">
        <v>4257.0313203814285</v>
      </c>
      <c r="E247" s="300">
        <v>22100.738256548582</v>
      </c>
      <c r="F247" s="301">
        <v>0.80738058290337678</v>
      </c>
      <c r="G247" s="302">
        <v>0.6</v>
      </c>
      <c r="I247" s="67"/>
    </row>
    <row r="248" spans="2:9" ht="14.1" customHeight="1">
      <c r="B248" s="326">
        <v>45343</v>
      </c>
      <c r="C248" s="300">
        <v>17697.975398786428</v>
      </c>
      <c r="D248" s="300">
        <v>4232.2152869371421</v>
      </c>
      <c r="E248" s="300">
        <v>21930.190685723563</v>
      </c>
      <c r="F248" s="301">
        <v>0.80701420486542852</v>
      </c>
      <c r="G248" s="302">
        <v>0.6</v>
      </c>
      <c r="I248" s="67"/>
    </row>
    <row r="249" spans="2:9" ht="14.1" customHeight="1">
      <c r="B249" s="326">
        <v>45371</v>
      </c>
      <c r="C249" s="300">
        <v>17975.357926377852</v>
      </c>
      <c r="D249" s="300">
        <v>4481.2184888449992</v>
      </c>
      <c r="E249" s="300">
        <v>22456.576415222844</v>
      </c>
      <c r="F249" s="301">
        <v>0.80044961413587212</v>
      </c>
      <c r="G249" s="302">
        <v>0.6</v>
      </c>
      <c r="I249" s="67"/>
    </row>
    <row r="250" spans="2:9" ht="14.1" customHeight="1">
      <c r="B250" s="326">
        <v>45399</v>
      </c>
      <c r="C250" s="300">
        <v>17972.602054970714</v>
      </c>
      <c r="D250" s="300">
        <v>4479.5898382842852</v>
      </c>
      <c r="E250" s="300">
        <v>22452.191893254992</v>
      </c>
      <c r="F250" s="301">
        <v>0.80048318402133289</v>
      </c>
      <c r="G250" s="302">
        <v>0.6</v>
      </c>
      <c r="I250" s="67"/>
    </row>
    <row r="251" spans="2:9" ht="14.1" customHeight="1">
      <c r="B251" s="326">
        <v>45441</v>
      </c>
      <c r="C251" s="300">
        <v>18170.143764790708</v>
      </c>
      <c r="D251" s="300">
        <v>4295.6674306814275</v>
      </c>
      <c r="E251" s="300">
        <v>22465.811195472143</v>
      </c>
      <c r="F251" s="301">
        <v>0.80879090484178906</v>
      </c>
      <c r="G251" s="302">
        <v>0.6</v>
      </c>
      <c r="I251" s="67"/>
    </row>
    <row r="252" spans="2:9" ht="14.1" customHeight="1">
      <c r="B252" s="326">
        <v>45469</v>
      </c>
      <c r="C252" s="300">
        <v>18747.856203689997</v>
      </c>
      <c r="D252" s="300">
        <v>4580.525898554286</v>
      </c>
      <c r="E252" s="300">
        <v>23328.382102244261</v>
      </c>
      <c r="F252" s="301">
        <v>0.80365008261273274</v>
      </c>
      <c r="G252" s="302">
        <v>0.6</v>
      </c>
      <c r="I252" s="67"/>
    </row>
    <row r="253" spans="2:9" ht="14.1" customHeight="1">
      <c r="B253" s="326">
        <v>45497</v>
      </c>
      <c r="C253" s="300">
        <v>18917.496470182141</v>
      </c>
      <c r="D253" s="300">
        <v>4779.4175061321439</v>
      </c>
      <c r="E253" s="300">
        <v>23696.913976314278</v>
      </c>
      <c r="F253" s="301">
        <v>0.79831055170688903</v>
      </c>
      <c r="G253" s="302">
        <v>0.6</v>
      </c>
      <c r="I253" s="67"/>
    </row>
    <row r="254" spans="2:9" ht="14.1" customHeight="1">
      <c r="B254" s="326">
        <v>45525</v>
      </c>
      <c r="C254" s="300">
        <v>19569.322080947139</v>
      </c>
      <c r="D254" s="300">
        <v>4801.1253262014297</v>
      </c>
      <c r="E254" s="300">
        <v>24370.447407148567</v>
      </c>
      <c r="F254" s="301">
        <v>0.80299396043122628</v>
      </c>
      <c r="G254" s="302">
        <v>0.6</v>
      </c>
      <c r="I254" s="67"/>
    </row>
    <row r="255" spans="2:9" ht="14.1" customHeight="1">
      <c r="B255" s="326">
        <v>45553</v>
      </c>
      <c r="C255" s="300">
        <v>20225.311829647857</v>
      </c>
      <c r="D255" s="300">
        <v>5158.9488427228571</v>
      </c>
      <c r="E255" s="300">
        <v>25384.260672370707</v>
      </c>
      <c r="F255" s="301">
        <v>0.79676584205826151</v>
      </c>
      <c r="G255" s="302">
        <v>0.6</v>
      </c>
      <c r="I255" s="67"/>
    </row>
    <row r="256" spans="2:9" ht="14.1" customHeight="1">
      <c r="B256" s="326">
        <v>45595</v>
      </c>
      <c r="C256" s="300">
        <v>20509.144391960723</v>
      </c>
      <c r="D256" s="300">
        <v>5354.5884809814279</v>
      </c>
      <c r="E256" s="300">
        <v>25863.732872942142</v>
      </c>
      <c r="F256" s="301">
        <v>0.79296923196329372</v>
      </c>
      <c r="G256" s="302">
        <v>0.6</v>
      </c>
      <c r="I256" s="67"/>
    </row>
    <row r="257" spans="2:9" ht="14.1" customHeight="1">
      <c r="B257" s="326">
        <v>45623</v>
      </c>
      <c r="C257" s="300">
        <v>20898.506873275717</v>
      </c>
      <c r="D257" s="300">
        <v>5125.9938360207152</v>
      </c>
      <c r="E257" s="300">
        <v>26024.500709296422</v>
      </c>
      <c r="F257" s="301">
        <v>0.80303200075651759</v>
      </c>
      <c r="G257" s="302">
        <v>0.6</v>
      </c>
      <c r="I257" s="67"/>
    </row>
    <row r="258" spans="2:9" ht="14.1" customHeight="1">
      <c r="B258" s="326">
        <v>45651</v>
      </c>
      <c r="C258" s="300">
        <v>21086.886512882847</v>
      </c>
      <c r="D258" s="300">
        <v>5846.707395110001</v>
      </c>
      <c r="E258" s="300">
        <v>26933.593907992843</v>
      </c>
      <c r="F258" s="301">
        <v>0.78292138007713408</v>
      </c>
      <c r="G258" s="302">
        <v>0.6</v>
      </c>
      <c r="I258" s="67"/>
    </row>
    <row r="259" spans="2:9" ht="14.1" customHeight="1">
      <c r="B259" s="326">
        <v>45679</v>
      </c>
      <c r="C259" s="300">
        <v>22591.828369043575</v>
      </c>
      <c r="D259" s="300">
        <v>5878.3512021207143</v>
      </c>
      <c r="E259" s="300">
        <v>28470.179571164284</v>
      </c>
      <c r="F259" s="301">
        <v>0.79352602299444097</v>
      </c>
      <c r="G259" s="302">
        <v>0.6</v>
      </c>
      <c r="I259" s="67"/>
    </row>
    <row r="260" spans="2:9" ht="14.1" customHeight="1">
      <c r="B260" s="326">
        <v>45707</v>
      </c>
      <c r="C260" s="300">
        <v>23038.900736726431</v>
      </c>
      <c r="D260" s="300">
        <v>6058.2378621707148</v>
      </c>
      <c r="E260" s="300">
        <v>29097.138598897145</v>
      </c>
      <c r="F260" s="301">
        <v>0.79179265886988848</v>
      </c>
      <c r="G260" s="302">
        <v>0.6</v>
      </c>
      <c r="I260" s="67"/>
    </row>
    <row r="261" spans="2:9">
      <c r="C261" s="61"/>
      <c r="D261" s="61"/>
      <c r="E261" s="61"/>
      <c r="F261" s="60"/>
      <c r="G261" s="66"/>
      <c r="I261" s="67"/>
    </row>
    <row r="262" spans="2:9">
      <c r="B262" s="21" t="s">
        <v>64</v>
      </c>
      <c r="G262" s="56"/>
    </row>
  </sheetData>
  <mergeCells count="1">
    <mergeCell ref="A8:K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AR172"/>
  <sheetViews>
    <sheetView showGridLines="0" zoomScale="85" zoomScaleNormal="85" workbookViewId="0">
      <pane xSplit="2" ySplit="12" topLeftCell="C13" activePane="bottomRight" state="frozen"/>
      <selection pane="topRight" activeCell="C1" sqref="C1"/>
      <selection pane="bottomLeft" activeCell="A13" sqref="A13"/>
      <selection pane="bottomRight" activeCell="C13" sqref="C13"/>
    </sheetView>
  </sheetViews>
  <sheetFormatPr baseColWidth="10" defaultColWidth="11.42578125" defaultRowHeight="15"/>
  <cols>
    <col min="1" max="1" width="15.42578125" customWidth="1"/>
    <col min="2" max="2" width="12.42578125" style="58" customWidth="1"/>
    <col min="3" max="3" width="13.42578125" bestFit="1" customWidth="1"/>
    <col min="4" max="4" width="13.5703125" bestFit="1" customWidth="1"/>
    <col min="5" max="5" width="11.5703125" bestFit="1" customWidth="1"/>
    <col min="6" max="6" width="15.42578125" customWidth="1"/>
    <col min="7" max="7" width="4.42578125" customWidth="1"/>
    <col min="8" max="8" width="13.42578125" bestFit="1" customWidth="1"/>
    <col min="9" max="9" width="15.5703125" bestFit="1" customWidth="1"/>
    <col min="10" max="10" width="19.5703125" bestFit="1" customWidth="1"/>
    <col min="11" max="11" width="19.5703125" customWidth="1"/>
    <col min="12" max="12" width="4.42578125" customWidth="1"/>
    <col min="13" max="13" width="25.5703125" bestFit="1" customWidth="1"/>
    <col min="14" max="15" width="13.42578125" bestFit="1" customWidth="1"/>
    <col min="16" max="16" width="13.42578125" customWidth="1"/>
    <col min="17" max="17" width="4.42578125" customWidth="1"/>
    <col min="18" max="18" width="12.5703125" bestFit="1" customWidth="1"/>
    <col min="20" max="21" width="21.5703125" customWidth="1"/>
    <col min="22" max="22" width="4.42578125" customWidth="1"/>
    <col min="23" max="23" width="13.42578125" customWidth="1"/>
    <col min="25" max="25" width="13.5703125" customWidth="1"/>
    <col min="27" max="27" width="4.42578125" customWidth="1"/>
    <col min="28" max="28" width="28.5703125" customWidth="1"/>
    <col min="29" max="29" width="14.42578125" customWidth="1"/>
    <col min="32" max="32" width="4.5703125" customWidth="1"/>
  </cols>
  <sheetData>
    <row r="3" spans="1:32">
      <c r="A3" s="16"/>
      <c r="G3" s="16"/>
      <c r="L3" s="16"/>
      <c r="Q3" s="16"/>
      <c r="V3" s="16"/>
      <c r="AA3" s="16"/>
    </row>
    <row r="4" spans="1:32">
      <c r="B4" s="20"/>
    </row>
    <row r="5" spans="1:32">
      <c r="B5" s="21"/>
    </row>
    <row r="6" spans="1:32">
      <c r="B6" s="21"/>
    </row>
    <row r="8" spans="1:32">
      <c r="A8" s="365"/>
      <c r="B8" s="365"/>
      <c r="C8" s="365"/>
      <c r="D8" s="365"/>
      <c r="E8" s="365"/>
      <c r="F8" s="365"/>
      <c r="G8" s="365"/>
      <c r="H8" s="365"/>
      <c r="I8" s="365"/>
      <c r="J8" s="365"/>
      <c r="K8" s="365"/>
      <c r="L8" s="365"/>
      <c r="M8" s="365"/>
      <c r="N8" s="365"/>
      <c r="O8" s="365"/>
      <c r="P8" s="365"/>
    </row>
    <row r="10" spans="1:32" ht="15.75" thickBot="1"/>
    <row r="11" spans="1:32" ht="26.25" thickTop="1">
      <c r="B11" s="327"/>
      <c r="C11" s="328"/>
      <c r="D11" s="328" t="s">
        <v>276</v>
      </c>
      <c r="E11" s="328"/>
      <c r="F11" s="328"/>
      <c r="H11" s="328"/>
      <c r="I11" s="327" t="s">
        <v>277</v>
      </c>
      <c r="J11" s="328"/>
      <c r="K11" s="328"/>
      <c r="M11" s="328"/>
      <c r="N11" s="330" t="s">
        <v>303</v>
      </c>
      <c r="O11" s="328"/>
      <c r="P11" s="328"/>
      <c r="R11" s="328"/>
      <c r="S11" s="330" t="s">
        <v>59</v>
      </c>
      <c r="T11" s="328"/>
      <c r="U11" s="328"/>
      <c r="W11" s="328"/>
      <c r="X11" s="330" t="s">
        <v>287</v>
      </c>
      <c r="Y11" s="328"/>
      <c r="Z11" s="328"/>
      <c r="AB11" s="328"/>
      <c r="AC11" s="330" t="s">
        <v>278</v>
      </c>
      <c r="AD11" s="328"/>
      <c r="AE11" s="328"/>
      <c r="AF11" s="28"/>
    </row>
    <row r="12" spans="1:32" ht="39" thickBot="1">
      <c r="B12" s="329" t="s">
        <v>279</v>
      </c>
      <c r="C12" s="329" t="s">
        <v>280</v>
      </c>
      <c r="D12" s="329" t="s">
        <v>281</v>
      </c>
      <c r="E12" s="329" t="s">
        <v>282</v>
      </c>
      <c r="F12" s="329" t="s">
        <v>283</v>
      </c>
      <c r="H12" s="329" t="s">
        <v>280</v>
      </c>
      <c r="I12" s="329" t="s">
        <v>281</v>
      </c>
      <c r="J12" s="329" t="s">
        <v>284</v>
      </c>
      <c r="K12" s="329" t="s">
        <v>283</v>
      </c>
      <c r="M12" s="329" t="s">
        <v>280</v>
      </c>
      <c r="N12" s="329" t="s">
        <v>281</v>
      </c>
      <c r="O12" s="329" t="s">
        <v>284</v>
      </c>
      <c r="P12" s="329" t="s">
        <v>283</v>
      </c>
      <c r="R12" s="329" t="s">
        <v>280</v>
      </c>
      <c r="S12" s="329" t="s">
        <v>281</v>
      </c>
      <c r="T12" s="329" t="s">
        <v>284</v>
      </c>
      <c r="U12" s="329" t="s">
        <v>283</v>
      </c>
      <c r="W12" s="329" t="s">
        <v>280</v>
      </c>
      <c r="X12" s="329" t="s">
        <v>281</v>
      </c>
      <c r="Y12" s="329" t="s">
        <v>284</v>
      </c>
      <c r="Z12" s="329" t="s">
        <v>283</v>
      </c>
      <c r="AB12" s="329" t="s">
        <v>280</v>
      </c>
      <c r="AC12" s="329" t="s">
        <v>281</v>
      </c>
      <c r="AD12" s="329" t="s">
        <v>284</v>
      </c>
      <c r="AE12" s="329" t="s">
        <v>283</v>
      </c>
      <c r="AF12" s="59"/>
    </row>
    <row r="13" spans="1:32" ht="15.75" thickTop="1">
      <c r="B13" s="326">
        <v>44636</v>
      </c>
      <c r="C13" s="299">
        <v>1913.6829500000001</v>
      </c>
      <c r="D13" s="299">
        <v>3972.6874899999993</v>
      </c>
      <c r="E13" s="299">
        <v>273.61027000000001</v>
      </c>
      <c r="F13" s="299">
        <f>E13+D13</f>
        <v>4246.2977599999995</v>
      </c>
      <c r="G13" s="299"/>
      <c r="H13" s="299">
        <v>175.10542999999998</v>
      </c>
      <c r="I13" s="299">
        <v>558.80320999999992</v>
      </c>
      <c r="J13" s="299">
        <v>131.32907</v>
      </c>
      <c r="K13" s="299">
        <f>J13+I13</f>
        <v>690.13227999999992</v>
      </c>
      <c r="L13" s="299"/>
      <c r="M13" s="299">
        <v>285.41857000000005</v>
      </c>
      <c r="N13" s="299">
        <v>393.58264000000003</v>
      </c>
      <c r="O13" s="299">
        <v>0</v>
      </c>
      <c r="P13" s="299">
        <f>O13+N13</f>
        <v>393.58264000000003</v>
      </c>
      <c r="Q13" s="299"/>
      <c r="R13" s="299">
        <v>20.752350000000003</v>
      </c>
      <c r="S13" s="299">
        <v>24.6846</v>
      </c>
      <c r="T13" s="299">
        <v>0</v>
      </c>
      <c r="U13" s="299">
        <f>T13+S13</f>
        <v>24.6846</v>
      </c>
      <c r="V13" s="299"/>
      <c r="W13" s="299"/>
      <c r="X13" s="299"/>
      <c r="Y13" s="299"/>
      <c r="Z13" s="299"/>
      <c r="AA13" s="299"/>
      <c r="AB13" s="299">
        <f t="shared" ref="AB13:AC44" si="0">+W13+R13+M13+H13+C13</f>
        <v>2394.9593</v>
      </c>
      <c r="AC13" s="299">
        <f t="shared" si="0"/>
        <v>4949.7579399999995</v>
      </c>
      <c r="AD13" s="299">
        <v>404.93934000000002</v>
      </c>
      <c r="AE13" s="299">
        <f>AD13+AC13</f>
        <v>5354.6972799999994</v>
      </c>
      <c r="AF13" s="59"/>
    </row>
    <row r="14" spans="1:32">
      <c r="B14" s="326">
        <v>44643</v>
      </c>
      <c r="C14" s="299">
        <v>1914.0385399999996</v>
      </c>
      <c r="D14" s="299">
        <v>4071.8360600000001</v>
      </c>
      <c r="E14" s="299">
        <v>276.98884000000004</v>
      </c>
      <c r="F14" s="299">
        <f t="shared" ref="F14:F77" si="1">E14+D14</f>
        <v>4348.8249000000005</v>
      </c>
      <c r="G14" s="299"/>
      <c r="H14" s="299">
        <v>176.22451999999998</v>
      </c>
      <c r="I14" s="299">
        <v>548.10932000000003</v>
      </c>
      <c r="J14" s="299">
        <v>132.16839000000002</v>
      </c>
      <c r="K14" s="299">
        <f t="shared" ref="K14:K77" si="2">J14+I14</f>
        <v>680.27771000000007</v>
      </c>
      <c r="L14" s="299"/>
      <c r="M14" s="299">
        <v>285.02116000000001</v>
      </c>
      <c r="N14" s="299">
        <v>398.72398999999996</v>
      </c>
      <c r="O14" s="299">
        <v>0</v>
      </c>
      <c r="P14" s="299">
        <f t="shared" ref="P14:P77" si="3">O14+N14</f>
        <v>398.72398999999996</v>
      </c>
      <c r="Q14" s="299"/>
      <c r="R14" s="299">
        <v>20.693140000000003</v>
      </c>
      <c r="S14" s="299">
        <v>25.270440000000001</v>
      </c>
      <c r="T14" s="299">
        <v>0</v>
      </c>
      <c r="U14" s="299">
        <f t="shared" ref="U14:U77" si="4">T14+S14</f>
        <v>25.270440000000001</v>
      </c>
      <c r="V14" s="299"/>
      <c r="W14" s="299"/>
      <c r="X14" s="299"/>
      <c r="Y14" s="299"/>
      <c r="Z14" s="299"/>
      <c r="AA14" s="299"/>
      <c r="AB14" s="299">
        <f t="shared" si="0"/>
        <v>2395.9773599999994</v>
      </c>
      <c r="AC14" s="299">
        <f t="shared" si="0"/>
        <v>5043.9398099999999</v>
      </c>
      <c r="AD14" s="299">
        <v>409.15723000000003</v>
      </c>
      <c r="AE14" s="299">
        <f t="shared" ref="AE14:AE77" si="5">AD14+AC14</f>
        <v>5453.0970399999997</v>
      </c>
      <c r="AF14" s="59"/>
    </row>
    <row r="15" spans="1:32">
      <c r="B15" s="326">
        <v>44650</v>
      </c>
      <c r="C15" s="299">
        <v>1896.0973100000003</v>
      </c>
      <c r="D15" s="299">
        <v>4132.6788799999995</v>
      </c>
      <c r="E15" s="299">
        <v>274.82736</v>
      </c>
      <c r="F15" s="299">
        <f t="shared" si="1"/>
        <v>4407.5062399999997</v>
      </c>
      <c r="G15" s="299"/>
      <c r="H15" s="299">
        <v>179.14915999999999</v>
      </c>
      <c r="I15" s="299">
        <v>542.39682000000005</v>
      </c>
      <c r="J15" s="299">
        <v>134.36186999999998</v>
      </c>
      <c r="K15" s="299">
        <f t="shared" si="2"/>
        <v>676.75869</v>
      </c>
      <c r="L15" s="299"/>
      <c r="M15" s="299">
        <v>285.45823999999999</v>
      </c>
      <c r="N15" s="299">
        <v>385.30038999999988</v>
      </c>
      <c r="O15" s="299">
        <v>0</v>
      </c>
      <c r="P15" s="299">
        <f t="shared" si="3"/>
        <v>385.30038999999988</v>
      </c>
      <c r="Q15" s="299"/>
      <c r="R15" s="299">
        <v>20.655019999999997</v>
      </c>
      <c r="S15" s="299">
        <v>25.006649999999997</v>
      </c>
      <c r="T15" s="299">
        <v>0</v>
      </c>
      <c r="U15" s="299">
        <f t="shared" si="4"/>
        <v>25.006649999999997</v>
      </c>
      <c r="V15" s="299"/>
      <c r="W15" s="299"/>
      <c r="X15" s="299"/>
      <c r="Y15" s="299"/>
      <c r="Z15" s="299"/>
      <c r="AA15" s="299"/>
      <c r="AB15" s="299">
        <f t="shared" si="0"/>
        <v>2381.3597300000001</v>
      </c>
      <c r="AC15" s="299">
        <f t="shared" si="0"/>
        <v>5085.3827399999991</v>
      </c>
      <c r="AD15" s="299">
        <v>409.18923000000001</v>
      </c>
      <c r="AE15" s="299">
        <f t="shared" si="5"/>
        <v>5494.5719699999991</v>
      </c>
      <c r="AF15" s="59"/>
    </row>
    <row r="16" spans="1:32">
      <c r="B16" s="326">
        <v>44657</v>
      </c>
      <c r="C16" s="299">
        <v>1904.8257100000001</v>
      </c>
      <c r="D16" s="299">
        <v>4504.30026</v>
      </c>
      <c r="E16" s="299">
        <v>265.52034999999995</v>
      </c>
      <c r="F16" s="299">
        <f t="shared" si="1"/>
        <v>4769.8206099999998</v>
      </c>
      <c r="G16" s="299"/>
      <c r="H16" s="299">
        <v>178.80096</v>
      </c>
      <c r="I16" s="299">
        <v>549.59141</v>
      </c>
      <c r="J16" s="299">
        <v>134.10072</v>
      </c>
      <c r="K16" s="299">
        <f t="shared" si="2"/>
        <v>683.69213000000002</v>
      </c>
      <c r="L16" s="299"/>
      <c r="M16" s="299">
        <v>287.18781999999999</v>
      </c>
      <c r="N16" s="299">
        <v>412.74057999999997</v>
      </c>
      <c r="O16" s="299">
        <v>0</v>
      </c>
      <c r="P16" s="299">
        <f t="shared" si="3"/>
        <v>412.74057999999997</v>
      </c>
      <c r="Q16" s="299"/>
      <c r="R16" s="299">
        <v>20.711099999999998</v>
      </c>
      <c r="S16" s="299">
        <v>24.712919999999997</v>
      </c>
      <c r="T16" s="299">
        <v>0</v>
      </c>
      <c r="U16" s="299">
        <f t="shared" si="4"/>
        <v>24.712919999999997</v>
      </c>
      <c r="V16" s="299"/>
      <c r="W16" s="299"/>
      <c r="X16" s="299"/>
      <c r="Y16" s="299"/>
      <c r="Z16" s="299"/>
      <c r="AA16" s="299"/>
      <c r="AB16" s="299">
        <f t="shared" si="0"/>
        <v>2391.5255900000002</v>
      </c>
      <c r="AC16" s="299">
        <f t="shared" si="0"/>
        <v>5491.3451699999996</v>
      </c>
      <c r="AD16" s="299">
        <v>399.62106999999997</v>
      </c>
      <c r="AE16" s="299">
        <f t="shared" si="5"/>
        <v>5890.9662399999997</v>
      </c>
      <c r="AF16" s="59"/>
    </row>
    <row r="17" spans="2:33">
      <c r="B17" s="326">
        <v>44664</v>
      </c>
      <c r="C17" s="299">
        <v>1919.1270400000001</v>
      </c>
      <c r="D17" s="299">
        <v>4215.1600700000008</v>
      </c>
      <c r="E17" s="299">
        <v>248</v>
      </c>
      <c r="F17" s="299">
        <f t="shared" si="1"/>
        <v>4463.1600700000008</v>
      </c>
      <c r="G17" s="299"/>
      <c r="H17" s="299">
        <v>178.23463000000001</v>
      </c>
      <c r="I17" s="299">
        <v>552.66842000000008</v>
      </c>
      <c r="J17" s="299">
        <v>133.67597000000001</v>
      </c>
      <c r="K17" s="299">
        <f t="shared" si="2"/>
        <v>686.34439000000009</v>
      </c>
      <c r="L17" s="299"/>
      <c r="M17" s="299">
        <v>288.45340999999996</v>
      </c>
      <c r="N17" s="299">
        <v>386.98056999999994</v>
      </c>
      <c r="O17" s="299">
        <v>0</v>
      </c>
      <c r="P17" s="299">
        <f t="shared" si="3"/>
        <v>386.98056999999994</v>
      </c>
      <c r="Q17" s="299"/>
      <c r="R17" s="299">
        <v>20.700320000000001</v>
      </c>
      <c r="S17" s="299">
        <v>23.769169999999999</v>
      </c>
      <c r="T17" s="299">
        <v>0</v>
      </c>
      <c r="U17" s="299">
        <f t="shared" si="4"/>
        <v>23.769169999999999</v>
      </c>
      <c r="V17" s="299"/>
      <c r="W17" s="299"/>
      <c r="X17" s="299"/>
      <c r="Y17" s="299"/>
      <c r="Z17" s="299"/>
      <c r="AA17" s="299"/>
      <c r="AB17" s="299">
        <f t="shared" si="0"/>
        <v>2406.5154000000002</v>
      </c>
      <c r="AC17" s="299">
        <f t="shared" si="0"/>
        <v>5178.578230000001</v>
      </c>
      <c r="AD17" s="299">
        <v>381.67596999999995</v>
      </c>
      <c r="AE17" s="299">
        <f t="shared" si="5"/>
        <v>5560.2542000000012</v>
      </c>
      <c r="AF17" s="59"/>
    </row>
    <row r="18" spans="2:33">
      <c r="B18" s="326">
        <v>44671</v>
      </c>
      <c r="C18" s="299">
        <v>1947.2513300000003</v>
      </c>
      <c r="D18" s="299">
        <v>3467.9555100000007</v>
      </c>
      <c r="E18" s="299">
        <v>245.85714000000002</v>
      </c>
      <c r="F18" s="299">
        <f t="shared" si="1"/>
        <v>3713.8126500000008</v>
      </c>
      <c r="G18" s="299"/>
      <c r="H18" s="299">
        <v>178.81046000000003</v>
      </c>
      <c r="I18" s="299">
        <v>533.36602999999991</v>
      </c>
      <c r="J18" s="299">
        <v>134.10785000000001</v>
      </c>
      <c r="K18" s="299">
        <f t="shared" si="2"/>
        <v>667.47387999999989</v>
      </c>
      <c r="L18" s="299"/>
      <c r="M18" s="299">
        <v>291.88634999999999</v>
      </c>
      <c r="N18" s="299">
        <v>384.0975499999999</v>
      </c>
      <c r="O18" s="299">
        <v>0</v>
      </c>
      <c r="P18" s="299">
        <f t="shared" si="3"/>
        <v>384.0975499999999</v>
      </c>
      <c r="Q18" s="299"/>
      <c r="R18" s="299">
        <v>20.710720000000002</v>
      </c>
      <c r="S18" s="299">
        <v>23.85745</v>
      </c>
      <c r="T18" s="299">
        <v>0</v>
      </c>
      <c r="U18" s="299">
        <f t="shared" si="4"/>
        <v>23.85745</v>
      </c>
      <c r="V18" s="299"/>
      <c r="W18" s="299"/>
      <c r="X18" s="299"/>
      <c r="Y18" s="299"/>
      <c r="Z18" s="299"/>
      <c r="AA18" s="299"/>
      <c r="AB18" s="299">
        <f t="shared" si="0"/>
        <v>2438.6588600000005</v>
      </c>
      <c r="AC18" s="299">
        <f t="shared" si="0"/>
        <v>4409.2765400000008</v>
      </c>
      <c r="AD18" s="299">
        <v>379.96499</v>
      </c>
      <c r="AE18" s="299">
        <f t="shared" si="5"/>
        <v>4789.2415300000011</v>
      </c>
      <c r="AF18" s="59"/>
    </row>
    <row r="19" spans="2:33">
      <c r="B19" s="326">
        <v>44678</v>
      </c>
      <c r="C19" s="299">
        <v>1930.3080899999998</v>
      </c>
      <c r="D19" s="299">
        <v>3512.7367599999998</v>
      </c>
      <c r="E19" s="299">
        <v>242.28570999999999</v>
      </c>
      <c r="F19" s="299">
        <f t="shared" si="1"/>
        <v>3755.0224699999999</v>
      </c>
      <c r="G19" s="299"/>
      <c r="H19" s="299">
        <v>178.70820000000001</v>
      </c>
      <c r="I19" s="299">
        <v>543.98612000000003</v>
      </c>
      <c r="J19" s="299">
        <v>134.03115</v>
      </c>
      <c r="K19" s="299">
        <f t="shared" si="2"/>
        <v>678.01727000000005</v>
      </c>
      <c r="L19" s="299"/>
      <c r="M19" s="299">
        <v>292.15512000000001</v>
      </c>
      <c r="N19" s="299">
        <v>397.79444999999993</v>
      </c>
      <c r="O19" s="299">
        <v>0</v>
      </c>
      <c r="P19" s="299">
        <f t="shared" si="3"/>
        <v>397.79444999999993</v>
      </c>
      <c r="Q19" s="299"/>
      <c r="R19" s="299">
        <v>20.616190000000003</v>
      </c>
      <c r="S19" s="299">
        <v>24.183450000000001</v>
      </c>
      <c r="T19" s="299">
        <v>0</v>
      </c>
      <c r="U19" s="299">
        <f t="shared" si="4"/>
        <v>24.183450000000001</v>
      </c>
      <c r="V19" s="299"/>
      <c r="W19" s="299"/>
      <c r="X19" s="299"/>
      <c r="Y19" s="299"/>
      <c r="Z19" s="299"/>
      <c r="AA19" s="299"/>
      <c r="AB19" s="299">
        <f t="shared" si="0"/>
        <v>2421.7875999999997</v>
      </c>
      <c r="AC19" s="299">
        <f t="shared" si="0"/>
        <v>4478.7007799999992</v>
      </c>
      <c r="AD19" s="299">
        <v>376.31685999999996</v>
      </c>
      <c r="AE19" s="299">
        <f t="shared" si="5"/>
        <v>4855.0176399999991</v>
      </c>
      <c r="AF19" s="59"/>
    </row>
    <row r="20" spans="2:33">
      <c r="B20" s="326">
        <v>44685</v>
      </c>
      <c r="C20" s="299">
        <v>1889.9516099999998</v>
      </c>
      <c r="D20" s="299">
        <v>3768.5095000000006</v>
      </c>
      <c r="E20" s="299">
        <v>236</v>
      </c>
      <c r="F20" s="299">
        <f t="shared" si="1"/>
        <v>4004.5095000000006</v>
      </c>
      <c r="G20" s="299"/>
      <c r="H20" s="299">
        <v>178.19258000000002</v>
      </c>
      <c r="I20" s="299">
        <v>527.11384999999996</v>
      </c>
      <c r="J20" s="299">
        <v>133.64443</v>
      </c>
      <c r="K20" s="299">
        <f t="shared" si="2"/>
        <v>660.75828000000001</v>
      </c>
      <c r="L20" s="299"/>
      <c r="M20" s="299">
        <v>293.07807000000003</v>
      </c>
      <c r="N20" s="299">
        <v>425.68517000000008</v>
      </c>
      <c r="O20" s="299">
        <v>0</v>
      </c>
      <c r="P20" s="299">
        <f t="shared" si="3"/>
        <v>425.68517000000008</v>
      </c>
      <c r="Q20" s="299"/>
      <c r="R20" s="299">
        <v>20.620470000000001</v>
      </c>
      <c r="S20" s="299">
        <v>24.746479999999998</v>
      </c>
      <c r="T20" s="299">
        <v>0</v>
      </c>
      <c r="U20" s="299">
        <f t="shared" si="4"/>
        <v>24.746479999999998</v>
      </c>
      <c r="V20" s="299"/>
      <c r="W20" s="299"/>
      <c r="X20" s="299"/>
      <c r="Y20" s="299"/>
      <c r="Z20" s="299"/>
      <c r="AA20" s="299"/>
      <c r="AB20" s="299">
        <f t="shared" si="0"/>
        <v>2381.8427299999998</v>
      </c>
      <c r="AC20" s="299">
        <f t="shared" si="0"/>
        <v>4746.0550000000003</v>
      </c>
      <c r="AD20" s="299">
        <v>369.64443</v>
      </c>
      <c r="AE20" s="299">
        <f t="shared" si="5"/>
        <v>5115.6994300000006</v>
      </c>
      <c r="AF20" s="59"/>
    </row>
    <row r="21" spans="2:33">
      <c r="B21" s="326">
        <v>44692</v>
      </c>
      <c r="C21" s="299">
        <v>1890.7213300000003</v>
      </c>
      <c r="D21" s="299">
        <v>3695.4220300000006</v>
      </c>
      <c r="E21" s="299">
        <v>236</v>
      </c>
      <c r="F21" s="299">
        <f t="shared" si="1"/>
        <v>3931.4220300000006</v>
      </c>
      <c r="G21" s="299"/>
      <c r="H21" s="299">
        <v>177.23570000000001</v>
      </c>
      <c r="I21" s="299">
        <v>551.71411000000001</v>
      </c>
      <c r="J21" s="299">
        <v>132.92678000000001</v>
      </c>
      <c r="K21" s="299">
        <f t="shared" si="2"/>
        <v>684.64089000000001</v>
      </c>
      <c r="L21" s="299"/>
      <c r="M21" s="299">
        <v>294.33625999999998</v>
      </c>
      <c r="N21" s="299">
        <v>409.81142000000006</v>
      </c>
      <c r="O21" s="299">
        <v>0</v>
      </c>
      <c r="P21" s="299">
        <f t="shared" si="3"/>
        <v>409.81142000000006</v>
      </c>
      <c r="Q21" s="299"/>
      <c r="R21" s="299">
        <v>20.762900000000002</v>
      </c>
      <c r="S21" s="299">
        <v>24.810489999999998</v>
      </c>
      <c r="T21" s="299">
        <v>0</v>
      </c>
      <c r="U21" s="299">
        <f t="shared" si="4"/>
        <v>24.810489999999998</v>
      </c>
      <c r="V21" s="299"/>
      <c r="W21" s="299"/>
      <c r="X21" s="299"/>
      <c r="Y21" s="299"/>
      <c r="Z21" s="299"/>
      <c r="AA21" s="299"/>
      <c r="AB21" s="299">
        <f t="shared" si="0"/>
        <v>2383.0561900000002</v>
      </c>
      <c r="AC21" s="299">
        <f t="shared" si="0"/>
        <v>4681.7580500000004</v>
      </c>
      <c r="AD21" s="299">
        <v>368.92678000000001</v>
      </c>
      <c r="AE21" s="299">
        <f t="shared" si="5"/>
        <v>5050.6848300000001</v>
      </c>
      <c r="AF21" s="59"/>
    </row>
    <row r="22" spans="2:33">
      <c r="B22" s="326">
        <v>44699</v>
      </c>
      <c r="C22" s="299">
        <v>1914.9481800000001</v>
      </c>
      <c r="D22" s="299">
        <v>3264.1869899999997</v>
      </c>
      <c r="E22" s="299">
        <v>235.42857000000001</v>
      </c>
      <c r="F22" s="299">
        <f t="shared" si="1"/>
        <v>3499.6155599999997</v>
      </c>
      <c r="G22" s="299"/>
      <c r="H22" s="299">
        <v>176.38547</v>
      </c>
      <c r="I22" s="299">
        <v>485.69198</v>
      </c>
      <c r="J22" s="299">
        <v>132.28910000000002</v>
      </c>
      <c r="K22" s="299">
        <f t="shared" si="2"/>
        <v>617.98108000000002</v>
      </c>
      <c r="L22" s="299"/>
      <c r="M22" s="299">
        <v>298.01203000000004</v>
      </c>
      <c r="N22" s="299">
        <v>390.41820000000007</v>
      </c>
      <c r="O22" s="299">
        <v>0</v>
      </c>
      <c r="P22" s="299">
        <f t="shared" si="3"/>
        <v>390.41820000000007</v>
      </c>
      <c r="Q22" s="299"/>
      <c r="R22" s="299">
        <v>20.876819999999999</v>
      </c>
      <c r="S22" s="299">
        <v>23.695889999999999</v>
      </c>
      <c r="T22" s="299">
        <v>0</v>
      </c>
      <c r="U22" s="299">
        <f t="shared" si="4"/>
        <v>23.695889999999999</v>
      </c>
      <c r="V22" s="299"/>
      <c r="W22" s="299"/>
      <c r="X22" s="299"/>
      <c r="Y22" s="299"/>
      <c r="Z22" s="299"/>
      <c r="AA22" s="299"/>
      <c r="AB22" s="299">
        <f t="shared" si="0"/>
        <v>2410.2225000000003</v>
      </c>
      <c r="AC22" s="299">
        <f t="shared" si="0"/>
        <v>4163.9930599999998</v>
      </c>
      <c r="AD22" s="299">
        <v>367.71767000000006</v>
      </c>
      <c r="AE22" s="299">
        <f t="shared" si="5"/>
        <v>4531.7107299999998</v>
      </c>
      <c r="AF22" s="59"/>
    </row>
    <row r="23" spans="2:33">
      <c r="B23" s="326">
        <v>44706</v>
      </c>
      <c r="C23" s="299">
        <v>1896.1681800000003</v>
      </c>
      <c r="D23" s="299">
        <v>3272.5939099999991</v>
      </c>
      <c r="E23" s="299">
        <v>232</v>
      </c>
      <c r="F23" s="299">
        <f t="shared" si="1"/>
        <v>3504.5939099999991</v>
      </c>
      <c r="G23" s="299"/>
      <c r="H23" s="299">
        <v>172.86296999999999</v>
      </c>
      <c r="I23" s="299">
        <v>484.25142000000005</v>
      </c>
      <c r="J23" s="299">
        <v>129.64723000000001</v>
      </c>
      <c r="K23" s="299">
        <f t="shared" si="2"/>
        <v>613.89865000000009</v>
      </c>
      <c r="L23" s="299"/>
      <c r="M23" s="299">
        <v>297.90755999999993</v>
      </c>
      <c r="N23" s="299">
        <v>391.98087000000004</v>
      </c>
      <c r="O23" s="299">
        <v>0</v>
      </c>
      <c r="P23" s="299">
        <f t="shared" si="3"/>
        <v>391.98087000000004</v>
      </c>
      <c r="Q23" s="299"/>
      <c r="R23" s="299">
        <v>20.750329999999998</v>
      </c>
      <c r="S23" s="299">
        <v>25.099730000000001</v>
      </c>
      <c r="T23" s="299">
        <v>0</v>
      </c>
      <c r="U23" s="299">
        <f t="shared" si="4"/>
        <v>25.099730000000001</v>
      </c>
      <c r="V23" s="299"/>
      <c r="W23" s="299"/>
      <c r="X23" s="299"/>
      <c r="Y23" s="299"/>
      <c r="Z23" s="299"/>
      <c r="AA23" s="299"/>
      <c r="AB23" s="299">
        <f t="shared" si="0"/>
        <v>2387.6890400000002</v>
      </c>
      <c r="AC23" s="299">
        <f t="shared" si="0"/>
        <v>4173.9259299999994</v>
      </c>
      <c r="AD23" s="299">
        <v>361.64722999999998</v>
      </c>
      <c r="AE23" s="299">
        <f t="shared" si="5"/>
        <v>4535.573159999999</v>
      </c>
      <c r="AF23" s="59"/>
    </row>
    <row r="24" spans="2:33">
      <c r="B24" s="326">
        <v>44713</v>
      </c>
      <c r="C24" s="299">
        <v>1877.6414199999999</v>
      </c>
      <c r="D24" s="299">
        <v>3423.4298200000007</v>
      </c>
      <c r="E24" s="299">
        <v>232</v>
      </c>
      <c r="F24" s="299">
        <f t="shared" si="1"/>
        <v>3655.4298200000007</v>
      </c>
      <c r="G24" s="299"/>
      <c r="H24" s="299">
        <v>170.10525000000001</v>
      </c>
      <c r="I24" s="299">
        <v>477.74086999999997</v>
      </c>
      <c r="J24" s="299">
        <v>74.836730000000003</v>
      </c>
      <c r="K24" s="299">
        <f t="shared" si="2"/>
        <v>552.57759999999996</v>
      </c>
      <c r="L24" s="299"/>
      <c r="M24" s="299">
        <v>298.35717</v>
      </c>
      <c r="N24" s="299">
        <v>399.51415000000014</v>
      </c>
      <c r="O24" s="299">
        <v>0</v>
      </c>
      <c r="P24" s="299">
        <f t="shared" si="3"/>
        <v>399.51415000000014</v>
      </c>
      <c r="Q24" s="299"/>
      <c r="R24" s="299">
        <v>20.772320000000001</v>
      </c>
      <c r="S24" s="299">
        <v>24.237940000000002</v>
      </c>
      <c r="T24" s="299">
        <v>0</v>
      </c>
      <c r="U24" s="299">
        <f t="shared" si="4"/>
        <v>24.237940000000002</v>
      </c>
      <c r="V24" s="299"/>
      <c r="W24" s="299"/>
      <c r="X24" s="299"/>
      <c r="Y24" s="299"/>
      <c r="Z24" s="299"/>
      <c r="AA24" s="299"/>
      <c r="AB24" s="299">
        <f t="shared" si="0"/>
        <v>2366.8761599999998</v>
      </c>
      <c r="AC24" s="299">
        <f t="shared" si="0"/>
        <v>4324.9227800000008</v>
      </c>
      <c r="AD24" s="299">
        <v>306.83672999999999</v>
      </c>
      <c r="AE24" s="299">
        <f t="shared" si="5"/>
        <v>4631.7595100000008</v>
      </c>
      <c r="AF24" s="59"/>
    </row>
    <row r="25" spans="2:33">
      <c r="B25" s="326">
        <v>44720</v>
      </c>
      <c r="C25" s="299">
        <v>1883.0318000000002</v>
      </c>
      <c r="D25" s="299">
        <v>3625.3660300000001</v>
      </c>
      <c r="E25" s="299">
        <v>218.71428</v>
      </c>
      <c r="F25" s="299">
        <f t="shared" si="1"/>
        <v>3844.0803100000003</v>
      </c>
      <c r="G25" s="299"/>
      <c r="H25" s="299">
        <v>170.15337000000002</v>
      </c>
      <c r="I25" s="299">
        <v>499.23265000000004</v>
      </c>
      <c r="J25" s="299">
        <v>74.604820000000004</v>
      </c>
      <c r="K25" s="299">
        <f t="shared" si="2"/>
        <v>573.83747000000005</v>
      </c>
      <c r="L25" s="299"/>
      <c r="M25" s="299">
        <v>299.35755999999992</v>
      </c>
      <c r="N25" s="299">
        <v>404.7584700000001</v>
      </c>
      <c r="O25" s="299">
        <v>0</v>
      </c>
      <c r="P25" s="299">
        <f t="shared" si="3"/>
        <v>404.7584700000001</v>
      </c>
      <c r="Q25" s="299"/>
      <c r="R25" s="299">
        <v>20.808040000000002</v>
      </c>
      <c r="S25" s="299">
        <v>25.89828</v>
      </c>
      <c r="T25" s="299">
        <v>0</v>
      </c>
      <c r="U25" s="299">
        <f t="shared" si="4"/>
        <v>25.89828</v>
      </c>
      <c r="V25" s="299"/>
      <c r="W25" s="299"/>
      <c r="X25" s="299"/>
      <c r="Y25" s="299"/>
      <c r="Z25" s="299"/>
      <c r="AA25" s="299"/>
      <c r="AB25" s="299">
        <f t="shared" si="0"/>
        <v>2373.35077</v>
      </c>
      <c r="AC25" s="299">
        <f t="shared" si="0"/>
        <v>4555.2554300000002</v>
      </c>
      <c r="AD25" s="299">
        <v>293.31909999999999</v>
      </c>
      <c r="AE25" s="299">
        <f t="shared" si="5"/>
        <v>4848.5745299999999</v>
      </c>
      <c r="AF25" s="31"/>
    </row>
    <row r="26" spans="2:33">
      <c r="B26" s="326">
        <v>44727</v>
      </c>
      <c r="C26" s="299">
        <v>1899.7936499999998</v>
      </c>
      <c r="D26" s="299">
        <v>3028.3716999999997</v>
      </c>
      <c r="E26" s="299">
        <v>170.85714000000002</v>
      </c>
      <c r="F26" s="299">
        <f t="shared" si="1"/>
        <v>3199.2288399999998</v>
      </c>
      <c r="G26" s="299"/>
      <c r="H26" s="299">
        <v>170.00721999999999</v>
      </c>
      <c r="I26" s="299">
        <v>478.50799000000006</v>
      </c>
      <c r="J26" s="299">
        <v>74.561589999999995</v>
      </c>
      <c r="K26" s="299">
        <f t="shared" si="2"/>
        <v>553.06958000000009</v>
      </c>
      <c r="L26" s="299"/>
      <c r="M26" s="299">
        <v>301.21977000000004</v>
      </c>
      <c r="N26" s="299">
        <v>386.64940000000001</v>
      </c>
      <c r="O26" s="299">
        <v>0</v>
      </c>
      <c r="P26" s="299">
        <f t="shared" si="3"/>
        <v>386.64940000000001</v>
      </c>
      <c r="Q26" s="299"/>
      <c r="R26" s="299">
        <v>20.75891</v>
      </c>
      <c r="S26" s="299">
        <v>23.931270000000005</v>
      </c>
      <c r="T26" s="299">
        <v>0</v>
      </c>
      <c r="U26" s="299">
        <f t="shared" si="4"/>
        <v>23.931270000000005</v>
      </c>
      <c r="V26" s="299"/>
      <c r="W26" s="299"/>
      <c r="X26" s="299"/>
      <c r="Y26" s="299"/>
      <c r="Z26" s="299"/>
      <c r="AA26" s="299"/>
      <c r="AB26" s="299">
        <f t="shared" si="0"/>
        <v>2391.7795499999997</v>
      </c>
      <c r="AC26" s="299">
        <f t="shared" si="0"/>
        <v>3917.46036</v>
      </c>
      <c r="AD26" s="299">
        <v>245.41873000000001</v>
      </c>
      <c r="AE26" s="299">
        <f t="shared" si="5"/>
        <v>4162.8790900000004</v>
      </c>
      <c r="AF26" s="62"/>
    </row>
    <row r="27" spans="2:33">
      <c r="B27" s="326">
        <v>44734</v>
      </c>
      <c r="C27" s="299">
        <v>1916.1883000000003</v>
      </c>
      <c r="D27" s="299">
        <v>2815.1220300000009</v>
      </c>
      <c r="E27" s="299">
        <v>161</v>
      </c>
      <c r="F27" s="299">
        <f t="shared" si="1"/>
        <v>2976.1220300000009</v>
      </c>
      <c r="G27" s="299"/>
      <c r="H27" s="299">
        <v>170.45372</v>
      </c>
      <c r="I27" s="299">
        <v>470.91953000000001</v>
      </c>
      <c r="J27" s="299">
        <v>74.429799999999986</v>
      </c>
      <c r="K27" s="299">
        <f t="shared" si="2"/>
        <v>545.34933000000001</v>
      </c>
      <c r="L27" s="299"/>
      <c r="M27" s="299">
        <v>302.99507000000006</v>
      </c>
      <c r="N27" s="299">
        <v>405.47232000000008</v>
      </c>
      <c r="O27" s="299">
        <v>0</v>
      </c>
      <c r="P27" s="299">
        <f t="shared" si="3"/>
        <v>405.47232000000008</v>
      </c>
      <c r="Q27" s="299"/>
      <c r="R27" s="299">
        <v>20.821330000000003</v>
      </c>
      <c r="S27" s="299">
        <v>24.404450000000001</v>
      </c>
      <c r="T27" s="299">
        <v>0</v>
      </c>
      <c r="U27" s="299">
        <f t="shared" si="4"/>
        <v>24.404450000000001</v>
      </c>
      <c r="V27" s="299"/>
      <c r="W27" s="299"/>
      <c r="X27" s="299"/>
      <c r="Y27" s="299"/>
      <c r="Z27" s="299"/>
      <c r="AA27" s="299"/>
      <c r="AB27" s="299">
        <f t="shared" si="0"/>
        <v>2410.4584200000004</v>
      </c>
      <c r="AC27" s="299">
        <f t="shared" si="0"/>
        <v>3715.9183300000009</v>
      </c>
      <c r="AD27" s="299">
        <v>235.4298</v>
      </c>
      <c r="AE27" s="299">
        <f t="shared" si="5"/>
        <v>3951.3481300000008</v>
      </c>
      <c r="AF27" s="31"/>
    </row>
    <row r="28" spans="2:33">
      <c r="B28" s="326">
        <v>44741</v>
      </c>
      <c r="C28" s="299">
        <v>1885.4506899999999</v>
      </c>
      <c r="D28" s="299">
        <v>2925.6685000000002</v>
      </c>
      <c r="E28" s="299">
        <v>130.71429000000001</v>
      </c>
      <c r="F28" s="299">
        <f t="shared" si="1"/>
        <v>3056.3827900000001</v>
      </c>
      <c r="G28" s="299"/>
      <c r="H28" s="299">
        <v>169.98392999999999</v>
      </c>
      <c r="I28" s="299">
        <v>439.70496000000003</v>
      </c>
      <c r="J28" s="299">
        <v>74.200410000000005</v>
      </c>
      <c r="K28" s="299">
        <f t="shared" si="2"/>
        <v>513.90537000000006</v>
      </c>
      <c r="L28" s="299"/>
      <c r="M28" s="299">
        <v>303.08946999999995</v>
      </c>
      <c r="N28" s="299">
        <v>418.62526000000008</v>
      </c>
      <c r="O28" s="299">
        <v>0</v>
      </c>
      <c r="P28" s="299">
        <f t="shared" si="3"/>
        <v>418.62526000000008</v>
      </c>
      <c r="Q28" s="299"/>
      <c r="R28" s="299">
        <v>20.802689999999998</v>
      </c>
      <c r="S28" s="299">
        <v>24.074199999999998</v>
      </c>
      <c r="T28" s="299">
        <v>0</v>
      </c>
      <c r="U28" s="299">
        <f t="shared" si="4"/>
        <v>24.074199999999998</v>
      </c>
      <c r="V28" s="299"/>
      <c r="W28" s="299"/>
      <c r="X28" s="299"/>
      <c r="Y28" s="299"/>
      <c r="Z28" s="299"/>
      <c r="AA28" s="299"/>
      <c r="AB28" s="299">
        <f t="shared" si="0"/>
        <v>2379.3267799999999</v>
      </c>
      <c r="AC28" s="299">
        <f t="shared" si="0"/>
        <v>3808.0729200000005</v>
      </c>
      <c r="AD28" s="299">
        <v>204.91470000000001</v>
      </c>
      <c r="AE28" s="299">
        <f t="shared" si="5"/>
        <v>4012.9876200000003</v>
      </c>
      <c r="AF28" s="62"/>
      <c r="AG28" s="62"/>
    </row>
    <row r="29" spans="2:33">
      <c r="B29" s="326">
        <v>44748</v>
      </c>
      <c r="C29" s="299">
        <v>1869.5999700000002</v>
      </c>
      <c r="D29" s="299">
        <v>3468.7968999999998</v>
      </c>
      <c r="E29" s="299">
        <v>115</v>
      </c>
      <c r="F29" s="299">
        <f t="shared" si="1"/>
        <v>3583.7968999999998</v>
      </c>
      <c r="G29" s="299"/>
      <c r="H29" s="299">
        <v>169.61319</v>
      </c>
      <c r="I29" s="299">
        <v>440.92817000000002</v>
      </c>
      <c r="J29" s="299">
        <v>73.939410000000009</v>
      </c>
      <c r="K29" s="299">
        <f t="shared" si="2"/>
        <v>514.86758000000009</v>
      </c>
      <c r="L29" s="299"/>
      <c r="M29" s="299">
        <v>303.79630000000003</v>
      </c>
      <c r="N29" s="299">
        <v>413.67861000000011</v>
      </c>
      <c r="O29" s="299">
        <v>0</v>
      </c>
      <c r="P29" s="299">
        <f t="shared" si="3"/>
        <v>413.67861000000011</v>
      </c>
      <c r="Q29" s="299"/>
      <c r="R29" s="299">
        <v>20.852619999999998</v>
      </c>
      <c r="S29" s="299">
        <v>25.124780000000001</v>
      </c>
      <c r="T29" s="299">
        <v>0</v>
      </c>
      <c r="U29" s="299">
        <f t="shared" si="4"/>
        <v>25.124780000000001</v>
      </c>
      <c r="V29" s="299"/>
      <c r="W29" s="299"/>
      <c r="X29" s="299"/>
      <c r="Y29" s="299"/>
      <c r="Z29" s="299"/>
      <c r="AA29" s="299"/>
      <c r="AB29" s="299">
        <f t="shared" si="0"/>
        <v>2363.8620800000003</v>
      </c>
      <c r="AC29" s="299">
        <f t="shared" si="0"/>
        <v>4348.5284599999995</v>
      </c>
      <c r="AD29" s="299">
        <v>188.93941000000001</v>
      </c>
      <c r="AE29" s="299">
        <f t="shared" si="5"/>
        <v>4537.4678699999995</v>
      </c>
    </row>
    <row r="30" spans="2:33">
      <c r="B30" s="326">
        <v>44755</v>
      </c>
      <c r="C30" s="299">
        <v>1875.8324100000002</v>
      </c>
      <c r="D30" s="299">
        <v>3261.4556000000002</v>
      </c>
      <c r="E30" s="299">
        <v>110.58570999999999</v>
      </c>
      <c r="F30" s="299">
        <f t="shared" si="1"/>
        <v>3372.0413100000001</v>
      </c>
      <c r="G30" s="299"/>
      <c r="H30" s="299">
        <v>167.3126</v>
      </c>
      <c r="I30" s="299">
        <v>456.32105999999999</v>
      </c>
      <c r="J30" s="299">
        <v>73.648290000000003</v>
      </c>
      <c r="K30" s="299">
        <f t="shared" si="2"/>
        <v>529.96934999999996</v>
      </c>
      <c r="L30" s="299"/>
      <c r="M30" s="299">
        <v>304.66773999999998</v>
      </c>
      <c r="N30" s="299">
        <v>393.55699999999996</v>
      </c>
      <c r="O30" s="299">
        <v>0</v>
      </c>
      <c r="P30" s="299">
        <f t="shared" si="3"/>
        <v>393.55699999999996</v>
      </c>
      <c r="Q30" s="299"/>
      <c r="R30" s="299">
        <v>20.854089999999999</v>
      </c>
      <c r="S30" s="299">
        <v>24.325109999999999</v>
      </c>
      <c r="T30" s="299">
        <v>0</v>
      </c>
      <c r="U30" s="299">
        <f t="shared" si="4"/>
        <v>24.325109999999999</v>
      </c>
      <c r="V30" s="299"/>
      <c r="W30" s="299"/>
      <c r="X30" s="299"/>
      <c r="Y30" s="299"/>
      <c r="Z30" s="299"/>
      <c r="AA30" s="299"/>
      <c r="AB30" s="299">
        <f t="shared" si="0"/>
        <v>2368.6668400000003</v>
      </c>
      <c r="AC30" s="299">
        <f t="shared" si="0"/>
        <v>4135.65877</v>
      </c>
      <c r="AD30" s="299">
        <v>184.23400000000001</v>
      </c>
      <c r="AE30" s="299">
        <f t="shared" si="5"/>
        <v>4319.8927700000004</v>
      </c>
    </row>
    <row r="31" spans="2:33">
      <c r="B31" s="326">
        <v>44762</v>
      </c>
      <c r="C31" s="299">
        <v>1902.72507</v>
      </c>
      <c r="D31" s="299">
        <v>3215.9108499999998</v>
      </c>
      <c r="E31" s="299">
        <v>109.58857</v>
      </c>
      <c r="F31" s="299">
        <f t="shared" si="1"/>
        <v>3325.4994199999996</v>
      </c>
      <c r="G31" s="299"/>
      <c r="H31" s="299">
        <v>168.63885000000002</v>
      </c>
      <c r="I31" s="299">
        <v>427.49243999999999</v>
      </c>
      <c r="J31" s="299">
        <v>73.646749999999997</v>
      </c>
      <c r="K31" s="299">
        <f t="shared" si="2"/>
        <v>501.13918999999999</v>
      </c>
      <c r="L31" s="299"/>
      <c r="M31" s="299">
        <v>314.68714999999997</v>
      </c>
      <c r="N31" s="299">
        <v>413.46433000000019</v>
      </c>
      <c r="O31" s="299">
        <v>0</v>
      </c>
      <c r="P31" s="299">
        <f t="shared" si="3"/>
        <v>413.46433000000019</v>
      </c>
      <c r="Q31" s="299"/>
      <c r="R31" s="299">
        <v>20.932790000000001</v>
      </c>
      <c r="S31" s="299">
        <v>24.736169999999998</v>
      </c>
      <c r="T31" s="299">
        <v>0</v>
      </c>
      <c r="U31" s="299">
        <f t="shared" si="4"/>
        <v>24.736169999999998</v>
      </c>
      <c r="V31" s="299"/>
      <c r="W31" s="299"/>
      <c r="X31" s="299"/>
      <c r="Y31" s="299"/>
      <c r="Z31" s="299"/>
      <c r="AA31" s="299"/>
      <c r="AB31" s="299">
        <f t="shared" si="0"/>
        <v>2406.9838599999998</v>
      </c>
      <c r="AC31" s="299">
        <f t="shared" si="0"/>
        <v>4081.6037900000001</v>
      </c>
      <c r="AD31" s="299">
        <v>183.23532</v>
      </c>
      <c r="AE31" s="299">
        <f t="shared" si="5"/>
        <v>4264.8391099999999</v>
      </c>
    </row>
    <row r="32" spans="2:33">
      <c r="B32" s="326">
        <v>44769</v>
      </c>
      <c r="C32" s="299">
        <v>1902.5071399999997</v>
      </c>
      <c r="D32" s="299">
        <v>3420.8123800000003</v>
      </c>
      <c r="E32" s="299">
        <v>103.38858</v>
      </c>
      <c r="F32" s="299">
        <f t="shared" si="1"/>
        <v>3524.2009600000001</v>
      </c>
      <c r="G32" s="299"/>
      <c r="H32" s="299">
        <v>168.62855000000002</v>
      </c>
      <c r="I32" s="299">
        <v>427.70691000000005</v>
      </c>
      <c r="J32" s="299">
        <v>73.738010000000003</v>
      </c>
      <c r="K32" s="299">
        <f t="shared" si="2"/>
        <v>501.44492000000002</v>
      </c>
      <c r="L32" s="299"/>
      <c r="M32" s="299">
        <v>313.86981000000003</v>
      </c>
      <c r="N32" s="299">
        <v>399.49493000000012</v>
      </c>
      <c r="O32" s="299">
        <v>0</v>
      </c>
      <c r="P32" s="299">
        <f t="shared" si="3"/>
        <v>399.49493000000012</v>
      </c>
      <c r="Q32" s="299"/>
      <c r="R32" s="299">
        <v>20.739879999999996</v>
      </c>
      <c r="S32" s="299">
        <v>23.635159999999999</v>
      </c>
      <c r="T32" s="299">
        <v>0</v>
      </c>
      <c r="U32" s="299">
        <f t="shared" si="4"/>
        <v>23.635159999999999</v>
      </c>
      <c r="V32" s="299"/>
      <c r="W32" s="299"/>
      <c r="X32" s="299"/>
      <c r="Y32" s="299"/>
      <c r="Z32" s="299"/>
      <c r="AA32" s="299"/>
      <c r="AB32" s="299">
        <f t="shared" si="0"/>
        <v>2405.7453799999998</v>
      </c>
      <c r="AC32" s="299">
        <f t="shared" si="0"/>
        <v>4271.6493800000007</v>
      </c>
      <c r="AD32" s="299">
        <v>177.12659000000002</v>
      </c>
      <c r="AE32" s="299">
        <f t="shared" si="5"/>
        <v>4448.7759700000006</v>
      </c>
    </row>
    <row r="33" spans="2:44">
      <c r="B33" s="326">
        <v>44776</v>
      </c>
      <c r="C33" s="299">
        <v>1879.22622</v>
      </c>
      <c r="D33" s="299">
        <v>3689.4074900000005</v>
      </c>
      <c r="E33" s="299">
        <v>100</v>
      </c>
      <c r="F33" s="299">
        <f t="shared" si="1"/>
        <v>3789.4074900000005</v>
      </c>
      <c r="G33" s="299"/>
      <c r="H33" s="299">
        <v>167.91839000000002</v>
      </c>
      <c r="I33" s="299">
        <v>400.00868000000003</v>
      </c>
      <c r="J33" s="299">
        <v>79.252939999999995</v>
      </c>
      <c r="K33" s="299">
        <f t="shared" si="2"/>
        <v>479.26161999999999</v>
      </c>
      <c r="L33" s="299"/>
      <c r="M33" s="299">
        <v>313.36671999999999</v>
      </c>
      <c r="N33" s="299">
        <v>419.67255999999998</v>
      </c>
      <c r="O33" s="299">
        <v>0</v>
      </c>
      <c r="P33" s="299">
        <f t="shared" si="3"/>
        <v>419.67255999999998</v>
      </c>
      <c r="Q33" s="299"/>
      <c r="R33" s="299">
        <v>20.75393</v>
      </c>
      <c r="S33" s="299">
        <v>24.96931</v>
      </c>
      <c r="T33" s="299">
        <v>0</v>
      </c>
      <c r="U33" s="299">
        <f t="shared" si="4"/>
        <v>24.96931</v>
      </c>
      <c r="V33" s="299"/>
      <c r="W33" s="299"/>
      <c r="X33" s="299"/>
      <c r="Y33" s="299"/>
      <c r="Z33" s="299"/>
      <c r="AA33" s="299"/>
      <c r="AB33" s="299">
        <f t="shared" si="0"/>
        <v>2381.2652600000001</v>
      </c>
      <c r="AC33" s="299">
        <f t="shared" si="0"/>
        <v>4534.0580400000008</v>
      </c>
      <c r="AD33" s="299">
        <v>179.25294</v>
      </c>
      <c r="AE33" s="299">
        <f t="shared" si="5"/>
        <v>4713.3109800000011</v>
      </c>
    </row>
    <row r="34" spans="2:44">
      <c r="B34" s="326">
        <v>44783</v>
      </c>
      <c r="C34" s="299">
        <v>1884.9900300000004</v>
      </c>
      <c r="D34" s="299">
        <v>3529.69695</v>
      </c>
      <c r="E34" s="299">
        <v>100</v>
      </c>
      <c r="F34" s="299">
        <f t="shared" si="1"/>
        <v>3629.69695</v>
      </c>
      <c r="G34" s="299"/>
      <c r="H34" s="299">
        <v>168.17631</v>
      </c>
      <c r="I34" s="299">
        <v>391.22395999999998</v>
      </c>
      <c r="J34" s="299">
        <v>114.59764999999999</v>
      </c>
      <c r="K34" s="299">
        <f t="shared" si="2"/>
        <v>505.82160999999996</v>
      </c>
      <c r="L34" s="299"/>
      <c r="M34" s="299">
        <v>313.38</v>
      </c>
      <c r="N34" s="299">
        <v>406.77011000000005</v>
      </c>
      <c r="O34" s="299">
        <v>0</v>
      </c>
      <c r="P34" s="299">
        <f t="shared" si="3"/>
        <v>406.77011000000005</v>
      </c>
      <c r="Q34" s="299"/>
      <c r="R34" s="299">
        <v>20.81889</v>
      </c>
      <c r="S34" s="299">
        <v>25.078479999999999</v>
      </c>
      <c r="T34" s="299">
        <v>0</v>
      </c>
      <c r="U34" s="299">
        <f t="shared" si="4"/>
        <v>25.078479999999999</v>
      </c>
      <c r="V34" s="299"/>
      <c r="W34" s="299"/>
      <c r="X34" s="299"/>
      <c r="Y34" s="299"/>
      <c r="Z34" s="299"/>
      <c r="AA34" s="299"/>
      <c r="AB34" s="299">
        <f t="shared" si="0"/>
        <v>2387.3652300000003</v>
      </c>
      <c r="AC34" s="299">
        <f t="shared" si="0"/>
        <v>4352.7695000000003</v>
      </c>
      <c r="AD34" s="299">
        <v>214.59764999999999</v>
      </c>
      <c r="AE34" s="299">
        <f t="shared" si="5"/>
        <v>4567.36715</v>
      </c>
    </row>
    <row r="35" spans="2:44">
      <c r="B35" s="326">
        <v>44790</v>
      </c>
      <c r="C35" s="299">
        <v>1918.2037799999998</v>
      </c>
      <c r="D35" s="299">
        <v>3073.6892599999992</v>
      </c>
      <c r="E35" s="299">
        <v>100</v>
      </c>
      <c r="F35" s="299">
        <f t="shared" si="1"/>
        <v>3173.6892599999992</v>
      </c>
      <c r="G35" s="299"/>
      <c r="H35" s="299">
        <v>168.62611999999999</v>
      </c>
      <c r="I35" s="299">
        <v>372.00501000000003</v>
      </c>
      <c r="J35" s="299">
        <v>114.60956</v>
      </c>
      <c r="K35" s="299">
        <f t="shared" si="2"/>
        <v>486.61457000000001</v>
      </c>
      <c r="L35" s="299"/>
      <c r="M35" s="299">
        <v>316.66282000000007</v>
      </c>
      <c r="N35" s="299">
        <v>406.48850999999996</v>
      </c>
      <c r="O35" s="299">
        <v>0</v>
      </c>
      <c r="P35" s="299">
        <f t="shared" si="3"/>
        <v>406.48850999999996</v>
      </c>
      <c r="Q35" s="299"/>
      <c r="R35" s="299">
        <v>20.893279999999997</v>
      </c>
      <c r="S35" s="299">
        <v>24.777849999999997</v>
      </c>
      <c r="T35" s="299">
        <v>0</v>
      </c>
      <c r="U35" s="299">
        <f t="shared" si="4"/>
        <v>24.777849999999997</v>
      </c>
      <c r="V35" s="299"/>
      <c r="W35" s="299"/>
      <c r="X35" s="299"/>
      <c r="Y35" s="299"/>
      <c r="Z35" s="299"/>
      <c r="AA35" s="299"/>
      <c r="AB35" s="299">
        <f t="shared" si="0"/>
        <v>2424.386</v>
      </c>
      <c r="AC35" s="299">
        <f t="shared" si="0"/>
        <v>3876.9606299999991</v>
      </c>
      <c r="AD35" s="299">
        <v>214.60955999999999</v>
      </c>
      <c r="AE35" s="299">
        <f t="shared" si="5"/>
        <v>4091.570189999999</v>
      </c>
    </row>
    <row r="36" spans="2:44">
      <c r="B36" s="326">
        <v>44797</v>
      </c>
      <c r="C36" s="299">
        <v>1902.9794000000002</v>
      </c>
      <c r="D36" s="299">
        <v>3171.0335599999989</v>
      </c>
      <c r="E36" s="299">
        <v>100</v>
      </c>
      <c r="F36" s="299">
        <f t="shared" si="1"/>
        <v>3271.0335599999989</v>
      </c>
      <c r="G36" s="299"/>
      <c r="H36" s="299">
        <v>168.28633999999997</v>
      </c>
      <c r="I36" s="299">
        <v>375.22246000000001</v>
      </c>
      <c r="J36" s="299">
        <v>114.45623999999999</v>
      </c>
      <c r="K36" s="299">
        <f t="shared" si="2"/>
        <v>489.67869999999999</v>
      </c>
      <c r="L36" s="299"/>
      <c r="M36" s="299">
        <v>315.68140999999997</v>
      </c>
      <c r="N36" s="299">
        <v>414.74610000000007</v>
      </c>
      <c r="O36" s="299">
        <v>0</v>
      </c>
      <c r="P36" s="299">
        <f t="shared" si="3"/>
        <v>414.74610000000007</v>
      </c>
      <c r="Q36" s="299"/>
      <c r="R36" s="299">
        <v>20.80612</v>
      </c>
      <c r="S36" s="299">
        <v>25.302520000000001</v>
      </c>
      <c r="T36" s="299">
        <v>0</v>
      </c>
      <c r="U36" s="299">
        <f t="shared" si="4"/>
        <v>25.302520000000001</v>
      </c>
      <c r="V36" s="299"/>
      <c r="W36" s="299"/>
      <c r="X36" s="299"/>
      <c r="Y36" s="299"/>
      <c r="Z36" s="299"/>
      <c r="AA36" s="299"/>
      <c r="AB36" s="299">
        <f t="shared" si="0"/>
        <v>2407.7532700000002</v>
      </c>
      <c r="AC36" s="299">
        <f t="shared" si="0"/>
        <v>3986.3046399999989</v>
      </c>
      <c r="AD36" s="299">
        <v>214.45623999999998</v>
      </c>
      <c r="AE36" s="299">
        <f t="shared" si="5"/>
        <v>4200.7608799999989</v>
      </c>
    </row>
    <row r="37" spans="2:44">
      <c r="B37" s="326">
        <v>44804</v>
      </c>
      <c r="C37" s="299">
        <v>1883.2086499999998</v>
      </c>
      <c r="D37" s="299">
        <v>3343.3710999999985</v>
      </c>
      <c r="E37" s="299">
        <v>99</v>
      </c>
      <c r="F37" s="299">
        <f t="shared" si="1"/>
        <v>3442.3710999999985</v>
      </c>
      <c r="G37" s="299"/>
      <c r="H37" s="299">
        <v>167.44356000000002</v>
      </c>
      <c r="I37" s="299">
        <v>361.13392000000005</v>
      </c>
      <c r="J37" s="299">
        <v>114.43066999999999</v>
      </c>
      <c r="K37" s="299">
        <f t="shared" si="2"/>
        <v>475.56459000000007</v>
      </c>
      <c r="L37" s="299"/>
      <c r="M37" s="299">
        <v>315.56039999999996</v>
      </c>
      <c r="N37" s="299">
        <v>400.28952999999996</v>
      </c>
      <c r="O37" s="299">
        <v>0</v>
      </c>
      <c r="P37" s="299">
        <f t="shared" si="3"/>
        <v>400.28952999999996</v>
      </c>
      <c r="Q37" s="299"/>
      <c r="R37" s="299">
        <v>20.726430000000001</v>
      </c>
      <c r="S37" s="299">
        <v>23.176419999999993</v>
      </c>
      <c r="T37" s="299">
        <v>0</v>
      </c>
      <c r="U37" s="299">
        <f t="shared" si="4"/>
        <v>23.176419999999993</v>
      </c>
      <c r="V37" s="299"/>
      <c r="W37" s="299"/>
      <c r="X37" s="299"/>
      <c r="Y37" s="299"/>
      <c r="Z37" s="299"/>
      <c r="AA37" s="299"/>
      <c r="AB37" s="299">
        <f t="shared" si="0"/>
        <v>2386.9390399999997</v>
      </c>
      <c r="AC37" s="299">
        <f t="shared" si="0"/>
        <v>4127.9709699999985</v>
      </c>
      <c r="AD37" s="299">
        <v>213.43066999999999</v>
      </c>
      <c r="AE37" s="299">
        <f t="shared" si="5"/>
        <v>4341.4016399999982</v>
      </c>
    </row>
    <row r="38" spans="2:44">
      <c r="B38" s="326">
        <v>44811</v>
      </c>
      <c r="C38" s="299">
        <v>1895.25892</v>
      </c>
      <c r="D38" s="299">
        <v>3760.1623699999996</v>
      </c>
      <c r="E38" s="299">
        <v>99</v>
      </c>
      <c r="F38" s="299">
        <f t="shared" si="1"/>
        <v>3859.1623699999996</v>
      </c>
      <c r="G38" s="299"/>
      <c r="H38" s="299">
        <v>166.67048000000003</v>
      </c>
      <c r="I38" s="299">
        <v>359.90644000000009</v>
      </c>
      <c r="J38" s="299">
        <v>113.56691000000001</v>
      </c>
      <c r="K38" s="299">
        <f t="shared" si="2"/>
        <v>473.4733500000001</v>
      </c>
      <c r="L38" s="299"/>
      <c r="M38" s="299">
        <v>316.05502999999993</v>
      </c>
      <c r="N38" s="299">
        <v>443.65093999999999</v>
      </c>
      <c r="O38" s="299">
        <v>0</v>
      </c>
      <c r="P38" s="299">
        <f t="shared" si="3"/>
        <v>443.65093999999999</v>
      </c>
      <c r="Q38" s="299"/>
      <c r="R38" s="299">
        <v>20.981189999999998</v>
      </c>
      <c r="S38" s="299">
        <v>23.763590000000001</v>
      </c>
      <c r="T38" s="299">
        <v>0</v>
      </c>
      <c r="U38" s="299">
        <f t="shared" si="4"/>
        <v>23.763590000000001</v>
      </c>
      <c r="V38" s="299"/>
      <c r="W38" s="299"/>
      <c r="X38" s="299"/>
      <c r="Y38" s="299"/>
      <c r="Z38" s="299"/>
      <c r="AA38" s="299"/>
      <c r="AB38" s="299">
        <f t="shared" si="0"/>
        <v>2398.9656199999999</v>
      </c>
      <c r="AC38" s="299">
        <f t="shared" si="0"/>
        <v>4587.4833399999998</v>
      </c>
      <c r="AD38" s="299">
        <v>212.56691000000001</v>
      </c>
      <c r="AE38" s="299">
        <f t="shared" si="5"/>
        <v>4800.0502500000002</v>
      </c>
    </row>
    <row r="39" spans="2:44">
      <c r="B39" s="326">
        <v>44818</v>
      </c>
      <c r="C39" s="299">
        <v>1922.4510499999999</v>
      </c>
      <c r="D39" s="299">
        <v>3184.3393800000003</v>
      </c>
      <c r="E39" s="299">
        <v>99</v>
      </c>
      <c r="F39" s="299">
        <f t="shared" si="1"/>
        <v>3283.3393800000003</v>
      </c>
      <c r="G39" s="299"/>
      <c r="H39" s="299">
        <v>166.01300000000001</v>
      </c>
      <c r="I39" s="299">
        <v>374.48988000000003</v>
      </c>
      <c r="J39" s="299">
        <v>113.52191000000001</v>
      </c>
      <c r="K39" s="299">
        <f t="shared" si="2"/>
        <v>488.01179000000002</v>
      </c>
      <c r="L39" s="299"/>
      <c r="M39" s="299">
        <v>316.87339000000003</v>
      </c>
      <c r="N39" s="299">
        <v>444.0148999999999</v>
      </c>
      <c r="O39" s="299">
        <v>0</v>
      </c>
      <c r="P39" s="299">
        <f t="shared" si="3"/>
        <v>444.0148999999999</v>
      </c>
      <c r="Q39" s="299"/>
      <c r="R39" s="299">
        <v>20.915680000000002</v>
      </c>
      <c r="S39" s="299">
        <v>23.368829999999999</v>
      </c>
      <c r="T39" s="299">
        <v>0</v>
      </c>
      <c r="U39" s="299">
        <f t="shared" si="4"/>
        <v>23.368829999999999</v>
      </c>
      <c r="V39" s="299"/>
      <c r="W39" s="299"/>
      <c r="X39" s="299"/>
      <c r="Y39" s="299"/>
      <c r="Z39" s="299"/>
      <c r="AA39" s="299"/>
      <c r="AB39" s="299">
        <f t="shared" si="0"/>
        <v>2426.2531199999999</v>
      </c>
      <c r="AC39" s="299">
        <f t="shared" si="0"/>
        <v>4026.21299</v>
      </c>
      <c r="AD39" s="299">
        <v>212.52190999999999</v>
      </c>
      <c r="AE39" s="299">
        <f t="shared" si="5"/>
        <v>4238.7349000000004</v>
      </c>
    </row>
    <row r="40" spans="2:44">
      <c r="B40" s="326">
        <v>44825</v>
      </c>
      <c r="C40" s="299">
        <v>1941.21588</v>
      </c>
      <c r="D40" s="299">
        <v>2860.1221799999998</v>
      </c>
      <c r="E40" s="299">
        <v>99</v>
      </c>
      <c r="F40" s="299">
        <f t="shared" si="1"/>
        <v>2959.1221799999998</v>
      </c>
      <c r="G40" s="299"/>
      <c r="H40" s="299">
        <v>165.80660999999998</v>
      </c>
      <c r="I40" s="299">
        <v>359.69981000000001</v>
      </c>
      <c r="J40" s="299">
        <v>113.55686</v>
      </c>
      <c r="K40" s="299">
        <f t="shared" si="2"/>
        <v>473.25666999999999</v>
      </c>
      <c r="L40" s="299"/>
      <c r="M40" s="299">
        <v>319.00063</v>
      </c>
      <c r="N40" s="299">
        <v>425.65268000000003</v>
      </c>
      <c r="O40" s="299">
        <v>0</v>
      </c>
      <c r="P40" s="299">
        <f t="shared" si="3"/>
        <v>425.65268000000003</v>
      </c>
      <c r="Q40" s="299"/>
      <c r="R40" s="299">
        <v>20.910270000000001</v>
      </c>
      <c r="S40" s="299">
        <v>24.841249999999995</v>
      </c>
      <c r="T40" s="299">
        <v>0</v>
      </c>
      <c r="U40" s="299">
        <f t="shared" si="4"/>
        <v>24.841249999999995</v>
      </c>
      <c r="V40" s="299"/>
      <c r="W40" s="299"/>
      <c r="X40" s="299"/>
      <c r="Y40" s="299"/>
      <c r="Z40" s="299"/>
      <c r="AA40" s="299"/>
      <c r="AB40" s="299">
        <f t="shared" si="0"/>
        <v>2446.9333900000001</v>
      </c>
      <c r="AC40" s="299">
        <f t="shared" si="0"/>
        <v>3670.31592</v>
      </c>
      <c r="AD40" s="299">
        <v>212.55685999999997</v>
      </c>
      <c r="AE40" s="299">
        <f t="shared" si="5"/>
        <v>3882.8727800000001</v>
      </c>
    </row>
    <row r="41" spans="2:44">
      <c r="B41" s="326">
        <v>44832</v>
      </c>
      <c r="C41" s="299">
        <v>1926.7025799999999</v>
      </c>
      <c r="D41" s="299">
        <v>3049.5596100000002</v>
      </c>
      <c r="E41" s="299">
        <v>99</v>
      </c>
      <c r="F41" s="299">
        <f t="shared" si="1"/>
        <v>3148.5596100000002</v>
      </c>
      <c r="G41" s="299"/>
      <c r="H41" s="299">
        <v>165.35702000000001</v>
      </c>
      <c r="I41" s="299">
        <v>393.55083999999999</v>
      </c>
      <c r="J41" s="299">
        <v>113.53623999999999</v>
      </c>
      <c r="K41" s="299">
        <f t="shared" si="2"/>
        <v>507.08708000000001</v>
      </c>
      <c r="L41" s="299"/>
      <c r="M41" s="299">
        <v>318.38656999999995</v>
      </c>
      <c r="N41" s="299">
        <v>414.73849000000001</v>
      </c>
      <c r="O41" s="299">
        <v>0</v>
      </c>
      <c r="P41" s="299">
        <f t="shared" si="3"/>
        <v>414.73849000000001</v>
      </c>
      <c r="Q41" s="299"/>
      <c r="R41" s="299">
        <v>20.780840000000001</v>
      </c>
      <c r="S41" s="299">
        <v>23.74775</v>
      </c>
      <c r="T41" s="299">
        <v>0</v>
      </c>
      <c r="U41" s="299">
        <f t="shared" si="4"/>
        <v>23.74775</v>
      </c>
      <c r="V41" s="299"/>
      <c r="W41" s="299"/>
      <c r="X41" s="299"/>
      <c r="Y41" s="299"/>
      <c r="Z41" s="299"/>
      <c r="AA41" s="299"/>
      <c r="AB41" s="299">
        <f t="shared" si="0"/>
        <v>2431.2270099999996</v>
      </c>
      <c r="AC41" s="299">
        <f t="shared" si="0"/>
        <v>3881.5966900000003</v>
      </c>
      <c r="AD41" s="299">
        <v>212.53623999999999</v>
      </c>
      <c r="AE41" s="299">
        <f t="shared" si="5"/>
        <v>4094.1329300000002</v>
      </c>
    </row>
    <row r="42" spans="2:44">
      <c r="B42" s="326">
        <v>44839</v>
      </c>
      <c r="C42" s="299">
        <v>1906.9624699999999</v>
      </c>
      <c r="D42" s="299">
        <v>3319.8468100000009</v>
      </c>
      <c r="E42" s="299">
        <v>99</v>
      </c>
      <c r="F42" s="299">
        <f t="shared" si="1"/>
        <v>3418.8468100000009</v>
      </c>
      <c r="G42" s="299"/>
      <c r="H42" s="299">
        <v>164.38362000000001</v>
      </c>
      <c r="I42" s="299">
        <v>388.42796999999996</v>
      </c>
      <c r="J42" s="299">
        <v>113.13668</v>
      </c>
      <c r="K42" s="299">
        <f t="shared" si="2"/>
        <v>501.56464999999997</v>
      </c>
      <c r="L42" s="299"/>
      <c r="M42" s="299">
        <v>318.50999000000002</v>
      </c>
      <c r="N42" s="299">
        <v>419.23054000000019</v>
      </c>
      <c r="O42" s="299">
        <v>0</v>
      </c>
      <c r="P42" s="299">
        <f t="shared" si="3"/>
        <v>419.23054000000019</v>
      </c>
      <c r="Q42" s="299"/>
      <c r="R42" s="299">
        <v>20.652199999999997</v>
      </c>
      <c r="S42" s="299">
        <v>23.383189999999999</v>
      </c>
      <c r="T42" s="299">
        <v>0</v>
      </c>
      <c r="U42" s="299">
        <f t="shared" si="4"/>
        <v>23.383189999999999</v>
      </c>
      <c r="V42" s="299"/>
      <c r="W42" s="299"/>
      <c r="X42" s="299"/>
      <c r="Y42" s="299"/>
      <c r="Z42" s="299"/>
      <c r="AA42" s="299"/>
      <c r="AB42" s="299">
        <f t="shared" si="0"/>
        <v>2410.50828</v>
      </c>
      <c r="AC42" s="299">
        <f t="shared" si="0"/>
        <v>4150.8885100000007</v>
      </c>
      <c r="AD42" s="299">
        <v>212.13667999999998</v>
      </c>
      <c r="AE42" s="299">
        <f t="shared" si="5"/>
        <v>4363.0251900000003</v>
      </c>
    </row>
    <row r="43" spans="2:44">
      <c r="B43" s="326">
        <v>44846</v>
      </c>
      <c r="C43" s="299">
        <v>1925.0369900000001</v>
      </c>
      <c r="D43" s="299">
        <v>3339.3569700000007</v>
      </c>
      <c r="E43" s="299">
        <v>99</v>
      </c>
      <c r="F43" s="299">
        <f t="shared" si="1"/>
        <v>3438.3569700000007</v>
      </c>
      <c r="G43" s="299"/>
      <c r="H43" s="299">
        <v>164.18872000000002</v>
      </c>
      <c r="I43" s="299">
        <v>401.57778000000002</v>
      </c>
      <c r="J43" s="299">
        <v>113.16052999999999</v>
      </c>
      <c r="K43" s="299">
        <f t="shared" si="2"/>
        <v>514.73830999999996</v>
      </c>
      <c r="L43" s="299"/>
      <c r="M43" s="299">
        <v>318.71951999999999</v>
      </c>
      <c r="N43" s="299">
        <v>401.25244999999995</v>
      </c>
      <c r="O43" s="299">
        <v>0</v>
      </c>
      <c r="P43" s="299">
        <f t="shared" si="3"/>
        <v>401.25244999999995</v>
      </c>
      <c r="Q43" s="299"/>
      <c r="R43" s="299">
        <v>20.648880000000002</v>
      </c>
      <c r="S43" s="299">
        <v>22.804120000000001</v>
      </c>
      <c r="T43" s="299">
        <v>0</v>
      </c>
      <c r="U43" s="299">
        <f t="shared" si="4"/>
        <v>22.804120000000001</v>
      </c>
      <c r="V43" s="299"/>
      <c r="W43" s="299"/>
      <c r="X43" s="299"/>
      <c r="Y43" s="299"/>
      <c r="Z43" s="299"/>
      <c r="AA43" s="299"/>
      <c r="AB43" s="299">
        <f t="shared" si="0"/>
        <v>2428.59411</v>
      </c>
      <c r="AC43" s="299">
        <f t="shared" si="0"/>
        <v>4164.991320000001</v>
      </c>
      <c r="AD43" s="299">
        <v>212.16052999999999</v>
      </c>
      <c r="AE43" s="299">
        <f t="shared" si="5"/>
        <v>4377.1518500000011</v>
      </c>
    </row>
    <row r="44" spans="2:44">
      <c r="B44" s="326">
        <v>44853</v>
      </c>
      <c r="C44" s="299">
        <v>1956.9017000000001</v>
      </c>
      <c r="D44" s="299">
        <v>2878.0386500000009</v>
      </c>
      <c r="E44" s="299">
        <v>98.428570000000008</v>
      </c>
      <c r="F44" s="299">
        <f t="shared" si="1"/>
        <v>2976.4672200000009</v>
      </c>
      <c r="G44" s="299"/>
      <c r="H44" s="299">
        <v>164.48646000000002</v>
      </c>
      <c r="I44" s="299">
        <v>366.84042000000005</v>
      </c>
      <c r="J44" s="299">
        <v>113.09986000000001</v>
      </c>
      <c r="K44" s="299">
        <f t="shared" si="2"/>
        <v>479.94028000000003</v>
      </c>
      <c r="L44" s="299"/>
      <c r="M44" s="299">
        <v>321.83688000000001</v>
      </c>
      <c r="N44" s="299">
        <v>391.53083999999996</v>
      </c>
      <c r="O44" s="299">
        <v>0</v>
      </c>
      <c r="P44" s="299">
        <f t="shared" si="3"/>
        <v>391.53083999999996</v>
      </c>
      <c r="Q44" s="299"/>
      <c r="R44" s="299">
        <v>20.76632</v>
      </c>
      <c r="S44" s="299">
        <v>23.575199999999999</v>
      </c>
      <c r="T44" s="299">
        <v>0</v>
      </c>
      <c r="U44" s="299">
        <f t="shared" si="4"/>
        <v>23.575199999999999</v>
      </c>
      <c r="V44" s="299"/>
      <c r="W44" s="299"/>
      <c r="X44" s="299"/>
      <c r="Y44" s="299"/>
      <c r="Z44" s="299"/>
      <c r="AA44" s="299"/>
      <c r="AB44" s="299">
        <f t="shared" si="0"/>
        <v>2463.99136</v>
      </c>
      <c r="AC44" s="299">
        <f t="shared" si="0"/>
        <v>3659.985110000001</v>
      </c>
      <c r="AD44" s="299">
        <v>211.52842999999999</v>
      </c>
      <c r="AE44" s="299">
        <f t="shared" si="5"/>
        <v>3871.5135400000008</v>
      </c>
    </row>
    <row r="45" spans="2:44">
      <c r="B45" s="326">
        <v>44860</v>
      </c>
      <c r="C45" s="299">
        <v>1938.4886700000004</v>
      </c>
      <c r="D45" s="299">
        <v>2958.8293099999992</v>
      </c>
      <c r="E45" s="299">
        <v>95</v>
      </c>
      <c r="F45" s="299">
        <f t="shared" si="1"/>
        <v>3053.8293099999992</v>
      </c>
      <c r="G45" s="299"/>
      <c r="H45" s="299">
        <v>165.05486999999999</v>
      </c>
      <c r="I45" s="299">
        <v>373.95977999999997</v>
      </c>
      <c r="J45" s="299">
        <v>113.17700000000001</v>
      </c>
      <c r="K45" s="299">
        <f t="shared" si="2"/>
        <v>487.13677999999999</v>
      </c>
      <c r="L45" s="299"/>
      <c r="M45" s="299">
        <v>320.05129999999997</v>
      </c>
      <c r="N45" s="299">
        <v>403.44130000000007</v>
      </c>
      <c r="O45" s="299">
        <v>0</v>
      </c>
      <c r="P45" s="299">
        <f t="shared" si="3"/>
        <v>403.44130000000007</v>
      </c>
      <c r="Q45" s="299"/>
      <c r="R45" s="299">
        <v>20.806169999999998</v>
      </c>
      <c r="S45" s="299">
        <v>24.554649999999999</v>
      </c>
      <c r="T45" s="299">
        <v>0</v>
      </c>
      <c r="U45" s="299">
        <f t="shared" si="4"/>
        <v>24.554649999999999</v>
      </c>
      <c r="V45" s="299"/>
      <c r="W45" s="299"/>
      <c r="X45" s="299"/>
      <c r="Y45" s="299"/>
      <c r="Z45" s="299"/>
      <c r="AA45" s="299"/>
      <c r="AB45" s="299">
        <f t="shared" ref="AB45:AC68" si="6">+W45+R45+M45+H45+C45</f>
        <v>2444.4010100000005</v>
      </c>
      <c r="AC45" s="299">
        <f t="shared" si="6"/>
        <v>3760.7850399999993</v>
      </c>
      <c r="AD45" s="299">
        <v>208.17699999999999</v>
      </c>
      <c r="AE45" s="299">
        <f t="shared" si="5"/>
        <v>3968.9620399999994</v>
      </c>
    </row>
    <row r="46" spans="2:44">
      <c r="B46" s="326">
        <v>44867</v>
      </c>
      <c r="C46" s="299">
        <v>1913.3348800000003</v>
      </c>
      <c r="D46" s="299">
        <v>3116.1554300000003</v>
      </c>
      <c r="E46" s="299">
        <v>95</v>
      </c>
      <c r="F46" s="299">
        <f t="shared" si="1"/>
        <v>3211.1554300000003</v>
      </c>
      <c r="G46" s="299"/>
      <c r="H46" s="299">
        <v>163.87762000000001</v>
      </c>
      <c r="I46" s="299">
        <v>373.31435999999997</v>
      </c>
      <c r="J46" s="299">
        <v>113.01445999999999</v>
      </c>
      <c r="K46" s="299">
        <f t="shared" si="2"/>
        <v>486.32881999999995</v>
      </c>
      <c r="L46" s="299"/>
      <c r="M46" s="299">
        <v>318.94112000000007</v>
      </c>
      <c r="N46" s="299">
        <v>408.59436000000005</v>
      </c>
      <c r="O46" s="299">
        <v>0</v>
      </c>
      <c r="P46" s="299">
        <f t="shared" si="3"/>
        <v>408.59436000000005</v>
      </c>
      <c r="Q46" s="299"/>
      <c r="R46" s="299">
        <v>20.772820000000003</v>
      </c>
      <c r="S46" s="299">
        <v>23.24559</v>
      </c>
      <c r="T46" s="299">
        <v>0</v>
      </c>
      <c r="U46" s="299">
        <f t="shared" si="4"/>
        <v>23.24559</v>
      </c>
      <c r="V46" s="299"/>
      <c r="W46" s="299"/>
      <c r="X46" s="299"/>
      <c r="Y46" s="299"/>
      <c r="Z46" s="299"/>
      <c r="AA46" s="299"/>
      <c r="AB46" s="299">
        <f t="shared" si="6"/>
        <v>2416.9264400000002</v>
      </c>
      <c r="AC46" s="299">
        <f t="shared" si="6"/>
        <v>3921.3097400000001</v>
      </c>
      <c r="AD46" s="299">
        <v>208.01445999999999</v>
      </c>
      <c r="AE46" s="299">
        <f t="shared" si="5"/>
        <v>4129.3242</v>
      </c>
    </row>
    <row r="47" spans="2:44" ht="15.75" thickBot="1">
      <c r="B47" s="326">
        <v>44874</v>
      </c>
      <c r="C47" s="299">
        <v>1920.6693999999998</v>
      </c>
      <c r="D47" s="299">
        <v>3371.3937099999994</v>
      </c>
      <c r="E47" s="299">
        <v>95</v>
      </c>
      <c r="F47" s="299">
        <f t="shared" si="1"/>
        <v>3466.3937099999994</v>
      </c>
      <c r="G47" s="299"/>
      <c r="H47" s="299">
        <v>164.23985999999999</v>
      </c>
      <c r="I47" s="299">
        <v>388.98018999999994</v>
      </c>
      <c r="J47" s="299">
        <v>113.03969000000001</v>
      </c>
      <c r="K47" s="299">
        <f t="shared" si="2"/>
        <v>502.01987999999994</v>
      </c>
      <c r="L47" s="299"/>
      <c r="M47" s="299">
        <v>319.41279000000003</v>
      </c>
      <c r="N47" s="299">
        <v>405.08940000000001</v>
      </c>
      <c r="O47" s="299">
        <v>0</v>
      </c>
      <c r="P47" s="299">
        <f t="shared" si="3"/>
        <v>405.08940000000001</v>
      </c>
      <c r="Q47" s="299"/>
      <c r="R47" s="299">
        <v>20.775680000000005</v>
      </c>
      <c r="S47" s="299">
        <v>23.273569999999999</v>
      </c>
      <c r="T47" s="299">
        <v>0</v>
      </c>
      <c r="U47" s="299">
        <f t="shared" si="4"/>
        <v>23.273569999999999</v>
      </c>
      <c r="V47" s="299"/>
      <c r="W47" s="299"/>
      <c r="X47" s="299"/>
      <c r="Y47" s="299"/>
      <c r="Z47" s="299"/>
      <c r="AA47" s="299"/>
      <c r="AB47" s="299">
        <f t="shared" si="6"/>
        <v>2425.09773</v>
      </c>
      <c r="AC47" s="299">
        <f t="shared" si="6"/>
        <v>4188.7368699999988</v>
      </c>
      <c r="AD47" s="299">
        <v>208.03969000000001</v>
      </c>
      <c r="AE47" s="299">
        <f t="shared" si="5"/>
        <v>4396.7765599999984</v>
      </c>
      <c r="AP47" t="s">
        <v>288</v>
      </c>
      <c r="AQ47" t="s">
        <v>289</v>
      </c>
      <c r="AR47" t="s">
        <v>281</v>
      </c>
    </row>
    <row r="48" spans="2:44" ht="16.5" thickTop="1" thickBot="1">
      <c r="B48" s="326">
        <v>44881</v>
      </c>
      <c r="C48" s="299">
        <v>1954.1349799999998</v>
      </c>
      <c r="D48" s="299">
        <v>2926.7482299999997</v>
      </c>
      <c r="E48" s="299">
        <v>95</v>
      </c>
      <c r="F48" s="299">
        <f t="shared" si="1"/>
        <v>3021.7482299999997</v>
      </c>
      <c r="G48" s="299"/>
      <c r="H48" s="299">
        <v>164.86179999999999</v>
      </c>
      <c r="I48" s="299">
        <v>385.44241</v>
      </c>
      <c r="J48" s="299">
        <v>113.14164</v>
      </c>
      <c r="K48" s="299">
        <f t="shared" si="2"/>
        <v>498.58404999999999</v>
      </c>
      <c r="L48" s="299"/>
      <c r="M48" s="299">
        <v>321.56602000000004</v>
      </c>
      <c r="N48" s="299">
        <v>411.88676000000009</v>
      </c>
      <c r="O48" s="299">
        <v>0</v>
      </c>
      <c r="P48" s="299">
        <f t="shared" si="3"/>
        <v>411.88676000000009</v>
      </c>
      <c r="Q48" s="299"/>
      <c r="R48" s="299">
        <v>20.818330000000003</v>
      </c>
      <c r="S48" s="299">
        <v>23.372439999999997</v>
      </c>
      <c r="T48" s="299">
        <v>0</v>
      </c>
      <c r="U48" s="299">
        <f t="shared" si="4"/>
        <v>23.372439999999997</v>
      </c>
      <c r="V48" s="299"/>
      <c r="W48" s="299"/>
      <c r="X48" s="299"/>
      <c r="Y48" s="299"/>
      <c r="Z48" s="299"/>
      <c r="AA48" s="299"/>
      <c r="AB48" s="299">
        <f t="shared" si="6"/>
        <v>2461.3811299999998</v>
      </c>
      <c r="AC48" s="299">
        <f t="shared" si="6"/>
        <v>3747.4498399999998</v>
      </c>
      <c r="AD48" s="299">
        <v>208.14164000000002</v>
      </c>
      <c r="AE48" s="299">
        <f t="shared" si="5"/>
        <v>3955.5914799999996</v>
      </c>
      <c r="AP48" s="186">
        <v>44986</v>
      </c>
      <c r="AQ48" s="315">
        <v>7.6</v>
      </c>
      <c r="AR48" s="315">
        <v>29.9</v>
      </c>
    </row>
    <row r="49" spans="2:44" ht="15.75" thickBot="1">
      <c r="B49" s="326">
        <v>44888</v>
      </c>
      <c r="C49" s="299">
        <v>1955.0203100000001</v>
      </c>
      <c r="D49" s="299">
        <v>2928.1425500000005</v>
      </c>
      <c r="E49" s="299">
        <v>95</v>
      </c>
      <c r="F49" s="299">
        <f t="shared" si="1"/>
        <v>3023.1425500000005</v>
      </c>
      <c r="G49" s="299"/>
      <c r="H49" s="299">
        <v>164.74395000000001</v>
      </c>
      <c r="I49" s="299">
        <v>380.47460000000001</v>
      </c>
      <c r="J49" s="299">
        <v>113.14192999999999</v>
      </c>
      <c r="K49" s="299">
        <f t="shared" si="2"/>
        <v>493.61653000000001</v>
      </c>
      <c r="L49" s="299"/>
      <c r="M49" s="299">
        <v>321.04872999999998</v>
      </c>
      <c r="N49" s="299">
        <v>395.05406000000005</v>
      </c>
      <c r="O49" s="299">
        <v>0</v>
      </c>
      <c r="P49" s="299">
        <f t="shared" si="3"/>
        <v>395.05406000000005</v>
      </c>
      <c r="Q49" s="299"/>
      <c r="R49" s="299">
        <v>20.751079999999998</v>
      </c>
      <c r="S49" s="299">
        <v>24.576919999999998</v>
      </c>
      <c r="T49" s="299">
        <v>0</v>
      </c>
      <c r="U49" s="299">
        <f t="shared" si="4"/>
        <v>24.576919999999998</v>
      </c>
      <c r="V49" s="299"/>
      <c r="W49" s="299"/>
      <c r="X49" s="299"/>
      <c r="Y49" s="299"/>
      <c r="Z49" s="299"/>
      <c r="AA49" s="299"/>
      <c r="AB49" s="299">
        <f t="shared" si="6"/>
        <v>2461.5640700000004</v>
      </c>
      <c r="AC49" s="299">
        <f t="shared" si="6"/>
        <v>3728.2481300000004</v>
      </c>
      <c r="AD49" s="299">
        <v>208.14193</v>
      </c>
      <c r="AE49" s="299">
        <f t="shared" si="5"/>
        <v>3936.3900600000006</v>
      </c>
      <c r="AP49" s="187">
        <v>45017</v>
      </c>
      <c r="AQ49" s="316">
        <v>7.7</v>
      </c>
      <c r="AR49" s="316">
        <v>28.3</v>
      </c>
    </row>
    <row r="50" spans="2:44" ht="16.5" thickTop="1" thickBot="1">
      <c r="B50" s="326">
        <v>44895</v>
      </c>
      <c r="C50" s="299">
        <v>1924.0317099999997</v>
      </c>
      <c r="D50" s="299">
        <v>3054.108749999999</v>
      </c>
      <c r="E50" s="299">
        <v>95</v>
      </c>
      <c r="F50" s="299">
        <f t="shared" si="1"/>
        <v>3149.108749999999</v>
      </c>
      <c r="G50" s="299"/>
      <c r="H50" s="299">
        <v>164.51727000000002</v>
      </c>
      <c r="I50" s="299">
        <v>406.70033999999998</v>
      </c>
      <c r="J50" s="299">
        <v>113.1759</v>
      </c>
      <c r="K50" s="299">
        <f t="shared" si="2"/>
        <v>519.87623999999994</v>
      </c>
      <c r="L50" s="299"/>
      <c r="M50" s="299">
        <v>319.27063999999996</v>
      </c>
      <c r="N50" s="299">
        <v>401.03349000000014</v>
      </c>
      <c r="O50" s="299">
        <v>0</v>
      </c>
      <c r="P50" s="299">
        <f t="shared" si="3"/>
        <v>401.03349000000014</v>
      </c>
      <c r="Q50" s="299"/>
      <c r="R50" s="299">
        <v>20.613679999999999</v>
      </c>
      <c r="S50" s="299">
        <v>23.703740000000003</v>
      </c>
      <c r="T50" s="299">
        <v>0</v>
      </c>
      <c r="U50" s="299">
        <f t="shared" si="4"/>
        <v>23.703740000000003</v>
      </c>
      <c r="V50" s="299"/>
      <c r="W50" s="299"/>
      <c r="X50" s="299"/>
      <c r="Y50" s="299"/>
      <c r="Z50" s="299"/>
      <c r="AA50" s="299"/>
      <c r="AB50" s="299">
        <f t="shared" si="6"/>
        <v>2428.4332999999997</v>
      </c>
      <c r="AC50" s="299">
        <f t="shared" si="6"/>
        <v>3885.546319999999</v>
      </c>
      <c r="AD50" s="299">
        <v>208.17589999999998</v>
      </c>
      <c r="AE50" s="299">
        <f t="shared" si="5"/>
        <v>4093.7222199999992</v>
      </c>
      <c r="AP50" s="187">
        <v>45047</v>
      </c>
      <c r="AQ50" s="317">
        <v>7.8423099999999986</v>
      </c>
      <c r="AR50" s="317">
        <v>28.612929999999995</v>
      </c>
    </row>
    <row r="51" spans="2:44" ht="15.75" thickBot="1">
      <c r="B51" s="326">
        <v>44902</v>
      </c>
      <c r="C51" s="299">
        <v>1925.6325099999995</v>
      </c>
      <c r="D51" s="299">
        <v>3550.53206</v>
      </c>
      <c r="E51" s="299">
        <v>91.428570000000008</v>
      </c>
      <c r="F51" s="299">
        <f t="shared" si="1"/>
        <v>3641.96063</v>
      </c>
      <c r="G51" s="299"/>
      <c r="H51" s="299">
        <v>164.6678</v>
      </c>
      <c r="I51" s="299">
        <v>414.21057999999999</v>
      </c>
      <c r="J51" s="299">
        <v>113.04755</v>
      </c>
      <c r="K51" s="299">
        <f t="shared" si="2"/>
        <v>527.25812999999994</v>
      </c>
      <c r="L51" s="299"/>
      <c r="M51" s="299">
        <v>319.07163999999989</v>
      </c>
      <c r="N51" s="299">
        <v>414.45375999999993</v>
      </c>
      <c r="O51" s="299">
        <v>0</v>
      </c>
      <c r="P51" s="299">
        <f t="shared" si="3"/>
        <v>414.45375999999993</v>
      </c>
      <c r="Q51" s="299"/>
      <c r="R51" s="299">
        <v>20.731819999999999</v>
      </c>
      <c r="S51" s="299">
        <v>25.050750000000001</v>
      </c>
      <c r="T51" s="299">
        <v>0</v>
      </c>
      <c r="U51" s="299">
        <f t="shared" si="4"/>
        <v>25.050750000000001</v>
      </c>
      <c r="V51" s="299"/>
      <c r="W51" s="299"/>
      <c r="X51" s="299"/>
      <c r="Y51" s="299"/>
      <c r="Z51" s="299"/>
      <c r="AA51" s="299"/>
      <c r="AB51" s="299">
        <f t="shared" si="6"/>
        <v>2430.1037699999993</v>
      </c>
      <c r="AC51" s="299">
        <f t="shared" si="6"/>
        <v>4404.2471500000001</v>
      </c>
      <c r="AD51" s="299">
        <v>204.47612000000001</v>
      </c>
      <c r="AE51" s="299">
        <f t="shared" si="5"/>
        <v>4608.7232700000004</v>
      </c>
      <c r="AP51" s="187">
        <v>45078</v>
      </c>
      <c r="AQ51" s="318">
        <v>17.367690000000003</v>
      </c>
      <c r="AR51" s="318">
        <v>34.47486</v>
      </c>
    </row>
    <row r="52" spans="2:44" ht="16.5" thickTop="1" thickBot="1">
      <c r="B52" s="326">
        <v>44909</v>
      </c>
      <c r="C52" s="299">
        <v>1947.5302899999997</v>
      </c>
      <c r="D52" s="299">
        <v>3425.5486500000002</v>
      </c>
      <c r="E52" s="299">
        <v>61.428570000000001</v>
      </c>
      <c r="F52" s="299">
        <f t="shared" si="1"/>
        <v>3486.9772200000002</v>
      </c>
      <c r="G52" s="299"/>
      <c r="H52" s="299">
        <v>166.12166000000002</v>
      </c>
      <c r="I52" s="299">
        <v>403.86495000000002</v>
      </c>
      <c r="J52" s="299">
        <v>114.25185</v>
      </c>
      <c r="K52" s="299">
        <f t="shared" si="2"/>
        <v>518.11680000000001</v>
      </c>
      <c r="L52" s="299"/>
      <c r="M52" s="299">
        <v>319.01668000000012</v>
      </c>
      <c r="N52" s="299">
        <v>408.47563999999983</v>
      </c>
      <c r="O52" s="299">
        <v>0</v>
      </c>
      <c r="P52" s="299">
        <f t="shared" si="3"/>
        <v>408.47563999999983</v>
      </c>
      <c r="Q52" s="299"/>
      <c r="R52" s="299">
        <v>20.727319999999999</v>
      </c>
      <c r="S52" s="299">
        <v>23.931529999999999</v>
      </c>
      <c r="T52" s="299">
        <v>0</v>
      </c>
      <c r="U52" s="299">
        <f t="shared" si="4"/>
        <v>23.931529999999999</v>
      </c>
      <c r="V52" s="299"/>
      <c r="W52" s="299"/>
      <c r="X52" s="299"/>
      <c r="Y52" s="299"/>
      <c r="Z52" s="299"/>
      <c r="AA52" s="299"/>
      <c r="AB52" s="299">
        <f t="shared" si="6"/>
        <v>2453.3959500000001</v>
      </c>
      <c r="AC52" s="299">
        <f t="shared" si="6"/>
        <v>4261.8207700000003</v>
      </c>
      <c r="AD52" s="299">
        <v>175.68042000000003</v>
      </c>
      <c r="AE52" s="299">
        <f t="shared" si="5"/>
        <v>4437.50119</v>
      </c>
      <c r="AP52" s="187">
        <v>45108</v>
      </c>
      <c r="AQ52" s="317">
        <v>20.00874000000001</v>
      </c>
      <c r="AR52" s="317">
        <v>34.592860000000002</v>
      </c>
    </row>
    <row r="53" spans="2:44" ht="15.75" thickBot="1">
      <c r="B53" s="326">
        <v>44916</v>
      </c>
      <c r="C53" s="299">
        <v>1967.19642</v>
      </c>
      <c r="D53" s="299">
        <v>3466.9927299999999</v>
      </c>
      <c r="E53" s="299">
        <v>22.857140000000001</v>
      </c>
      <c r="F53" s="299">
        <f t="shared" si="1"/>
        <v>3489.84987</v>
      </c>
      <c r="G53" s="299"/>
      <c r="H53" s="299">
        <v>166.72515000000001</v>
      </c>
      <c r="I53" s="299">
        <v>379.28523999999999</v>
      </c>
      <c r="J53" s="299">
        <v>113.86304000000001</v>
      </c>
      <c r="K53" s="299">
        <f t="shared" si="2"/>
        <v>493.14828</v>
      </c>
      <c r="L53" s="299"/>
      <c r="M53" s="299">
        <v>320.02487000000008</v>
      </c>
      <c r="N53" s="299">
        <v>462.84859</v>
      </c>
      <c r="O53" s="299">
        <v>0</v>
      </c>
      <c r="P53" s="299">
        <f t="shared" si="3"/>
        <v>462.84859</v>
      </c>
      <c r="Q53" s="299"/>
      <c r="R53" s="299">
        <v>20.711410000000001</v>
      </c>
      <c r="S53" s="299">
        <v>24.547330000000002</v>
      </c>
      <c r="T53" s="299">
        <v>0</v>
      </c>
      <c r="U53" s="299">
        <f t="shared" si="4"/>
        <v>24.547330000000002</v>
      </c>
      <c r="V53" s="299"/>
      <c r="W53" s="299"/>
      <c r="X53" s="299"/>
      <c r="Y53" s="299"/>
      <c r="Z53" s="299"/>
      <c r="AA53" s="299"/>
      <c r="AB53" s="299">
        <f t="shared" si="6"/>
        <v>2474.6578500000001</v>
      </c>
      <c r="AC53" s="299">
        <f t="shared" si="6"/>
        <v>4333.67389</v>
      </c>
      <c r="AD53" s="299">
        <v>136.72018</v>
      </c>
      <c r="AE53" s="299">
        <f t="shared" si="5"/>
        <v>4470.3940700000003</v>
      </c>
      <c r="AP53" s="187">
        <v>45139</v>
      </c>
      <c r="AQ53" s="318">
        <v>20.19136</v>
      </c>
      <c r="AR53" s="318">
        <v>36.499859999999998</v>
      </c>
    </row>
    <row r="54" spans="2:44" ht="16.5" thickTop="1" thickBot="1">
      <c r="B54" s="326">
        <v>44923</v>
      </c>
      <c r="C54" s="299">
        <v>1960.2343699999994</v>
      </c>
      <c r="D54" s="299">
        <v>4050.2172799999998</v>
      </c>
      <c r="E54" s="299">
        <v>0</v>
      </c>
      <c r="F54" s="299">
        <f t="shared" si="1"/>
        <v>4050.2172799999998</v>
      </c>
      <c r="G54" s="299"/>
      <c r="H54" s="299">
        <v>166.72220999999999</v>
      </c>
      <c r="I54" s="299">
        <v>382.12509999999997</v>
      </c>
      <c r="J54" s="299">
        <v>113.6743</v>
      </c>
      <c r="K54" s="299">
        <f t="shared" si="2"/>
        <v>495.79939999999999</v>
      </c>
      <c r="L54" s="299"/>
      <c r="M54" s="299">
        <v>318.83276000000001</v>
      </c>
      <c r="N54" s="299">
        <v>500.02788000000004</v>
      </c>
      <c r="O54" s="299">
        <v>0</v>
      </c>
      <c r="P54" s="299">
        <f t="shared" si="3"/>
        <v>500.02788000000004</v>
      </c>
      <c r="Q54" s="299"/>
      <c r="R54" s="299">
        <v>20.628509999999999</v>
      </c>
      <c r="S54" s="299">
        <v>26.197049999999997</v>
      </c>
      <c r="T54" s="299">
        <v>0</v>
      </c>
      <c r="U54" s="299">
        <f t="shared" si="4"/>
        <v>26.197049999999997</v>
      </c>
      <c r="V54" s="299"/>
      <c r="W54" s="299"/>
      <c r="X54" s="299"/>
      <c r="Y54" s="299"/>
      <c r="Z54" s="299"/>
      <c r="AA54" s="299"/>
      <c r="AB54" s="299">
        <f t="shared" si="6"/>
        <v>2466.4178499999994</v>
      </c>
      <c r="AC54" s="299">
        <f t="shared" si="6"/>
        <v>4958.5673100000004</v>
      </c>
      <c r="AD54" s="299">
        <v>113.6743</v>
      </c>
      <c r="AE54" s="299">
        <f t="shared" si="5"/>
        <v>5072.24161</v>
      </c>
      <c r="AP54" s="187">
        <v>45170</v>
      </c>
      <c r="AQ54" s="317">
        <v>34.116759999999999</v>
      </c>
      <c r="AR54" s="317">
        <v>44.303580000000004</v>
      </c>
    </row>
    <row r="55" spans="2:44" ht="15.75" thickBot="1">
      <c r="B55" s="326">
        <v>44930</v>
      </c>
      <c r="C55" s="299">
        <v>1968.7850000000003</v>
      </c>
      <c r="D55" s="299">
        <v>4497.9674699999996</v>
      </c>
      <c r="E55" s="299">
        <v>0</v>
      </c>
      <c r="F55" s="299">
        <f t="shared" si="1"/>
        <v>4497.9674699999996</v>
      </c>
      <c r="G55" s="299"/>
      <c r="H55" s="299">
        <v>167.59614000000002</v>
      </c>
      <c r="I55" s="299">
        <v>396.48240000000004</v>
      </c>
      <c r="J55" s="299">
        <v>113.61036999999999</v>
      </c>
      <c r="K55" s="299">
        <f t="shared" si="2"/>
        <v>510.09277000000003</v>
      </c>
      <c r="L55" s="299"/>
      <c r="M55" s="299">
        <v>320.61239</v>
      </c>
      <c r="N55" s="299">
        <v>484.9417899999998</v>
      </c>
      <c r="O55" s="299">
        <v>0</v>
      </c>
      <c r="P55" s="299">
        <f t="shared" si="3"/>
        <v>484.9417899999998</v>
      </c>
      <c r="Q55" s="299"/>
      <c r="R55" s="299">
        <v>20.834839999999996</v>
      </c>
      <c r="S55" s="299">
        <v>25.556519999999999</v>
      </c>
      <c r="T55" s="299">
        <v>0</v>
      </c>
      <c r="U55" s="299">
        <f t="shared" si="4"/>
        <v>25.556519999999999</v>
      </c>
      <c r="V55" s="299"/>
      <c r="W55" s="299"/>
      <c r="X55" s="299"/>
      <c r="Y55" s="299"/>
      <c r="Z55" s="299"/>
      <c r="AA55" s="299"/>
      <c r="AB55" s="299">
        <f t="shared" si="6"/>
        <v>2477.8283700000002</v>
      </c>
      <c r="AC55" s="299">
        <f t="shared" si="6"/>
        <v>5404.9481799999994</v>
      </c>
      <c r="AD55" s="299">
        <v>113.61036999999999</v>
      </c>
      <c r="AE55" s="299">
        <f t="shared" si="5"/>
        <v>5518.5585499999997</v>
      </c>
      <c r="AP55" s="187">
        <v>45200</v>
      </c>
      <c r="AQ55" s="318">
        <v>34.025599999999997</v>
      </c>
      <c r="AR55" s="318">
        <v>48.976689999999984</v>
      </c>
    </row>
    <row r="56" spans="2:44" ht="16.5" thickTop="1" thickBot="1">
      <c r="B56" s="326">
        <v>44937</v>
      </c>
      <c r="C56" s="299">
        <v>2011.0335600000003</v>
      </c>
      <c r="D56" s="299">
        <v>4179.9542700000002</v>
      </c>
      <c r="E56" s="299">
        <v>0</v>
      </c>
      <c r="F56" s="299">
        <f t="shared" si="1"/>
        <v>4179.9542700000002</v>
      </c>
      <c r="G56" s="299"/>
      <c r="H56" s="299">
        <v>166.42872999999997</v>
      </c>
      <c r="I56" s="299">
        <v>418.67187000000001</v>
      </c>
      <c r="J56" s="299">
        <v>113.59199</v>
      </c>
      <c r="K56" s="299">
        <f t="shared" si="2"/>
        <v>532.26386000000002</v>
      </c>
      <c r="L56" s="299"/>
      <c r="M56" s="299">
        <v>321.13693000000001</v>
      </c>
      <c r="N56" s="299">
        <v>482.16065999999995</v>
      </c>
      <c r="O56" s="299">
        <v>0</v>
      </c>
      <c r="P56" s="299">
        <f t="shared" si="3"/>
        <v>482.16065999999995</v>
      </c>
      <c r="Q56" s="299"/>
      <c r="R56" s="299">
        <v>20.853200000000001</v>
      </c>
      <c r="S56" s="299">
        <v>27.88805</v>
      </c>
      <c r="T56" s="299">
        <v>0</v>
      </c>
      <c r="U56" s="299">
        <f t="shared" si="4"/>
        <v>27.88805</v>
      </c>
      <c r="V56" s="299"/>
      <c r="W56" s="299"/>
      <c r="X56" s="299"/>
      <c r="Y56" s="299"/>
      <c r="Z56" s="299"/>
      <c r="AA56" s="299"/>
      <c r="AB56" s="299">
        <f t="shared" si="6"/>
        <v>2519.4524200000005</v>
      </c>
      <c r="AC56" s="299">
        <f t="shared" si="6"/>
        <v>5108.6748500000003</v>
      </c>
      <c r="AD56" s="299">
        <v>113.59199</v>
      </c>
      <c r="AE56" s="299">
        <f t="shared" si="5"/>
        <v>5222.2668400000002</v>
      </c>
      <c r="AP56" s="187">
        <v>45231</v>
      </c>
      <c r="AQ56" s="317">
        <v>34.349489999999996</v>
      </c>
      <c r="AR56" s="317">
        <v>48.08550000000001</v>
      </c>
    </row>
    <row r="57" spans="2:44" ht="15.75" thickBot="1">
      <c r="B57" s="326">
        <v>44944</v>
      </c>
      <c r="C57" s="299">
        <v>2047.0580499999999</v>
      </c>
      <c r="D57" s="299">
        <v>3537.5307799999991</v>
      </c>
      <c r="E57" s="299">
        <v>0</v>
      </c>
      <c r="F57" s="299">
        <f t="shared" si="1"/>
        <v>3537.5307799999991</v>
      </c>
      <c r="G57" s="299"/>
      <c r="H57" s="299">
        <v>167.90164000000001</v>
      </c>
      <c r="I57" s="299">
        <v>367.24793</v>
      </c>
      <c r="J57" s="299">
        <v>113.66097000000001</v>
      </c>
      <c r="K57" s="299">
        <f t="shared" si="2"/>
        <v>480.90890000000002</v>
      </c>
      <c r="L57" s="299"/>
      <c r="M57" s="299">
        <v>326.08890000000008</v>
      </c>
      <c r="N57" s="299">
        <v>506.15520999999995</v>
      </c>
      <c r="O57" s="299">
        <v>0</v>
      </c>
      <c r="P57" s="299">
        <f t="shared" si="3"/>
        <v>506.15520999999995</v>
      </c>
      <c r="Q57" s="299"/>
      <c r="R57" s="299">
        <v>20.901079999999997</v>
      </c>
      <c r="S57" s="299">
        <v>27.25938</v>
      </c>
      <c r="T57" s="299">
        <v>0</v>
      </c>
      <c r="U57" s="299">
        <f t="shared" si="4"/>
        <v>27.25938</v>
      </c>
      <c r="V57" s="299"/>
      <c r="W57" s="299"/>
      <c r="X57" s="299"/>
      <c r="Y57" s="299"/>
      <c r="Z57" s="299"/>
      <c r="AA57" s="299"/>
      <c r="AB57" s="299">
        <f t="shared" si="6"/>
        <v>2561.94967</v>
      </c>
      <c r="AC57" s="299">
        <f t="shared" si="6"/>
        <v>4438.193299999999</v>
      </c>
      <c r="AD57" s="299">
        <v>113.66097000000001</v>
      </c>
      <c r="AE57" s="299">
        <f t="shared" si="5"/>
        <v>4551.8542699999989</v>
      </c>
      <c r="AP57" s="187">
        <v>45261</v>
      </c>
      <c r="AQ57" s="318">
        <v>34.63333999999999</v>
      </c>
      <c r="AR57" s="318">
        <v>52.908180000000016</v>
      </c>
    </row>
    <row r="58" spans="2:44" ht="16.5" thickTop="1" thickBot="1">
      <c r="B58" s="326">
        <v>44951</v>
      </c>
      <c r="C58" s="299">
        <v>2014.4507800000003</v>
      </c>
      <c r="D58" s="299">
        <v>3934.6246700000002</v>
      </c>
      <c r="E58" s="299">
        <v>0</v>
      </c>
      <c r="F58" s="299">
        <f t="shared" si="1"/>
        <v>3934.6246700000002</v>
      </c>
      <c r="G58" s="299"/>
      <c r="H58" s="299">
        <v>168.07254999999998</v>
      </c>
      <c r="I58" s="299">
        <v>349.12853000000001</v>
      </c>
      <c r="J58" s="299">
        <v>113.61876000000001</v>
      </c>
      <c r="K58" s="299">
        <f t="shared" si="2"/>
        <v>462.74729000000002</v>
      </c>
      <c r="L58" s="299"/>
      <c r="M58" s="299">
        <v>323.99882999999994</v>
      </c>
      <c r="N58" s="299">
        <v>608.91867000000002</v>
      </c>
      <c r="O58" s="299">
        <v>0</v>
      </c>
      <c r="P58" s="299">
        <f t="shared" si="3"/>
        <v>608.91867000000002</v>
      </c>
      <c r="Q58" s="299"/>
      <c r="R58" s="299">
        <v>20.884649999999997</v>
      </c>
      <c r="S58" s="299">
        <v>39.661700000000003</v>
      </c>
      <c r="T58" s="299">
        <v>0</v>
      </c>
      <c r="U58" s="299">
        <f t="shared" si="4"/>
        <v>39.661700000000003</v>
      </c>
      <c r="V58" s="299"/>
      <c r="W58" s="299"/>
      <c r="X58" s="299"/>
      <c r="Y58" s="299"/>
      <c r="Z58" s="299"/>
      <c r="AA58" s="299"/>
      <c r="AB58" s="299">
        <f t="shared" si="6"/>
        <v>2527.4068100000004</v>
      </c>
      <c r="AC58" s="299">
        <f t="shared" si="6"/>
        <v>4932.3335700000007</v>
      </c>
      <c r="AD58" s="299">
        <f>+T58+O58+J58+E58</f>
        <v>113.61876000000001</v>
      </c>
      <c r="AE58" s="299">
        <f t="shared" si="5"/>
        <v>5045.952330000001</v>
      </c>
      <c r="AP58" s="187">
        <v>45292</v>
      </c>
      <c r="AQ58" s="317">
        <v>35.330280000000002</v>
      </c>
      <c r="AR58" s="317">
        <v>51.420669999999994</v>
      </c>
    </row>
    <row r="59" spans="2:44" ht="15.75" thickBot="1">
      <c r="B59" s="326">
        <v>44958</v>
      </c>
      <c r="C59" s="299">
        <v>1983.7389700000001</v>
      </c>
      <c r="D59" s="299">
        <v>4053.1362500000005</v>
      </c>
      <c r="E59" s="299">
        <v>0</v>
      </c>
      <c r="F59" s="299">
        <f t="shared" si="1"/>
        <v>4053.1362500000005</v>
      </c>
      <c r="G59" s="299"/>
      <c r="H59" s="299">
        <v>166.07437999999999</v>
      </c>
      <c r="I59" s="299">
        <v>341.03771</v>
      </c>
      <c r="J59" s="299">
        <v>113.70267999999999</v>
      </c>
      <c r="K59" s="299">
        <f t="shared" si="2"/>
        <v>454.74038999999999</v>
      </c>
      <c r="L59" s="299"/>
      <c r="M59" s="299">
        <v>322.99875000000009</v>
      </c>
      <c r="N59" s="299">
        <v>475.4712600000002</v>
      </c>
      <c r="O59" s="299">
        <v>0</v>
      </c>
      <c r="P59" s="299">
        <f t="shared" si="3"/>
        <v>475.4712600000002</v>
      </c>
      <c r="Q59" s="299"/>
      <c r="R59" s="299">
        <v>20.677899999999998</v>
      </c>
      <c r="S59" s="299">
        <v>25.2254</v>
      </c>
      <c r="T59" s="299">
        <v>0</v>
      </c>
      <c r="U59" s="299">
        <f t="shared" si="4"/>
        <v>25.2254</v>
      </c>
      <c r="V59" s="299"/>
      <c r="W59" s="299"/>
      <c r="X59" s="299"/>
      <c r="Y59" s="299"/>
      <c r="Z59" s="299"/>
      <c r="AA59" s="299"/>
      <c r="AB59" s="299">
        <f t="shared" si="6"/>
        <v>2493.4900000000002</v>
      </c>
      <c r="AC59" s="299">
        <f t="shared" si="6"/>
        <v>4894.8706200000006</v>
      </c>
      <c r="AD59" s="299">
        <f t="shared" ref="AD59:AD64" si="7">+T59+O59+J59+E59</f>
        <v>113.70267999999999</v>
      </c>
      <c r="AE59" s="299">
        <f t="shared" si="5"/>
        <v>5008.5733000000009</v>
      </c>
      <c r="AP59" s="187">
        <v>45323</v>
      </c>
      <c r="AQ59" s="318">
        <v>36.15887</v>
      </c>
      <c r="AR59" s="318">
        <v>52.094930000000005</v>
      </c>
    </row>
    <row r="60" spans="2:44" ht="16.5" thickTop="1" thickBot="1">
      <c r="B60" s="326">
        <v>44965</v>
      </c>
      <c r="C60" s="299">
        <v>1995.4350799999997</v>
      </c>
      <c r="D60" s="299">
        <v>4584.4282200000007</v>
      </c>
      <c r="E60" s="299">
        <v>0</v>
      </c>
      <c r="F60" s="299">
        <f t="shared" si="1"/>
        <v>4584.4282200000007</v>
      </c>
      <c r="G60" s="299"/>
      <c r="H60" s="299">
        <v>165.26661999999999</v>
      </c>
      <c r="I60" s="299">
        <v>359.65643000000006</v>
      </c>
      <c r="J60" s="299">
        <v>113.57512</v>
      </c>
      <c r="K60" s="299">
        <f t="shared" si="2"/>
        <v>473.23155000000008</v>
      </c>
      <c r="L60" s="299"/>
      <c r="M60" s="299">
        <v>323.78651000000008</v>
      </c>
      <c r="N60" s="299">
        <v>468.30216999999993</v>
      </c>
      <c r="O60" s="299">
        <v>0</v>
      </c>
      <c r="P60" s="299">
        <f t="shared" si="3"/>
        <v>468.30216999999993</v>
      </c>
      <c r="Q60" s="299"/>
      <c r="R60" s="299">
        <v>20.747670000000003</v>
      </c>
      <c r="S60" s="299">
        <v>25.031400000000001</v>
      </c>
      <c r="T60" s="299">
        <v>0</v>
      </c>
      <c r="U60" s="299">
        <f t="shared" si="4"/>
        <v>25.031400000000001</v>
      </c>
      <c r="V60" s="299"/>
      <c r="W60" s="299"/>
      <c r="X60" s="299"/>
      <c r="Y60" s="299"/>
      <c r="Z60" s="299"/>
      <c r="AA60" s="299"/>
      <c r="AB60" s="299">
        <f t="shared" si="6"/>
        <v>2505.2358799999997</v>
      </c>
      <c r="AC60" s="299">
        <f t="shared" si="6"/>
        <v>5437.4182200000005</v>
      </c>
      <c r="AD60" s="299">
        <f t="shared" si="7"/>
        <v>113.57512</v>
      </c>
      <c r="AE60" s="299">
        <f t="shared" si="5"/>
        <v>5550.9933400000009</v>
      </c>
      <c r="AP60" s="187">
        <v>45352</v>
      </c>
      <c r="AQ60" s="317">
        <v>34.915300000000009</v>
      </c>
      <c r="AR60" s="317">
        <v>52.054999999999993</v>
      </c>
    </row>
    <row r="61" spans="2:44">
      <c r="B61" s="326">
        <v>44972</v>
      </c>
      <c r="C61" s="299">
        <v>2024.3073899999997</v>
      </c>
      <c r="D61" s="299">
        <v>3994.4521600000003</v>
      </c>
      <c r="E61" s="299">
        <v>0</v>
      </c>
      <c r="F61" s="299">
        <f t="shared" si="1"/>
        <v>3994.4521600000003</v>
      </c>
      <c r="G61" s="299"/>
      <c r="H61" s="299">
        <v>164.98169000000001</v>
      </c>
      <c r="I61" s="299">
        <v>368.31271000000004</v>
      </c>
      <c r="J61" s="299">
        <v>113.60308999999999</v>
      </c>
      <c r="K61" s="299">
        <f t="shared" si="2"/>
        <v>481.91580000000005</v>
      </c>
      <c r="L61" s="299"/>
      <c r="M61" s="299">
        <v>325.71974</v>
      </c>
      <c r="N61" s="299">
        <v>442.46759000000014</v>
      </c>
      <c r="O61" s="299">
        <v>0</v>
      </c>
      <c r="P61" s="299">
        <f t="shared" si="3"/>
        <v>442.46759000000014</v>
      </c>
      <c r="Q61" s="299"/>
      <c r="R61" s="299">
        <v>16.443490000000001</v>
      </c>
      <c r="S61" s="299">
        <v>24.53492</v>
      </c>
      <c r="T61" s="299">
        <v>0</v>
      </c>
      <c r="U61" s="299">
        <f t="shared" si="4"/>
        <v>24.53492</v>
      </c>
      <c r="V61" s="299"/>
      <c r="W61" s="299"/>
      <c r="X61" s="299"/>
      <c r="Y61" s="299"/>
      <c r="Z61" s="299"/>
      <c r="AA61" s="299"/>
      <c r="AB61" s="299">
        <f t="shared" si="6"/>
        <v>2531.4523099999997</v>
      </c>
      <c r="AC61" s="299">
        <f t="shared" si="6"/>
        <v>4829.7673800000002</v>
      </c>
      <c r="AD61" s="299">
        <f t="shared" si="7"/>
        <v>113.60308999999999</v>
      </c>
      <c r="AE61" s="299">
        <f t="shared" si="5"/>
        <v>4943.3704699999998</v>
      </c>
    </row>
    <row r="62" spans="2:44">
      <c r="B62" s="326">
        <v>44979</v>
      </c>
      <c r="C62" s="299">
        <v>2036.9121400000001</v>
      </c>
      <c r="D62" s="299">
        <v>3498.6653500000007</v>
      </c>
      <c r="E62" s="299">
        <v>0</v>
      </c>
      <c r="F62" s="299">
        <f t="shared" si="1"/>
        <v>3498.6653500000007</v>
      </c>
      <c r="G62" s="299"/>
      <c r="H62" s="299">
        <v>165.58982999999998</v>
      </c>
      <c r="I62" s="299">
        <v>339.44022999999999</v>
      </c>
      <c r="J62" s="299">
        <v>113.40744000000001</v>
      </c>
      <c r="K62" s="299">
        <f t="shared" si="2"/>
        <v>452.84766999999999</v>
      </c>
      <c r="L62" s="299"/>
      <c r="M62" s="299">
        <v>327.67330000000004</v>
      </c>
      <c r="N62" s="299">
        <v>442.92164999999994</v>
      </c>
      <c r="O62" s="299">
        <v>0</v>
      </c>
      <c r="P62" s="299">
        <f t="shared" si="3"/>
        <v>442.92164999999994</v>
      </c>
      <c r="Q62" s="299"/>
      <c r="R62" s="299">
        <v>20.717680000000001</v>
      </c>
      <c r="S62" s="299">
        <v>23.625139999999995</v>
      </c>
      <c r="T62" s="299">
        <v>0</v>
      </c>
      <c r="U62" s="299">
        <f t="shared" si="4"/>
        <v>23.625139999999995</v>
      </c>
      <c r="V62" s="299"/>
      <c r="W62" s="299"/>
      <c r="X62" s="299"/>
      <c r="Y62" s="299"/>
      <c r="Z62" s="299"/>
      <c r="AA62" s="299"/>
      <c r="AB62" s="299">
        <f t="shared" si="6"/>
        <v>2550.8929500000004</v>
      </c>
      <c r="AC62" s="299">
        <f t="shared" si="6"/>
        <v>4304.6523700000007</v>
      </c>
      <c r="AD62" s="299">
        <f t="shared" si="7"/>
        <v>113.40744000000001</v>
      </c>
      <c r="AE62" s="299">
        <f t="shared" si="5"/>
        <v>4418.0598100000007</v>
      </c>
    </row>
    <row r="63" spans="2:44">
      <c r="B63" s="326">
        <v>44986</v>
      </c>
      <c r="C63" s="299">
        <v>2009.24855</v>
      </c>
      <c r="D63" s="299">
        <v>3911.8742200000006</v>
      </c>
      <c r="E63" s="299">
        <v>0</v>
      </c>
      <c r="F63" s="299">
        <f t="shared" si="1"/>
        <v>3911.8742200000006</v>
      </c>
      <c r="G63" s="299"/>
      <c r="H63" s="299">
        <v>165.50032999999999</v>
      </c>
      <c r="I63" s="299">
        <v>322.03312</v>
      </c>
      <c r="J63" s="299">
        <v>113.49313000000001</v>
      </c>
      <c r="K63" s="299">
        <f t="shared" si="2"/>
        <v>435.52625</v>
      </c>
      <c r="L63" s="299"/>
      <c r="M63" s="299">
        <v>327.50197000000003</v>
      </c>
      <c r="N63" s="299">
        <v>441.24907999999982</v>
      </c>
      <c r="O63" s="299">
        <v>0</v>
      </c>
      <c r="P63" s="299">
        <f t="shared" si="3"/>
        <v>441.24907999999982</v>
      </c>
      <c r="Q63" s="299"/>
      <c r="R63" s="299">
        <v>20.565140000000003</v>
      </c>
      <c r="S63" s="299">
        <v>23.103560000000002</v>
      </c>
      <c r="T63" s="299">
        <v>0</v>
      </c>
      <c r="U63" s="299">
        <f t="shared" si="4"/>
        <v>23.103560000000002</v>
      </c>
      <c r="V63" s="299"/>
      <c r="W63" s="299"/>
      <c r="X63" s="299"/>
      <c r="Y63" s="299"/>
      <c r="Z63" s="299"/>
      <c r="AA63" s="299"/>
      <c r="AB63" s="299">
        <f t="shared" si="6"/>
        <v>2522.8159900000001</v>
      </c>
      <c r="AC63" s="299">
        <f t="shared" si="6"/>
        <v>4698.2599800000007</v>
      </c>
      <c r="AD63" s="299">
        <f t="shared" si="7"/>
        <v>113.49313000000001</v>
      </c>
      <c r="AE63" s="299">
        <f t="shared" si="5"/>
        <v>4811.7531100000006</v>
      </c>
    </row>
    <row r="64" spans="2:44">
      <c r="B64" s="326">
        <v>44993</v>
      </c>
      <c r="C64" s="299">
        <v>2008.2085400000001</v>
      </c>
      <c r="D64" s="299">
        <v>4333.3557599999995</v>
      </c>
      <c r="E64" s="299">
        <v>0</v>
      </c>
      <c r="F64" s="299">
        <f t="shared" si="1"/>
        <v>4333.3557599999995</v>
      </c>
      <c r="G64" s="299"/>
      <c r="H64" s="299">
        <v>165.12903000000003</v>
      </c>
      <c r="I64" s="299">
        <v>352.73296999999997</v>
      </c>
      <c r="J64" s="299">
        <v>113.25888</v>
      </c>
      <c r="K64" s="299">
        <f t="shared" si="2"/>
        <v>465.99185</v>
      </c>
      <c r="L64" s="299"/>
      <c r="M64" s="299">
        <v>328.77027000000004</v>
      </c>
      <c r="N64" s="299">
        <v>483.53183000000007</v>
      </c>
      <c r="O64" s="299">
        <v>0</v>
      </c>
      <c r="P64" s="299">
        <f t="shared" si="3"/>
        <v>483.53183000000007</v>
      </c>
      <c r="Q64" s="299"/>
      <c r="R64" s="299">
        <v>20.691140000000001</v>
      </c>
      <c r="S64" s="299">
        <v>25.46123</v>
      </c>
      <c r="T64" s="299">
        <v>0</v>
      </c>
      <c r="U64" s="299">
        <f t="shared" si="4"/>
        <v>25.46123</v>
      </c>
      <c r="V64" s="299"/>
      <c r="W64" s="299"/>
      <c r="X64" s="299"/>
      <c r="Y64" s="299"/>
      <c r="Z64" s="299"/>
      <c r="AA64" s="299"/>
      <c r="AB64" s="299">
        <f t="shared" si="6"/>
        <v>2522.79898</v>
      </c>
      <c r="AC64" s="299">
        <f t="shared" si="6"/>
        <v>5195.0817899999993</v>
      </c>
      <c r="AD64" s="299">
        <f t="shared" si="7"/>
        <v>113.25888</v>
      </c>
      <c r="AE64" s="299">
        <f t="shared" si="5"/>
        <v>5308.3406699999996</v>
      </c>
    </row>
    <row r="65" spans="2:33">
      <c r="B65" s="326">
        <v>45000</v>
      </c>
      <c r="C65" s="299">
        <v>2045.6199799999999</v>
      </c>
      <c r="D65" s="299">
        <v>4059.2790800000007</v>
      </c>
      <c r="E65" s="299">
        <v>0</v>
      </c>
      <c r="F65" s="299">
        <f t="shared" si="1"/>
        <v>4059.2790800000007</v>
      </c>
      <c r="G65" s="299"/>
      <c r="H65" s="299">
        <v>164.66648000000001</v>
      </c>
      <c r="I65" s="299">
        <v>367.49581999999992</v>
      </c>
      <c r="J65" s="299">
        <v>113.27495</v>
      </c>
      <c r="K65" s="299">
        <f t="shared" si="2"/>
        <v>480.77076999999991</v>
      </c>
      <c r="L65" s="299"/>
      <c r="M65" s="299">
        <v>410.83559000000008</v>
      </c>
      <c r="N65" s="299">
        <v>502.48586</v>
      </c>
      <c r="O65" s="299">
        <v>0</v>
      </c>
      <c r="P65" s="299">
        <f t="shared" si="3"/>
        <v>502.48586</v>
      </c>
      <c r="Q65" s="299"/>
      <c r="R65" s="299">
        <v>25.76511</v>
      </c>
      <c r="S65" s="299">
        <v>28.196539999999999</v>
      </c>
      <c r="T65" s="299">
        <v>0</v>
      </c>
      <c r="U65" s="299">
        <f t="shared" si="4"/>
        <v>28.196539999999999</v>
      </c>
      <c r="V65" s="299"/>
      <c r="W65" s="299">
        <v>7.5997200000000005</v>
      </c>
      <c r="X65" s="299">
        <v>33.501469999999998</v>
      </c>
      <c r="Y65" s="299">
        <v>0</v>
      </c>
      <c r="Z65" s="299">
        <f t="shared" ref="Z65:Z129" si="8">Y65+X65</f>
        <v>33.501469999999998</v>
      </c>
      <c r="AA65" s="299"/>
      <c r="AB65" s="299">
        <f t="shared" si="6"/>
        <v>2654.4868799999999</v>
      </c>
      <c r="AC65" s="299">
        <f t="shared" si="6"/>
        <v>4990.9587700000011</v>
      </c>
      <c r="AD65" s="299">
        <f>+T65+O65+J65+E65+Y65</f>
        <v>113.27495</v>
      </c>
      <c r="AE65" s="299">
        <f t="shared" si="5"/>
        <v>5104.2337200000011</v>
      </c>
      <c r="AG65" s="184"/>
    </row>
    <row r="66" spans="2:33">
      <c r="B66" s="326">
        <v>45007</v>
      </c>
      <c r="C66" s="299">
        <v>2071.28593</v>
      </c>
      <c r="D66" s="299">
        <v>4012.8274799999995</v>
      </c>
      <c r="E66" s="299">
        <v>0</v>
      </c>
      <c r="F66" s="299">
        <f t="shared" si="1"/>
        <v>4012.8274799999995</v>
      </c>
      <c r="G66" s="299"/>
      <c r="H66" s="299">
        <v>165.75764000000001</v>
      </c>
      <c r="I66" s="299">
        <v>367.21749999999997</v>
      </c>
      <c r="J66" s="299">
        <v>113.2495</v>
      </c>
      <c r="K66" s="299">
        <f t="shared" si="2"/>
        <v>480.46699999999998</v>
      </c>
      <c r="L66" s="299"/>
      <c r="M66" s="299">
        <v>412.53436000000011</v>
      </c>
      <c r="N66" s="299">
        <v>507.77274</v>
      </c>
      <c r="O66" s="299">
        <v>0</v>
      </c>
      <c r="P66" s="299">
        <f t="shared" si="3"/>
        <v>507.77274</v>
      </c>
      <c r="Q66" s="299"/>
      <c r="R66" s="299">
        <v>25.691939999999999</v>
      </c>
      <c r="S66" s="299">
        <v>28.02383</v>
      </c>
      <c r="T66" s="299">
        <v>0</v>
      </c>
      <c r="U66" s="299">
        <f t="shared" si="4"/>
        <v>28.02383</v>
      </c>
      <c r="V66" s="299"/>
      <c r="W66" s="299">
        <v>7.6373299999999986</v>
      </c>
      <c r="X66" s="299">
        <v>30.642379999999999</v>
      </c>
      <c r="Y66" s="299">
        <v>0</v>
      </c>
      <c r="Z66" s="299">
        <f t="shared" si="8"/>
        <v>30.642379999999999</v>
      </c>
      <c r="AA66" s="299"/>
      <c r="AB66" s="299">
        <f t="shared" si="6"/>
        <v>2682.9072000000001</v>
      </c>
      <c r="AC66" s="299">
        <f t="shared" si="6"/>
        <v>4946.4839299999994</v>
      </c>
      <c r="AD66" s="299">
        <f>+T66+O66+J66+E66+Y66</f>
        <v>113.2495</v>
      </c>
      <c r="AE66" s="299">
        <f t="shared" si="5"/>
        <v>5059.7334299999993</v>
      </c>
      <c r="AG66" s="184"/>
    </row>
    <row r="67" spans="2:33">
      <c r="B67" s="326">
        <v>45014</v>
      </c>
      <c r="C67" s="299">
        <v>2055.0990200000001</v>
      </c>
      <c r="D67" s="299">
        <v>4153.0415499999999</v>
      </c>
      <c r="E67" s="299">
        <v>0</v>
      </c>
      <c r="F67" s="299">
        <f t="shared" si="1"/>
        <v>4153.0415499999999</v>
      </c>
      <c r="G67" s="299"/>
      <c r="H67" s="299">
        <v>165.69054000000003</v>
      </c>
      <c r="I67" s="299">
        <v>365.17507000000001</v>
      </c>
      <c r="J67" s="299">
        <v>113.17626999999999</v>
      </c>
      <c r="K67" s="299">
        <f t="shared" si="2"/>
        <v>478.35133999999999</v>
      </c>
      <c r="L67" s="299"/>
      <c r="M67" s="299">
        <v>412.64534000000009</v>
      </c>
      <c r="N67" s="299">
        <v>488.34455999999994</v>
      </c>
      <c r="O67" s="299">
        <v>0</v>
      </c>
      <c r="P67" s="299">
        <f t="shared" si="3"/>
        <v>488.34455999999994</v>
      </c>
      <c r="Q67" s="299"/>
      <c r="R67" s="299">
        <v>25.559429999999995</v>
      </c>
      <c r="S67" s="299">
        <v>29.349859999999996</v>
      </c>
      <c r="T67" s="299">
        <v>0</v>
      </c>
      <c r="U67" s="299">
        <f t="shared" si="4"/>
        <v>29.349859999999996</v>
      </c>
      <c r="V67" s="299"/>
      <c r="W67" s="299">
        <v>7.6438100000000002</v>
      </c>
      <c r="X67" s="299">
        <v>28.750349999999997</v>
      </c>
      <c r="Y67" s="299">
        <v>0</v>
      </c>
      <c r="Z67" s="299">
        <f t="shared" si="8"/>
        <v>28.750349999999997</v>
      </c>
      <c r="AA67" s="299"/>
      <c r="AB67" s="299">
        <f t="shared" si="6"/>
        <v>2666.63814</v>
      </c>
      <c r="AC67" s="299">
        <f t="shared" si="6"/>
        <v>5064.6613900000002</v>
      </c>
      <c r="AD67" s="299">
        <f>+T67+O67+J67+E67+Y67</f>
        <v>113.17626999999999</v>
      </c>
      <c r="AE67" s="299">
        <f t="shared" si="5"/>
        <v>5177.8376600000001</v>
      </c>
      <c r="AG67" s="184"/>
    </row>
    <row r="68" spans="2:33">
      <c r="B68" s="326">
        <v>45021</v>
      </c>
      <c r="C68" s="299">
        <v>2054.5252</v>
      </c>
      <c r="D68" s="299">
        <v>4550.1123800000005</v>
      </c>
      <c r="E68" s="299">
        <v>0</v>
      </c>
      <c r="F68" s="299">
        <f t="shared" si="1"/>
        <v>4550.1123800000005</v>
      </c>
      <c r="G68" s="299"/>
      <c r="H68" s="299">
        <v>165.74428000000003</v>
      </c>
      <c r="I68" s="299">
        <v>344.73072000000002</v>
      </c>
      <c r="J68" s="299">
        <v>113.09367</v>
      </c>
      <c r="K68" s="299">
        <f t="shared" si="2"/>
        <v>457.82438999999999</v>
      </c>
      <c r="L68" s="299"/>
      <c r="M68" s="299">
        <v>414.36067000000003</v>
      </c>
      <c r="N68" s="299">
        <v>489.04633000000007</v>
      </c>
      <c r="O68" s="299">
        <v>0</v>
      </c>
      <c r="P68" s="299">
        <f t="shared" si="3"/>
        <v>489.04633000000007</v>
      </c>
      <c r="Q68" s="299"/>
      <c r="R68" s="299">
        <v>25.689820000000001</v>
      </c>
      <c r="S68" s="299">
        <v>30.203720000000001</v>
      </c>
      <c r="T68" s="299">
        <v>0</v>
      </c>
      <c r="U68" s="299">
        <f t="shared" si="4"/>
        <v>30.203720000000001</v>
      </c>
      <c r="V68" s="299"/>
      <c r="W68" s="299">
        <v>7.6643799999999995</v>
      </c>
      <c r="X68" s="299">
        <v>29.851420000000001</v>
      </c>
      <c r="Y68" s="299">
        <v>0</v>
      </c>
      <c r="Z68" s="299">
        <f t="shared" si="8"/>
        <v>29.851420000000001</v>
      </c>
      <c r="AA68" s="299"/>
      <c r="AB68" s="299">
        <f t="shared" si="6"/>
        <v>2667.9843500000002</v>
      </c>
      <c r="AC68" s="299">
        <f t="shared" si="6"/>
        <v>5443.9445700000006</v>
      </c>
      <c r="AD68" s="299">
        <f>+T68+O68+J68+E68+Y68</f>
        <v>113.09367</v>
      </c>
      <c r="AE68" s="299">
        <f t="shared" si="5"/>
        <v>5557.0382400000008</v>
      </c>
      <c r="AG68" s="184"/>
    </row>
    <row r="69" spans="2:33">
      <c r="B69" s="326">
        <v>45028</v>
      </c>
      <c r="C69" s="299">
        <v>2067.8194200000003</v>
      </c>
      <c r="D69" s="299">
        <v>4287.324160000001</v>
      </c>
      <c r="E69" s="299">
        <v>0</v>
      </c>
      <c r="F69" s="299">
        <f t="shared" si="1"/>
        <v>4287.324160000001</v>
      </c>
      <c r="G69" s="299"/>
      <c r="H69" s="299">
        <v>165.28397000000004</v>
      </c>
      <c r="I69" s="299">
        <v>338.19925999999998</v>
      </c>
      <c r="J69" s="299">
        <v>113.22797</v>
      </c>
      <c r="K69" s="299">
        <f t="shared" si="2"/>
        <v>451.42723000000001</v>
      </c>
      <c r="L69" s="299"/>
      <c r="M69" s="299">
        <v>414.03515000000004</v>
      </c>
      <c r="N69" s="299">
        <v>499.15363999999994</v>
      </c>
      <c r="O69" s="299">
        <v>0</v>
      </c>
      <c r="P69" s="299">
        <f t="shared" si="3"/>
        <v>499.15363999999994</v>
      </c>
      <c r="Q69" s="299"/>
      <c r="R69" s="299">
        <v>25.914900000000003</v>
      </c>
      <c r="S69" s="299">
        <v>34.450079999999993</v>
      </c>
      <c r="T69" s="299">
        <v>0</v>
      </c>
      <c r="U69" s="299">
        <f t="shared" si="4"/>
        <v>34.450079999999993</v>
      </c>
      <c r="V69" s="299"/>
      <c r="W69" s="299">
        <v>7.6867999999999999</v>
      </c>
      <c r="X69" s="299">
        <v>28.454100000000004</v>
      </c>
      <c r="Y69" s="299">
        <v>0</v>
      </c>
      <c r="Z69" s="299">
        <f t="shared" si="8"/>
        <v>28.454100000000004</v>
      </c>
      <c r="AA69" s="299"/>
      <c r="AB69" s="299">
        <f t="shared" ref="AB69:AC84" si="9">+W69+R69+M69+H69+C69</f>
        <v>2680.7402400000001</v>
      </c>
      <c r="AC69" s="299">
        <f t="shared" si="9"/>
        <v>5187.5812400000013</v>
      </c>
      <c r="AD69" s="299">
        <f t="shared" ref="AD69:AD128" si="10">+T69+O69+J69+E69+Y69</f>
        <v>113.22797</v>
      </c>
      <c r="AE69" s="299">
        <f t="shared" si="5"/>
        <v>5300.8092100000013</v>
      </c>
      <c r="AG69" s="184"/>
    </row>
    <row r="70" spans="2:33">
      <c r="B70" s="326">
        <v>45035</v>
      </c>
      <c r="C70" s="299">
        <v>2106.9707599999997</v>
      </c>
      <c r="D70" s="299">
        <v>3570.0534299999986</v>
      </c>
      <c r="E70" s="299">
        <v>0</v>
      </c>
      <c r="F70" s="299">
        <f t="shared" si="1"/>
        <v>3570.0534299999986</v>
      </c>
      <c r="G70" s="299"/>
      <c r="H70" s="299">
        <v>165.64103</v>
      </c>
      <c r="I70" s="299">
        <v>332.07981000000001</v>
      </c>
      <c r="J70" s="299">
        <v>113.33094</v>
      </c>
      <c r="K70" s="299">
        <f t="shared" si="2"/>
        <v>445.41075000000001</v>
      </c>
      <c r="L70" s="299"/>
      <c r="M70" s="299">
        <v>417.3113899999999</v>
      </c>
      <c r="N70" s="299">
        <v>493.78017999999986</v>
      </c>
      <c r="O70" s="299">
        <v>0</v>
      </c>
      <c r="P70" s="299">
        <f t="shared" si="3"/>
        <v>493.78017999999986</v>
      </c>
      <c r="Q70" s="299"/>
      <c r="R70" s="299">
        <v>25.854130000000005</v>
      </c>
      <c r="S70" s="299">
        <v>29.623180000000001</v>
      </c>
      <c r="T70" s="299">
        <v>0</v>
      </c>
      <c r="U70" s="299">
        <f t="shared" si="4"/>
        <v>29.623180000000001</v>
      </c>
      <c r="V70" s="299"/>
      <c r="W70" s="299">
        <v>7.7190399999999997</v>
      </c>
      <c r="X70" s="299">
        <v>26.250220000000002</v>
      </c>
      <c r="Y70" s="299">
        <v>0</v>
      </c>
      <c r="Z70" s="299">
        <f t="shared" si="8"/>
        <v>26.250220000000002</v>
      </c>
      <c r="AA70" s="299"/>
      <c r="AB70" s="299">
        <f t="shared" si="9"/>
        <v>2723.4963499999994</v>
      </c>
      <c r="AC70" s="299">
        <f t="shared" si="9"/>
        <v>4451.7868199999984</v>
      </c>
      <c r="AD70" s="299">
        <f t="shared" si="10"/>
        <v>113.33094</v>
      </c>
      <c r="AE70" s="299">
        <f t="shared" si="5"/>
        <v>4565.1177599999983</v>
      </c>
      <c r="AG70" s="184"/>
    </row>
    <row r="71" spans="2:33">
      <c r="B71" s="326">
        <v>45042</v>
      </c>
      <c r="C71" s="299">
        <v>2088.9721399999999</v>
      </c>
      <c r="D71" s="299">
        <v>3656.8661400000001</v>
      </c>
      <c r="E71" s="299">
        <v>0</v>
      </c>
      <c r="F71" s="299">
        <f t="shared" si="1"/>
        <v>3656.8661400000001</v>
      </c>
      <c r="G71" s="299"/>
      <c r="H71" s="299">
        <v>166.07886000000002</v>
      </c>
      <c r="I71" s="299">
        <v>361.83616999999998</v>
      </c>
      <c r="J71" s="299">
        <v>113.36013</v>
      </c>
      <c r="K71" s="299">
        <f t="shared" si="2"/>
        <v>475.19629999999995</v>
      </c>
      <c r="L71" s="299"/>
      <c r="M71" s="299">
        <v>416.45514000000003</v>
      </c>
      <c r="N71" s="299">
        <v>501.19198999999992</v>
      </c>
      <c r="O71" s="299">
        <v>0</v>
      </c>
      <c r="P71" s="299">
        <f t="shared" si="3"/>
        <v>501.19198999999992</v>
      </c>
      <c r="Q71" s="299"/>
      <c r="R71" s="299">
        <v>25.677379999999999</v>
      </c>
      <c r="S71" s="299">
        <v>29.677269999999996</v>
      </c>
      <c r="T71" s="299">
        <v>0</v>
      </c>
      <c r="U71" s="299">
        <f t="shared" si="4"/>
        <v>29.677269999999996</v>
      </c>
      <c r="V71" s="299"/>
      <c r="W71" s="299">
        <v>7.7309100000000024</v>
      </c>
      <c r="X71" s="299">
        <v>28.344139999999996</v>
      </c>
      <c r="Y71" s="299">
        <v>0</v>
      </c>
      <c r="Z71" s="299">
        <f t="shared" si="8"/>
        <v>28.344139999999996</v>
      </c>
      <c r="AA71" s="299"/>
      <c r="AB71" s="299">
        <f t="shared" si="9"/>
        <v>2704.9144299999998</v>
      </c>
      <c r="AC71" s="299">
        <f t="shared" si="9"/>
        <v>4577.9157100000002</v>
      </c>
      <c r="AD71" s="299">
        <f t="shared" si="10"/>
        <v>113.36013</v>
      </c>
      <c r="AE71" s="299">
        <f t="shared" si="5"/>
        <v>4691.2758400000002</v>
      </c>
      <c r="AG71" s="184"/>
    </row>
    <row r="72" spans="2:33">
      <c r="B72" s="326">
        <v>45049</v>
      </c>
      <c r="C72" s="299">
        <v>2055.1790299999998</v>
      </c>
      <c r="D72" s="299">
        <v>3793.0830600000004</v>
      </c>
      <c r="E72" s="299">
        <v>0</v>
      </c>
      <c r="F72" s="299">
        <f t="shared" si="1"/>
        <v>3793.0830600000004</v>
      </c>
      <c r="G72" s="299"/>
      <c r="H72" s="299">
        <v>165.46259000000003</v>
      </c>
      <c r="I72" s="299">
        <v>384.54059000000001</v>
      </c>
      <c r="J72" s="299">
        <v>113.14798999999999</v>
      </c>
      <c r="K72" s="299">
        <f t="shared" si="2"/>
        <v>497.68858</v>
      </c>
      <c r="L72" s="299"/>
      <c r="M72" s="299">
        <v>417.53296000000006</v>
      </c>
      <c r="N72" s="299">
        <v>512.83361000000002</v>
      </c>
      <c r="O72" s="299">
        <v>0</v>
      </c>
      <c r="P72" s="299">
        <f t="shared" si="3"/>
        <v>512.83361000000002</v>
      </c>
      <c r="Q72" s="299"/>
      <c r="R72" s="299">
        <v>25.63936</v>
      </c>
      <c r="S72" s="299">
        <v>29.378499999999999</v>
      </c>
      <c r="T72" s="299">
        <v>0</v>
      </c>
      <c r="U72" s="299">
        <f t="shared" si="4"/>
        <v>29.378499999999999</v>
      </c>
      <c r="V72" s="299"/>
      <c r="W72" s="299">
        <v>7.7360899999999981</v>
      </c>
      <c r="X72" s="299">
        <v>30.27944999999999</v>
      </c>
      <c r="Y72" s="299">
        <v>0</v>
      </c>
      <c r="Z72" s="299">
        <f t="shared" si="8"/>
        <v>30.27944999999999</v>
      </c>
      <c r="AA72" s="299"/>
      <c r="AB72" s="299">
        <f t="shared" si="9"/>
        <v>2671.5500299999999</v>
      </c>
      <c r="AC72" s="299">
        <f t="shared" si="9"/>
        <v>4750.1152099999999</v>
      </c>
      <c r="AD72" s="299">
        <f t="shared" si="10"/>
        <v>113.14798999999999</v>
      </c>
      <c r="AE72" s="299">
        <f t="shared" si="5"/>
        <v>4863.2632000000003</v>
      </c>
      <c r="AG72" s="184"/>
    </row>
    <row r="73" spans="2:33">
      <c r="B73" s="326">
        <v>45056</v>
      </c>
      <c r="C73" s="299">
        <v>2060.5056799999998</v>
      </c>
      <c r="D73" s="299">
        <v>3857.1468499999992</v>
      </c>
      <c r="E73" s="299">
        <v>0</v>
      </c>
      <c r="F73" s="299">
        <f t="shared" si="1"/>
        <v>3857.1468499999992</v>
      </c>
      <c r="G73" s="299"/>
      <c r="H73" s="299">
        <v>166.16469999999998</v>
      </c>
      <c r="I73" s="299">
        <v>396.25859000000003</v>
      </c>
      <c r="J73" s="299">
        <v>113.51415000000001</v>
      </c>
      <c r="K73" s="299">
        <f t="shared" si="2"/>
        <v>509.77274000000006</v>
      </c>
      <c r="L73" s="299"/>
      <c r="M73" s="299">
        <v>417.91136999999992</v>
      </c>
      <c r="N73" s="299">
        <v>501.88620999999989</v>
      </c>
      <c r="O73" s="299">
        <v>0</v>
      </c>
      <c r="P73" s="299">
        <f t="shared" si="3"/>
        <v>501.88620999999989</v>
      </c>
      <c r="Q73" s="299"/>
      <c r="R73" s="299">
        <v>25.703919999999997</v>
      </c>
      <c r="S73" s="299">
        <v>29.736659999999997</v>
      </c>
      <c r="T73" s="299">
        <v>0</v>
      </c>
      <c r="U73" s="299">
        <f t="shared" si="4"/>
        <v>29.736659999999997</v>
      </c>
      <c r="V73" s="299"/>
      <c r="W73" s="299">
        <v>7.770179999999999</v>
      </c>
      <c r="X73" s="299">
        <v>29.00638</v>
      </c>
      <c r="Y73" s="299">
        <v>0</v>
      </c>
      <c r="Z73" s="299">
        <f t="shared" si="8"/>
        <v>29.00638</v>
      </c>
      <c r="AA73" s="299"/>
      <c r="AB73" s="299">
        <f t="shared" si="9"/>
        <v>2678.0558499999997</v>
      </c>
      <c r="AC73" s="299">
        <f t="shared" si="9"/>
        <v>4814.0346899999986</v>
      </c>
      <c r="AD73" s="299">
        <f t="shared" si="10"/>
        <v>113.51415000000001</v>
      </c>
      <c r="AE73" s="299">
        <f t="shared" si="5"/>
        <v>4927.5488399999986</v>
      </c>
      <c r="AG73" s="184"/>
    </row>
    <row r="74" spans="2:33">
      <c r="B74" s="326">
        <v>45063</v>
      </c>
      <c r="C74" s="299">
        <v>2090.3785499999999</v>
      </c>
      <c r="D74" s="299">
        <v>3524.2173299999995</v>
      </c>
      <c r="E74" s="299">
        <v>0</v>
      </c>
      <c r="F74" s="299">
        <f t="shared" si="1"/>
        <v>3524.2173299999995</v>
      </c>
      <c r="G74" s="299"/>
      <c r="H74" s="299">
        <v>168.23964000000001</v>
      </c>
      <c r="I74" s="299">
        <v>396.09082000000006</v>
      </c>
      <c r="J74" s="299">
        <v>114.17522</v>
      </c>
      <c r="K74" s="299">
        <f t="shared" si="2"/>
        <v>510.26604000000009</v>
      </c>
      <c r="L74" s="299"/>
      <c r="M74" s="299">
        <v>417.15710999999993</v>
      </c>
      <c r="N74" s="299">
        <v>489.40924999999993</v>
      </c>
      <c r="O74" s="299">
        <v>0</v>
      </c>
      <c r="P74" s="299">
        <f t="shared" si="3"/>
        <v>489.40924999999993</v>
      </c>
      <c r="Q74" s="299"/>
      <c r="R74" s="299">
        <v>25.803180000000001</v>
      </c>
      <c r="S74" s="299">
        <v>28.33446</v>
      </c>
      <c r="T74" s="299">
        <v>0</v>
      </c>
      <c r="U74" s="299">
        <f t="shared" si="4"/>
        <v>28.33446</v>
      </c>
      <c r="V74" s="299"/>
      <c r="W74" s="299">
        <v>7.8422799999999997</v>
      </c>
      <c r="X74" s="299">
        <v>28.347100000000001</v>
      </c>
      <c r="Y74" s="299">
        <v>0</v>
      </c>
      <c r="Z74" s="299">
        <f t="shared" si="8"/>
        <v>28.347100000000001</v>
      </c>
      <c r="AA74" s="299"/>
      <c r="AB74" s="299">
        <f t="shared" si="9"/>
        <v>2709.42076</v>
      </c>
      <c r="AC74" s="299">
        <f t="shared" si="9"/>
        <v>4466.3989599999995</v>
      </c>
      <c r="AD74" s="299">
        <f t="shared" si="10"/>
        <v>114.17522</v>
      </c>
      <c r="AE74" s="299">
        <f t="shared" si="5"/>
        <v>4580.5741799999996</v>
      </c>
      <c r="AG74" s="184"/>
    </row>
    <row r="75" spans="2:33">
      <c r="B75" s="326">
        <v>45070</v>
      </c>
      <c r="C75" s="299">
        <v>2073.13501</v>
      </c>
      <c r="D75" s="299">
        <v>3386.7407899999998</v>
      </c>
      <c r="E75" s="299">
        <v>0</v>
      </c>
      <c r="F75" s="299">
        <f t="shared" si="1"/>
        <v>3386.7407899999998</v>
      </c>
      <c r="G75" s="299"/>
      <c r="H75" s="299">
        <v>167.77876999999998</v>
      </c>
      <c r="I75" s="299">
        <v>370.43054000000006</v>
      </c>
      <c r="J75" s="299">
        <v>114.12593</v>
      </c>
      <c r="K75" s="299">
        <f t="shared" si="2"/>
        <v>484.55647000000005</v>
      </c>
      <c r="L75" s="299"/>
      <c r="M75" s="299">
        <v>420.67142000000007</v>
      </c>
      <c r="N75" s="299">
        <v>499.53005999999999</v>
      </c>
      <c r="O75" s="299">
        <v>0</v>
      </c>
      <c r="P75" s="299">
        <f t="shared" si="3"/>
        <v>499.53005999999999</v>
      </c>
      <c r="Q75" s="299"/>
      <c r="R75" s="299">
        <v>25.72232</v>
      </c>
      <c r="S75" s="299">
        <v>30.311989999999998</v>
      </c>
      <c r="T75" s="299">
        <v>0</v>
      </c>
      <c r="U75" s="299">
        <f t="shared" si="4"/>
        <v>30.311989999999998</v>
      </c>
      <c r="V75" s="299"/>
      <c r="W75" s="299">
        <v>7.8299200000000004</v>
      </c>
      <c r="X75" s="299">
        <v>26.885730000000009</v>
      </c>
      <c r="Y75" s="299">
        <v>0</v>
      </c>
      <c r="Z75" s="299">
        <f t="shared" si="8"/>
        <v>26.885730000000009</v>
      </c>
      <c r="AA75" s="299"/>
      <c r="AB75" s="299">
        <f t="shared" si="9"/>
        <v>2695.13744</v>
      </c>
      <c r="AC75" s="299">
        <f t="shared" si="9"/>
        <v>4313.8991100000003</v>
      </c>
      <c r="AD75" s="299">
        <f t="shared" si="10"/>
        <v>114.12593</v>
      </c>
      <c r="AE75" s="299">
        <f t="shared" si="5"/>
        <v>4428.0250400000004</v>
      </c>
      <c r="AG75" s="184"/>
    </row>
    <row r="76" spans="2:33">
      <c r="B76" s="326">
        <v>45077</v>
      </c>
      <c r="C76" s="299">
        <v>2040.7070500000004</v>
      </c>
      <c r="D76" s="299">
        <v>3377.7888599999997</v>
      </c>
      <c r="E76" s="299">
        <v>0</v>
      </c>
      <c r="F76" s="299">
        <f t="shared" si="1"/>
        <v>3377.7888599999997</v>
      </c>
      <c r="G76" s="299"/>
      <c r="H76" s="299">
        <v>168.31197000000003</v>
      </c>
      <c r="I76" s="299">
        <v>372.58524000000006</v>
      </c>
      <c r="J76" s="299">
        <v>114.19717999999999</v>
      </c>
      <c r="K76" s="299">
        <f t="shared" si="2"/>
        <v>486.78242000000006</v>
      </c>
      <c r="L76" s="299"/>
      <c r="M76" s="299">
        <v>420.6661900000002</v>
      </c>
      <c r="N76" s="299">
        <v>497.04812999999996</v>
      </c>
      <c r="O76" s="299">
        <v>0</v>
      </c>
      <c r="P76" s="299">
        <f t="shared" si="3"/>
        <v>497.04812999999996</v>
      </c>
      <c r="Q76" s="299"/>
      <c r="R76" s="299">
        <v>25.620669999999997</v>
      </c>
      <c r="S76" s="299">
        <v>28.752029999999998</v>
      </c>
      <c r="T76" s="299">
        <v>0</v>
      </c>
      <c r="U76" s="299">
        <f t="shared" si="4"/>
        <v>28.752029999999998</v>
      </c>
      <c r="V76" s="299"/>
      <c r="W76" s="299">
        <v>7.8423100000000012</v>
      </c>
      <c r="X76" s="299">
        <v>28.612929999999999</v>
      </c>
      <c r="Y76" s="299">
        <v>0</v>
      </c>
      <c r="Z76" s="299">
        <f t="shared" si="8"/>
        <v>28.612929999999999</v>
      </c>
      <c r="AA76" s="299"/>
      <c r="AB76" s="299">
        <f t="shared" si="9"/>
        <v>2663.1481900000008</v>
      </c>
      <c r="AC76" s="299">
        <f t="shared" si="9"/>
        <v>4304.78719</v>
      </c>
      <c r="AD76" s="299">
        <f t="shared" si="10"/>
        <v>114.19717999999999</v>
      </c>
      <c r="AE76" s="299">
        <f t="shared" si="5"/>
        <v>4418.9843700000001</v>
      </c>
      <c r="AG76" s="184"/>
    </row>
    <row r="77" spans="2:33">
      <c r="B77" s="326">
        <v>45084</v>
      </c>
      <c r="C77" s="299">
        <v>2041.4723399999998</v>
      </c>
      <c r="D77" s="299">
        <v>3540.2234399999998</v>
      </c>
      <c r="E77" s="299">
        <v>0</v>
      </c>
      <c r="F77" s="299">
        <f t="shared" si="1"/>
        <v>3540.2234399999998</v>
      </c>
      <c r="G77" s="299"/>
      <c r="H77" s="299">
        <v>168.09848000000005</v>
      </c>
      <c r="I77" s="299">
        <v>374.34867000000003</v>
      </c>
      <c r="J77" s="299">
        <v>114.61129</v>
      </c>
      <c r="K77" s="299">
        <f t="shared" si="2"/>
        <v>488.95996000000002</v>
      </c>
      <c r="L77" s="299"/>
      <c r="M77" s="299">
        <v>505.08884999999992</v>
      </c>
      <c r="N77" s="299">
        <v>569.01876000000004</v>
      </c>
      <c r="O77" s="299">
        <v>0</v>
      </c>
      <c r="P77" s="299">
        <f t="shared" si="3"/>
        <v>569.01876000000004</v>
      </c>
      <c r="Q77" s="299"/>
      <c r="R77" s="299">
        <v>30.730800000000002</v>
      </c>
      <c r="S77" s="299">
        <v>33.605590000000007</v>
      </c>
      <c r="T77" s="299">
        <v>0</v>
      </c>
      <c r="U77" s="299">
        <f t="shared" si="4"/>
        <v>33.605590000000007</v>
      </c>
      <c r="V77" s="299"/>
      <c r="W77" s="299">
        <v>18.875520000000002</v>
      </c>
      <c r="X77" s="299">
        <v>34.513690000000011</v>
      </c>
      <c r="Y77" s="299">
        <v>0</v>
      </c>
      <c r="Z77" s="299">
        <f t="shared" si="8"/>
        <v>34.513690000000011</v>
      </c>
      <c r="AA77" s="299"/>
      <c r="AB77" s="299">
        <f t="shared" si="9"/>
        <v>2764.2659899999999</v>
      </c>
      <c r="AC77" s="299">
        <f t="shared" si="9"/>
        <v>4551.7101499999999</v>
      </c>
      <c r="AD77" s="299">
        <f t="shared" si="10"/>
        <v>114.61129</v>
      </c>
      <c r="AE77" s="299">
        <f t="shared" si="5"/>
        <v>4666.3214399999997</v>
      </c>
      <c r="AG77" s="184"/>
    </row>
    <row r="78" spans="2:33">
      <c r="B78" s="326">
        <v>45091</v>
      </c>
      <c r="C78" s="299">
        <v>2052.1340000000005</v>
      </c>
      <c r="D78" s="299">
        <v>3350.5930600000002</v>
      </c>
      <c r="E78" s="299">
        <v>0</v>
      </c>
      <c r="F78" s="299">
        <f t="shared" ref="F78:F141" si="11">E78+D78</f>
        <v>3350.5930600000002</v>
      </c>
      <c r="G78" s="299"/>
      <c r="H78" s="299">
        <v>167.68711999999999</v>
      </c>
      <c r="I78" s="299">
        <v>386.12301000000002</v>
      </c>
      <c r="J78" s="299">
        <v>114.57378999999999</v>
      </c>
      <c r="K78" s="299">
        <f t="shared" ref="K78:K141" si="12">J78+I78</f>
        <v>500.6968</v>
      </c>
      <c r="L78" s="299"/>
      <c r="M78" s="299">
        <v>505.8781399999998</v>
      </c>
      <c r="N78" s="299">
        <v>567.43592000000024</v>
      </c>
      <c r="O78" s="299">
        <v>0</v>
      </c>
      <c r="P78" s="299">
        <f t="shared" ref="P78:P141" si="13">O78+N78</f>
        <v>567.43592000000024</v>
      </c>
      <c r="Q78" s="299"/>
      <c r="R78" s="299">
        <v>30.740690000000001</v>
      </c>
      <c r="S78" s="299">
        <v>32.368690000000001</v>
      </c>
      <c r="T78" s="299">
        <v>0</v>
      </c>
      <c r="U78" s="299">
        <f t="shared" ref="U78:U141" si="14">T78+S78</f>
        <v>32.368690000000001</v>
      </c>
      <c r="V78" s="299"/>
      <c r="W78" s="299">
        <v>18.951180000000004</v>
      </c>
      <c r="X78" s="299">
        <v>38.315919999999998</v>
      </c>
      <c r="Y78" s="299">
        <v>0</v>
      </c>
      <c r="Z78" s="299">
        <f t="shared" si="8"/>
        <v>38.315919999999998</v>
      </c>
      <c r="AA78" s="299"/>
      <c r="AB78" s="299">
        <f t="shared" si="9"/>
        <v>2775.39113</v>
      </c>
      <c r="AC78" s="299">
        <f t="shared" si="9"/>
        <v>4374.8366000000005</v>
      </c>
      <c r="AD78" s="299">
        <f t="shared" si="10"/>
        <v>114.57378999999999</v>
      </c>
      <c r="AE78" s="299">
        <f t="shared" ref="AE78:AE128" si="15">AD78+AC78</f>
        <v>4489.4103900000009</v>
      </c>
      <c r="AG78" s="184"/>
    </row>
    <row r="79" spans="2:33">
      <c r="B79" s="326">
        <v>45098</v>
      </c>
      <c r="C79" s="299">
        <v>2062.1518099999998</v>
      </c>
      <c r="D79" s="299">
        <v>3164.4921999999997</v>
      </c>
      <c r="E79" s="299">
        <v>0</v>
      </c>
      <c r="F79" s="299">
        <f t="shared" si="11"/>
        <v>3164.4921999999997</v>
      </c>
      <c r="G79" s="299"/>
      <c r="H79" s="299">
        <v>96.664239999999992</v>
      </c>
      <c r="I79" s="299">
        <v>349.73662999999999</v>
      </c>
      <c r="J79" s="299">
        <v>61.474589999999999</v>
      </c>
      <c r="K79" s="299">
        <f t="shared" si="12"/>
        <v>411.21121999999997</v>
      </c>
      <c r="L79" s="299"/>
      <c r="M79" s="299">
        <v>507.61056999999994</v>
      </c>
      <c r="N79" s="299">
        <v>570.59947999999986</v>
      </c>
      <c r="O79" s="299">
        <v>0</v>
      </c>
      <c r="P79" s="299">
        <f t="shared" si="13"/>
        <v>570.59947999999986</v>
      </c>
      <c r="Q79" s="299"/>
      <c r="R79" s="299">
        <v>30.693000000000001</v>
      </c>
      <c r="S79" s="299">
        <v>32.895040000000002</v>
      </c>
      <c r="T79" s="299">
        <v>0</v>
      </c>
      <c r="U79" s="299">
        <f t="shared" si="14"/>
        <v>32.895040000000002</v>
      </c>
      <c r="V79" s="299"/>
      <c r="W79" s="299">
        <v>17.373750000000008</v>
      </c>
      <c r="X79" s="299">
        <v>32.791669999999996</v>
      </c>
      <c r="Y79" s="299">
        <v>0</v>
      </c>
      <c r="Z79" s="299">
        <f t="shared" si="8"/>
        <v>32.791669999999996</v>
      </c>
      <c r="AA79" s="299"/>
      <c r="AB79" s="299">
        <f t="shared" si="9"/>
        <v>2714.4933699999997</v>
      </c>
      <c r="AC79" s="299">
        <f t="shared" si="9"/>
        <v>4150.5150199999998</v>
      </c>
      <c r="AD79" s="299">
        <f t="shared" si="10"/>
        <v>61.474589999999999</v>
      </c>
      <c r="AE79" s="299">
        <f t="shared" si="15"/>
        <v>4211.9896099999996</v>
      </c>
      <c r="AG79" s="184"/>
    </row>
    <row r="80" spans="2:33">
      <c r="B80" s="326">
        <v>45105</v>
      </c>
      <c r="C80" s="299">
        <v>2050.0244199999997</v>
      </c>
      <c r="D80" s="299">
        <v>3061.3521900000001</v>
      </c>
      <c r="E80" s="299">
        <v>0</v>
      </c>
      <c r="F80" s="299">
        <f t="shared" si="11"/>
        <v>3061.3521900000001</v>
      </c>
      <c r="G80" s="299"/>
      <c r="H80" s="299">
        <v>167.56836999999999</v>
      </c>
      <c r="I80" s="299">
        <v>361.93026000000003</v>
      </c>
      <c r="J80" s="299">
        <v>114.21505999999999</v>
      </c>
      <c r="K80" s="299">
        <f t="shared" si="12"/>
        <v>476.14532000000003</v>
      </c>
      <c r="L80" s="299"/>
      <c r="M80" s="299">
        <v>506.87287000000003</v>
      </c>
      <c r="N80" s="299">
        <v>560.4216100000001</v>
      </c>
      <c r="O80" s="299">
        <v>0</v>
      </c>
      <c r="P80" s="299">
        <f t="shared" si="13"/>
        <v>560.4216100000001</v>
      </c>
      <c r="Q80" s="299"/>
      <c r="R80" s="299">
        <v>30.661060000000003</v>
      </c>
      <c r="S80" s="299">
        <v>32.435919999999996</v>
      </c>
      <c r="T80" s="299">
        <v>0</v>
      </c>
      <c r="U80" s="299">
        <f t="shared" si="14"/>
        <v>32.435919999999996</v>
      </c>
      <c r="V80" s="299"/>
      <c r="W80" s="299">
        <v>17.367690000000003</v>
      </c>
      <c r="X80" s="299">
        <v>34.47486</v>
      </c>
      <c r="Y80" s="299">
        <v>0</v>
      </c>
      <c r="Z80" s="299">
        <f t="shared" si="8"/>
        <v>34.47486</v>
      </c>
      <c r="AA80" s="299"/>
      <c r="AB80" s="299">
        <f t="shared" si="9"/>
        <v>2772.4944099999998</v>
      </c>
      <c r="AC80" s="299">
        <f t="shared" si="9"/>
        <v>4050.6148400000002</v>
      </c>
      <c r="AD80" s="299">
        <f t="shared" si="10"/>
        <v>114.21505999999999</v>
      </c>
      <c r="AE80" s="299">
        <f t="shared" si="15"/>
        <v>4164.8299000000006</v>
      </c>
      <c r="AG80" s="184"/>
    </row>
    <row r="81" spans="2:33">
      <c r="B81" s="326">
        <v>45112</v>
      </c>
      <c r="C81" s="299">
        <v>2028.2307700000001</v>
      </c>
      <c r="D81" s="299">
        <v>3408.4869700000004</v>
      </c>
      <c r="E81" s="299">
        <v>0</v>
      </c>
      <c r="F81" s="299">
        <f t="shared" si="11"/>
        <v>3408.4869700000004</v>
      </c>
      <c r="G81" s="299"/>
      <c r="H81" s="299">
        <v>166.16046000000003</v>
      </c>
      <c r="I81" s="299">
        <v>354.52280999999999</v>
      </c>
      <c r="J81" s="299">
        <v>114.26960999999999</v>
      </c>
      <c r="K81" s="299">
        <f t="shared" si="12"/>
        <v>468.79241999999999</v>
      </c>
      <c r="L81" s="299"/>
      <c r="M81" s="299">
        <v>510.82511000000005</v>
      </c>
      <c r="N81" s="299">
        <v>572.8417300000001</v>
      </c>
      <c r="O81" s="299">
        <v>0</v>
      </c>
      <c r="P81" s="299">
        <f t="shared" si="13"/>
        <v>572.8417300000001</v>
      </c>
      <c r="Q81" s="299"/>
      <c r="R81" s="299">
        <v>30.700900000000001</v>
      </c>
      <c r="S81" s="299">
        <v>34.600819999999999</v>
      </c>
      <c r="T81" s="299">
        <v>0</v>
      </c>
      <c r="U81" s="299">
        <f t="shared" si="14"/>
        <v>34.600819999999999</v>
      </c>
      <c r="V81" s="299"/>
      <c r="W81" s="299">
        <v>19.823310000000006</v>
      </c>
      <c r="X81" s="299">
        <v>37.719899999999988</v>
      </c>
      <c r="Y81" s="299">
        <v>0</v>
      </c>
      <c r="Z81" s="299">
        <f t="shared" si="8"/>
        <v>37.719899999999988</v>
      </c>
      <c r="AA81" s="299"/>
      <c r="AB81" s="299">
        <f t="shared" si="9"/>
        <v>2755.7405500000004</v>
      </c>
      <c r="AC81" s="299">
        <f t="shared" si="9"/>
        <v>4408.1722300000001</v>
      </c>
      <c r="AD81" s="299">
        <f t="shared" si="10"/>
        <v>114.26960999999999</v>
      </c>
      <c r="AE81" s="299">
        <f t="shared" si="15"/>
        <v>4522.4418400000004</v>
      </c>
      <c r="AG81" s="184"/>
    </row>
    <row r="82" spans="2:33">
      <c r="B82" s="326">
        <v>45119</v>
      </c>
      <c r="C82" s="299">
        <v>2038.2031000000004</v>
      </c>
      <c r="D82" s="299">
        <v>3378.7704600000002</v>
      </c>
      <c r="E82" s="299">
        <v>5.8761000000000001</v>
      </c>
      <c r="F82" s="299">
        <f t="shared" si="11"/>
        <v>3384.6465600000001</v>
      </c>
      <c r="G82" s="299"/>
      <c r="H82" s="299">
        <v>164.49812</v>
      </c>
      <c r="I82" s="299">
        <v>344.24311</v>
      </c>
      <c r="J82" s="299">
        <v>114.23090999999999</v>
      </c>
      <c r="K82" s="299">
        <f t="shared" si="12"/>
        <v>458.47402</v>
      </c>
      <c r="L82" s="299"/>
      <c r="M82" s="299">
        <v>510.53497000000021</v>
      </c>
      <c r="N82" s="299">
        <v>577.65446999999995</v>
      </c>
      <c r="O82" s="299">
        <v>0</v>
      </c>
      <c r="P82" s="299">
        <f t="shared" si="13"/>
        <v>577.65446999999995</v>
      </c>
      <c r="Q82" s="299"/>
      <c r="R82" s="299">
        <v>30.61252</v>
      </c>
      <c r="S82" s="299">
        <v>32.673809999999996</v>
      </c>
      <c r="T82" s="299">
        <v>0</v>
      </c>
      <c r="U82" s="299">
        <f t="shared" si="14"/>
        <v>32.673809999999996</v>
      </c>
      <c r="V82" s="299"/>
      <c r="W82" s="299">
        <v>19.868569999999995</v>
      </c>
      <c r="X82" s="299">
        <v>37.582960000000007</v>
      </c>
      <c r="Y82" s="299">
        <v>0</v>
      </c>
      <c r="Z82" s="299">
        <f t="shared" si="8"/>
        <v>37.582960000000007</v>
      </c>
      <c r="AA82" s="299"/>
      <c r="AB82" s="299">
        <f t="shared" si="9"/>
        <v>2763.7172800000008</v>
      </c>
      <c r="AC82" s="299">
        <f t="shared" si="9"/>
        <v>4370.9248100000004</v>
      </c>
      <c r="AD82" s="299">
        <f t="shared" si="10"/>
        <v>120.10700999999999</v>
      </c>
      <c r="AE82" s="299">
        <f t="shared" si="15"/>
        <v>4491.0318200000002</v>
      </c>
      <c r="AG82" s="184"/>
    </row>
    <row r="83" spans="2:33">
      <c r="B83" s="326">
        <v>45126</v>
      </c>
      <c r="C83" s="299">
        <v>2067.28334</v>
      </c>
      <c r="D83" s="299">
        <v>3089.1561900000002</v>
      </c>
      <c r="E83" s="299">
        <v>54.428229999999999</v>
      </c>
      <c r="F83" s="299">
        <f t="shared" si="11"/>
        <v>3143.5844200000001</v>
      </c>
      <c r="G83" s="299"/>
      <c r="H83" s="299">
        <v>164.94921000000002</v>
      </c>
      <c r="I83" s="299">
        <v>317.84679</v>
      </c>
      <c r="J83" s="299">
        <v>114.14555</v>
      </c>
      <c r="K83" s="299">
        <f t="shared" si="12"/>
        <v>431.99234000000001</v>
      </c>
      <c r="L83" s="299"/>
      <c r="M83" s="299">
        <v>513.84890999999993</v>
      </c>
      <c r="N83" s="299">
        <v>559.85985000000016</v>
      </c>
      <c r="O83" s="299">
        <v>0</v>
      </c>
      <c r="P83" s="299">
        <f t="shared" si="13"/>
        <v>559.85985000000016</v>
      </c>
      <c r="Q83" s="299"/>
      <c r="R83" s="299">
        <v>30.537470000000003</v>
      </c>
      <c r="S83" s="299">
        <v>33.593759999999996</v>
      </c>
      <c r="T83" s="299">
        <v>0</v>
      </c>
      <c r="U83" s="299">
        <f t="shared" si="14"/>
        <v>33.593759999999996</v>
      </c>
      <c r="V83" s="299"/>
      <c r="W83" s="299">
        <v>20.054789999999993</v>
      </c>
      <c r="X83" s="299">
        <v>35.054079999999992</v>
      </c>
      <c r="Y83" s="299">
        <v>0</v>
      </c>
      <c r="Z83" s="299">
        <f t="shared" si="8"/>
        <v>35.054079999999992</v>
      </c>
      <c r="AA83" s="299"/>
      <c r="AB83" s="299">
        <f t="shared" si="9"/>
        <v>2796.6737199999998</v>
      </c>
      <c r="AC83" s="299">
        <f t="shared" si="9"/>
        <v>4035.5106700000006</v>
      </c>
      <c r="AD83" s="299">
        <f t="shared" si="10"/>
        <v>168.57378</v>
      </c>
      <c r="AE83" s="299">
        <f t="shared" si="15"/>
        <v>4204.0844500000003</v>
      </c>
      <c r="AG83" s="184"/>
    </row>
    <row r="84" spans="2:33">
      <c r="B84" s="326">
        <v>45133</v>
      </c>
      <c r="C84" s="299">
        <v>2058.2388899999996</v>
      </c>
      <c r="D84" s="299">
        <v>3139.0576200000005</v>
      </c>
      <c r="E84" s="299">
        <v>142.28427000000002</v>
      </c>
      <c r="F84" s="299">
        <f t="shared" si="11"/>
        <v>3281.3418900000006</v>
      </c>
      <c r="G84" s="299"/>
      <c r="H84" s="299">
        <v>164.35300000000001</v>
      </c>
      <c r="I84" s="299">
        <v>277.18691999999999</v>
      </c>
      <c r="J84" s="299">
        <v>115.50729000000001</v>
      </c>
      <c r="K84" s="299">
        <f t="shared" si="12"/>
        <v>392.69421</v>
      </c>
      <c r="L84" s="299"/>
      <c r="M84" s="299">
        <v>512.11510999999996</v>
      </c>
      <c r="N84" s="299">
        <v>570.53826000000004</v>
      </c>
      <c r="O84" s="299">
        <v>0</v>
      </c>
      <c r="P84" s="299">
        <f t="shared" si="13"/>
        <v>570.53826000000004</v>
      </c>
      <c r="Q84" s="299"/>
      <c r="R84" s="299">
        <v>30.298560000000002</v>
      </c>
      <c r="S84" s="299">
        <v>32.955030000000008</v>
      </c>
      <c r="T84" s="299">
        <v>0</v>
      </c>
      <c r="U84" s="299">
        <f t="shared" si="14"/>
        <v>32.955030000000008</v>
      </c>
      <c r="V84" s="299"/>
      <c r="W84" s="299">
        <v>20.00874000000001</v>
      </c>
      <c r="X84" s="299">
        <v>34.592860000000002</v>
      </c>
      <c r="Y84" s="299">
        <v>0</v>
      </c>
      <c r="Z84" s="299">
        <f t="shared" si="8"/>
        <v>34.592860000000002</v>
      </c>
      <c r="AA84" s="299"/>
      <c r="AB84" s="299">
        <f t="shared" si="9"/>
        <v>2785.0142999999998</v>
      </c>
      <c r="AC84" s="299">
        <f t="shared" si="9"/>
        <v>4054.3306900000007</v>
      </c>
      <c r="AD84" s="299">
        <f t="shared" si="10"/>
        <v>257.79156</v>
      </c>
      <c r="AE84" s="299">
        <f t="shared" si="15"/>
        <v>4312.1222500000003</v>
      </c>
      <c r="AG84" s="184"/>
    </row>
    <row r="85" spans="2:33">
      <c r="B85" s="326">
        <v>45140</v>
      </c>
      <c r="C85" s="299">
        <v>2042.7407900000003</v>
      </c>
      <c r="D85" s="299">
        <v>3164.5301199999994</v>
      </c>
      <c r="E85" s="299">
        <v>151.68602000000001</v>
      </c>
      <c r="F85" s="299">
        <f t="shared" si="11"/>
        <v>3316.2161399999995</v>
      </c>
      <c r="G85" s="299"/>
      <c r="H85" s="299">
        <v>163.65779999999998</v>
      </c>
      <c r="I85" s="299">
        <v>250.21747999999999</v>
      </c>
      <c r="J85" s="299">
        <v>122.61121</v>
      </c>
      <c r="K85" s="299">
        <f t="shared" si="12"/>
        <v>372.82868999999999</v>
      </c>
      <c r="L85" s="299"/>
      <c r="M85" s="299">
        <v>510.9175699999999</v>
      </c>
      <c r="N85" s="299">
        <v>567.56932000000006</v>
      </c>
      <c r="O85" s="299">
        <v>0</v>
      </c>
      <c r="P85" s="299">
        <f t="shared" si="13"/>
        <v>567.56932000000006</v>
      </c>
      <c r="Q85" s="299"/>
      <c r="R85" s="299">
        <v>30.254369999999998</v>
      </c>
      <c r="S85" s="299">
        <v>31.987489999999998</v>
      </c>
      <c r="T85" s="299">
        <v>0</v>
      </c>
      <c r="U85" s="299">
        <f t="shared" si="14"/>
        <v>31.987489999999998</v>
      </c>
      <c r="V85" s="299"/>
      <c r="W85" s="299">
        <v>19.852719999999998</v>
      </c>
      <c r="X85" s="299">
        <v>34.579930000000004</v>
      </c>
      <c r="Y85" s="299">
        <v>0</v>
      </c>
      <c r="Z85" s="299">
        <f t="shared" si="8"/>
        <v>34.579930000000004</v>
      </c>
      <c r="AA85" s="299"/>
      <c r="AB85" s="299">
        <f t="shared" ref="AB85:AC100" si="16">+W85+R85+M85+H85+C85</f>
        <v>2767.4232500000003</v>
      </c>
      <c r="AC85" s="299">
        <f t="shared" si="16"/>
        <v>4048.8843399999996</v>
      </c>
      <c r="AD85" s="299">
        <f t="shared" si="10"/>
        <v>274.29723000000001</v>
      </c>
      <c r="AE85" s="299">
        <f t="shared" si="15"/>
        <v>4323.1815699999997</v>
      </c>
      <c r="AG85" s="184"/>
    </row>
    <row r="86" spans="2:33">
      <c r="B86" s="326">
        <v>45147</v>
      </c>
      <c r="C86" s="299">
        <v>2054.3454299999999</v>
      </c>
      <c r="D86" s="299">
        <v>3372.9679100000008</v>
      </c>
      <c r="E86" s="299">
        <v>152.92877999999999</v>
      </c>
      <c r="F86" s="299">
        <f t="shared" si="11"/>
        <v>3525.8966900000009</v>
      </c>
      <c r="G86" s="299"/>
      <c r="H86" s="299">
        <v>162.18265</v>
      </c>
      <c r="I86" s="299">
        <v>266.40810999999997</v>
      </c>
      <c r="J86" s="299">
        <v>121.4727</v>
      </c>
      <c r="K86" s="299">
        <f t="shared" si="12"/>
        <v>387.88081</v>
      </c>
      <c r="L86" s="299"/>
      <c r="M86" s="299">
        <v>511.72741000000002</v>
      </c>
      <c r="N86" s="299">
        <v>572.53795000000002</v>
      </c>
      <c r="O86" s="299">
        <v>0</v>
      </c>
      <c r="P86" s="299">
        <f t="shared" si="13"/>
        <v>572.53795000000002</v>
      </c>
      <c r="Q86" s="299"/>
      <c r="R86" s="299">
        <v>30.411200000000004</v>
      </c>
      <c r="S86" s="299">
        <v>32.04419</v>
      </c>
      <c r="T86" s="299">
        <v>0</v>
      </c>
      <c r="U86" s="299">
        <f t="shared" si="14"/>
        <v>32.04419</v>
      </c>
      <c r="V86" s="299"/>
      <c r="W86" s="299">
        <v>19.833329999999997</v>
      </c>
      <c r="X86" s="299">
        <v>35.53647999999999</v>
      </c>
      <c r="Y86" s="299">
        <v>0</v>
      </c>
      <c r="Z86" s="299">
        <f t="shared" si="8"/>
        <v>35.53647999999999</v>
      </c>
      <c r="AA86" s="299"/>
      <c r="AB86" s="299">
        <f t="shared" si="16"/>
        <v>2778.5000199999999</v>
      </c>
      <c r="AC86" s="299">
        <f t="shared" si="16"/>
        <v>4279.4946400000008</v>
      </c>
      <c r="AD86" s="299">
        <f t="shared" si="10"/>
        <v>274.40147999999999</v>
      </c>
      <c r="AE86" s="299">
        <f t="shared" si="15"/>
        <v>4553.8961200000012</v>
      </c>
      <c r="AG86" s="184"/>
    </row>
    <row r="87" spans="2:33">
      <c r="B87" s="326">
        <v>45154</v>
      </c>
      <c r="C87" s="299">
        <v>2076.9337700000001</v>
      </c>
      <c r="D87" s="299">
        <v>2960.3325900000004</v>
      </c>
      <c r="E87" s="299">
        <v>152.85278</v>
      </c>
      <c r="F87" s="299">
        <f t="shared" si="11"/>
        <v>3113.1853700000006</v>
      </c>
      <c r="G87" s="299"/>
      <c r="H87" s="299">
        <v>164.10105999999999</v>
      </c>
      <c r="I87" s="299">
        <v>257.70719000000003</v>
      </c>
      <c r="J87" s="299">
        <v>121.64383000000001</v>
      </c>
      <c r="K87" s="299">
        <f t="shared" si="12"/>
        <v>379.35102000000006</v>
      </c>
      <c r="L87" s="299"/>
      <c r="M87" s="299">
        <v>514.52251000000001</v>
      </c>
      <c r="N87" s="299">
        <v>590.23803000000009</v>
      </c>
      <c r="O87" s="299">
        <v>0</v>
      </c>
      <c r="P87" s="299">
        <f t="shared" si="13"/>
        <v>590.23803000000009</v>
      </c>
      <c r="Q87" s="299"/>
      <c r="R87" s="299">
        <v>30.491670000000003</v>
      </c>
      <c r="S87" s="299">
        <v>28.166900000000002</v>
      </c>
      <c r="T87" s="299">
        <v>4.3</v>
      </c>
      <c r="U87" s="299">
        <f t="shared" si="14"/>
        <v>32.466900000000003</v>
      </c>
      <c r="V87" s="299"/>
      <c r="W87" s="299">
        <v>20.217230000000008</v>
      </c>
      <c r="X87" s="299">
        <v>35.790039999999998</v>
      </c>
      <c r="Y87" s="299">
        <v>0</v>
      </c>
      <c r="Z87" s="299">
        <f t="shared" si="8"/>
        <v>35.790039999999998</v>
      </c>
      <c r="AA87" s="299"/>
      <c r="AB87" s="299">
        <f t="shared" si="16"/>
        <v>2806.2662399999999</v>
      </c>
      <c r="AC87" s="299">
        <f t="shared" si="16"/>
        <v>3872.2347500000005</v>
      </c>
      <c r="AD87" s="299">
        <f t="shared" si="10"/>
        <v>278.79660999999999</v>
      </c>
      <c r="AE87" s="299">
        <f t="shared" si="15"/>
        <v>4151.0313600000009</v>
      </c>
      <c r="AG87" s="184"/>
    </row>
    <row r="88" spans="2:33">
      <c r="B88" s="326">
        <v>45161</v>
      </c>
      <c r="C88" s="299">
        <v>2073.4526099999998</v>
      </c>
      <c r="D88" s="299">
        <v>3177.0294800000001</v>
      </c>
      <c r="E88" s="299">
        <v>152.96526</v>
      </c>
      <c r="F88" s="299">
        <f t="shared" si="11"/>
        <v>3329.9947400000001</v>
      </c>
      <c r="G88" s="299"/>
      <c r="H88" s="299">
        <v>163.66249999999999</v>
      </c>
      <c r="I88" s="299">
        <v>268.851</v>
      </c>
      <c r="J88" s="299">
        <v>121.51194</v>
      </c>
      <c r="K88" s="299">
        <f t="shared" si="12"/>
        <v>390.36293999999998</v>
      </c>
      <c r="L88" s="299"/>
      <c r="M88" s="299">
        <v>513.92588999999987</v>
      </c>
      <c r="N88" s="299">
        <v>606.02983999999992</v>
      </c>
      <c r="O88" s="299">
        <v>0</v>
      </c>
      <c r="P88" s="299">
        <f t="shared" si="13"/>
        <v>606.02983999999992</v>
      </c>
      <c r="Q88" s="299"/>
      <c r="R88" s="299">
        <v>30.515029999999999</v>
      </c>
      <c r="S88" s="299">
        <v>28.600329999999996</v>
      </c>
      <c r="T88" s="299">
        <v>4.3</v>
      </c>
      <c r="U88" s="299">
        <f t="shared" si="14"/>
        <v>32.900329999999997</v>
      </c>
      <c r="V88" s="299"/>
      <c r="W88" s="299">
        <v>20.19136</v>
      </c>
      <c r="X88" s="299">
        <v>36.499859999999998</v>
      </c>
      <c r="Y88" s="299">
        <v>0</v>
      </c>
      <c r="Z88" s="299">
        <f t="shared" si="8"/>
        <v>36.499859999999998</v>
      </c>
      <c r="AA88" s="299"/>
      <c r="AB88" s="299">
        <f t="shared" si="16"/>
        <v>2801.7473899999995</v>
      </c>
      <c r="AC88" s="299">
        <f t="shared" si="16"/>
        <v>4117.0105100000001</v>
      </c>
      <c r="AD88" s="299">
        <f t="shared" si="10"/>
        <v>278.77719999999999</v>
      </c>
      <c r="AE88" s="299">
        <f t="shared" si="15"/>
        <v>4395.7877100000005</v>
      </c>
      <c r="AG88" s="184"/>
    </row>
    <row r="89" spans="2:33">
      <c r="B89" s="326">
        <v>45168</v>
      </c>
      <c r="C89" s="299">
        <v>2051.3413599999999</v>
      </c>
      <c r="D89" s="299">
        <v>3162.3241699999999</v>
      </c>
      <c r="E89" s="299">
        <v>152.88224</v>
      </c>
      <c r="F89" s="299">
        <f t="shared" si="11"/>
        <v>3315.2064099999998</v>
      </c>
      <c r="G89" s="299"/>
      <c r="H89" s="299">
        <v>164.27760999999998</v>
      </c>
      <c r="I89" s="299">
        <v>251.34677000000002</v>
      </c>
      <c r="J89" s="299">
        <v>121.98166999999999</v>
      </c>
      <c r="K89" s="299">
        <f t="shared" si="12"/>
        <v>373.32844</v>
      </c>
      <c r="L89" s="299"/>
      <c r="M89" s="299">
        <v>512.94323000000009</v>
      </c>
      <c r="N89" s="299">
        <v>580.4430799999999</v>
      </c>
      <c r="O89" s="299">
        <v>0</v>
      </c>
      <c r="P89" s="299">
        <f t="shared" si="13"/>
        <v>580.4430799999999</v>
      </c>
      <c r="Q89" s="299"/>
      <c r="R89" s="299">
        <v>30.433430000000001</v>
      </c>
      <c r="S89" s="299">
        <v>27.614060000000002</v>
      </c>
      <c r="T89" s="299">
        <v>4.3</v>
      </c>
      <c r="U89" s="299">
        <f t="shared" si="14"/>
        <v>31.914060000000003</v>
      </c>
      <c r="V89" s="299"/>
      <c r="W89" s="299">
        <v>20.19389000000001</v>
      </c>
      <c r="X89" s="299">
        <v>36.333240000000011</v>
      </c>
      <c r="Y89" s="299">
        <v>0</v>
      </c>
      <c r="Z89" s="299">
        <f t="shared" si="8"/>
        <v>36.333240000000011</v>
      </c>
      <c r="AA89" s="299"/>
      <c r="AB89" s="299">
        <f t="shared" si="16"/>
        <v>2779.1895199999999</v>
      </c>
      <c r="AC89" s="299">
        <f t="shared" si="16"/>
        <v>4058.0613199999998</v>
      </c>
      <c r="AD89" s="299">
        <f t="shared" si="10"/>
        <v>279.16390999999999</v>
      </c>
      <c r="AE89" s="299">
        <f t="shared" si="15"/>
        <v>4337.22523</v>
      </c>
      <c r="AG89" s="184"/>
    </row>
    <row r="90" spans="2:33">
      <c r="B90" s="326">
        <v>45175</v>
      </c>
      <c r="C90" s="299">
        <v>2067.6823400000003</v>
      </c>
      <c r="D90" s="299">
        <v>3580.4890599999999</v>
      </c>
      <c r="E90" s="299">
        <v>156.82187999999999</v>
      </c>
      <c r="F90" s="299">
        <f t="shared" si="11"/>
        <v>3737.3109399999998</v>
      </c>
      <c r="G90" s="299"/>
      <c r="H90" s="299">
        <v>165.10939999999999</v>
      </c>
      <c r="I90" s="299">
        <v>240.89066999999997</v>
      </c>
      <c r="J90" s="299">
        <v>122.65051</v>
      </c>
      <c r="K90" s="299">
        <f t="shared" si="12"/>
        <v>363.54117999999994</v>
      </c>
      <c r="L90" s="299"/>
      <c r="M90" s="299">
        <v>513.99935000000016</v>
      </c>
      <c r="N90" s="299">
        <v>616.51636000000019</v>
      </c>
      <c r="O90" s="299">
        <v>0</v>
      </c>
      <c r="P90" s="299">
        <f t="shared" si="13"/>
        <v>616.51636000000019</v>
      </c>
      <c r="Q90" s="299"/>
      <c r="R90" s="299">
        <v>30.791550000000001</v>
      </c>
      <c r="S90" s="299">
        <v>28.678000000000001</v>
      </c>
      <c r="T90" s="299">
        <v>4.3</v>
      </c>
      <c r="U90" s="299">
        <f t="shared" si="14"/>
        <v>32.978000000000002</v>
      </c>
      <c r="V90" s="299"/>
      <c r="W90" s="299">
        <v>20.287249999999997</v>
      </c>
      <c r="X90" s="299">
        <v>38.651469999999989</v>
      </c>
      <c r="Y90" s="299">
        <v>0</v>
      </c>
      <c r="Z90" s="299">
        <f t="shared" si="8"/>
        <v>38.651469999999989</v>
      </c>
      <c r="AA90" s="299"/>
      <c r="AB90" s="299">
        <f t="shared" si="16"/>
        <v>2797.8698900000004</v>
      </c>
      <c r="AC90" s="299">
        <f t="shared" si="16"/>
        <v>4505.2255599999999</v>
      </c>
      <c r="AD90" s="299">
        <f t="shared" si="10"/>
        <v>283.77238999999997</v>
      </c>
      <c r="AE90" s="299">
        <f t="shared" si="15"/>
        <v>4788.9979499999999</v>
      </c>
      <c r="AG90" s="184"/>
    </row>
    <row r="91" spans="2:33">
      <c r="B91" s="326">
        <v>45182</v>
      </c>
      <c r="C91" s="299">
        <v>2083.07116</v>
      </c>
      <c r="D91" s="299">
        <v>3333.2872299999995</v>
      </c>
      <c r="E91" s="299">
        <v>156.81138000000001</v>
      </c>
      <c r="F91" s="299">
        <f t="shared" si="11"/>
        <v>3490.0986099999996</v>
      </c>
      <c r="G91" s="299"/>
      <c r="H91" s="299">
        <v>164.62272000000002</v>
      </c>
      <c r="I91" s="299">
        <v>217.36326</v>
      </c>
      <c r="J91" s="299">
        <v>122.25335</v>
      </c>
      <c r="K91" s="299">
        <f t="shared" si="12"/>
        <v>339.61660999999998</v>
      </c>
      <c r="L91" s="299"/>
      <c r="M91" s="299">
        <v>599.27339000000018</v>
      </c>
      <c r="N91" s="299">
        <v>653.65180999999995</v>
      </c>
      <c r="O91" s="299">
        <v>0</v>
      </c>
      <c r="P91" s="299">
        <f t="shared" si="13"/>
        <v>653.65180999999995</v>
      </c>
      <c r="Q91" s="299"/>
      <c r="R91" s="299">
        <v>35.838189999999997</v>
      </c>
      <c r="S91" s="299">
        <v>32.144509999999997</v>
      </c>
      <c r="T91" s="299">
        <v>4.3318500000000002</v>
      </c>
      <c r="U91" s="299">
        <f t="shared" si="14"/>
        <v>36.47636</v>
      </c>
      <c r="V91" s="299"/>
      <c r="W91" s="299">
        <v>33.925650000000012</v>
      </c>
      <c r="X91" s="299">
        <v>46.484850000000016</v>
      </c>
      <c r="Y91" s="299">
        <v>0</v>
      </c>
      <c r="Z91" s="299">
        <f t="shared" si="8"/>
        <v>46.484850000000016</v>
      </c>
      <c r="AA91" s="299"/>
      <c r="AB91" s="299">
        <f t="shared" si="16"/>
        <v>2916.7311100000002</v>
      </c>
      <c r="AC91" s="299">
        <f t="shared" si="16"/>
        <v>4282.9316599999993</v>
      </c>
      <c r="AD91" s="299">
        <f t="shared" si="10"/>
        <v>283.39658000000003</v>
      </c>
      <c r="AE91" s="299">
        <f t="shared" si="15"/>
        <v>4566.3282399999989</v>
      </c>
      <c r="AG91" s="184"/>
    </row>
    <row r="92" spans="2:33">
      <c r="B92" s="326">
        <v>45189</v>
      </c>
      <c r="C92" s="299">
        <v>2111.2386800000004</v>
      </c>
      <c r="D92" s="299">
        <v>3063.23063</v>
      </c>
      <c r="E92" s="299">
        <v>156.73464000000001</v>
      </c>
      <c r="F92" s="299">
        <f t="shared" si="11"/>
        <v>3219.9652700000001</v>
      </c>
      <c r="G92" s="299"/>
      <c r="H92" s="299">
        <v>165.08927</v>
      </c>
      <c r="I92" s="299">
        <v>200.75292999999999</v>
      </c>
      <c r="J92" s="299">
        <v>122.59924000000001</v>
      </c>
      <c r="K92" s="299">
        <f t="shared" si="12"/>
        <v>323.35217</v>
      </c>
      <c r="L92" s="299"/>
      <c r="M92" s="299">
        <v>603.28944000000001</v>
      </c>
      <c r="N92" s="299">
        <v>656.77995999999996</v>
      </c>
      <c r="O92" s="299">
        <v>0</v>
      </c>
      <c r="P92" s="299">
        <f t="shared" si="13"/>
        <v>656.77995999999996</v>
      </c>
      <c r="Q92" s="299"/>
      <c r="R92" s="299">
        <v>35.933390000000003</v>
      </c>
      <c r="S92" s="299">
        <v>31.909419999999997</v>
      </c>
      <c r="T92" s="299">
        <v>4.5663100000000005</v>
      </c>
      <c r="U92" s="299">
        <f t="shared" si="14"/>
        <v>36.475729999999999</v>
      </c>
      <c r="V92" s="299"/>
      <c r="W92" s="299">
        <v>34.116760000000006</v>
      </c>
      <c r="X92" s="299">
        <v>44.30357999999999</v>
      </c>
      <c r="Y92" s="299">
        <v>0</v>
      </c>
      <c r="Z92" s="299">
        <f t="shared" si="8"/>
        <v>44.30357999999999</v>
      </c>
      <c r="AA92" s="299"/>
      <c r="AB92" s="299">
        <f t="shared" si="16"/>
        <v>2949.6675400000004</v>
      </c>
      <c r="AC92" s="299">
        <f t="shared" si="16"/>
        <v>3996.9765200000002</v>
      </c>
      <c r="AD92" s="299">
        <f t="shared" si="10"/>
        <v>283.90019000000001</v>
      </c>
      <c r="AE92" s="299">
        <f t="shared" si="15"/>
        <v>4280.8767100000005</v>
      </c>
      <c r="AG92" s="184"/>
    </row>
    <row r="93" spans="2:33">
      <c r="B93" s="326">
        <v>45196</v>
      </c>
      <c r="C93" s="299">
        <v>2091.3853100000001</v>
      </c>
      <c r="D93" s="299">
        <v>3171.2490400000002</v>
      </c>
      <c r="E93" s="299">
        <v>159.05032</v>
      </c>
      <c r="F93" s="299">
        <f t="shared" si="11"/>
        <v>3330.29936</v>
      </c>
      <c r="G93" s="299"/>
      <c r="H93" s="299">
        <v>165.30155000000002</v>
      </c>
      <c r="I93" s="299">
        <v>210.44334000000001</v>
      </c>
      <c r="J93" s="299">
        <v>122.73434999999999</v>
      </c>
      <c r="K93" s="299">
        <f t="shared" si="12"/>
        <v>333.17768999999998</v>
      </c>
      <c r="L93" s="299"/>
      <c r="M93" s="299">
        <v>599.95325999999989</v>
      </c>
      <c r="N93" s="299">
        <v>660.16905000000008</v>
      </c>
      <c r="O93" s="299">
        <v>0</v>
      </c>
      <c r="P93" s="299">
        <f t="shared" si="13"/>
        <v>660.16905000000008</v>
      </c>
      <c r="Q93" s="299"/>
      <c r="R93" s="299">
        <v>35.817070000000008</v>
      </c>
      <c r="S93" s="299">
        <v>31.686100000000003</v>
      </c>
      <c r="T93" s="299">
        <v>5.7671299999999999</v>
      </c>
      <c r="U93" s="299">
        <f t="shared" si="14"/>
        <v>37.453230000000005</v>
      </c>
      <c r="V93" s="299"/>
      <c r="W93" s="299">
        <v>34.038870000000003</v>
      </c>
      <c r="X93" s="299">
        <v>44.488379999999992</v>
      </c>
      <c r="Y93" s="299">
        <v>0</v>
      </c>
      <c r="Z93" s="299">
        <f t="shared" si="8"/>
        <v>44.488379999999992</v>
      </c>
      <c r="AA93" s="299"/>
      <c r="AB93" s="299">
        <f t="shared" si="16"/>
        <v>2926.4960599999999</v>
      </c>
      <c r="AC93" s="299">
        <f t="shared" si="16"/>
        <v>4118.0359100000005</v>
      </c>
      <c r="AD93" s="299">
        <f t="shared" si="10"/>
        <v>287.55179999999996</v>
      </c>
      <c r="AE93" s="299">
        <f t="shared" si="15"/>
        <v>4405.5877100000007</v>
      </c>
      <c r="AG93" s="184"/>
    </row>
    <row r="94" spans="2:33">
      <c r="B94" s="326">
        <v>45203</v>
      </c>
      <c r="C94" s="299">
        <v>2076.6124500000001</v>
      </c>
      <c r="D94" s="299">
        <v>3191.8692500000011</v>
      </c>
      <c r="E94" s="299">
        <v>159.12708000000001</v>
      </c>
      <c r="F94" s="299">
        <f t="shared" si="11"/>
        <v>3350.9963300000013</v>
      </c>
      <c r="G94" s="299"/>
      <c r="H94" s="299">
        <v>164.65777000000003</v>
      </c>
      <c r="I94" s="299">
        <v>200.35334999999998</v>
      </c>
      <c r="J94" s="299">
        <v>122.24723</v>
      </c>
      <c r="K94" s="299">
        <f t="shared" si="12"/>
        <v>322.60057999999998</v>
      </c>
      <c r="L94" s="299"/>
      <c r="M94" s="299">
        <v>598.88339000000019</v>
      </c>
      <c r="N94" s="299">
        <v>681.54612999999995</v>
      </c>
      <c r="O94" s="299">
        <v>0.74</v>
      </c>
      <c r="P94" s="299">
        <f t="shared" si="13"/>
        <v>682.28612999999996</v>
      </c>
      <c r="Q94" s="299"/>
      <c r="R94" s="299">
        <v>35.67483</v>
      </c>
      <c r="S94" s="299">
        <v>31.490199999999998</v>
      </c>
      <c r="T94" s="299">
        <v>6.0622299999999996</v>
      </c>
      <c r="U94" s="299">
        <f t="shared" si="14"/>
        <v>37.552430000000001</v>
      </c>
      <c r="V94" s="299"/>
      <c r="W94" s="299">
        <v>33.99940999999999</v>
      </c>
      <c r="X94" s="299">
        <v>45.374899999999997</v>
      </c>
      <c r="Y94" s="299">
        <v>0</v>
      </c>
      <c r="Z94" s="299">
        <f t="shared" si="8"/>
        <v>45.374899999999997</v>
      </c>
      <c r="AA94" s="299"/>
      <c r="AB94" s="299">
        <f t="shared" si="16"/>
        <v>2909.8278500000006</v>
      </c>
      <c r="AC94" s="299">
        <f t="shared" si="16"/>
        <v>4150.6338300000007</v>
      </c>
      <c r="AD94" s="299">
        <f t="shared" si="10"/>
        <v>288.17654000000005</v>
      </c>
      <c r="AE94" s="299">
        <f t="shared" si="15"/>
        <v>4438.8103700000011</v>
      </c>
      <c r="AG94" s="184"/>
    </row>
    <row r="95" spans="2:33">
      <c r="B95" s="326">
        <v>45210</v>
      </c>
      <c r="C95" s="299">
        <v>2086.5543500000003</v>
      </c>
      <c r="D95" s="299">
        <v>3242.4139200000004</v>
      </c>
      <c r="E95" s="299">
        <v>159.19186999999999</v>
      </c>
      <c r="F95" s="299">
        <f t="shared" si="11"/>
        <v>3401.6057900000005</v>
      </c>
      <c r="G95" s="299"/>
      <c r="H95" s="299">
        <v>164.63550000000001</v>
      </c>
      <c r="I95" s="299">
        <v>210.97286</v>
      </c>
      <c r="J95" s="299">
        <v>122.20480999999999</v>
      </c>
      <c r="K95" s="299">
        <f t="shared" si="12"/>
        <v>333.17766999999998</v>
      </c>
      <c r="L95" s="299"/>
      <c r="M95" s="299">
        <v>598.04589999999996</v>
      </c>
      <c r="N95" s="299">
        <v>678.17217000000016</v>
      </c>
      <c r="O95" s="299">
        <v>0.74</v>
      </c>
      <c r="P95" s="299">
        <f t="shared" si="13"/>
        <v>678.91217000000017</v>
      </c>
      <c r="Q95" s="299"/>
      <c r="R95" s="299">
        <v>35.977679999999999</v>
      </c>
      <c r="S95" s="299">
        <v>31.302139999999998</v>
      </c>
      <c r="T95" s="299">
        <v>6.0851600000000001</v>
      </c>
      <c r="U95" s="299">
        <f t="shared" si="14"/>
        <v>37.387299999999996</v>
      </c>
      <c r="V95" s="299"/>
      <c r="W95" s="299">
        <v>33.87257000000001</v>
      </c>
      <c r="X95" s="299">
        <v>48.818029999999993</v>
      </c>
      <c r="Y95" s="299">
        <v>0</v>
      </c>
      <c r="Z95" s="299">
        <f t="shared" si="8"/>
        <v>48.818029999999993</v>
      </c>
      <c r="AA95" s="299"/>
      <c r="AB95" s="299">
        <f t="shared" si="16"/>
        <v>2919.0860000000002</v>
      </c>
      <c r="AC95" s="299">
        <f t="shared" si="16"/>
        <v>4211.6791200000007</v>
      </c>
      <c r="AD95" s="299">
        <f t="shared" si="10"/>
        <v>288.22183999999999</v>
      </c>
      <c r="AE95" s="299">
        <f t="shared" si="15"/>
        <v>4499.9009600000009</v>
      </c>
      <c r="AG95" s="184"/>
    </row>
    <row r="96" spans="2:33">
      <c r="B96" s="326">
        <v>45217</v>
      </c>
      <c r="C96" s="299">
        <v>2111.6204099999995</v>
      </c>
      <c r="D96" s="299">
        <v>2832.6358799999998</v>
      </c>
      <c r="E96" s="299">
        <v>147.37308999999999</v>
      </c>
      <c r="F96" s="299">
        <f t="shared" si="11"/>
        <v>2980.0089699999999</v>
      </c>
      <c r="G96" s="299"/>
      <c r="H96" s="299">
        <v>164.93999000000002</v>
      </c>
      <c r="I96" s="299">
        <v>175.26266000000001</v>
      </c>
      <c r="J96" s="299">
        <v>122.43318000000001</v>
      </c>
      <c r="K96" s="299">
        <f t="shared" si="12"/>
        <v>297.69584000000003</v>
      </c>
      <c r="L96" s="299"/>
      <c r="M96" s="299">
        <v>604.50319999999999</v>
      </c>
      <c r="N96" s="299">
        <v>667.02942999999971</v>
      </c>
      <c r="O96" s="299">
        <v>0.74</v>
      </c>
      <c r="P96" s="299">
        <f t="shared" si="13"/>
        <v>667.76942999999972</v>
      </c>
      <c r="Q96" s="299"/>
      <c r="R96" s="299">
        <v>35.837549999999993</v>
      </c>
      <c r="S96" s="299">
        <v>31.051969999999997</v>
      </c>
      <c r="T96" s="299">
        <v>6.0879599999999998</v>
      </c>
      <c r="U96" s="299">
        <f t="shared" si="14"/>
        <v>37.13993</v>
      </c>
      <c r="V96" s="299"/>
      <c r="W96" s="299">
        <v>34.116899999999994</v>
      </c>
      <c r="X96" s="299">
        <v>48.568670000000004</v>
      </c>
      <c r="Y96" s="299">
        <v>0</v>
      </c>
      <c r="Z96" s="299">
        <f t="shared" si="8"/>
        <v>48.568670000000004</v>
      </c>
      <c r="AA96" s="299"/>
      <c r="AB96" s="299">
        <f t="shared" si="16"/>
        <v>2951.0180499999997</v>
      </c>
      <c r="AC96" s="299">
        <f t="shared" si="16"/>
        <v>3754.5486099999994</v>
      </c>
      <c r="AD96" s="299">
        <f t="shared" si="10"/>
        <v>276.63423</v>
      </c>
      <c r="AE96" s="299">
        <f t="shared" si="15"/>
        <v>4031.1828399999995</v>
      </c>
      <c r="AG96" s="184"/>
    </row>
    <row r="97" spans="2:33">
      <c r="B97" s="326">
        <v>45224</v>
      </c>
      <c r="C97" s="299">
        <v>2091.3171700000007</v>
      </c>
      <c r="D97" s="299">
        <v>2908.9732300000001</v>
      </c>
      <c r="E97" s="299">
        <v>159.28619</v>
      </c>
      <c r="F97" s="299">
        <f t="shared" si="11"/>
        <v>3068.2594199999999</v>
      </c>
      <c r="G97" s="299"/>
      <c r="H97" s="299">
        <v>165.04022000000001</v>
      </c>
      <c r="I97" s="299">
        <v>184.99691000000001</v>
      </c>
      <c r="J97" s="299">
        <v>122.50834999999999</v>
      </c>
      <c r="K97" s="299">
        <f t="shared" si="12"/>
        <v>307.50526000000002</v>
      </c>
      <c r="L97" s="299"/>
      <c r="M97" s="299">
        <v>602.73390000000006</v>
      </c>
      <c r="N97" s="299">
        <v>666.26319999999987</v>
      </c>
      <c r="O97" s="299">
        <v>0.74</v>
      </c>
      <c r="P97" s="299">
        <f t="shared" si="13"/>
        <v>667.00319999999988</v>
      </c>
      <c r="Q97" s="299"/>
      <c r="R97" s="299">
        <v>35.730330000000002</v>
      </c>
      <c r="S97" s="299">
        <v>32.052129999999998</v>
      </c>
      <c r="T97" s="299">
        <v>6.1224699999999999</v>
      </c>
      <c r="U97" s="299">
        <f t="shared" si="14"/>
        <v>38.174599999999998</v>
      </c>
      <c r="V97" s="299"/>
      <c r="W97" s="299">
        <v>34.025599999999997</v>
      </c>
      <c r="X97" s="299">
        <v>48.976689999999984</v>
      </c>
      <c r="Y97" s="299">
        <v>0</v>
      </c>
      <c r="Z97" s="299">
        <f t="shared" si="8"/>
        <v>48.976689999999984</v>
      </c>
      <c r="AA97" s="299"/>
      <c r="AB97" s="299">
        <f t="shared" si="16"/>
        <v>2928.8472200000006</v>
      </c>
      <c r="AC97" s="299">
        <f t="shared" si="16"/>
        <v>3841.2621600000002</v>
      </c>
      <c r="AD97" s="299">
        <f t="shared" si="10"/>
        <v>288.65701000000001</v>
      </c>
      <c r="AE97" s="299">
        <f t="shared" si="15"/>
        <v>4129.9191700000001</v>
      </c>
      <c r="AG97" s="184"/>
    </row>
    <row r="98" spans="2:33">
      <c r="B98" s="326">
        <v>45231</v>
      </c>
      <c r="C98" s="299">
        <v>2068.9845499999997</v>
      </c>
      <c r="D98" s="299">
        <v>2834.3438199999991</v>
      </c>
      <c r="E98" s="299">
        <v>159.32943</v>
      </c>
      <c r="F98" s="299">
        <f t="shared" si="11"/>
        <v>2993.6732499999989</v>
      </c>
      <c r="G98" s="299"/>
      <c r="H98" s="299">
        <v>163.95828</v>
      </c>
      <c r="I98" s="299">
        <v>186.16847000000001</v>
      </c>
      <c r="J98" s="299">
        <v>121.69529</v>
      </c>
      <c r="K98" s="299">
        <f t="shared" si="12"/>
        <v>307.86376000000001</v>
      </c>
      <c r="L98" s="299"/>
      <c r="M98" s="299">
        <v>601.49471000000005</v>
      </c>
      <c r="N98" s="299">
        <v>664.51312999999982</v>
      </c>
      <c r="O98" s="299">
        <v>0.74</v>
      </c>
      <c r="P98" s="299">
        <f t="shared" si="13"/>
        <v>665.25312999999983</v>
      </c>
      <c r="Q98" s="299"/>
      <c r="R98" s="299">
        <v>35.548299999999998</v>
      </c>
      <c r="S98" s="299">
        <v>30.890029999999999</v>
      </c>
      <c r="T98" s="299">
        <v>6.1254200000000001</v>
      </c>
      <c r="U98" s="299">
        <f t="shared" si="14"/>
        <v>37.015450000000001</v>
      </c>
      <c r="V98" s="299"/>
      <c r="W98" s="299">
        <v>34.007010000000008</v>
      </c>
      <c r="X98" s="299">
        <v>49.370910000000009</v>
      </c>
      <c r="Y98" s="299">
        <v>0</v>
      </c>
      <c r="Z98" s="299">
        <f t="shared" si="8"/>
        <v>49.370910000000009</v>
      </c>
      <c r="AA98" s="299"/>
      <c r="AB98" s="299">
        <f t="shared" si="16"/>
        <v>2903.9928499999996</v>
      </c>
      <c r="AC98" s="299">
        <f t="shared" si="16"/>
        <v>3765.2863599999991</v>
      </c>
      <c r="AD98" s="299">
        <f t="shared" si="10"/>
        <v>287.89013999999997</v>
      </c>
      <c r="AE98" s="299">
        <f t="shared" si="15"/>
        <v>4053.1764999999991</v>
      </c>
      <c r="AG98" s="184"/>
    </row>
    <row r="99" spans="2:33">
      <c r="B99" s="326">
        <v>45238</v>
      </c>
      <c r="C99" s="299">
        <v>2082.6183899999996</v>
      </c>
      <c r="D99" s="299">
        <v>3160.84843</v>
      </c>
      <c r="E99" s="299">
        <v>159.31873999999999</v>
      </c>
      <c r="F99" s="299">
        <f t="shared" si="11"/>
        <v>3320.1671700000002</v>
      </c>
      <c r="G99" s="299"/>
      <c r="H99" s="299">
        <v>164.18661</v>
      </c>
      <c r="I99" s="299">
        <v>181.92791999999997</v>
      </c>
      <c r="J99" s="299">
        <v>122.04438999999999</v>
      </c>
      <c r="K99" s="299">
        <f t="shared" si="12"/>
        <v>303.97230999999999</v>
      </c>
      <c r="L99" s="299"/>
      <c r="M99" s="299">
        <v>601.89158999999984</v>
      </c>
      <c r="N99" s="299">
        <v>684.25680999999997</v>
      </c>
      <c r="O99" s="299">
        <v>0.74</v>
      </c>
      <c r="P99" s="299">
        <f t="shared" si="13"/>
        <v>684.99680999999998</v>
      </c>
      <c r="Q99" s="299"/>
      <c r="R99" s="299">
        <v>35.609189999999998</v>
      </c>
      <c r="S99" s="299">
        <v>31.386410000000001</v>
      </c>
      <c r="T99" s="299">
        <v>6.1254200000000001</v>
      </c>
      <c r="U99" s="299">
        <f t="shared" si="14"/>
        <v>37.511830000000003</v>
      </c>
      <c r="V99" s="299"/>
      <c r="W99" s="299">
        <v>34.103590000000004</v>
      </c>
      <c r="X99" s="299">
        <v>50.884520000000023</v>
      </c>
      <c r="Y99" s="299">
        <v>0</v>
      </c>
      <c r="Z99" s="299">
        <f t="shared" si="8"/>
        <v>50.884520000000023</v>
      </c>
      <c r="AA99" s="299"/>
      <c r="AB99" s="299">
        <f t="shared" si="16"/>
        <v>2918.4093699999994</v>
      </c>
      <c r="AC99" s="299">
        <f t="shared" si="16"/>
        <v>4109.3040899999996</v>
      </c>
      <c r="AD99" s="299">
        <f t="shared" si="10"/>
        <v>288.22854999999998</v>
      </c>
      <c r="AE99" s="299">
        <f t="shared" si="15"/>
        <v>4397.5326399999994</v>
      </c>
      <c r="AG99" s="184"/>
    </row>
    <row r="100" spans="2:33">
      <c r="B100" s="326">
        <v>45245</v>
      </c>
      <c r="C100" s="299">
        <v>2099.7835300000002</v>
      </c>
      <c r="D100" s="299">
        <v>3131.7280900000005</v>
      </c>
      <c r="E100" s="299">
        <v>161.03169</v>
      </c>
      <c r="F100" s="299">
        <f t="shared" si="11"/>
        <v>3292.7597800000003</v>
      </c>
      <c r="G100" s="299"/>
      <c r="H100" s="299">
        <v>162.31390999999999</v>
      </c>
      <c r="I100" s="299">
        <v>182.14764000000002</v>
      </c>
      <c r="J100" s="299">
        <v>121.73544000000001</v>
      </c>
      <c r="K100" s="299">
        <f t="shared" si="12"/>
        <v>303.88308000000006</v>
      </c>
      <c r="L100" s="299"/>
      <c r="M100" s="299">
        <v>603.67171000000008</v>
      </c>
      <c r="N100" s="299">
        <v>664.73230999999987</v>
      </c>
      <c r="O100" s="299">
        <v>0.74</v>
      </c>
      <c r="P100" s="299">
        <f t="shared" si="13"/>
        <v>665.47230999999988</v>
      </c>
      <c r="Q100" s="299"/>
      <c r="R100" s="299">
        <v>35.558759999999999</v>
      </c>
      <c r="S100" s="299">
        <v>30.388529999999999</v>
      </c>
      <c r="T100" s="299">
        <v>6.1254200000000001</v>
      </c>
      <c r="U100" s="299">
        <f t="shared" si="14"/>
        <v>36.513950000000001</v>
      </c>
      <c r="V100" s="299"/>
      <c r="W100" s="299">
        <v>34.277309999999993</v>
      </c>
      <c r="X100" s="299">
        <v>48.733139999999992</v>
      </c>
      <c r="Y100" s="299">
        <v>0</v>
      </c>
      <c r="Z100" s="299">
        <f t="shared" si="8"/>
        <v>48.733139999999992</v>
      </c>
      <c r="AA100" s="299"/>
      <c r="AB100" s="299">
        <f t="shared" si="16"/>
        <v>2935.6052200000004</v>
      </c>
      <c r="AC100" s="299">
        <f t="shared" si="16"/>
        <v>4057.7297100000005</v>
      </c>
      <c r="AD100" s="299">
        <f t="shared" si="10"/>
        <v>289.63255000000004</v>
      </c>
      <c r="AE100" s="299">
        <f t="shared" si="15"/>
        <v>4347.3622600000008</v>
      </c>
      <c r="AG100" s="184"/>
    </row>
    <row r="101" spans="2:33">
      <c r="B101" s="326">
        <v>45252</v>
      </c>
      <c r="C101" s="299">
        <v>2110.8141800000003</v>
      </c>
      <c r="D101" s="299">
        <v>2833.3178199999998</v>
      </c>
      <c r="E101" s="299">
        <v>156.46125000000001</v>
      </c>
      <c r="F101" s="299">
        <f t="shared" si="11"/>
        <v>2989.7790699999996</v>
      </c>
      <c r="G101" s="299"/>
      <c r="H101" s="299">
        <v>162.19581000000002</v>
      </c>
      <c r="I101" s="299">
        <v>189.74083000000002</v>
      </c>
      <c r="J101" s="299">
        <v>121.64686</v>
      </c>
      <c r="K101" s="299">
        <f t="shared" si="12"/>
        <v>311.38769000000002</v>
      </c>
      <c r="L101" s="299"/>
      <c r="M101" s="299">
        <v>605.77763999999991</v>
      </c>
      <c r="N101" s="299">
        <v>666.78325000000007</v>
      </c>
      <c r="O101" s="299">
        <v>0.74</v>
      </c>
      <c r="P101" s="299">
        <f t="shared" si="13"/>
        <v>667.52325000000008</v>
      </c>
      <c r="Q101" s="299"/>
      <c r="R101" s="299">
        <v>35.497549999999997</v>
      </c>
      <c r="S101" s="299">
        <v>31.601410000000005</v>
      </c>
      <c r="T101" s="299">
        <v>6.1254200000000001</v>
      </c>
      <c r="U101" s="299">
        <f t="shared" si="14"/>
        <v>37.726830000000007</v>
      </c>
      <c r="V101" s="299"/>
      <c r="W101" s="299">
        <v>34.36186</v>
      </c>
      <c r="X101" s="299">
        <v>49.865449999999974</v>
      </c>
      <c r="Y101" s="299">
        <v>0</v>
      </c>
      <c r="Z101" s="299">
        <f t="shared" si="8"/>
        <v>49.865449999999974</v>
      </c>
      <c r="AA101" s="299"/>
      <c r="AB101" s="299">
        <f t="shared" ref="AB101:AC116" si="17">+W101+R101+M101+H101+C101</f>
        <v>2948.6470400000003</v>
      </c>
      <c r="AC101" s="299">
        <f t="shared" si="17"/>
        <v>3771.3087599999999</v>
      </c>
      <c r="AD101" s="299">
        <f t="shared" si="10"/>
        <v>284.97352999999998</v>
      </c>
      <c r="AE101" s="299">
        <f t="shared" si="15"/>
        <v>4056.2822900000001</v>
      </c>
      <c r="AG101" s="184"/>
    </row>
    <row r="102" spans="2:33">
      <c r="B102" s="326">
        <v>45259</v>
      </c>
      <c r="C102" s="299">
        <v>2097.4081299999998</v>
      </c>
      <c r="D102" s="299">
        <v>2806.5134099999996</v>
      </c>
      <c r="E102" s="299">
        <v>155.93672999999998</v>
      </c>
      <c r="F102" s="299">
        <f t="shared" si="11"/>
        <v>2962.4501399999995</v>
      </c>
      <c r="G102" s="299"/>
      <c r="H102" s="299">
        <v>160.89234999999996</v>
      </c>
      <c r="I102" s="299">
        <v>176.14983999999998</v>
      </c>
      <c r="J102" s="299">
        <v>120.66925999999999</v>
      </c>
      <c r="K102" s="299">
        <f t="shared" si="12"/>
        <v>296.81909999999999</v>
      </c>
      <c r="L102" s="299"/>
      <c r="M102" s="299">
        <v>604.00422000000003</v>
      </c>
      <c r="N102" s="299">
        <v>663.76063999999985</v>
      </c>
      <c r="O102" s="299">
        <v>0.74</v>
      </c>
      <c r="P102" s="299">
        <f t="shared" si="13"/>
        <v>664.50063999999986</v>
      </c>
      <c r="Q102" s="299"/>
      <c r="R102" s="299">
        <v>35.299329999999998</v>
      </c>
      <c r="S102" s="299">
        <v>30.588950000000001</v>
      </c>
      <c r="T102" s="299">
        <v>6.1730799999999997</v>
      </c>
      <c r="U102" s="299">
        <f t="shared" si="14"/>
        <v>36.762030000000003</v>
      </c>
      <c r="V102" s="299"/>
      <c r="W102" s="299">
        <v>34.349489999999996</v>
      </c>
      <c r="X102" s="299">
        <v>48.08550000000001</v>
      </c>
      <c r="Y102" s="299">
        <v>0</v>
      </c>
      <c r="Z102" s="299">
        <f t="shared" si="8"/>
        <v>48.08550000000001</v>
      </c>
      <c r="AA102" s="299"/>
      <c r="AB102" s="299">
        <f t="shared" si="17"/>
        <v>2931.95352</v>
      </c>
      <c r="AC102" s="299">
        <f t="shared" si="17"/>
        <v>3725.0983399999996</v>
      </c>
      <c r="AD102" s="299">
        <f t="shared" si="10"/>
        <v>283.51906999999994</v>
      </c>
      <c r="AE102" s="299">
        <f t="shared" si="15"/>
        <v>4008.6174099999994</v>
      </c>
      <c r="AG102" s="184"/>
    </row>
    <row r="103" spans="2:33">
      <c r="B103" s="326">
        <v>45266</v>
      </c>
      <c r="C103" s="299">
        <v>2093.4490600000004</v>
      </c>
      <c r="D103" s="299">
        <v>3008.0602400000007</v>
      </c>
      <c r="E103" s="299">
        <v>104.99444</v>
      </c>
      <c r="F103" s="299">
        <f t="shared" si="11"/>
        <v>3113.0546800000006</v>
      </c>
      <c r="G103" s="299"/>
      <c r="H103" s="299">
        <v>160.98325</v>
      </c>
      <c r="I103" s="299">
        <v>149.65001999999998</v>
      </c>
      <c r="J103" s="299">
        <v>120.70569999999999</v>
      </c>
      <c r="K103" s="299">
        <f t="shared" si="12"/>
        <v>270.35571999999996</v>
      </c>
      <c r="L103" s="299"/>
      <c r="M103" s="299">
        <v>604.05327999999997</v>
      </c>
      <c r="N103" s="299">
        <v>690.99400999999989</v>
      </c>
      <c r="O103" s="299">
        <v>0.74</v>
      </c>
      <c r="P103" s="299">
        <f t="shared" si="13"/>
        <v>691.7340099999999</v>
      </c>
      <c r="Q103" s="299"/>
      <c r="R103" s="299">
        <v>35.397850000000005</v>
      </c>
      <c r="S103" s="299">
        <v>31.859590000000001</v>
      </c>
      <c r="T103" s="299">
        <v>6.25542</v>
      </c>
      <c r="U103" s="299">
        <f t="shared" si="14"/>
        <v>38.115009999999998</v>
      </c>
      <c r="V103" s="299"/>
      <c r="W103" s="299">
        <v>34.412749999999996</v>
      </c>
      <c r="X103" s="299">
        <v>50.811509999999991</v>
      </c>
      <c r="Y103" s="299">
        <v>0</v>
      </c>
      <c r="Z103" s="299">
        <f t="shared" si="8"/>
        <v>50.811509999999991</v>
      </c>
      <c r="AA103" s="299"/>
      <c r="AB103" s="299">
        <f t="shared" si="17"/>
        <v>2928.2961900000005</v>
      </c>
      <c r="AC103" s="299">
        <f t="shared" si="17"/>
        <v>3931.3753700000007</v>
      </c>
      <c r="AD103" s="299">
        <f t="shared" si="10"/>
        <v>232.69556</v>
      </c>
      <c r="AE103" s="299">
        <f t="shared" si="15"/>
        <v>4164.0709300000008</v>
      </c>
      <c r="AG103" s="184"/>
    </row>
    <row r="104" spans="2:33">
      <c r="B104" s="326">
        <v>45273</v>
      </c>
      <c r="C104" s="299">
        <v>2112.6639099999998</v>
      </c>
      <c r="D104" s="299">
        <v>2844.6540199999999</v>
      </c>
      <c r="E104" s="299">
        <v>106.8326</v>
      </c>
      <c r="F104" s="299">
        <f t="shared" si="11"/>
        <v>2951.4866200000001</v>
      </c>
      <c r="G104" s="299"/>
      <c r="H104" s="299">
        <v>160.30462</v>
      </c>
      <c r="I104" s="299">
        <v>174.45931999999999</v>
      </c>
      <c r="J104" s="299">
        <v>120.18065</v>
      </c>
      <c r="K104" s="299">
        <f t="shared" si="12"/>
        <v>294.63997000000001</v>
      </c>
      <c r="L104" s="299"/>
      <c r="M104" s="299">
        <v>604.30603000000008</v>
      </c>
      <c r="N104" s="299">
        <v>678.36260000000004</v>
      </c>
      <c r="O104" s="299">
        <v>0.74</v>
      </c>
      <c r="P104" s="299">
        <f t="shared" si="13"/>
        <v>679.10260000000005</v>
      </c>
      <c r="Q104" s="299"/>
      <c r="R104" s="299">
        <v>35.810510000000001</v>
      </c>
      <c r="S104" s="299">
        <v>32.28201</v>
      </c>
      <c r="T104" s="299">
        <v>6.25542</v>
      </c>
      <c r="U104" s="299">
        <f t="shared" si="14"/>
        <v>38.537430000000001</v>
      </c>
      <c r="V104" s="299"/>
      <c r="W104" s="299">
        <v>34.499080000000006</v>
      </c>
      <c r="X104" s="299">
        <v>50.469450000000002</v>
      </c>
      <c r="Y104" s="299">
        <v>0</v>
      </c>
      <c r="Z104" s="299">
        <f t="shared" si="8"/>
        <v>50.469450000000002</v>
      </c>
      <c r="AA104" s="299"/>
      <c r="AB104" s="299">
        <f t="shared" si="17"/>
        <v>2947.5841499999997</v>
      </c>
      <c r="AC104" s="299">
        <f t="shared" si="17"/>
        <v>3780.2273999999998</v>
      </c>
      <c r="AD104" s="299">
        <f t="shared" si="10"/>
        <v>234.00867</v>
      </c>
      <c r="AE104" s="299">
        <f t="shared" si="15"/>
        <v>4014.2360699999999</v>
      </c>
      <c r="AG104" s="184"/>
    </row>
    <row r="105" spans="2:33">
      <c r="B105" s="326">
        <v>45280</v>
      </c>
      <c r="C105" s="299">
        <v>2142.3297800000005</v>
      </c>
      <c r="D105" s="299">
        <v>2839.0892099999996</v>
      </c>
      <c r="E105" s="299">
        <v>278.62745999999999</v>
      </c>
      <c r="F105" s="299">
        <f t="shared" si="11"/>
        <v>3117.7166699999998</v>
      </c>
      <c r="G105" s="299"/>
      <c r="H105" s="299">
        <v>160.72716</v>
      </c>
      <c r="I105" s="299">
        <v>178.44791999999998</v>
      </c>
      <c r="J105" s="299">
        <v>120.49755999999999</v>
      </c>
      <c r="K105" s="299">
        <f t="shared" si="12"/>
        <v>298.94547999999998</v>
      </c>
      <c r="L105" s="299"/>
      <c r="M105" s="299">
        <v>608.04018000000008</v>
      </c>
      <c r="N105" s="299">
        <v>696.29052000000036</v>
      </c>
      <c r="O105" s="299">
        <v>6.4542900000000003</v>
      </c>
      <c r="P105" s="299">
        <f t="shared" si="13"/>
        <v>702.74481000000037</v>
      </c>
      <c r="Q105" s="299"/>
      <c r="R105" s="299">
        <v>35.82544</v>
      </c>
      <c r="S105" s="299">
        <v>33.487679999999997</v>
      </c>
      <c r="T105" s="299">
        <v>6.25542</v>
      </c>
      <c r="U105" s="299">
        <f t="shared" si="14"/>
        <v>39.743099999999998</v>
      </c>
      <c r="V105" s="299"/>
      <c r="W105" s="299">
        <v>34.689050000000009</v>
      </c>
      <c r="X105" s="299">
        <v>52.422190000000001</v>
      </c>
      <c r="Y105" s="299">
        <v>0</v>
      </c>
      <c r="Z105" s="299">
        <f t="shared" si="8"/>
        <v>52.422190000000001</v>
      </c>
      <c r="AA105" s="299"/>
      <c r="AB105" s="299">
        <f t="shared" si="17"/>
        <v>2981.6116100000008</v>
      </c>
      <c r="AC105" s="299">
        <f t="shared" si="17"/>
        <v>3799.7375199999997</v>
      </c>
      <c r="AD105" s="299">
        <f t="shared" si="10"/>
        <v>411.83472999999998</v>
      </c>
      <c r="AE105" s="299">
        <f t="shared" si="15"/>
        <v>4211.5722499999993</v>
      </c>
      <c r="AG105" s="184"/>
    </row>
    <row r="106" spans="2:33">
      <c r="B106" s="326">
        <v>45287</v>
      </c>
      <c r="C106" s="299">
        <v>2134.1097999999997</v>
      </c>
      <c r="D106" s="299">
        <v>2765.9097300000003</v>
      </c>
      <c r="E106" s="299">
        <v>337.54635999999999</v>
      </c>
      <c r="F106" s="299">
        <f t="shared" si="11"/>
        <v>3103.4560900000001</v>
      </c>
      <c r="G106" s="299"/>
      <c r="H106" s="299">
        <v>161.02325999999999</v>
      </c>
      <c r="I106" s="299">
        <v>168.95078000000004</v>
      </c>
      <c r="J106" s="299">
        <v>120.72319999999999</v>
      </c>
      <c r="K106" s="299">
        <f t="shared" si="12"/>
        <v>289.67398000000003</v>
      </c>
      <c r="L106" s="299"/>
      <c r="M106" s="299">
        <v>606.69398000000001</v>
      </c>
      <c r="N106" s="299">
        <v>664.90120000000002</v>
      </c>
      <c r="O106" s="299">
        <v>20.432549999999999</v>
      </c>
      <c r="P106" s="299">
        <f t="shared" si="13"/>
        <v>685.33375000000001</v>
      </c>
      <c r="Q106" s="299"/>
      <c r="R106" s="299">
        <v>35.618040000000001</v>
      </c>
      <c r="S106" s="299">
        <v>33.259589999999996</v>
      </c>
      <c r="T106" s="299">
        <v>6.25542</v>
      </c>
      <c r="U106" s="299">
        <f t="shared" si="14"/>
        <v>39.515009999999997</v>
      </c>
      <c r="V106" s="299"/>
      <c r="W106" s="299">
        <v>34.63333999999999</v>
      </c>
      <c r="X106" s="299">
        <v>52.908180000000016</v>
      </c>
      <c r="Y106" s="299">
        <v>0</v>
      </c>
      <c r="Z106" s="299">
        <f t="shared" si="8"/>
        <v>52.908180000000016</v>
      </c>
      <c r="AA106" s="299"/>
      <c r="AB106" s="299">
        <f t="shared" si="17"/>
        <v>2972.0784199999998</v>
      </c>
      <c r="AC106" s="299">
        <f t="shared" si="17"/>
        <v>3685.9294800000002</v>
      </c>
      <c r="AD106" s="299">
        <f t="shared" si="10"/>
        <v>484.95753000000002</v>
      </c>
      <c r="AE106" s="299">
        <f t="shared" si="15"/>
        <v>4170.8870100000004</v>
      </c>
      <c r="AG106" s="184"/>
    </row>
    <row r="107" spans="2:33">
      <c r="B107" s="326">
        <v>45294</v>
      </c>
      <c r="C107" s="299">
        <v>2150.03613</v>
      </c>
      <c r="D107" s="299">
        <v>2940.1150699999998</v>
      </c>
      <c r="E107" s="299">
        <v>339.07350000000002</v>
      </c>
      <c r="F107" s="299">
        <f t="shared" si="11"/>
        <v>3279.1885699999998</v>
      </c>
      <c r="G107" s="299"/>
      <c r="H107" s="299">
        <v>161.83642</v>
      </c>
      <c r="I107" s="299">
        <v>210.15328000000002</v>
      </c>
      <c r="J107" s="299">
        <v>121.3545</v>
      </c>
      <c r="K107" s="299">
        <f t="shared" si="12"/>
        <v>331.50778000000003</v>
      </c>
      <c r="L107" s="299"/>
      <c r="M107" s="299">
        <v>609.8674299999999</v>
      </c>
      <c r="N107" s="299">
        <v>669.19591999999989</v>
      </c>
      <c r="O107" s="299">
        <v>20.535040000000002</v>
      </c>
      <c r="P107" s="299">
        <f t="shared" si="13"/>
        <v>689.73095999999987</v>
      </c>
      <c r="Q107" s="299"/>
      <c r="R107" s="299">
        <v>36.059989999999999</v>
      </c>
      <c r="S107" s="299">
        <v>33.33296</v>
      </c>
      <c r="T107" s="299">
        <v>6.25542</v>
      </c>
      <c r="U107" s="299">
        <f t="shared" si="14"/>
        <v>39.588380000000001</v>
      </c>
      <c r="V107" s="299"/>
      <c r="W107" s="299">
        <v>34.785669999999989</v>
      </c>
      <c r="X107" s="299">
        <v>52.346030000000006</v>
      </c>
      <c r="Y107" s="299">
        <v>0</v>
      </c>
      <c r="Z107" s="299">
        <f t="shared" si="8"/>
        <v>52.346030000000006</v>
      </c>
      <c r="AA107" s="299"/>
      <c r="AB107" s="299">
        <f t="shared" si="17"/>
        <v>2992.5856399999998</v>
      </c>
      <c r="AC107" s="299">
        <f t="shared" si="17"/>
        <v>3905.1432599999998</v>
      </c>
      <c r="AD107" s="299">
        <f t="shared" si="10"/>
        <v>487.21846000000005</v>
      </c>
      <c r="AE107" s="299">
        <f t="shared" si="15"/>
        <v>4392.3617199999999</v>
      </c>
      <c r="AG107" s="184"/>
    </row>
    <row r="108" spans="2:33">
      <c r="B108" s="326">
        <v>45301</v>
      </c>
      <c r="C108" s="299">
        <v>2169.4153300000003</v>
      </c>
      <c r="D108" s="299">
        <v>2975.4689000000008</v>
      </c>
      <c r="E108" s="299">
        <v>340.06121999999999</v>
      </c>
      <c r="F108" s="299">
        <f t="shared" si="11"/>
        <v>3315.5301200000008</v>
      </c>
      <c r="G108" s="299"/>
      <c r="H108" s="299">
        <v>159.24787000000001</v>
      </c>
      <c r="I108" s="299">
        <v>213.87279999999998</v>
      </c>
      <c r="J108" s="299">
        <v>119.38630000000001</v>
      </c>
      <c r="K108" s="299">
        <f t="shared" si="12"/>
        <v>333.25909999999999</v>
      </c>
      <c r="L108" s="299"/>
      <c r="M108" s="299">
        <v>610.07564999999988</v>
      </c>
      <c r="N108" s="299">
        <v>684.0924</v>
      </c>
      <c r="O108" s="299">
        <v>20.530750000000001</v>
      </c>
      <c r="P108" s="299">
        <f t="shared" si="13"/>
        <v>704.62315000000001</v>
      </c>
      <c r="Q108" s="299"/>
      <c r="R108" s="299">
        <v>35.864609999999999</v>
      </c>
      <c r="S108" s="299">
        <v>32.659829999999999</v>
      </c>
      <c r="T108" s="299">
        <v>6.25542</v>
      </c>
      <c r="U108" s="299">
        <f t="shared" si="14"/>
        <v>38.91525</v>
      </c>
      <c r="V108" s="299"/>
      <c r="W108" s="299">
        <v>34.922000000000004</v>
      </c>
      <c r="X108" s="299">
        <v>54.262429999999981</v>
      </c>
      <c r="Y108" s="299">
        <v>0</v>
      </c>
      <c r="Z108" s="299">
        <f t="shared" si="8"/>
        <v>54.262429999999981</v>
      </c>
      <c r="AA108" s="299"/>
      <c r="AB108" s="299">
        <f t="shared" si="17"/>
        <v>3009.5254600000003</v>
      </c>
      <c r="AC108" s="299">
        <f t="shared" si="17"/>
        <v>3960.3563600000007</v>
      </c>
      <c r="AD108" s="299">
        <f t="shared" si="10"/>
        <v>486.23369000000002</v>
      </c>
      <c r="AE108" s="299">
        <f t="shared" si="15"/>
        <v>4446.5900500000007</v>
      </c>
      <c r="AG108" s="184"/>
    </row>
    <row r="109" spans="2:33">
      <c r="B109" s="326">
        <v>45308</v>
      </c>
      <c r="C109" s="299">
        <v>2197.6205400000003</v>
      </c>
      <c r="D109" s="299">
        <v>2468.4868699999997</v>
      </c>
      <c r="E109" s="299">
        <v>325.06700999999998</v>
      </c>
      <c r="F109" s="299">
        <f t="shared" si="11"/>
        <v>2793.5538799999995</v>
      </c>
      <c r="G109" s="299"/>
      <c r="H109" s="299">
        <v>163.01050000000001</v>
      </c>
      <c r="I109" s="299">
        <v>180.70481000000001</v>
      </c>
      <c r="J109" s="299">
        <v>119.50828</v>
      </c>
      <c r="K109" s="299">
        <f t="shared" si="12"/>
        <v>300.21309000000002</v>
      </c>
      <c r="L109" s="299"/>
      <c r="M109" s="299">
        <v>613.38831000000005</v>
      </c>
      <c r="N109" s="299">
        <v>663.86934000000008</v>
      </c>
      <c r="O109" s="299">
        <v>20.625630000000001</v>
      </c>
      <c r="P109" s="299">
        <f t="shared" si="13"/>
        <v>684.49497000000008</v>
      </c>
      <c r="Q109" s="299"/>
      <c r="R109" s="299">
        <v>35.766800000000003</v>
      </c>
      <c r="S109" s="299">
        <v>32.070869999999999</v>
      </c>
      <c r="T109" s="299">
        <v>6.25542</v>
      </c>
      <c r="U109" s="299">
        <f t="shared" si="14"/>
        <v>38.32629</v>
      </c>
      <c r="V109" s="299"/>
      <c r="W109" s="299">
        <v>35.180870000000006</v>
      </c>
      <c r="X109" s="299">
        <v>52.074919999999992</v>
      </c>
      <c r="Y109" s="299">
        <v>0</v>
      </c>
      <c r="Z109" s="299">
        <f t="shared" si="8"/>
        <v>52.074919999999992</v>
      </c>
      <c r="AA109" s="299"/>
      <c r="AB109" s="299">
        <f t="shared" si="17"/>
        <v>3044.9670200000005</v>
      </c>
      <c r="AC109" s="299">
        <f t="shared" si="17"/>
        <v>3397.2068099999997</v>
      </c>
      <c r="AD109" s="299">
        <f t="shared" si="10"/>
        <v>471.45633999999995</v>
      </c>
      <c r="AE109" s="299">
        <f t="shared" si="15"/>
        <v>3868.6631499999994</v>
      </c>
      <c r="AG109" s="184"/>
    </row>
    <row r="110" spans="2:33">
      <c r="B110" s="326">
        <v>45315</v>
      </c>
      <c r="C110" s="299">
        <v>2179.4715799999999</v>
      </c>
      <c r="D110" s="299">
        <v>2533.5327900000002</v>
      </c>
      <c r="E110" s="299">
        <v>328.47557</v>
      </c>
      <c r="F110" s="299">
        <f t="shared" si="11"/>
        <v>2862.0083600000003</v>
      </c>
      <c r="G110" s="299"/>
      <c r="H110" s="299">
        <v>163.39126000000002</v>
      </c>
      <c r="I110" s="299">
        <v>177.64725000000001</v>
      </c>
      <c r="J110" s="299">
        <v>119.36849000000001</v>
      </c>
      <c r="K110" s="299">
        <f t="shared" si="12"/>
        <v>297.01574000000005</v>
      </c>
      <c r="L110" s="299"/>
      <c r="M110" s="299">
        <v>614.00982999999985</v>
      </c>
      <c r="N110" s="299">
        <v>662.38681999999994</v>
      </c>
      <c r="O110" s="299">
        <v>20.605340000000002</v>
      </c>
      <c r="P110" s="299">
        <f t="shared" si="13"/>
        <v>682.9921599999999</v>
      </c>
      <c r="Q110" s="299"/>
      <c r="R110" s="299">
        <v>35.579119999999996</v>
      </c>
      <c r="S110" s="299">
        <v>32.542650000000002</v>
      </c>
      <c r="T110" s="299">
        <v>6.25542</v>
      </c>
      <c r="U110" s="299">
        <f t="shared" si="14"/>
        <v>38.798070000000003</v>
      </c>
      <c r="V110" s="299"/>
      <c r="W110" s="299">
        <v>35.330280000000002</v>
      </c>
      <c r="X110" s="299">
        <v>51.420669999999994</v>
      </c>
      <c r="Y110" s="299">
        <v>0</v>
      </c>
      <c r="Z110" s="299">
        <f t="shared" si="8"/>
        <v>51.420669999999994</v>
      </c>
      <c r="AA110" s="299"/>
      <c r="AB110" s="299">
        <f t="shared" si="17"/>
        <v>3027.7820699999997</v>
      </c>
      <c r="AC110" s="299">
        <f t="shared" si="17"/>
        <v>3457.5301800000002</v>
      </c>
      <c r="AD110" s="299">
        <f t="shared" si="10"/>
        <v>474.70482000000004</v>
      </c>
      <c r="AE110" s="299">
        <f t="shared" si="15"/>
        <v>3932.2350000000001</v>
      </c>
      <c r="AG110" s="184"/>
    </row>
    <row r="111" spans="2:33">
      <c r="B111" s="326">
        <v>45322</v>
      </c>
      <c r="C111" s="299">
        <v>2137.3897599999996</v>
      </c>
      <c r="D111" s="299">
        <v>2555.4132299999992</v>
      </c>
      <c r="E111" s="299">
        <v>346.06908000000004</v>
      </c>
      <c r="F111" s="299">
        <f t="shared" si="11"/>
        <v>2901.4823099999994</v>
      </c>
      <c r="G111" s="299"/>
      <c r="H111" s="299">
        <v>163.24752999999998</v>
      </c>
      <c r="I111" s="299">
        <v>163.61754000000002</v>
      </c>
      <c r="J111" s="299">
        <v>119.27462</v>
      </c>
      <c r="K111" s="299">
        <f t="shared" si="12"/>
        <v>282.89215999999999</v>
      </c>
      <c r="L111" s="299"/>
      <c r="M111" s="299">
        <v>611.4242200000001</v>
      </c>
      <c r="N111" s="299">
        <v>634.35261000000014</v>
      </c>
      <c r="O111" s="299">
        <v>20.795960000000001</v>
      </c>
      <c r="P111" s="299">
        <f t="shared" si="13"/>
        <v>655.14857000000018</v>
      </c>
      <c r="Q111" s="299"/>
      <c r="R111" s="299">
        <v>35.403260000000003</v>
      </c>
      <c r="S111" s="299">
        <v>32.161559999999994</v>
      </c>
      <c r="T111" s="299">
        <v>6.25542</v>
      </c>
      <c r="U111" s="299">
        <f t="shared" si="14"/>
        <v>38.416979999999995</v>
      </c>
      <c r="V111" s="299"/>
      <c r="W111" s="299">
        <v>35.113480000000003</v>
      </c>
      <c r="X111" s="299">
        <v>49.093729999999979</v>
      </c>
      <c r="Y111" s="299">
        <v>0</v>
      </c>
      <c r="Z111" s="299">
        <f t="shared" si="8"/>
        <v>49.093729999999979</v>
      </c>
      <c r="AA111" s="299"/>
      <c r="AB111" s="299">
        <f t="shared" si="17"/>
        <v>2982.5782499999996</v>
      </c>
      <c r="AC111" s="299">
        <f t="shared" si="17"/>
        <v>3434.6386699999994</v>
      </c>
      <c r="AD111" s="299">
        <f t="shared" si="10"/>
        <v>492.39508000000001</v>
      </c>
      <c r="AE111" s="299">
        <f t="shared" si="15"/>
        <v>3927.0337499999996</v>
      </c>
      <c r="AG111" s="184"/>
    </row>
    <row r="112" spans="2:33">
      <c r="B112" s="326">
        <v>45329</v>
      </c>
      <c r="C112" s="299">
        <v>2138.0964399999993</v>
      </c>
      <c r="D112" s="299">
        <v>2811.3907000000004</v>
      </c>
      <c r="E112" s="299">
        <v>345.95870000000002</v>
      </c>
      <c r="F112" s="299">
        <f t="shared" si="11"/>
        <v>3157.3494000000005</v>
      </c>
      <c r="G112" s="299"/>
      <c r="H112" s="299">
        <v>162.93666000000002</v>
      </c>
      <c r="I112" s="299">
        <v>168.92988</v>
      </c>
      <c r="J112" s="299">
        <v>119.20218000000001</v>
      </c>
      <c r="K112" s="299">
        <f t="shared" si="12"/>
        <v>288.13206000000002</v>
      </c>
      <c r="L112" s="299"/>
      <c r="M112" s="299">
        <v>611.24253999999985</v>
      </c>
      <c r="N112" s="299">
        <v>667.64224999999999</v>
      </c>
      <c r="O112" s="299">
        <v>21.302010000000003</v>
      </c>
      <c r="P112" s="299">
        <f t="shared" si="13"/>
        <v>688.94425999999999</v>
      </c>
      <c r="Q112" s="299"/>
      <c r="R112" s="299">
        <v>35.59449</v>
      </c>
      <c r="S112" s="299">
        <v>32.377780000000001</v>
      </c>
      <c r="T112" s="299">
        <v>6.25542</v>
      </c>
      <c r="U112" s="299">
        <f t="shared" si="14"/>
        <v>38.633200000000002</v>
      </c>
      <c r="V112" s="299"/>
      <c r="W112" s="299">
        <v>35.228680000000004</v>
      </c>
      <c r="X112" s="299">
        <v>51.733899999999991</v>
      </c>
      <c r="Y112" s="299">
        <v>0</v>
      </c>
      <c r="Z112" s="299">
        <f t="shared" si="8"/>
        <v>51.733899999999991</v>
      </c>
      <c r="AA112" s="299"/>
      <c r="AB112" s="299">
        <f t="shared" si="17"/>
        <v>2983.0988099999995</v>
      </c>
      <c r="AC112" s="299">
        <f t="shared" si="17"/>
        <v>3732.0745100000004</v>
      </c>
      <c r="AD112" s="299">
        <f t="shared" si="10"/>
        <v>492.71831000000003</v>
      </c>
      <c r="AE112" s="299">
        <f t="shared" si="15"/>
        <v>4224.7928200000006</v>
      </c>
      <c r="AG112" s="184"/>
    </row>
    <row r="113" spans="2:33">
      <c r="B113" s="326">
        <v>45336</v>
      </c>
      <c r="C113" s="299">
        <v>2148.1447000000003</v>
      </c>
      <c r="D113" s="299">
        <v>2697.0562200000008</v>
      </c>
      <c r="E113" s="299">
        <v>327.23736000000002</v>
      </c>
      <c r="F113" s="299">
        <f t="shared" si="11"/>
        <v>3024.2935800000009</v>
      </c>
      <c r="G113" s="299"/>
      <c r="H113" s="299">
        <v>160.75862000000001</v>
      </c>
      <c r="I113" s="299">
        <v>169.88733999999999</v>
      </c>
      <c r="J113" s="299">
        <v>118.59543999999998</v>
      </c>
      <c r="K113" s="299">
        <f t="shared" si="12"/>
        <v>288.48277999999999</v>
      </c>
      <c r="L113" s="299"/>
      <c r="M113" s="299">
        <v>610.71843999999987</v>
      </c>
      <c r="N113" s="299">
        <v>666.45142000000021</v>
      </c>
      <c r="O113" s="299">
        <v>21.929189999999998</v>
      </c>
      <c r="P113" s="299">
        <f t="shared" si="13"/>
        <v>688.38061000000016</v>
      </c>
      <c r="Q113" s="299"/>
      <c r="R113" s="299">
        <v>35.730350000000001</v>
      </c>
      <c r="S113" s="299">
        <v>31.713439999999999</v>
      </c>
      <c r="T113" s="299">
        <v>6.25542</v>
      </c>
      <c r="U113" s="299">
        <f t="shared" si="14"/>
        <v>37.968859999999999</v>
      </c>
      <c r="V113" s="299"/>
      <c r="W113" s="299">
        <v>36.042490000000008</v>
      </c>
      <c r="X113" s="299">
        <v>53.797300000000007</v>
      </c>
      <c r="Y113" s="299">
        <v>0</v>
      </c>
      <c r="Z113" s="299">
        <f t="shared" si="8"/>
        <v>53.797300000000007</v>
      </c>
      <c r="AA113" s="299"/>
      <c r="AB113" s="299">
        <f t="shared" si="17"/>
        <v>2991.3946000000001</v>
      </c>
      <c r="AC113" s="299">
        <f t="shared" si="17"/>
        <v>3618.9057200000011</v>
      </c>
      <c r="AD113" s="299">
        <f t="shared" si="10"/>
        <v>474.01741000000004</v>
      </c>
      <c r="AE113" s="299">
        <f t="shared" si="15"/>
        <v>4092.923130000001</v>
      </c>
      <c r="AG113" s="184"/>
    </row>
    <row r="114" spans="2:33">
      <c r="B114" s="326">
        <v>45343</v>
      </c>
      <c r="C114" s="299">
        <v>2152.1574700000001</v>
      </c>
      <c r="D114" s="299">
        <v>2557.33365</v>
      </c>
      <c r="E114" s="299">
        <v>238.55572999999998</v>
      </c>
      <c r="F114" s="299">
        <f t="shared" si="11"/>
        <v>2795.8893800000001</v>
      </c>
      <c r="G114" s="299"/>
      <c r="H114" s="299">
        <v>152.72987000000001</v>
      </c>
      <c r="I114" s="299">
        <v>162.95853</v>
      </c>
      <c r="J114" s="299">
        <v>114.5474</v>
      </c>
      <c r="K114" s="299">
        <f t="shared" si="12"/>
        <v>277.50592999999998</v>
      </c>
      <c r="L114" s="299"/>
      <c r="M114" s="299">
        <v>613.05862000000025</v>
      </c>
      <c r="N114" s="299">
        <v>651.69242000000008</v>
      </c>
      <c r="O114" s="299">
        <v>24.797220000000003</v>
      </c>
      <c r="P114" s="299">
        <f t="shared" si="13"/>
        <v>676.48964000000012</v>
      </c>
      <c r="Q114" s="299"/>
      <c r="R114" s="299">
        <v>35.649970000000003</v>
      </c>
      <c r="S114" s="299">
        <v>32.229010000000002</v>
      </c>
      <c r="T114" s="299">
        <v>6.25542</v>
      </c>
      <c r="U114" s="299">
        <f t="shared" si="14"/>
        <v>38.484430000000003</v>
      </c>
      <c r="V114" s="299"/>
      <c r="W114" s="299">
        <v>36.15887</v>
      </c>
      <c r="X114" s="299">
        <v>52.094930000000005</v>
      </c>
      <c r="Y114" s="299">
        <v>0</v>
      </c>
      <c r="Z114" s="299">
        <f t="shared" si="8"/>
        <v>52.094930000000005</v>
      </c>
      <c r="AA114" s="299"/>
      <c r="AB114" s="299">
        <f t="shared" si="17"/>
        <v>2989.7548000000006</v>
      </c>
      <c r="AC114" s="299">
        <f t="shared" si="17"/>
        <v>3456.30854</v>
      </c>
      <c r="AD114" s="299">
        <f t="shared" si="10"/>
        <v>384.15576999999996</v>
      </c>
      <c r="AE114" s="299">
        <f t="shared" si="15"/>
        <v>3840.4643099999998</v>
      </c>
      <c r="AG114" s="184"/>
    </row>
    <row r="115" spans="2:33">
      <c r="B115" s="326">
        <v>45350</v>
      </c>
      <c r="C115" s="299">
        <v>2146.6061199999999</v>
      </c>
      <c r="D115" s="299">
        <v>2684.6279199999999</v>
      </c>
      <c r="E115" s="299">
        <v>295.32134000000002</v>
      </c>
      <c r="F115" s="299">
        <f t="shared" si="11"/>
        <v>2979.9492599999999</v>
      </c>
      <c r="G115" s="299"/>
      <c r="H115" s="299">
        <v>153.41106999999997</v>
      </c>
      <c r="I115" s="299">
        <v>182.52870000000001</v>
      </c>
      <c r="J115" s="299">
        <v>115.0583</v>
      </c>
      <c r="K115" s="299">
        <f t="shared" si="12"/>
        <v>297.58699999999999</v>
      </c>
      <c r="L115" s="299"/>
      <c r="M115" s="299">
        <v>604.28048000000001</v>
      </c>
      <c r="N115" s="299">
        <v>654.17153999999994</v>
      </c>
      <c r="O115" s="299">
        <v>25.639379999999996</v>
      </c>
      <c r="P115" s="299">
        <f t="shared" si="13"/>
        <v>679.8109199999999</v>
      </c>
      <c r="Q115" s="299"/>
      <c r="R115" s="299">
        <v>35.575429999999997</v>
      </c>
      <c r="S115" s="299">
        <v>31.82272</v>
      </c>
      <c r="T115" s="299">
        <v>6.25542</v>
      </c>
      <c r="U115" s="299">
        <f t="shared" si="14"/>
        <v>38.078139999999998</v>
      </c>
      <c r="V115" s="299"/>
      <c r="W115" s="299">
        <v>34.771159999999988</v>
      </c>
      <c r="X115" s="299">
        <v>50.629750000000008</v>
      </c>
      <c r="Y115" s="299">
        <v>0</v>
      </c>
      <c r="Z115" s="299">
        <f t="shared" si="8"/>
        <v>50.629750000000008</v>
      </c>
      <c r="AA115" s="299"/>
      <c r="AB115" s="299">
        <f t="shared" si="17"/>
        <v>2974.64426</v>
      </c>
      <c r="AC115" s="299">
        <f t="shared" si="17"/>
        <v>3603.7806300000002</v>
      </c>
      <c r="AD115" s="299">
        <f t="shared" si="10"/>
        <v>442.27444000000003</v>
      </c>
      <c r="AE115" s="299">
        <f t="shared" si="15"/>
        <v>4046.0550700000003</v>
      </c>
      <c r="AG115" s="184"/>
    </row>
    <row r="116" spans="2:33">
      <c r="B116" s="326">
        <v>45357</v>
      </c>
      <c r="C116" s="299">
        <v>2123.7708900000002</v>
      </c>
      <c r="D116" s="299">
        <v>2827.6194300000002</v>
      </c>
      <c r="E116" s="299">
        <v>293.92838999999998</v>
      </c>
      <c r="F116" s="299">
        <f t="shared" si="11"/>
        <v>3121.5478200000002</v>
      </c>
      <c r="G116" s="299"/>
      <c r="H116" s="299">
        <v>152.96381</v>
      </c>
      <c r="I116" s="299">
        <v>178.90936000000002</v>
      </c>
      <c r="J116" s="299">
        <v>114.72287</v>
      </c>
      <c r="K116" s="299">
        <f t="shared" si="12"/>
        <v>293.63223000000005</v>
      </c>
      <c r="L116" s="299"/>
      <c r="M116" s="299">
        <v>603.26828</v>
      </c>
      <c r="N116" s="299">
        <v>666.28019000000006</v>
      </c>
      <c r="O116" s="299">
        <v>28.133740000000003</v>
      </c>
      <c r="P116" s="299">
        <f t="shared" si="13"/>
        <v>694.41393000000005</v>
      </c>
      <c r="Q116" s="299"/>
      <c r="R116" s="299">
        <v>35.445360000000001</v>
      </c>
      <c r="S116" s="299">
        <v>32.561480000000003</v>
      </c>
      <c r="T116" s="299">
        <v>6.25542</v>
      </c>
      <c r="U116" s="299">
        <f t="shared" si="14"/>
        <v>38.816900000000004</v>
      </c>
      <c r="V116" s="299"/>
      <c r="W116" s="299">
        <v>34.494679999999995</v>
      </c>
      <c r="X116" s="299">
        <v>52.077010000000001</v>
      </c>
      <c r="Y116" s="299">
        <v>0</v>
      </c>
      <c r="Z116" s="299">
        <f t="shared" si="8"/>
        <v>52.077010000000001</v>
      </c>
      <c r="AA116" s="299"/>
      <c r="AB116" s="299">
        <f t="shared" si="17"/>
        <v>2949.9430200000002</v>
      </c>
      <c r="AC116" s="299">
        <f t="shared" si="17"/>
        <v>3757.4474700000001</v>
      </c>
      <c r="AD116" s="299">
        <f t="shared" si="10"/>
        <v>443.04041999999998</v>
      </c>
      <c r="AE116" s="299">
        <f t="shared" si="15"/>
        <v>4200.4878900000003</v>
      </c>
      <c r="AG116" s="184"/>
    </row>
    <row r="117" spans="2:33">
      <c r="B117" s="326">
        <v>45364</v>
      </c>
      <c r="C117" s="299">
        <v>2148.8467900000001</v>
      </c>
      <c r="D117" s="299">
        <v>2894.9289100000001</v>
      </c>
      <c r="E117" s="299">
        <v>278.77760999999998</v>
      </c>
      <c r="F117" s="299">
        <f t="shared" si="11"/>
        <v>3173.7065200000002</v>
      </c>
      <c r="G117" s="299"/>
      <c r="H117" s="299">
        <v>153.04410999999999</v>
      </c>
      <c r="I117" s="299">
        <v>177.98657</v>
      </c>
      <c r="J117" s="299">
        <v>114.78308</v>
      </c>
      <c r="K117" s="299">
        <f t="shared" si="12"/>
        <v>292.76965000000001</v>
      </c>
      <c r="L117" s="299"/>
      <c r="M117" s="299">
        <v>592.95722000000001</v>
      </c>
      <c r="N117" s="299">
        <v>644.50245000000007</v>
      </c>
      <c r="O117" s="299">
        <v>26.288330000000002</v>
      </c>
      <c r="P117" s="299">
        <f t="shared" si="13"/>
        <v>670.79078000000004</v>
      </c>
      <c r="Q117" s="299"/>
      <c r="R117" s="299">
        <v>35.723239999999997</v>
      </c>
      <c r="S117" s="299">
        <v>31.840330000000002</v>
      </c>
      <c r="T117" s="299">
        <v>6.25542</v>
      </c>
      <c r="U117" s="299">
        <f t="shared" si="14"/>
        <v>38.095750000000002</v>
      </c>
      <c r="V117" s="299"/>
      <c r="W117" s="299">
        <v>34.820439999999998</v>
      </c>
      <c r="X117" s="299">
        <v>54.086050000000014</v>
      </c>
      <c r="Y117" s="299">
        <v>0</v>
      </c>
      <c r="Z117" s="299">
        <f t="shared" si="8"/>
        <v>54.086050000000014</v>
      </c>
      <c r="AA117" s="299"/>
      <c r="AB117" s="299">
        <f t="shared" ref="AB117:AC128" si="18">+W117+R117+M117+H117+C117</f>
        <v>2965.3918000000003</v>
      </c>
      <c r="AC117" s="299">
        <f t="shared" si="18"/>
        <v>3803.3443100000004</v>
      </c>
      <c r="AD117" s="299">
        <f t="shared" si="10"/>
        <v>426.10443999999995</v>
      </c>
      <c r="AE117" s="299">
        <f t="shared" si="15"/>
        <v>4229.4487500000005</v>
      </c>
      <c r="AG117" s="184"/>
    </row>
    <row r="118" spans="2:33">
      <c r="B118" s="326">
        <v>45371</v>
      </c>
      <c r="C118" s="299">
        <v>2179.0549299999998</v>
      </c>
      <c r="D118" s="299">
        <v>2798.9392000000007</v>
      </c>
      <c r="E118" s="299">
        <v>260.11656999999997</v>
      </c>
      <c r="F118" s="299">
        <f t="shared" si="11"/>
        <v>3059.0557700000008</v>
      </c>
      <c r="G118" s="299"/>
      <c r="H118" s="299">
        <v>153.28964999999999</v>
      </c>
      <c r="I118" s="299">
        <v>174.44579000000002</v>
      </c>
      <c r="J118" s="299">
        <v>114.96724</v>
      </c>
      <c r="K118" s="299">
        <f t="shared" si="12"/>
        <v>289.41303000000005</v>
      </c>
      <c r="L118" s="299"/>
      <c r="M118" s="299">
        <v>596.55366000000004</v>
      </c>
      <c r="N118" s="299">
        <v>633.08831000000009</v>
      </c>
      <c r="O118" s="299">
        <v>27.197140000000001</v>
      </c>
      <c r="P118" s="299">
        <f t="shared" si="13"/>
        <v>660.28545000000008</v>
      </c>
      <c r="Q118" s="299"/>
      <c r="R118" s="299">
        <v>35.845300000000002</v>
      </c>
      <c r="S118" s="299">
        <v>31.827439999999996</v>
      </c>
      <c r="T118" s="299">
        <v>6.25542</v>
      </c>
      <c r="U118" s="299">
        <f t="shared" si="14"/>
        <v>38.082859999999997</v>
      </c>
      <c r="V118" s="299"/>
      <c r="W118" s="299">
        <v>34.915300000000009</v>
      </c>
      <c r="X118" s="299">
        <v>52.054999999999993</v>
      </c>
      <c r="Y118" s="299">
        <v>1.1429999999999999E-2</v>
      </c>
      <c r="Z118" s="299">
        <f t="shared" si="8"/>
        <v>52.06642999999999</v>
      </c>
      <c r="AA118" s="299"/>
      <c r="AB118" s="299">
        <f t="shared" si="18"/>
        <v>2999.6588400000001</v>
      </c>
      <c r="AC118" s="299">
        <f t="shared" si="18"/>
        <v>3690.3557400000009</v>
      </c>
      <c r="AD118" s="299">
        <f t="shared" si="10"/>
        <v>408.5478</v>
      </c>
      <c r="AE118" s="299">
        <f t="shared" si="15"/>
        <v>4098.9035400000012</v>
      </c>
      <c r="AG118" s="184"/>
    </row>
    <row r="119" spans="2:33">
      <c r="B119" s="326">
        <v>45378</v>
      </c>
      <c r="C119" s="299">
        <v>2168.31241</v>
      </c>
      <c r="D119" s="299">
        <v>2847.8480499999996</v>
      </c>
      <c r="E119" s="299">
        <v>237.69490999999999</v>
      </c>
      <c r="F119" s="299">
        <f t="shared" si="11"/>
        <v>3085.5429599999998</v>
      </c>
      <c r="G119" s="299"/>
      <c r="H119" s="299">
        <v>153.37944999999999</v>
      </c>
      <c r="I119" s="299">
        <v>177.53014999999999</v>
      </c>
      <c r="J119" s="299">
        <v>115.03458999999999</v>
      </c>
      <c r="K119" s="299">
        <f t="shared" si="12"/>
        <v>292.56473999999997</v>
      </c>
      <c r="L119" s="299"/>
      <c r="M119" s="299">
        <v>594.80385999999999</v>
      </c>
      <c r="N119" s="299">
        <v>627.01826000000005</v>
      </c>
      <c r="O119" s="299">
        <v>28.84</v>
      </c>
      <c r="P119" s="299">
        <f t="shared" si="13"/>
        <v>655.85826000000009</v>
      </c>
      <c r="Q119" s="299"/>
      <c r="R119" s="299">
        <v>35.804439999999992</v>
      </c>
      <c r="S119" s="299">
        <v>31.433079999999997</v>
      </c>
      <c r="T119" s="299">
        <v>6.25542</v>
      </c>
      <c r="U119" s="299">
        <f t="shared" si="14"/>
        <v>37.688499999999998</v>
      </c>
      <c r="V119" s="299"/>
      <c r="W119" s="299">
        <v>34.998089999999991</v>
      </c>
      <c r="X119" s="299">
        <v>51.666360000000005</v>
      </c>
      <c r="Y119" s="299">
        <v>0.08</v>
      </c>
      <c r="Z119" s="299">
        <f t="shared" si="8"/>
        <v>51.746360000000003</v>
      </c>
      <c r="AA119" s="299"/>
      <c r="AB119" s="299">
        <f t="shared" si="18"/>
        <v>2987.2982499999998</v>
      </c>
      <c r="AC119" s="299">
        <f t="shared" si="18"/>
        <v>3735.4958999999999</v>
      </c>
      <c r="AD119" s="299">
        <f t="shared" si="10"/>
        <v>387.90492</v>
      </c>
      <c r="AE119" s="299">
        <f t="shared" si="15"/>
        <v>4123.4008199999998</v>
      </c>
      <c r="AG119" s="184"/>
    </row>
    <row r="120" spans="2:33">
      <c r="B120" s="326">
        <v>45385</v>
      </c>
      <c r="C120" s="299">
        <v>2152.5955199999999</v>
      </c>
      <c r="D120" s="299">
        <v>3054.9429799999989</v>
      </c>
      <c r="E120" s="299">
        <v>254.26633000000001</v>
      </c>
      <c r="F120" s="299">
        <f t="shared" si="11"/>
        <v>3309.2093099999988</v>
      </c>
      <c r="G120" s="299"/>
      <c r="H120" s="299">
        <v>152.90474</v>
      </c>
      <c r="I120" s="299">
        <v>170.84976</v>
      </c>
      <c r="J120" s="299">
        <v>114.67855</v>
      </c>
      <c r="K120" s="299">
        <f t="shared" si="12"/>
        <v>285.52831000000003</v>
      </c>
      <c r="L120" s="299"/>
      <c r="M120" s="299">
        <v>605.76062000000013</v>
      </c>
      <c r="N120" s="299">
        <v>642.57004999999981</v>
      </c>
      <c r="O120" s="299">
        <v>32.047869999999996</v>
      </c>
      <c r="P120" s="299">
        <f t="shared" si="13"/>
        <v>674.6179199999998</v>
      </c>
      <c r="Q120" s="299"/>
      <c r="R120" s="299">
        <v>35.809749999999994</v>
      </c>
      <c r="S120" s="299">
        <v>31.603070000000002</v>
      </c>
      <c r="T120" s="299">
        <v>6.25542</v>
      </c>
      <c r="U120" s="299">
        <f t="shared" si="14"/>
        <v>37.858490000000003</v>
      </c>
      <c r="V120" s="299"/>
      <c r="W120" s="299">
        <v>34.889360000000003</v>
      </c>
      <c r="X120" s="299">
        <v>51.996000000000009</v>
      </c>
      <c r="Y120" s="299">
        <v>0.08</v>
      </c>
      <c r="Z120" s="299">
        <f t="shared" si="8"/>
        <v>52.076000000000008</v>
      </c>
      <c r="AA120" s="299"/>
      <c r="AB120" s="299">
        <f t="shared" si="18"/>
        <v>2981.9599900000003</v>
      </c>
      <c r="AC120" s="299">
        <f t="shared" si="18"/>
        <v>3951.9618599999985</v>
      </c>
      <c r="AD120" s="299">
        <f t="shared" si="10"/>
        <v>407.32817</v>
      </c>
      <c r="AE120" s="299">
        <f t="shared" si="15"/>
        <v>4359.2900299999983</v>
      </c>
      <c r="AG120" s="184"/>
    </row>
    <row r="121" spans="2:33">
      <c r="B121" s="326">
        <v>45392</v>
      </c>
      <c r="C121" s="299">
        <v>2170.5201099999999</v>
      </c>
      <c r="D121" s="299">
        <v>3304.2948600000004</v>
      </c>
      <c r="E121" s="299">
        <v>243.94814</v>
      </c>
      <c r="F121" s="299">
        <f t="shared" si="11"/>
        <v>3548.2430000000004</v>
      </c>
      <c r="G121" s="299"/>
      <c r="H121" s="299">
        <v>153.84932999999998</v>
      </c>
      <c r="I121" s="299">
        <v>178.20325</v>
      </c>
      <c r="J121" s="299">
        <v>115.387</v>
      </c>
      <c r="K121" s="299">
        <f t="shared" si="12"/>
        <v>293.59024999999997</v>
      </c>
      <c r="L121" s="299"/>
      <c r="M121" s="299">
        <v>596.74016000000006</v>
      </c>
      <c r="N121" s="299">
        <v>629.09539000000007</v>
      </c>
      <c r="O121" s="299">
        <v>32.526159999999997</v>
      </c>
      <c r="P121" s="299">
        <f t="shared" si="13"/>
        <v>661.62155000000007</v>
      </c>
      <c r="Q121" s="299"/>
      <c r="R121" s="299">
        <v>35.645180000000003</v>
      </c>
      <c r="S121" s="299">
        <v>35.511950000000006</v>
      </c>
      <c r="T121" s="299">
        <v>2.2146699999999999</v>
      </c>
      <c r="U121" s="299">
        <f t="shared" si="14"/>
        <v>37.726620000000004</v>
      </c>
      <c r="V121" s="299"/>
      <c r="W121" s="299">
        <v>35.175550000000001</v>
      </c>
      <c r="X121" s="299">
        <v>51.789600000000021</v>
      </c>
      <c r="Y121" s="299">
        <v>0.08</v>
      </c>
      <c r="Z121" s="299">
        <f t="shared" si="8"/>
        <v>51.86960000000002</v>
      </c>
      <c r="AA121" s="299"/>
      <c r="AB121" s="299">
        <f t="shared" si="18"/>
        <v>2991.9303300000001</v>
      </c>
      <c r="AC121" s="299">
        <f t="shared" si="18"/>
        <v>4198.895050000001</v>
      </c>
      <c r="AD121" s="299">
        <f t="shared" si="10"/>
        <v>394.15596999999997</v>
      </c>
      <c r="AE121" s="299">
        <f t="shared" si="15"/>
        <v>4593.0510200000008</v>
      </c>
      <c r="AG121" s="184"/>
    </row>
    <row r="122" spans="2:33">
      <c r="B122" s="326">
        <v>45399</v>
      </c>
      <c r="C122" s="299">
        <v>2200.0470099999998</v>
      </c>
      <c r="D122" s="299">
        <v>2796.9194899999998</v>
      </c>
      <c r="E122" s="299">
        <v>247.28651000000002</v>
      </c>
      <c r="F122" s="299">
        <f t="shared" si="11"/>
        <v>3044.2059999999997</v>
      </c>
      <c r="G122" s="299"/>
      <c r="H122" s="299">
        <v>150.52069999999998</v>
      </c>
      <c r="I122" s="299">
        <v>177.37076000000002</v>
      </c>
      <c r="J122" s="299">
        <v>112.89052</v>
      </c>
      <c r="K122" s="299">
        <f t="shared" si="12"/>
        <v>290.26128</v>
      </c>
      <c r="L122" s="299"/>
      <c r="M122" s="299">
        <v>601.01206000000002</v>
      </c>
      <c r="N122" s="299">
        <v>634.94319999999993</v>
      </c>
      <c r="O122" s="299">
        <v>32.63402</v>
      </c>
      <c r="P122" s="299">
        <f t="shared" si="13"/>
        <v>667.5772199999999</v>
      </c>
      <c r="Q122" s="299"/>
      <c r="R122" s="299">
        <v>35.761350000000007</v>
      </c>
      <c r="S122" s="299">
        <v>36.51153</v>
      </c>
      <c r="T122" s="299">
        <v>1.54121</v>
      </c>
      <c r="U122" s="299">
        <f t="shared" si="14"/>
        <v>38.05274</v>
      </c>
      <c r="V122" s="299"/>
      <c r="W122" s="299">
        <v>35.547480000000007</v>
      </c>
      <c r="X122" s="299">
        <v>53.218470000000011</v>
      </c>
      <c r="Y122" s="299">
        <v>0.08</v>
      </c>
      <c r="Z122" s="299">
        <f t="shared" si="8"/>
        <v>53.298470000000009</v>
      </c>
      <c r="AA122" s="299"/>
      <c r="AB122" s="299">
        <f t="shared" si="18"/>
        <v>3022.8885999999998</v>
      </c>
      <c r="AC122" s="299">
        <f t="shared" si="18"/>
        <v>3698.9634499999997</v>
      </c>
      <c r="AD122" s="299">
        <f t="shared" si="10"/>
        <v>394.43225999999999</v>
      </c>
      <c r="AE122" s="299">
        <f t="shared" si="15"/>
        <v>4093.3957099999998</v>
      </c>
      <c r="AG122" s="184"/>
    </row>
    <row r="123" spans="2:33">
      <c r="B123" s="326">
        <v>45406</v>
      </c>
      <c r="C123" s="299">
        <v>2207.4325199999998</v>
      </c>
      <c r="D123" s="299">
        <v>2853.2571400000002</v>
      </c>
      <c r="E123" s="299">
        <v>254.76571000000001</v>
      </c>
      <c r="F123" s="299">
        <f t="shared" si="11"/>
        <v>3108.0228500000003</v>
      </c>
      <c r="G123" s="299"/>
      <c r="H123" s="299">
        <v>151.03668999999999</v>
      </c>
      <c r="I123" s="299">
        <v>164.83769000000001</v>
      </c>
      <c r="J123" s="299">
        <v>113.27752000000001</v>
      </c>
      <c r="K123" s="299">
        <f t="shared" si="12"/>
        <v>278.11521000000005</v>
      </c>
      <c r="L123" s="299"/>
      <c r="M123" s="299">
        <v>597.43381000000011</v>
      </c>
      <c r="N123" s="299">
        <v>634.00498000000016</v>
      </c>
      <c r="O123" s="299">
        <v>33.289709999999999</v>
      </c>
      <c r="P123" s="299">
        <f t="shared" si="13"/>
        <v>667.29469000000017</v>
      </c>
      <c r="Q123" s="299"/>
      <c r="R123" s="299">
        <v>35.553210000000007</v>
      </c>
      <c r="S123" s="299">
        <v>36.313470000000002</v>
      </c>
      <c r="T123" s="299">
        <v>1.54121</v>
      </c>
      <c r="U123" s="299">
        <f t="shared" si="14"/>
        <v>37.854680000000002</v>
      </c>
      <c r="V123" s="299"/>
      <c r="W123" s="299">
        <v>35.12914</v>
      </c>
      <c r="X123" s="299">
        <v>54.076489999999978</v>
      </c>
      <c r="Y123" s="299">
        <v>0.08</v>
      </c>
      <c r="Z123" s="299">
        <f t="shared" si="8"/>
        <v>54.156489999999977</v>
      </c>
      <c r="AA123" s="299"/>
      <c r="AB123" s="299">
        <f t="shared" si="18"/>
        <v>3026.5853699999998</v>
      </c>
      <c r="AC123" s="299">
        <f t="shared" si="18"/>
        <v>3742.4897700000001</v>
      </c>
      <c r="AD123" s="299">
        <f t="shared" si="10"/>
        <v>402.95414999999997</v>
      </c>
      <c r="AE123" s="299">
        <f t="shared" si="15"/>
        <v>4145.4439199999997</v>
      </c>
      <c r="AG123" s="184"/>
    </row>
    <row r="124" spans="2:33">
      <c r="B124" s="326">
        <v>45413</v>
      </c>
      <c r="C124" s="299">
        <v>2164.9583000000002</v>
      </c>
      <c r="D124" s="299">
        <v>2936.6019000000001</v>
      </c>
      <c r="E124" s="299">
        <v>233.35153</v>
      </c>
      <c r="F124" s="299">
        <f t="shared" si="11"/>
        <v>3169.95343</v>
      </c>
      <c r="G124" s="299"/>
      <c r="H124" s="299">
        <v>152.31345000000002</v>
      </c>
      <c r="I124" s="299">
        <v>176.42201</v>
      </c>
      <c r="J124" s="299">
        <v>114.23509000000001</v>
      </c>
      <c r="K124" s="299">
        <f t="shared" si="12"/>
        <v>290.65710000000001</v>
      </c>
      <c r="L124" s="299"/>
      <c r="M124" s="299">
        <v>596.92710999999986</v>
      </c>
      <c r="N124" s="299">
        <v>630.24500000000012</v>
      </c>
      <c r="O124" s="299">
        <v>36.488259999999997</v>
      </c>
      <c r="P124" s="299">
        <f t="shared" si="13"/>
        <v>666.73326000000009</v>
      </c>
      <c r="Q124" s="299"/>
      <c r="R124" s="299">
        <v>35.543230000000001</v>
      </c>
      <c r="S124" s="299">
        <v>36.806820000000002</v>
      </c>
      <c r="T124" s="299">
        <v>1.5235000000000001</v>
      </c>
      <c r="U124" s="299">
        <f t="shared" si="14"/>
        <v>38.33032</v>
      </c>
      <c r="V124" s="299"/>
      <c r="W124" s="299">
        <v>35.161090000000002</v>
      </c>
      <c r="X124" s="299">
        <v>53.446080000000002</v>
      </c>
      <c r="Y124" s="299">
        <v>0.08</v>
      </c>
      <c r="Z124" s="299">
        <f t="shared" si="8"/>
        <v>53.52608</v>
      </c>
      <c r="AA124" s="299"/>
      <c r="AB124" s="299">
        <f t="shared" si="18"/>
        <v>2984.9031800000002</v>
      </c>
      <c r="AC124" s="299">
        <f t="shared" si="18"/>
        <v>3833.5218100000002</v>
      </c>
      <c r="AD124" s="299">
        <f t="shared" si="10"/>
        <v>385.67838</v>
      </c>
      <c r="AE124" s="299">
        <f t="shared" si="15"/>
        <v>4219.2001900000005</v>
      </c>
      <c r="AG124" s="184"/>
    </row>
    <row r="125" spans="2:33">
      <c r="B125" s="326">
        <v>45420</v>
      </c>
      <c r="C125" s="299">
        <v>2162.9678599999997</v>
      </c>
      <c r="D125" s="299">
        <v>3162.7425600000001</v>
      </c>
      <c r="E125" s="299">
        <v>203.94869</v>
      </c>
      <c r="F125" s="299">
        <f t="shared" si="11"/>
        <v>3366.6912500000003</v>
      </c>
      <c r="G125" s="299"/>
      <c r="H125" s="299">
        <v>152.82863</v>
      </c>
      <c r="I125" s="299">
        <v>186.68522999999999</v>
      </c>
      <c r="J125" s="299">
        <v>114.62147</v>
      </c>
      <c r="K125" s="299">
        <f t="shared" si="12"/>
        <v>301.30669999999998</v>
      </c>
      <c r="L125" s="299"/>
      <c r="M125" s="299">
        <v>597.84192000000007</v>
      </c>
      <c r="N125" s="299">
        <v>632.91739000000018</v>
      </c>
      <c r="O125" s="299">
        <v>35.14396</v>
      </c>
      <c r="P125" s="299">
        <f t="shared" si="13"/>
        <v>668.06135000000017</v>
      </c>
      <c r="Q125" s="299"/>
      <c r="R125" s="299">
        <v>35.837810000000005</v>
      </c>
      <c r="S125" s="299">
        <v>36.723109999999998</v>
      </c>
      <c r="T125" s="299">
        <v>1.52345</v>
      </c>
      <c r="U125" s="299">
        <f t="shared" si="14"/>
        <v>38.246559999999995</v>
      </c>
      <c r="V125" s="299"/>
      <c r="W125" s="299">
        <v>34.709670000000003</v>
      </c>
      <c r="X125" s="299">
        <v>53.996389999999984</v>
      </c>
      <c r="Y125" s="299">
        <v>0.08</v>
      </c>
      <c r="Z125" s="299">
        <f t="shared" si="8"/>
        <v>54.076389999999982</v>
      </c>
      <c r="AA125" s="299"/>
      <c r="AB125" s="299">
        <f t="shared" si="18"/>
        <v>2984.1858899999997</v>
      </c>
      <c r="AC125" s="299">
        <f t="shared" si="18"/>
        <v>4073.0646800000004</v>
      </c>
      <c r="AD125" s="299">
        <f t="shared" si="10"/>
        <v>355.31756999999999</v>
      </c>
      <c r="AE125" s="299">
        <f t="shared" si="15"/>
        <v>4428.3822500000006</v>
      </c>
      <c r="AG125" s="184"/>
    </row>
    <row r="126" spans="2:33">
      <c r="B126" s="326">
        <v>45427</v>
      </c>
      <c r="C126" s="299">
        <v>2181.3774500000004</v>
      </c>
      <c r="D126" s="299">
        <v>2969.6829500000003</v>
      </c>
      <c r="E126" s="299">
        <v>198.46835999999999</v>
      </c>
      <c r="F126" s="299">
        <f t="shared" si="11"/>
        <v>3168.1513100000002</v>
      </c>
      <c r="G126" s="299"/>
      <c r="H126" s="299">
        <v>152.70712</v>
      </c>
      <c r="I126" s="299">
        <v>220.97184999999999</v>
      </c>
      <c r="J126" s="299">
        <v>114.53034</v>
      </c>
      <c r="K126" s="299">
        <f t="shared" si="12"/>
        <v>335.50218999999998</v>
      </c>
      <c r="L126" s="299"/>
      <c r="M126" s="299">
        <v>598.94756999999993</v>
      </c>
      <c r="N126" s="299">
        <v>622.69222000000013</v>
      </c>
      <c r="O126" s="299">
        <v>35.322839999999999</v>
      </c>
      <c r="P126" s="299">
        <f t="shared" si="13"/>
        <v>658.01506000000018</v>
      </c>
      <c r="Q126" s="299"/>
      <c r="R126" s="299">
        <v>35.762049999999995</v>
      </c>
      <c r="S126" s="299">
        <v>35.965429999999998</v>
      </c>
      <c r="T126" s="299">
        <v>2.01919</v>
      </c>
      <c r="U126" s="299">
        <f t="shared" si="14"/>
        <v>37.98462</v>
      </c>
      <c r="V126" s="299"/>
      <c r="W126" s="299">
        <v>34.817139999999995</v>
      </c>
      <c r="X126" s="299">
        <v>54.44809999999999</v>
      </c>
      <c r="Y126" s="299">
        <v>0.08</v>
      </c>
      <c r="Z126" s="299">
        <f t="shared" si="8"/>
        <v>54.528099999999988</v>
      </c>
      <c r="AA126" s="299"/>
      <c r="AB126" s="299">
        <f t="shared" si="18"/>
        <v>3003.6113300000006</v>
      </c>
      <c r="AC126" s="299">
        <f t="shared" si="18"/>
        <v>3903.7605500000004</v>
      </c>
      <c r="AD126" s="299">
        <f t="shared" si="10"/>
        <v>350.42072999999999</v>
      </c>
      <c r="AE126" s="299">
        <f t="shared" si="15"/>
        <v>4254.1812800000007</v>
      </c>
      <c r="AG126" s="184"/>
    </row>
    <row r="127" spans="2:33">
      <c r="B127" s="326">
        <v>45434</v>
      </c>
      <c r="C127" s="299">
        <v>2201.0880300000008</v>
      </c>
      <c r="D127" s="299">
        <v>2961.8713299999995</v>
      </c>
      <c r="E127" s="299">
        <v>142.14256</v>
      </c>
      <c r="F127" s="299">
        <f t="shared" si="11"/>
        <v>3104.0138899999993</v>
      </c>
      <c r="G127" s="299"/>
      <c r="H127" s="299">
        <v>152.37788999999998</v>
      </c>
      <c r="I127" s="299">
        <v>225.37862999999999</v>
      </c>
      <c r="J127" s="299">
        <v>114.28342000000001</v>
      </c>
      <c r="K127" s="299">
        <f t="shared" si="12"/>
        <v>339.66205000000002</v>
      </c>
      <c r="L127" s="299"/>
      <c r="M127" s="299">
        <v>601.18456999999989</v>
      </c>
      <c r="N127" s="299">
        <v>643.68696</v>
      </c>
      <c r="O127" s="299">
        <v>36.939459999999997</v>
      </c>
      <c r="P127" s="299">
        <f t="shared" si="13"/>
        <v>680.62642000000005</v>
      </c>
      <c r="Q127" s="299"/>
      <c r="R127" s="299">
        <v>38.317929999999997</v>
      </c>
      <c r="S127" s="299">
        <v>37.308599999999998</v>
      </c>
      <c r="T127" s="299">
        <v>5.2506700000000004</v>
      </c>
      <c r="U127" s="299">
        <f t="shared" si="14"/>
        <v>42.559269999999998</v>
      </c>
      <c r="V127" s="299"/>
      <c r="W127" s="299">
        <v>35.050239999999995</v>
      </c>
      <c r="X127" s="299">
        <v>54.999950000000013</v>
      </c>
      <c r="Y127" s="299">
        <v>0.08</v>
      </c>
      <c r="Z127" s="299">
        <f t="shared" si="8"/>
        <v>55.079950000000011</v>
      </c>
      <c r="AA127" s="299"/>
      <c r="AB127" s="299">
        <f t="shared" si="18"/>
        <v>3028.0186600000006</v>
      </c>
      <c r="AC127" s="299">
        <f t="shared" si="18"/>
        <v>3923.2454699999994</v>
      </c>
      <c r="AD127" s="299">
        <f t="shared" si="10"/>
        <v>298.69610999999998</v>
      </c>
      <c r="AE127" s="299">
        <f t="shared" si="15"/>
        <v>4221.9415799999997</v>
      </c>
      <c r="AG127" s="184"/>
    </row>
    <row r="128" spans="2:33">
      <c r="B128" s="326">
        <v>45441</v>
      </c>
      <c r="C128" s="299">
        <v>2187.0895900000005</v>
      </c>
      <c r="D128" s="299">
        <v>3002.3797300000001</v>
      </c>
      <c r="E128" s="299">
        <v>143.5444</v>
      </c>
      <c r="F128" s="299">
        <f t="shared" si="11"/>
        <v>3145.9241300000003</v>
      </c>
      <c r="G128" s="299"/>
      <c r="H128" s="299">
        <v>154.07066999999998</v>
      </c>
      <c r="I128" s="299">
        <v>218.57384999999996</v>
      </c>
      <c r="J128" s="299">
        <v>115.55301000000001</v>
      </c>
      <c r="K128" s="299">
        <f t="shared" si="12"/>
        <v>334.12685999999997</v>
      </c>
      <c r="L128" s="299"/>
      <c r="M128" s="299">
        <v>600.15022999999985</v>
      </c>
      <c r="N128" s="299">
        <v>620.09262999999987</v>
      </c>
      <c r="O128" s="299">
        <v>38.399650000000001</v>
      </c>
      <c r="P128" s="299">
        <f t="shared" si="13"/>
        <v>658.49227999999982</v>
      </c>
      <c r="Q128" s="299"/>
      <c r="R128" s="299">
        <v>35.57611</v>
      </c>
      <c r="S128" s="299">
        <v>32.86515</v>
      </c>
      <c r="T128" s="299">
        <v>5.2491100000000008</v>
      </c>
      <c r="U128" s="299">
        <f t="shared" si="14"/>
        <v>38.114260000000002</v>
      </c>
      <c r="V128" s="299"/>
      <c r="W128" s="299">
        <v>35.11065</v>
      </c>
      <c r="X128" s="299">
        <v>52.060970000000012</v>
      </c>
      <c r="Y128" s="299">
        <v>0.08</v>
      </c>
      <c r="Z128" s="299">
        <f t="shared" si="8"/>
        <v>52.14097000000001</v>
      </c>
      <c r="AA128" s="299"/>
      <c r="AB128" s="299">
        <f t="shared" si="18"/>
        <v>3011.9972500000003</v>
      </c>
      <c r="AC128" s="299">
        <f t="shared" si="18"/>
        <v>3925.9723300000001</v>
      </c>
      <c r="AD128" s="299">
        <f t="shared" si="10"/>
        <v>302.82616999999999</v>
      </c>
      <c r="AE128" s="299">
        <f t="shared" si="15"/>
        <v>4228.7984999999999</v>
      </c>
      <c r="AG128" s="184"/>
    </row>
    <row r="129" spans="2:33">
      <c r="B129" s="326">
        <v>45448</v>
      </c>
      <c r="C129" s="299">
        <v>2179.1597199999997</v>
      </c>
      <c r="D129" s="299">
        <v>3325.9530800000007</v>
      </c>
      <c r="E129" s="299">
        <v>115.26106</v>
      </c>
      <c r="F129" s="299">
        <f t="shared" si="11"/>
        <v>3441.2141400000005</v>
      </c>
      <c r="G129" s="299"/>
      <c r="H129" s="299">
        <v>153.44058999999999</v>
      </c>
      <c r="I129" s="299">
        <v>214.25377999999998</v>
      </c>
      <c r="J129" s="299">
        <v>115.08045</v>
      </c>
      <c r="K129" s="299">
        <f t="shared" si="12"/>
        <v>329.33422999999999</v>
      </c>
      <c r="L129" s="299"/>
      <c r="M129" s="299">
        <v>600.34846000000005</v>
      </c>
      <c r="N129" s="299">
        <v>639.50807000000032</v>
      </c>
      <c r="O129" s="299">
        <v>38.344479999999997</v>
      </c>
      <c r="P129" s="299">
        <f t="shared" si="13"/>
        <v>677.85255000000029</v>
      </c>
      <c r="Q129" s="299"/>
      <c r="R129" s="299">
        <v>35.796500000000002</v>
      </c>
      <c r="S129" s="299">
        <v>33.766959999999997</v>
      </c>
      <c r="T129" s="299">
        <v>5.2491100000000008</v>
      </c>
      <c r="U129" s="299">
        <f t="shared" si="14"/>
        <v>39.016069999999999</v>
      </c>
      <c r="V129" s="299"/>
      <c r="W129" s="299">
        <v>35.150739999999992</v>
      </c>
      <c r="X129" s="299">
        <v>54.978820000000006</v>
      </c>
      <c r="Y129" s="299">
        <v>0.08</v>
      </c>
      <c r="Z129" s="299">
        <f t="shared" si="8"/>
        <v>55.058820000000004</v>
      </c>
      <c r="AA129" s="299"/>
      <c r="AB129" s="299">
        <f t="shared" ref="AB129:AB132" si="19">+W129+R129+M129+H129+C129</f>
        <v>3003.8960099999995</v>
      </c>
      <c r="AC129" s="299">
        <f t="shared" ref="AC129:AC132" si="20">+X129+S129+N129+I129+D129</f>
        <v>4268.4607100000012</v>
      </c>
      <c r="AD129" s="299">
        <f t="shared" ref="AD129:AD132" si="21">+T129+O129+J129+E129+Y129</f>
        <v>274.01509999999996</v>
      </c>
      <c r="AE129" s="299">
        <f t="shared" ref="AE129:AE132" si="22">AD129+AC129</f>
        <v>4542.4758100000008</v>
      </c>
      <c r="AG129" s="184"/>
    </row>
    <row r="130" spans="2:33">
      <c r="B130" s="326">
        <v>45455</v>
      </c>
      <c r="C130" s="299">
        <v>2191.1671900000001</v>
      </c>
      <c r="D130" s="299">
        <v>3236.9210200000011</v>
      </c>
      <c r="E130" s="299">
        <v>115.28376</v>
      </c>
      <c r="F130" s="299">
        <f t="shared" si="11"/>
        <v>3352.2047800000009</v>
      </c>
      <c r="G130" s="299"/>
      <c r="H130" s="299">
        <v>153.66648000000001</v>
      </c>
      <c r="I130" s="299">
        <v>240.41655</v>
      </c>
      <c r="J130" s="299">
        <v>115.24986</v>
      </c>
      <c r="K130" s="299">
        <f t="shared" si="12"/>
        <v>355.66640999999998</v>
      </c>
      <c r="L130" s="299"/>
      <c r="M130" s="299">
        <v>600.28616999999986</v>
      </c>
      <c r="N130" s="299">
        <v>635.44263000000012</v>
      </c>
      <c r="O130" s="299">
        <v>38.36083</v>
      </c>
      <c r="P130" s="299">
        <f t="shared" si="13"/>
        <v>673.80346000000009</v>
      </c>
      <c r="Q130" s="299"/>
      <c r="R130" s="299">
        <v>35.626959999999997</v>
      </c>
      <c r="S130" s="299">
        <v>33.501729999999995</v>
      </c>
      <c r="T130" s="299">
        <v>5.2491100000000008</v>
      </c>
      <c r="U130" s="299">
        <f t="shared" si="14"/>
        <v>38.750839999999997</v>
      </c>
      <c r="V130" s="299"/>
      <c r="W130" s="299">
        <v>35.140470000000001</v>
      </c>
      <c r="X130" s="299">
        <v>54.114689999999982</v>
      </c>
      <c r="Y130" s="299">
        <v>0.22571000000000002</v>
      </c>
      <c r="Z130" s="299">
        <f t="shared" ref="Z130:Z167" si="23">Y130+X130</f>
        <v>54.340399999999981</v>
      </c>
      <c r="AA130" s="299"/>
      <c r="AB130" s="299">
        <f t="shared" si="19"/>
        <v>3015.8872700000002</v>
      </c>
      <c r="AC130" s="299">
        <f t="shared" si="20"/>
        <v>4200.3966200000013</v>
      </c>
      <c r="AD130" s="299">
        <f t="shared" si="21"/>
        <v>274.36926999999997</v>
      </c>
      <c r="AE130" s="299">
        <f t="shared" si="22"/>
        <v>4474.7658900000015</v>
      </c>
      <c r="AG130" s="184"/>
    </row>
    <row r="131" spans="2:33">
      <c r="B131" s="326">
        <v>45462</v>
      </c>
      <c r="C131" s="299">
        <v>2235.6002000000003</v>
      </c>
      <c r="D131" s="299">
        <v>3141.3012200000003</v>
      </c>
      <c r="E131" s="299">
        <v>114.88472</v>
      </c>
      <c r="F131" s="299">
        <f t="shared" si="11"/>
        <v>3256.1859400000003</v>
      </c>
      <c r="G131" s="299"/>
      <c r="H131" s="299">
        <v>145.72807</v>
      </c>
      <c r="I131" s="299">
        <v>243.27135999999999</v>
      </c>
      <c r="J131" s="299">
        <v>109.29604999999999</v>
      </c>
      <c r="K131" s="299">
        <f t="shared" si="12"/>
        <v>352.56741</v>
      </c>
      <c r="L131" s="299"/>
      <c r="M131" s="299">
        <v>605.60023000000001</v>
      </c>
      <c r="N131" s="299">
        <v>642.90793999999983</v>
      </c>
      <c r="O131" s="299">
        <v>38.740259999999999</v>
      </c>
      <c r="P131" s="299">
        <f t="shared" si="13"/>
        <v>681.64819999999986</v>
      </c>
      <c r="Q131" s="299"/>
      <c r="R131" s="299">
        <v>35.833190000000002</v>
      </c>
      <c r="S131" s="299">
        <v>33.572069999999997</v>
      </c>
      <c r="T131" s="299">
        <v>5.2491100000000008</v>
      </c>
      <c r="U131" s="299">
        <f t="shared" si="14"/>
        <v>38.821179999999998</v>
      </c>
      <c r="V131" s="299"/>
      <c r="W131" s="299">
        <v>35.53309999999999</v>
      </c>
      <c r="X131" s="299">
        <v>52.612539999999981</v>
      </c>
      <c r="Y131" s="299">
        <v>0.25</v>
      </c>
      <c r="Z131" s="299">
        <f t="shared" si="23"/>
        <v>52.862539999999981</v>
      </c>
      <c r="AA131" s="299"/>
      <c r="AB131" s="299">
        <f t="shared" si="19"/>
        <v>3058.2947900000004</v>
      </c>
      <c r="AC131" s="299">
        <f t="shared" si="20"/>
        <v>4113.6651300000003</v>
      </c>
      <c r="AD131" s="299">
        <f t="shared" si="21"/>
        <v>268.42014</v>
      </c>
      <c r="AE131" s="299">
        <f t="shared" si="22"/>
        <v>4382.0852700000005</v>
      </c>
      <c r="AG131" s="184"/>
    </row>
    <row r="132" spans="2:33">
      <c r="B132" s="326">
        <v>45469</v>
      </c>
      <c r="C132" s="299">
        <v>2228.2245099999996</v>
      </c>
      <c r="D132" s="299">
        <v>3487.8054000000002</v>
      </c>
      <c r="E132" s="299">
        <v>115.45272</v>
      </c>
      <c r="F132" s="299">
        <f t="shared" si="11"/>
        <v>3603.2581200000004</v>
      </c>
      <c r="G132" s="299"/>
      <c r="H132" s="299">
        <v>135.79830999999999</v>
      </c>
      <c r="I132" s="299">
        <v>235.74199999999999</v>
      </c>
      <c r="J132" s="299">
        <v>101.32183999999999</v>
      </c>
      <c r="K132" s="299">
        <f t="shared" si="12"/>
        <v>337.06383999999997</v>
      </c>
      <c r="L132" s="299"/>
      <c r="M132" s="299">
        <v>603.93975999999998</v>
      </c>
      <c r="N132" s="299">
        <v>632.11596999999995</v>
      </c>
      <c r="O132" s="299">
        <v>40.190809999999999</v>
      </c>
      <c r="P132" s="299">
        <f t="shared" si="13"/>
        <v>672.30677999999989</v>
      </c>
      <c r="Q132" s="299"/>
      <c r="R132" s="299">
        <v>35.723980000000005</v>
      </c>
      <c r="S132" s="299">
        <v>33.163640000000001</v>
      </c>
      <c r="T132" s="299">
        <v>5.2475100000000001</v>
      </c>
      <c r="U132" s="299">
        <f t="shared" si="14"/>
        <v>38.411149999999999</v>
      </c>
      <c r="V132" s="299"/>
      <c r="W132" s="299">
        <v>35.351860000000009</v>
      </c>
      <c r="X132" s="299">
        <v>51.867739999999984</v>
      </c>
      <c r="Y132" s="299">
        <v>0.25</v>
      </c>
      <c r="Z132" s="299">
        <f t="shared" si="23"/>
        <v>52.117739999999984</v>
      </c>
      <c r="AA132" s="299"/>
      <c r="AB132" s="299">
        <f t="shared" si="19"/>
        <v>3039.0384199999994</v>
      </c>
      <c r="AC132" s="299">
        <f t="shared" si="20"/>
        <v>4440.6947500000006</v>
      </c>
      <c r="AD132" s="299">
        <f t="shared" si="21"/>
        <v>262.46287999999998</v>
      </c>
      <c r="AE132" s="299">
        <f t="shared" si="22"/>
        <v>4703.1576300000006</v>
      </c>
      <c r="AG132" s="184"/>
    </row>
    <row r="133" spans="2:33">
      <c r="B133" s="326">
        <v>45476</v>
      </c>
      <c r="C133" s="299">
        <v>2215.3386799999994</v>
      </c>
      <c r="D133" s="299">
        <v>3635.9879500000002</v>
      </c>
      <c r="E133" s="299">
        <v>114.27589000000002</v>
      </c>
      <c r="F133" s="299">
        <f t="shared" si="11"/>
        <v>3750.2638400000001</v>
      </c>
      <c r="G133" s="299"/>
      <c r="H133" s="299">
        <v>135.72785000000002</v>
      </c>
      <c r="I133" s="299">
        <v>230.41783999999998</v>
      </c>
      <c r="J133" s="299">
        <v>101.26257000000001</v>
      </c>
      <c r="K133" s="299">
        <f t="shared" si="12"/>
        <v>331.68040999999999</v>
      </c>
      <c r="L133" s="299"/>
      <c r="M133" s="299">
        <v>604.66187000000014</v>
      </c>
      <c r="N133" s="299">
        <v>643.62198000000001</v>
      </c>
      <c r="O133" s="299">
        <v>47.197009999999999</v>
      </c>
      <c r="P133" s="299">
        <f t="shared" si="13"/>
        <v>690.81898999999999</v>
      </c>
      <c r="Q133" s="299"/>
      <c r="R133" s="299">
        <v>34.356679999999997</v>
      </c>
      <c r="S133" s="299">
        <v>32.279870000000003</v>
      </c>
      <c r="T133" s="299">
        <v>5.4708900000000007</v>
      </c>
      <c r="U133" s="299">
        <f t="shared" si="14"/>
        <v>37.75076</v>
      </c>
      <c r="V133" s="299"/>
      <c r="W133" s="299">
        <v>35.392759999999996</v>
      </c>
      <c r="X133" s="299">
        <v>54.722960000000015</v>
      </c>
      <c r="Y133" s="299">
        <v>0.39683000000000002</v>
      </c>
      <c r="Z133" s="299">
        <f t="shared" si="23"/>
        <v>55.119790000000016</v>
      </c>
      <c r="AA133" s="299"/>
      <c r="AB133" s="299">
        <f t="shared" ref="AB133:AB137" si="24">+W133+R133+M133+H133+C133</f>
        <v>3025.4778399999996</v>
      </c>
      <c r="AC133" s="299">
        <f t="shared" ref="AC133:AC137" si="25">+X133+S133+N133+I133+D133</f>
        <v>4597.0306</v>
      </c>
      <c r="AD133" s="299">
        <f t="shared" ref="AD133:AD137" si="26">+T133+O133+J133+E133+Y133</f>
        <v>268.60319000000004</v>
      </c>
      <c r="AE133" s="299">
        <f t="shared" ref="AE133:AE137" si="27">AD133+AC133</f>
        <v>4865.6337899999999</v>
      </c>
      <c r="AG133" s="184"/>
    </row>
    <row r="134" spans="2:33">
      <c r="B134" s="326">
        <v>45483</v>
      </c>
      <c r="C134" s="299">
        <v>2232.6256500000009</v>
      </c>
      <c r="D134" s="299">
        <v>3715.0154400000001</v>
      </c>
      <c r="E134" s="299">
        <v>115.57509</v>
      </c>
      <c r="F134" s="299">
        <f t="shared" si="11"/>
        <v>3830.5905299999999</v>
      </c>
      <c r="G134" s="299"/>
      <c r="H134" s="299">
        <v>135.94075000000001</v>
      </c>
      <c r="I134" s="299">
        <v>233.83456999999999</v>
      </c>
      <c r="J134" s="299">
        <v>101.27894000000001</v>
      </c>
      <c r="K134" s="299">
        <f t="shared" si="12"/>
        <v>335.11351000000002</v>
      </c>
      <c r="L134" s="299"/>
      <c r="M134" s="299">
        <v>605.54449000000011</v>
      </c>
      <c r="N134" s="299">
        <v>636.25653</v>
      </c>
      <c r="O134" s="299">
        <v>50.423450000000003</v>
      </c>
      <c r="P134" s="299">
        <f t="shared" si="13"/>
        <v>686.67998</v>
      </c>
      <c r="Q134" s="299"/>
      <c r="R134" s="299">
        <v>34.288419999999995</v>
      </c>
      <c r="S134" s="299">
        <v>31.722129999999996</v>
      </c>
      <c r="T134" s="299">
        <v>5.5596999999999994</v>
      </c>
      <c r="U134" s="299">
        <f t="shared" si="14"/>
        <v>37.281829999999999</v>
      </c>
      <c r="V134" s="299"/>
      <c r="W134" s="299">
        <v>35.478089999999987</v>
      </c>
      <c r="X134" s="299">
        <v>55.133099999999999</v>
      </c>
      <c r="Y134" s="299">
        <v>0.39700000000000002</v>
      </c>
      <c r="Z134" s="299">
        <f t="shared" si="23"/>
        <v>55.530099999999997</v>
      </c>
      <c r="AA134" s="299"/>
      <c r="AB134" s="299">
        <f t="shared" si="24"/>
        <v>3043.8774000000012</v>
      </c>
      <c r="AC134" s="299">
        <f t="shared" si="25"/>
        <v>4671.9617699999999</v>
      </c>
      <c r="AD134" s="299">
        <f t="shared" si="26"/>
        <v>273.23417999999998</v>
      </c>
      <c r="AE134" s="299">
        <f t="shared" si="27"/>
        <v>4945.1959500000003</v>
      </c>
      <c r="AG134" s="184"/>
    </row>
    <row r="135" spans="2:33">
      <c r="B135" s="326">
        <v>45490</v>
      </c>
      <c r="C135" s="299">
        <v>2278.1468799999993</v>
      </c>
      <c r="D135" s="299">
        <v>3374.5342700000015</v>
      </c>
      <c r="E135" s="299">
        <v>133.46275</v>
      </c>
      <c r="F135" s="299">
        <f t="shared" si="11"/>
        <v>3507.9970200000016</v>
      </c>
      <c r="G135" s="299"/>
      <c r="H135" s="299">
        <v>138.03945999999999</v>
      </c>
      <c r="I135" s="299">
        <v>218.18763999999999</v>
      </c>
      <c r="J135" s="299">
        <v>102.94055999999999</v>
      </c>
      <c r="K135" s="299">
        <f t="shared" si="12"/>
        <v>321.12819999999999</v>
      </c>
      <c r="L135" s="299"/>
      <c r="M135" s="299">
        <v>610.45751999999993</v>
      </c>
      <c r="N135" s="299">
        <v>625.12824000000001</v>
      </c>
      <c r="O135" s="299">
        <v>56.862740000000002</v>
      </c>
      <c r="P135" s="299">
        <f t="shared" si="13"/>
        <v>681.99098000000004</v>
      </c>
      <c r="Q135" s="299"/>
      <c r="R135" s="299">
        <v>34.279760000000003</v>
      </c>
      <c r="S135" s="299">
        <v>31.714549999999996</v>
      </c>
      <c r="T135" s="299">
        <v>5.5596999999999994</v>
      </c>
      <c r="U135" s="299">
        <f t="shared" si="14"/>
        <v>37.274249999999995</v>
      </c>
      <c r="V135" s="299"/>
      <c r="W135" s="299">
        <v>35.940429999999999</v>
      </c>
      <c r="X135" s="299">
        <v>52.300179999999983</v>
      </c>
      <c r="Y135" s="299">
        <v>0.39700000000000002</v>
      </c>
      <c r="Z135" s="299">
        <f t="shared" si="23"/>
        <v>52.697179999999982</v>
      </c>
      <c r="AA135" s="299"/>
      <c r="AB135" s="299">
        <f t="shared" si="24"/>
        <v>3096.8640499999992</v>
      </c>
      <c r="AC135" s="299">
        <f t="shared" si="25"/>
        <v>4301.864880000001</v>
      </c>
      <c r="AD135" s="299">
        <f t="shared" si="26"/>
        <v>299.22274999999996</v>
      </c>
      <c r="AE135" s="299">
        <f t="shared" si="27"/>
        <v>4601.0876300000009</v>
      </c>
      <c r="AG135" s="184"/>
    </row>
    <row r="136" spans="2:33">
      <c r="B136" s="326">
        <v>45497</v>
      </c>
      <c r="C136" s="299">
        <v>2271.4189799999999</v>
      </c>
      <c r="D136" s="299">
        <v>3539.2997299999993</v>
      </c>
      <c r="E136" s="299">
        <v>221.60561000000001</v>
      </c>
      <c r="F136" s="299">
        <f t="shared" si="11"/>
        <v>3760.9053399999993</v>
      </c>
      <c r="G136" s="299"/>
      <c r="H136" s="299">
        <v>138.17006000000001</v>
      </c>
      <c r="I136" s="299">
        <v>217.85293999999999</v>
      </c>
      <c r="J136" s="299">
        <v>102.90619000000001</v>
      </c>
      <c r="K136" s="299">
        <f t="shared" si="12"/>
        <v>320.75913000000003</v>
      </c>
      <c r="L136" s="299"/>
      <c r="M136" s="299">
        <v>609.02823999999998</v>
      </c>
      <c r="N136" s="299">
        <v>633.89889000000005</v>
      </c>
      <c r="O136" s="299">
        <v>58.640070000000001</v>
      </c>
      <c r="P136" s="299">
        <f t="shared" si="13"/>
        <v>692.53896000000009</v>
      </c>
      <c r="Q136" s="299"/>
      <c r="R136" s="299">
        <v>34.211010000000002</v>
      </c>
      <c r="S136" s="299">
        <v>32.847099999999998</v>
      </c>
      <c r="T136" s="299">
        <v>5.7073400000000003</v>
      </c>
      <c r="U136" s="299">
        <f t="shared" si="14"/>
        <v>38.55444</v>
      </c>
      <c r="V136" s="299"/>
      <c r="W136" s="299">
        <v>35.759960000000007</v>
      </c>
      <c r="X136" s="299">
        <v>54.208090000000013</v>
      </c>
      <c r="Y136" s="299">
        <v>0.39700000000000002</v>
      </c>
      <c r="Z136" s="299">
        <f t="shared" si="23"/>
        <v>54.605090000000011</v>
      </c>
      <c r="AA136" s="299"/>
      <c r="AB136" s="299">
        <f t="shared" si="24"/>
        <v>3088.5882499999998</v>
      </c>
      <c r="AC136" s="299">
        <f t="shared" si="25"/>
        <v>4478.106749999999</v>
      </c>
      <c r="AD136" s="299">
        <f t="shared" si="26"/>
        <v>389.25621000000001</v>
      </c>
      <c r="AE136" s="299">
        <f t="shared" si="27"/>
        <v>4867.3629599999986</v>
      </c>
      <c r="AG136" s="184"/>
    </row>
    <row r="137" spans="2:33">
      <c r="B137" s="326">
        <v>45504</v>
      </c>
      <c r="C137" s="299">
        <v>2243.2272199999998</v>
      </c>
      <c r="D137" s="299">
        <v>3514.6787300000005</v>
      </c>
      <c r="E137" s="299">
        <v>221.49921000000003</v>
      </c>
      <c r="F137" s="299">
        <f t="shared" si="11"/>
        <v>3736.1779400000005</v>
      </c>
      <c r="G137" s="299"/>
      <c r="H137" s="299">
        <v>137.54536999999999</v>
      </c>
      <c r="I137" s="299">
        <v>220.66700999999998</v>
      </c>
      <c r="J137" s="299">
        <v>102.36695</v>
      </c>
      <c r="K137" s="299">
        <f t="shared" si="12"/>
        <v>323.03395999999998</v>
      </c>
      <c r="L137" s="299"/>
      <c r="M137" s="299">
        <v>608.07044000000008</v>
      </c>
      <c r="N137" s="299">
        <v>626.29058999999984</v>
      </c>
      <c r="O137" s="299">
        <v>59.402209999999997</v>
      </c>
      <c r="P137" s="299">
        <f t="shared" si="13"/>
        <v>685.69279999999981</v>
      </c>
      <c r="Q137" s="299"/>
      <c r="R137" s="299">
        <v>34.084209999999999</v>
      </c>
      <c r="S137" s="299">
        <v>31.8474</v>
      </c>
      <c r="T137" s="299">
        <v>6.17286</v>
      </c>
      <c r="U137" s="299">
        <f t="shared" si="14"/>
        <v>38.02026</v>
      </c>
      <c r="V137" s="299"/>
      <c r="W137" s="299">
        <v>37.493200000000002</v>
      </c>
      <c r="X137" s="299">
        <v>55.584740000000004</v>
      </c>
      <c r="Y137" s="299">
        <v>0.39700000000000002</v>
      </c>
      <c r="Z137" s="299">
        <f t="shared" si="23"/>
        <v>55.981740000000002</v>
      </c>
      <c r="AA137" s="299"/>
      <c r="AB137" s="299">
        <f t="shared" si="24"/>
        <v>3060.4204399999999</v>
      </c>
      <c r="AC137" s="299">
        <f t="shared" si="25"/>
        <v>4449.0684700000002</v>
      </c>
      <c r="AD137" s="299">
        <f t="shared" si="26"/>
        <v>389.83823000000001</v>
      </c>
      <c r="AE137" s="299">
        <f t="shared" si="27"/>
        <v>4838.9067000000005</v>
      </c>
      <c r="AG137" s="184"/>
    </row>
    <row r="138" spans="2:33">
      <c r="B138" s="326">
        <v>45511</v>
      </c>
      <c r="C138" s="299">
        <v>2259.4841000000006</v>
      </c>
      <c r="D138" s="299">
        <v>3915.3217799999998</v>
      </c>
      <c r="E138" s="299">
        <v>222.06621999999996</v>
      </c>
      <c r="F138" s="299">
        <f t="shared" si="11"/>
        <v>4137.3879999999999</v>
      </c>
      <c r="G138" s="299"/>
      <c r="H138" s="299">
        <v>137.88479000000001</v>
      </c>
      <c r="I138" s="299">
        <v>243.41435000000001</v>
      </c>
      <c r="J138" s="299">
        <v>102.53581</v>
      </c>
      <c r="K138" s="299">
        <f t="shared" si="12"/>
        <v>345.95015999999998</v>
      </c>
      <c r="L138" s="299"/>
      <c r="M138" s="299">
        <v>609.4752500000003</v>
      </c>
      <c r="N138" s="299">
        <v>648.49811000000011</v>
      </c>
      <c r="O138" s="299">
        <v>60.679760000000002</v>
      </c>
      <c r="P138" s="299">
        <f t="shared" si="13"/>
        <v>709.1778700000001</v>
      </c>
      <c r="Q138" s="299"/>
      <c r="R138" s="299">
        <v>34.26388</v>
      </c>
      <c r="S138" s="299">
        <v>31.220410000000005</v>
      </c>
      <c r="T138" s="299">
        <v>6.2578399999999998</v>
      </c>
      <c r="U138" s="299">
        <f t="shared" si="14"/>
        <v>37.478250000000003</v>
      </c>
      <c r="V138" s="299"/>
      <c r="W138" s="299">
        <v>37.595860000000009</v>
      </c>
      <c r="X138" s="299">
        <v>61.4803</v>
      </c>
      <c r="Y138" s="299">
        <v>0.39700000000000002</v>
      </c>
      <c r="Z138" s="299">
        <f t="shared" si="23"/>
        <v>61.877299999999998</v>
      </c>
      <c r="AA138" s="299"/>
      <c r="AB138" s="299">
        <f t="shared" ref="AB138:AB143" si="28">+W138+R138+M138+H138+C138</f>
        <v>3078.7038800000009</v>
      </c>
      <c r="AC138" s="299">
        <f t="shared" ref="AC138:AC143" si="29">+X138+S138+N138+I138+D138</f>
        <v>4899.9349499999998</v>
      </c>
      <c r="AD138" s="299">
        <f t="shared" ref="AD138:AD143" si="30">+T138+O138+J138+E138+Y138</f>
        <v>391.93662999999998</v>
      </c>
      <c r="AE138" s="299">
        <f t="shared" ref="AE138:AE143" si="31">AD138+AC138</f>
        <v>5291.87158</v>
      </c>
      <c r="AG138" s="184"/>
    </row>
    <row r="139" spans="2:33">
      <c r="B139" s="326">
        <v>45518</v>
      </c>
      <c r="C139" s="299">
        <v>2281.2520000000004</v>
      </c>
      <c r="D139" s="299">
        <v>3933.0903000000003</v>
      </c>
      <c r="E139" s="299">
        <v>223.27537000000001</v>
      </c>
      <c r="F139" s="299">
        <f t="shared" si="11"/>
        <v>4156.3656700000001</v>
      </c>
      <c r="G139" s="299"/>
      <c r="H139" s="299">
        <v>138.01587000000001</v>
      </c>
      <c r="I139" s="299">
        <v>240.66739999999996</v>
      </c>
      <c r="J139" s="299">
        <v>102.50554999999999</v>
      </c>
      <c r="K139" s="299">
        <f t="shared" si="12"/>
        <v>343.17294999999996</v>
      </c>
      <c r="L139" s="299"/>
      <c r="M139" s="299">
        <v>610.54716000000008</v>
      </c>
      <c r="N139" s="299">
        <v>652.54750000000013</v>
      </c>
      <c r="O139" s="299">
        <v>58.251889999999996</v>
      </c>
      <c r="P139" s="299">
        <f t="shared" si="13"/>
        <v>710.79939000000013</v>
      </c>
      <c r="Q139" s="299"/>
      <c r="R139" s="299">
        <v>34.300619999999995</v>
      </c>
      <c r="S139" s="299">
        <v>31.584820000000001</v>
      </c>
      <c r="T139" s="299">
        <v>6.3114399999999993</v>
      </c>
      <c r="U139" s="299">
        <f t="shared" si="14"/>
        <v>37.896259999999998</v>
      </c>
      <c r="V139" s="299"/>
      <c r="W139" s="299">
        <v>37.943100000000001</v>
      </c>
      <c r="X139" s="299">
        <v>60.026409999999998</v>
      </c>
      <c r="Y139" s="299">
        <v>0.39700000000000002</v>
      </c>
      <c r="Z139" s="299">
        <f t="shared" si="23"/>
        <v>60.423409999999997</v>
      </c>
      <c r="AA139" s="299"/>
      <c r="AB139" s="299">
        <f t="shared" si="28"/>
        <v>3102.0587500000001</v>
      </c>
      <c r="AC139" s="299">
        <f t="shared" si="29"/>
        <v>4917.9164300000002</v>
      </c>
      <c r="AD139" s="299">
        <f t="shared" si="30"/>
        <v>390.74124999999998</v>
      </c>
      <c r="AE139" s="299">
        <f t="shared" si="31"/>
        <v>5308.6576800000003</v>
      </c>
      <c r="AG139" s="184"/>
    </row>
    <row r="140" spans="2:33">
      <c r="B140" s="326">
        <v>45525</v>
      </c>
      <c r="C140" s="299">
        <v>2304.8812100000005</v>
      </c>
      <c r="D140" s="299">
        <v>3636.11886</v>
      </c>
      <c r="E140" s="299">
        <v>227.67634999999999</v>
      </c>
      <c r="F140" s="299">
        <f t="shared" si="11"/>
        <v>3863.7952100000002</v>
      </c>
      <c r="G140" s="299"/>
      <c r="H140" s="299">
        <v>139.10719</v>
      </c>
      <c r="I140" s="299">
        <v>239.87254000000001</v>
      </c>
      <c r="J140" s="299">
        <v>104.3304</v>
      </c>
      <c r="K140" s="299">
        <f t="shared" si="12"/>
        <v>344.20294000000001</v>
      </c>
      <c r="L140" s="299"/>
      <c r="M140" s="299">
        <v>616.27554000000009</v>
      </c>
      <c r="N140" s="299">
        <v>693.08271999999999</v>
      </c>
      <c r="O140" s="299">
        <v>61.391370000000002</v>
      </c>
      <c r="P140" s="299">
        <f t="shared" si="13"/>
        <v>754.47409000000005</v>
      </c>
      <c r="Q140" s="299"/>
      <c r="R140" s="299">
        <v>34.33672</v>
      </c>
      <c r="S140" s="299">
        <v>31.492009999999997</v>
      </c>
      <c r="T140" s="299">
        <v>6.3000699999999998</v>
      </c>
      <c r="U140" s="299">
        <f t="shared" si="14"/>
        <v>37.792079999999999</v>
      </c>
      <c r="V140" s="299"/>
      <c r="W140" s="299">
        <v>37.991299999999995</v>
      </c>
      <c r="X140" s="299">
        <v>61.449139999999993</v>
      </c>
      <c r="Y140" s="299">
        <v>0.39700000000000002</v>
      </c>
      <c r="Z140" s="299">
        <f t="shared" si="23"/>
        <v>61.846139999999991</v>
      </c>
      <c r="AA140" s="299"/>
      <c r="AB140" s="299">
        <f t="shared" si="28"/>
        <v>3132.5919600000007</v>
      </c>
      <c r="AC140" s="299">
        <f t="shared" si="29"/>
        <v>4662.0152699999999</v>
      </c>
      <c r="AD140" s="299">
        <f t="shared" si="30"/>
        <v>400.09518999999995</v>
      </c>
      <c r="AE140" s="299">
        <f t="shared" si="31"/>
        <v>5062.1104599999999</v>
      </c>
      <c r="AG140" s="184"/>
    </row>
    <row r="141" spans="2:33">
      <c r="B141" s="326">
        <v>45532</v>
      </c>
      <c r="C141" s="299">
        <v>2295.8000900000002</v>
      </c>
      <c r="D141" s="299">
        <v>3857.4378199999996</v>
      </c>
      <c r="E141" s="299">
        <v>233.48963000000001</v>
      </c>
      <c r="F141" s="299">
        <f t="shared" si="11"/>
        <v>4090.9274499999997</v>
      </c>
      <c r="G141" s="299"/>
      <c r="H141" s="299">
        <v>138.85732999999999</v>
      </c>
      <c r="I141" s="299">
        <v>251.02907999999999</v>
      </c>
      <c r="J141" s="299">
        <v>104.143</v>
      </c>
      <c r="K141" s="299">
        <f t="shared" si="12"/>
        <v>355.17207999999999</v>
      </c>
      <c r="L141" s="299"/>
      <c r="M141" s="299">
        <v>614.64991999999995</v>
      </c>
      <c r="N141" s="299">
        <v>663.38182999999992</v>
      </c>
      <c r="O141" s="299">
        <v>62.319940000000003</v>
      </c>
      <c r="P141" s="299">
        <f t="shared" si="13"/>
        <v>725.7017699999999</v>
      </c>
      <c r="Q141" s="299"/>
      <c r="R141" s="299">
        <v>34.377559999999995</v>
      </c>
      <c r="S141" s="299">
        <v>31.368200000000002</v>
      </c>
      <c r="T141" s="299">
        <v>6.2848900000000008</v>
      </c>
      <c r="U141" s="299">
        <f t="shared" si="14"/>
        <v>37.653090000000006</v>
      </c>
      <c r="V141" s="299"/>
      <c r="W141" s="299">
        <v>37.94944000000001</v>
      </c>
      <c r="X141" s="299">
        <v>60.694549999999992</v>
      </c>
      <c r="Y141" s="299">
        <v>0.39700000000000002</v>
      </c>
      <c r="Z141" s="299">
        <f t="shared" si="23"/>
        <v>61.091549999999991</v>
      </c>
      <c r="AA141" s="299"/>
      <c r="AB141" s="299">
        <f t="shared" si="28"/>
        <v>3121.6343400000001</v>
      </c>
      <c r="AC141" s="299">
        <f t="shared" si="29"/>
        <v>4863.9114799999998</v>
      </c>
      <c r="AD141" s="299">
        <f t="shared" si="30"/>
        <v>406.63446000000005</v>
      </c>
      <c r="AE141" s="299">
        <f t="shared" si="31"/>
        <v>5270.54594</v>
      </c>
      <c r="AG141" s="184"/>
    </row>
    <row r="142" spans="2:33">
      <c r="B142" s="326">
        <v>45539</v>
      </c>
      <c r="C142" s="299">
        <v>2286.1014</v>
      </c>
      <c r="D142" s="299">
        <v>4294.8420599999999</v>
      </c>
      <c r="E142" s="299">
        <v>233.56604999999999</v>
      </c>
      <c r="F142" s="299">
        <f t="shared" ref="F142:F167" si="32">E142+D142</f>
        <v>4528.4081100000003</v>
      </c>
      <c r="G142" s="299"/>
      <c r="H142" s="299">
        <v>139.32576</v>
      </c>
      <c r="I142" s="299">
        <v>263.37599999999998</v>
      </c>
      <c r="J142" s="299">
        <v>104.49432</v>
      </c>
      <c r="K142" s="299">
        <f t="shared" ref="K142:K167" si="33">J142+I142</f>
        <v>367.87031999999999</v>
      </c>
      <c r="L142" s="299"/>
      <c r="M142" s="299">
        <v>617.09220000000005</v>
      </c>
      <c r="N142" s="299">
        <v>684.43026000000009</v>
      </c>
      <c r="O142" s="299">
        <v>63.748510000000003</v>
      </c>
      <c r="P142" s="299">
        <f t="shared" ref="P142:P167" si="34">O142+N142</f>
        <v>748.1787700000001</v>
      </c>
      <c r="Q142" s="299"/>
      <c r="R142" s="299">
        <v>34.560960000000001</v>
      </c>
      <c r="S142" s="299">
        <v>32.462150000000001</v>
      </c>
      <c r="T142" s="299">
        <v>6.26403</v>
      </c>
      <c r="U142" s="299">
        <f t="shared" ref="U142:U167" si="35">T142+S142</f>
        <v>38.726179999999999</v>
      </c>
      <c r="V142" s="299"/>
      <c r="W142" s="299">
        <v>38.472449999999981</v>
      </c>
      <c r="X142" s="299">
        <v>63.838010000000011</v>
      </c>
      <c r="Y142" s="299">
        <v>0.39700000000000002</v>
      </c>
      <c r="Z142" s="299">
        <f t="shared" si="23"/>
        <v>64.235010000000017</v>
      </c>
      <c r="AA142" s="299"/>
      <c r="AB142" s="299">
        <f t="shared" si="28"/>
        <v>3115.5527700000002</v>
      </c>
      <c r="AC142" s="299">
        <f t="shared" si="29"/>
        <v>5338.94848</v>
      </c>
      <c r="AD142" s="299">
        <f t="shared" si="30"/>
        <v>408.46990999999997</v>
      </c>
      <c r="AE142" s="299">
        <f t="shared" si="31"/>
        <v>5747.4183899999998</v>
      </c>
      <c r="AG142" s="184"/>
    </row>
    <row r="143" spans="2:33">
      <c r="B143" s="326">
        <v>45546</v>
      </c>
      <c r="C143" s="299">
        <v>2311.1482999999998</v>
      </c>
      <c r="D143" s="299">
        <v>4261.0130399999998</v>
      </c>
      <c r="E143" s="299">
        <v>232.99204</v>
      </c>
      <c r="F143" s="299">
        <f t="shared" si="32"/>
        <v>4494.0050799999999</v>
      </c>
      <c r="G143" s="299"/>
      <c r="H143" s="299">
        <v>139.64622999999997</v>
      </c>
      <c r="I143" s="299">
        <v>268.32509999999996</v>
      </c>
      <c r="J143" s="299">
        <v>104.73466999999999</v>
      </c>
      <c r="K143" s="299">
        <f t="shared" si="33"/>
        <v>373.05976999999996</v>
      </c>
      <c r="L143" s="299"/>
      <c r="M143" s="299">
        <v>620.72315000000003</v>
      </c>
      <c r="N143" s="299">
        <v>657.0281100000002</v>
      </c>
      <c r="O143" s="299">
        <v>63.748510000000003</v>
      </c>
      <c r="P143" s="299">
        <f t="shared" si="34"/>
        <v>720.77662000000021</v>
      </c>
      <c r="Q143" s="299"/>
      <c r="R143" s="299">
        <v>34.715710000000001</v>
      </c>
      <c r="S143" s="299">
        <v>32.122630000000001</v>
      </c>
      <c r="T143" s="299">
        <v>6.3084799999999994</v>
      </c>
      <c r="U143" s="299">
        <f t="shared" si="35"/>
        <v>38.431110000000004</v>
      </c>
      <c r="V143" s="299"/>
      <c r="W143" s="299">
        <v>38.775109999999991</v>
      </c>
      <c r="X143" s="299">
        <v>67.039959999999994</v>
      </c>
      <c r="Y143" s="299">
        <v>0.52556999999999998</v>
      </c>
      <c r="Z143" s="299">
        <f t="shared" si="23"/>
        <v>67.565529999999995</v>
      </c>
      <c r="AA143" s="299"/>
      <c r="AB143" s="299">
        <f t="shared" si="28"/>
        <v>3145.0084999999999</v>
      </c>
      <c r="AC143" s="299">
        <f t="shared" si="29"/>
        <v>5285.5288399999999</v>
      </c>
      <c r="AD143" s="299">
        <f t="shared" si="30"/>
        <v>408.30926999999997</v>
      </c>
      <c r="AE143" s="299">
        <f t="shared" si="31"/>
        <v>5693.8381099999997</v>
      </c>
      <c r="AG143" s="184"/>
    </row>
    <row r="144" spans="2:33">
      <c r="B144" s="326">
        <v>45553</v>
      </c>
      <c r="C144" s="299">
        <v>2348.5316400000011</v>
      </c>
      <c r="D144" s="299">
        <v>3976.1333300000006</v>
      </c>
      <c r="E144" s="299">
        <v>229.98174000000003</v>
      </c>
      <c r="F144" s="299">
        <f t="shared" si="32"/>
        <v>4206.1150700000007</v>
      </c>
      <c r="G144" s="299"/>
      <c r="H144" s="299">
        <v>140.92786999999998</v>
      </c>
      <c r="I144" s="299">
        <v>255.11085999999997</v>
      </c>
      <c r="J144" s="299">
        <v>105.69591</v>
      </c>
      <c r="K144" s="299">
        <f t="shared" si="33"/>
        <v>360.80676999999997</v>
      </c>
      <c r="L144" s="299"/>
      <c r="M144" s="299">
        <v>627.65697000000023</v>
      </c>
      <c r="N144" s="299">
        <v>666.84253999999987</v>
      </c>
      <c r="O144" s="299">
        <v>63.748510000000003</v>
      </c>
      <c r="P144" s="299">
        <f t="shared" si="34"/>
        <v>730.59104999999988</v>
      </c>
      <c r="Q144" s="299"/>
      <c r="R144" s="299">
        <v>34.789760000000001</v>
      </c>
      <c r="S144" s="299">
        <v>32.237009999999998</v>
      </c>
      <c r="T144" s="299">
        <v>6.3667199999999999</v>
      </c>
      <c r="U144" s="299">
        <f t="shared" si="35"/>
        <v>38.603729999999999</v>
      </c>
      <c r="V144" s="299"/>
      <c r="W144" s="299">
        <v>39.401269999999997</v>
      </c>
      <c r="X144" s="299">
        <v>62.016419999999997</v>
      </c>
      <c r="Y144" s="299">
        <v>0.54700000000000004</v>
      </c>
      <c r="Z144" s="299">
        <f t="shared" si="23"/>
        <v>62.563419999999994</v>
      </c>
      <c r="AA144" s="299"/>
      <c r="AB144" s="299">
        <f t="shared" ref="AB144:AB148" si="36">+W144+R144+M144+H144+C144</f>
        <v>3191.3075100000015</v>
      </c>
      <c r="AC144" s="299">
        <f t="shared" ref="AC144:AC148" si="37">+X144+S144+N144+I144+D144</f>
        <v>4992.3401600000007</v>
      </c>
      <c r="AD144" s="299">
        <f t="shared" ref="AD144:AD148" si="38">+T144+O144+J144+E144+Y144</f>
        <v>406.33988000000005</v>
      </c>
      <c r="AE144" s="299">
        <f t="shared" ref="AE144:AE148" si="39">AD144+AC144</f>
        <v>5398.6800400000011</v>
      </c>
      <c r="AG144" s="184"/>
    </row>
    <row r="145" spans="2:33">
      <c r="B145" s="326">
        <v>45560</v>
      </c>
      <c r="C145" s="299">
        <v>2344.2198800000001</v>
      </c>
      <c r="D145" s="299">
        <v>4107.7781800000002</v>
      </c>
      <c r="E145" s="299">
        <v>228.83862999999997</v>
      </c>
      <c r="F145" s="299">
        <f t="shared" si="32"/>
        <v>4336.6168100000004</v>
      </c>
      <c r="G145" s="299"/>
      <c r="H145" s="299">
        <v>141.38844</v>
      </c>
      <c r="I145" s="299">
        <v>272.98590999999999</v>
      </c>
      <c r="J145" s="299">
        <v>106.04133</v>
      </c>
      <c r="K145" s="299">
        <f t="shared" si="33"/>
        <v>379.02724000000001</v>
      </c>
      <c r="L145" s="299"/>
      <c r="M145" s="299">
        <v>617.41620999999986</v>
      </c>
      <c r="N145" s="299">
        <v>666.44209999999998</v>
      </c>
      <c r="O145" s="299">
        <v>64.358730000000008</v>
      </c>
      <c r="P145" s="299">
        <f t="shared" si="34"/>
        <v>730.80083000000002</v>
      </c>
      <c r="Q145" s="299"/>
      <c r="R145" s="299">
        <v>34.667940000000002</v>
      </c>
      <c r="S145" s="299">
        <v>31.958940000000002</v>
      </c>
      <c r="T145" s="299">
        <v>6.3667199999999999</v>
      </c>
      <c r="U145" s="299">
        <f t="shared" si="35"/>
        <v>38.325659999999999</v>
      </c>
      <c r="V145" s="299"/>
      <c r="W145" s="299">
        <v>39.294720000000005</v>
      </c>
      <c r="X145" s="299">
        <v>61.624850000000016</v>
      </c>
      <c r="Y145" s="299">
        <v>0.54700000000000004</v>
      </c>
      <c r="Z145" s="299">
        <f t="shared" si="23"/>
        <v>62.171850000000013</v>
      </c>
      <c r="AA145" s="299"/>
      <c r="AB145" s="299">
        <f t="shared" si="36"/>
        <v>3176.9871899999998</v>
      </c>
      <c r="AC145" s="299">
        <f t="shared" si="37"/>
        <v>5140.7899800000005</v>
      </c>
      <c r="AD145" s="299">
        <f t="shared" si="38"/>
        <v>406.15241000000003</v>
      </c>
      <c r="AE145" s="299">
        <f t="shared" si="39"/>
        <v>5546.9423900000002</v>
      </c>
      <c r="AG145" s="184"/>
    </row>
    <row r="146" spans="2:33">
      <c r="B146" s="326">
        <v>45567</v>
      </c>
      <c r="C146" s="299">
        <v>2321.7278000000001</v>
      </c>
      <c r="D146" s="299">
        <v>4124.6522999999988</v>
      </c>
      <c r="E146" s="299">
        <v>220.83392000000001</v>
      </c>
      <c r="F146" s="299">
        <f t="shared" si="32"/>
        <v>4345.4862199999989</v>
      </c>
      <c r="G146" s="299"/>
      <c r="H146" s="299">
        <v>140.32640000000001</v>
      </c>
      <c r="I146" s="299">
        <v>274.38663000000003</v>
      </c>
      <c r="J146" s="299">
        <v>105.24479999999998</v>
      </c>
      <c r="K146" s="299">
        <f t="shared" si="33"/>
        <v>379.63143000000002</v>
      </c>
      <c r="L146" s="299"/>
      <c r="M146" s="299">
        <v>617.3638000000002</v>
      </c>
      <c r="N146" s="299">
        <v>680.48724000000027</v>
      </c>
      <c r="O146" s="299">
        <v>64.393500000000003</v>
      </c>
      <c r="P146" s="299">
        <f t="shared" si="34"/>
        <v>744.88074000000029</v>
      </c>
      <c r="Q146" s="299"/>
      <c r="R146" s="299">
        <v>34.713080000000005</v>
      </c>
      <c r="S146" s="299">
        <v>31.77628</v>
      </c>
      <c r="T146" s="299">
        <v>6.3667199999999999</v>
      </c>
      <c r="U146" s="299">
        <f t="shared" si="35"/>
        <v>38.143000000000001</v>
      </c>
      <c r="V146" s="299"/>
      <c r="W146" s="299">
        <v>39.393510000000006</v>
      </c>
      <c r="X146" s="299">
        <v>62.71058</v>
      </c>
      <c r="Y146" s="299">
        <v>0.54700000000000004</v>
      </c>
      <c r="Z146" s="299">
        <f t="shared" si="23"/>
        <v>63.257579999999997</v>
      </c>
      <c r="AA146" s="299"/>
      <c r="AB146" s="299">
        <f t="shared" si="36"/>
        <v>3153.5245900000004</v>
      </c>
      <c r="AC146" s="299">
        <f t="shared" si="37"/>
        <v>5174.0130299999992</v>
      </c>
      <c r="AD146" s="299">
        <f t="shared" si="38"/>
        <v>397.38594000000001</v>
      </c>
      <c r="AE146" s="299">
        <f t="shared" si="39"/>
        <v>5571.3989699999993</v>
      </c>
      <c r="AG146" s="184"/>
    </row>
    <row r="147" spans="2:33">
      <c r="B147" s="326">
        <v>45574</v>
      </c>
      <c r="C147" s="299">
        <v>2332.2622100000003</v>
      </c>
      <c r="D147" s="299">
        <v>4336.2108399999997</v>
      </c>
      <c r="E147" s="299">
        <v>217.91498000000001</v>
      </c>
      <c r="F147" s="299">
        <f t="shared" si="32"/>
        <v>4554.1258199999993</v>
      </c>
      <c r="G147" s="299"/>
      <c r="H147" s="299">
        <v>141.57729</v>
      </c>
      <c r="I147" s="299">
        <v>302.52202</v>
      </c>
      <c r="J147" s="299">
        <v>106.18297</v>
      </c>
      <c r="K147" s="299">
        <f t="shared" si="33"/>
        <v>408.70499000000001</v>
      </c>
      <c r="L147" s="299"/>
      <c r="M147" s="299">
        <v>618.40658999999982</v>
      </c>
      <c r="N147" s="299">
        <v>669.74148000000025</v>
      </c>
      <c r="O147" s="299">
        <v>64.442750000000004</v>
      </c>
      <c r="P147" s="299">
        <f t="shared" si="34"/>
        <v>734.1842300000003</v>
      </c>
      <c r="Q147" s="299"/>
      <c r="R147" s="299">
        <v>34.648649999999996</v>
      </c>
      <c r="S147" s="299">
        <v>32.406729999999996</v>
      </c>
      <c r="T147" s="299">
        <v>6.3661400000000006</v>
      </c>
      <c r="U147" s="299">
        <f t="shared" si="35"/>
        <v>38.772869999999998</v>
      </c>
      <c r="V147" s="299"/>
      <c r="W147" s="299">
        <v>39.605839999999993</v>
      </c>
      <c r="X147" s="299">
        <v>63.862930000000006</v>
      </c>
      <c r="Y147" s="299">
        <v>0.62414000000000003</v>
      </c>
      <c r="Z147" s="299">
        <f t="shared" si="23"/>
        <v>64.487070000000003</v>
      </c>
      <c r="AA147" s="299"/>
      <c r="AB147" s="299">
        <f t="shared" si="36"/>
        <v>3166.5005799999999</v>
      </c>
      <c r="AC147" s="299">
        <f t="shared" si="37"/>
        <v>5404.7440000000006</v>
      </c>
      <c r="AD147" s="299">
        <f t="shared" si="38"/>
        <v>395.53098</v>
      </c>
      <c r="AE147" s="299">
        <f t="shared" si="39"/>
        <v>5800.2749800000001</v>
      </c>
      <c r="AG147" s="184"/>
    </row>
    <row r="148" spans="2:33">
      <c r="B148" s="326">
        <v>45581</v>
      </c>
      <c r="C148" s="299">
        <v>2354.9037199999998</v>
      </c>
      <c r="D148" s="299">
        <v>4126.7657399999998</v>
      </c>
      <c r="E148" s="299">
        <v>226.33206999999999</v>
      </c>
      <c r="F148" s="299">
        <f t="shared" si="32"/>
        <v>4353.0978100000002</v>
      </c>
      <c r="G148" s="299"/>
      <c r="H148" s="299">
        <v>141.67506999999998</v>
      </c>
      <c r="I148" s="299">
        <v>297.34447000000006</v>
      </c>
      <c r="J148" s="299">
        <v>106.2563</v>
      </c>
      <c r="K148" s="299">
        <f t="shared" si="33"/>
        <v>403.60077000000007</v>
      </c>
      <c r="L148" s="299"/>
      <c r="M148" s="299">
        <v>621.53009000000009</v>
      </c>
      <c r="N148" s="299">
        <v>657.37471000000005</v>
      </c>
      <c r="O148" s="299">
        <v>64.484760000000009</v>
      </c>
      <c r="P148" s="299">
        <f t="shared" si="34"/>
        <v>721.8594700000001</v>
      </c>
      <c r="Q148" s="299"/>
      <c r="R148" s="299">
        <v>34.641300000000001</v>
      </c>
      <c r="S148" s="299">
        <v>31.671079999999996</v>
      </c>
      <c r="T148" s="299">
        <v>6.3140900000000002</v>
      </c>
      <c r="U148" s="299">
        <f t="shared" si="35"/>
        <v>37.985169999999997</v>
      </c>
      <c r="V148" s="299"/>
      <c r="W148" s="299">
        <v>39.953210000000006</v>
      </c>
      <c r="X148" s="299">
        <v>62.810519999999997</v>
      </c>
      <c r="Y148" s="299">
        <v>0.72699999999999998</v>
      </c>
      <c r="Z148" s="299">
        <f t="shared" si="23"/>
        <v>63.537519999999994</v>
      </c>
      <c r="AA148" s="299"/>
      <c r="AB148" s="299">
        <f t="shared" si="36"/>
        <v>3192.7033899999997</v>
      </c>
      <c r="AC148" s="299">
        <f t="shared" si="37"/>
        <v>5175.9665199999999</v>
      </c>
      <c r="AD148" s="299">
        <f t="shared" si="38"/>
        <v>404.11421999999999</v>
      </c>
      <c r="AE148" s="299">
        <f t="shared" si="39"/>
        <v>5580.0807400000003</v>
      </c>
      <c r="AG148" s="184"/>
    </row>
    <row r="149" spans="2:33">
      <c r="B149" s="326">
        <v>45588</v>
      </c>
      <c r="C149" s="299">
        <v>2368.73569</v>
      </c>
      <c r="D149" s="299">
        <v>4048.7818299999994</v>
      </c>
      <c r="E149" s="299">
        <v>227.03483000000003</v>
      </c>
      <c r="F149" s="299">
        <f t="shared" si="32"/>
        <v>4275.8166599999995</v>
      </c>
      <c r="G149" s="299"/>
      <c r="H149" s="299">
        <v>142.62456</v>
      </c>
      <c r="I149" s="299">
        <v>316.30327</v>
      </c>
      <c r="J149" s="299">
        <v>106.96841999999999</v>
      </c>
      <c r="K149" s="299">
        <f t="shared" si="33"/>
        <v>423.27168999999998</v>
      </c>
      <c r="L149" s="299"/>
      <c r="M149" s="299">
        <v>623.43764999999996</v>
      </c>
      <c r="N149" s="299">
        <v>671.44945999999993</v>
      </c>
      <c r="O149" s="299">
        <v>64.977699999999999</v>
      </c>
      <c r="P149" s="299">
        <f t="shared" si="34"/>
        <v>736.42715999999996</v>
      </c>
      <c r="Q149" s="299"/>
      <c r="R149" s="299">
        <v>34.742599999999996</v>
      </c>
      <c r="S149" s="299">
        <v>33.470219999999998</v>
      </c>
      <c r="T149" s="299">
        <v>6.07226</v>
      </c>
      <c r="U149" s="299">
        <f t="shared" si="35"/>
        <v>39.542479999999998</v>
      </c>
      <c r="V149" s="299"/>
      <c r="W149" s="299">
        <v>40.077860000000008</v>
      </c>
      <c r="X149" s="299">
        <v>64.963179999999994</v>
      </c>
      <c r="Y149" s="299">
        <v>0.72699999999999998</v>
      </c>
      <c r="Z149" s="299">
        <f t="shared" si="23"/>
        <v>65.690179999999998</v>
      </c>
      <c r="AA149" s="299"/>
      <c r="AB149" s="299">
        <f t="shared" ref="AB149:AB150" si="40">+W149+R149+M149+H149+C149</f>
        <v>3209.6183599999999</v>
      </c>
      <c r="AC149" s="299">
        <f t="shared" ref="AC149:AC150" si="41">+X149+S149+N149+I149+D149</f>
        <v>5134.9679599999999</v>
      </c>
      <c r="AD149" s="299">
        <f t="shared" ref="AD149:AD150" si="42">+T149+O149+J149+E149+Y149</f>
        <v>405.78021000000001</v>
      </c>
      <c r="AE149" s="299">
        <f t="shared" ref="AE149:AE150" si="43">AD149+AC149</f>
        <v>5540.7481699999998</v>
      </c>
      <c r="AG149" s="184"/>
    </row>
    <row r="150" spans="2:33">
      <c r="B150" s="326">
        <v>45595</v>
      </c>
      <c r="C150" s="299">
        <v>2354.2089799999999</v>
      </c>
      <c r="D150" s="299">
        <v>4213.0483900000008</v>
      </c>
      <c r="E150" s="299">
        <v>229.66487000000004</v>
      </c>
      <c r="F150" s="299">
        <f t="shared" si="32"/>
        <v>4442.7132600000004</v>
      </c>
      <c r="G150" s="299"/>
      <c r="H150" s="299">
        <v>141.75623999999999</v>
      </c>
      <c r="I150" s="299">
        <v>327.19898000000001</v>
      </c>
      <c r="J150" s="299">
        <v>106.31718000000001</v>
      </c>
      <c r="K150" s="299">
        <f t="shared" si="33"/>
        <v>433.51616000000001</v>
      </c>
      <c r="L150" s="299"/>
      <c r="M150" s="299">
        <v>621.83785</v>
      </c>
      <c r="N150" s="299">
        <v>674.18934000000013</v>
      </c>
      <c r="O150" s="299">
        <v>64.888570000000001</v>
      </c>
      <c r="P150" s="299">
        <f t="shared" si="34"/>
        <v>739.07791000000009</v>
      </c>
      <c r="Q150" s="299"/>
      <c r="R150" s="299">
        <v>34.642249999999997</v>
      </c>
      <c r="S150" s="299">
        <v>32.150600000000004</v>
      </c>
      <c r="T150" s="299">
        <v>6.2982299999999993</v>
      </c>
      <c r="U150" s="299">
        <f t="shared" si="35"/>
        <v>38.448830000000001</v>
      </c>
      <c r="V150" s="299"/>
      <c r="W150" s="299">
        <v>40.053279999999994</v>
      </c>
      <c r="X150" s="299">
        <v>65.503969999999967</v>
      </c>
      <c r="Y150" s="299">
        <v>0.72699999999999998</v>
      </c>
      <c r="Z150" s="299">
        <f t="shared" si="23"/>
        <v>66.230969999999971</v>
      </c>
      <c r="AA150" s="299"/>
      <c r="AB150" s="299">
        <f t="shared" si="40"/>
        <v>3192.4985999999999</v>
      </c>
      <c r="AC150" s="299">
        <f t="shared" si="41"/>
        <v>5312.0912800000006</v>
      </c>
      <c r="AD150" s="299">
        <f t="shared" si="42"/>
        <v>407.89585</v>
      </c>
      <c r="AE150" s="299">
        <f t="shared" si="43"/>
        <v>5719.9871300000004</v>
      </c>
      <c r="AG150" s="184"/>
    </row>
    <row r="151" spans="2:33">
      <c r="B151" s="326">
        <v>45602</v>
      </c>
      <c r="C151" s="299">
        <v>2353.24386</v>
      </c>
      <c r="D151" s="299">
        <v>4408.4105800000007</v>
      </c>
      <c r="E151" s="299">
        <v>204.62115</v>
      </c>
      <c r="F151" s="299">
        <f t="shared" si="32"/>
        <v>4613.0317300000006</v>
      </c>
      <c r="G151" s="299"/>
      <c r="H151" s="299">
        <v>141.73459</v>
      </c>
      <c r="I151" s="299">
        <v>323.74190999999996</v>
      </c>
      <c r="J151" s="299">
        <v>106.30095</v>
      </c>
      <c r="K151" s="299">
        <f t="shared" si="33"/>
        <v>430.04285999999996</v>
      </c>
      <c r="L151" s="299"/>
      <c r="M151" s="299">
        <v>622.66996000000006</v>
      </c>
      <c r="N151" s="299">
        <v>691.27949999999987</v>
      </c>
      <c r="O151" s="299">
        <v>64.91067000000001</v>
      </c>
      <c r="P151" s="299">
        <f t="shared" si="34"/>
        <v>756.19016999999985</v>
      </c>
      <c r="Q151" s="299"/>
      <c r="R151" s="299">
        <v>34.703120000000006</v>
      </c>
      <c r="S151" s="299">
        <v>31.403179999999995</v>
      </c>
      <c r="T151" s="299">
        <v>6.2196499999999997</v>
      </c>
      <c r="U151" s="299">
        <f t="shared" si="35"/>
        <v>37.622829999999993</v>
      </c>
      <c r="V151" s="299"/>
      <c r="W151" s="299">
        <v>40.16301</v>
      </c>
      <c r="X151" s="299">
        <v>69.137380000000022</v>
      </c>
      <c r="Y151" s="299">
        <v>0.72699999999999998</v>
      </c>
      <c r="Z151" s="299">
        <f t="shared" si="23"/>
        <v>69.864380000000025</v>
      </c>
      <c r="AA151" s="299"/>
      <c r="AB151" s="299">
        <f t="shared" ref="AB151:AB154" si="44">+W151+R151+M151+H151+C151</f>
        <v>3192.5145400000001</v>
      </c>
      <c r="AC151" s="299">
        <f t="shared" ref="AC151:AC154" si="45">+X151+S151+N151+I151+D151</f>
        <v>5523.9725500000004</v>
      </c>
      <c r="AD151" s="299">
        <f t="shared" ref="AD151:AD154" si="46">+T151+O151+J151+E151+Y151</f>
        <v>382.77941999999996</v>
      </c>
      <c r="AE151" s="299">
        <f t="shared" ref="AE151:AE154" si="47">AD151+AC151</f>
        <v>5906.7519700000003</v>
      </c>
      <c r="AG151" s="184"/>
    </row>
    <row r="152" spans="2:33">
      <c r="B152" s="326">
        <v>45609</v>
      </c>
      <c r="C152" s="299">
        <v>2374.3811500000006</v>
      </c>
      <c r="D152" s="299">
        <v>4353.5647600000011</v>
      </c>
      <c r="E152" s="299">
        <v>188.86718999999999</v>
      </c>
      <c r="F152" s="299">
        <f t="shared" si="32"/>
        <v>4542.4319500000011</v>
      </c>
      <c r="G152" s="299"/>
      <c r="H152" s="299">
        <v>141.44201000000001</v>
      </c>
      <c r="I152" s="299">
        <v>336.96886999999998</v>
      </c>
      <c r="J152" s="299">
        <v>106.08150999999999</v>
      </c>
      <c r="K152" s="299">
        <f t="shared" si="33"/>
        <v>443.05037999999996</v>
      </c>
      <c r="L152" s="299"/>
      <c r="M152" s="299">
        <v>625.09884999999997</v>
      </c>
      <c r="N152" s="299">
        <v>687.40587999999991</v>
      </c>
      <c r="O152" s="299">
        <v>64.951639999999998</v>
      </c>
      <c r="P152" s="299">
        <f t="shared" si="34"/>
        <v>752.35751999999991</v>
      </c>
      <c r="Q152" s="299"/>
      <c r="R152" s="299">
        <v>34.747059999999998</v>
      </c>
      <c r="S152" s="299">
        <v>32.581000000000003</v>
      </c>
      <c r="T152" s="299">
        <v>6.2971499999999994</v>
      </c>
      <c r="U152" s="299">
        <f t="shared" si="35"/>
        <v>38.878150000000005</v>
      </c>
      <c r="V152" s="299"/>
      <c r="W152" s="299">
        <v>40.752550000000014</v>
      </c>
      <c r="X152" s="299">
        <v>72.339620000000011</v>
      </c>
      <c r="Y152" s="299">
        <v>0.72699999999999998</v>
      </c>
      <c r="Z152" s="299">
        <f t="shared" si="23"/>
        <v>73.066620000000015</v>
      </c>
      <c r="AA152" s="299"/>
      <c r="AB152" s="299">
        <f t="shared" si="44"/>
        <v>3216.4216200000005</v>
      </c>
      <c r="AC152" s="299">
        <f t="shared" si="45"/>
        <v>5482.8601300000009</v>
      </c>
      <c r="AD152" s="299">
        <f t="shared" si="46"/>
        <v>366.92448999999999</v>
      </c>
      <c r="AE152" s="299">
        <f t="shared" si="47"/>
        <v>5849.7846200000013</v>
      </c>
      <c r="AG152" s="184"/>
    </row>
    <row r="153" spans="2:33">
      <c r="B153" s="326">
        <v>45616</v>
      </c>
      <c r="C153" s="299">
        <v>2419.6588700000002</v>
      </c>
      <c r="D153" s="299">
        <v>3735.4360799999995</v>
      </c>
      <c r="E153" s="299">
        <v>186.42771999999999</v>
      </c>
      <c r="F153" s="299">
        <f t="shared" si="32"/>
        <v>3921.8637999999996</v>
      </c>
      <c r="G153" s="299"/>
      <c r="H153" s="299">
        <v>141.42025000000001</v>
      </c>
      <c r="I153" s="299">
        <v>337.00490000000002</v>
      </c>
      <c r="J153" s="299">
        <v>106.06519000000002</v>
      </c>
      <c r="K153" s="299">
        <f t="shared" si="33"/>
        <v>443.07009000000005</v>
      </c>
      <c r="L153" s="299"/>
      <c r="M153" s="299">
        <v>630.18166999999983</v>
      </c>
      <c r="N153" s="299">
        <v>671.85387000000014</v>
      </c>
      <c r="O153" s="299">
        <v>65.506959999999992</v>
      </c>
      <c r="P153" s="299">
        <f t="shared" si="34"/>
        <v>737.36083000000008</v>
      </c>
      <c r="Q153" s="299"/>
      <c r="R153" s="299">
        <v>34.847979999999993</v>
      </c>
      <c r="S153" s="299">
        <v>32.927750000000003</v>
      </c>
      <c r="T153" s="299">
        <v>6.3914900000000001</v>
      </c>
      <c r="U153" s="299">
        <f t="shared" si="35"/>
        <v>39.319240000000001</v>
      </c>
      <c r="V153" s="299"/>
      <c r="W153" s="299">
        <v>40.898479999999999</v>
      </c>
      <c r="X153" s="299">
        <v>70.129159999999999</v>
      </c>
      <c r="Y153" s="299">
        <v>0.72699999999999998</v>
      </c>
      <c r="Z153" s="299">
        <f t="shared" si="23"/>
        <v>70.856160000000003</v>
      </c>
      <c r="AA153" s="299"/>
      <c r="AB153" s="299">
        <f t="shared" si="44"/>
        <v>3267.0072500000001</v>
      </c>
      <c r="AC153" s="299">
        <f t="shared" si="45"/>
        <v>4847.3517599999996</v>
      </c>
      <c r="AD153" s="299">
        <f t="shared" si="46"/>
        <v>365.11835999999994</v>
      </c>
      <c r="AE153" s="299">
        <f t="shared" si="47"/>
        <v>5212.47012</v>
      </c>
      <c r="AG153" s="184"/>
    </row>
    <row r="154" spans="2:33">
      <c r="B154" s="326">
        <v>45623</v>
      </c>
      <c r="C154" s="299">
        <v>2393.74611</v>
      </c>
      <c r="D154" s="299">
        <v>3786.3113600000006</v>
      </c>
      <c r="E154" s="299">
        <v>182.98863</v>
      </c>
      <c r="F154" s="299">
        <f t="shared" si="32"/>
        <v>3969.2999900000004</v>
      </c>
      <c r="G154" s="299"/>
      <c r="H154" s="299">
        <v>142.07655</v>
      </c>
      <c r="I154" s="299">
        <v>328.67033000000004</v>
      </c>
      <c r="J154" s="299">
        <v>106.55740999999999</v>
      </c>
      <c r="K154" s="299">
        <f t="shared" si="33"/>
        <v>435.22774000000004</v>
      </c>
      <c r="L154" s="299"/>
      <c r="M154" s="299">
        <v>628.49546000000009</v>
      </c>
      <c r="N154" s="299">
        <v>680.85224000000005</v>
      </c>
      <c r="O154" s="299">
        <v>66.075020000000009</v>
      </c>
      <c r="P154" s="299">
        <f t="shared" si="34"/>
        <v>746.92726000000005</v>
      </c>
      <c r="Q154" s="299"/>
      <c r="R154" s="299">
        <v>34.640279999999997</v>
      </c>
      <c r="S154" s="299">
        <v>32.416089999999997</v>
      </c>
      <c r="T154" s="299">
        <v>6.4418699999999998</v>
      </c>
      <c r="U154" s="299">
        <f t="shared" si="35"/>
        <v>38.857959999999999</v>
      </c>
      <c r="V154" s="299"/>
      <c r="W154" s="299">
        <v>40.685570000000006</v>
      </c>
      <c r="X154" s="299">
        <v>66.937050000000013</v>
      </c>
      <c r="Y154" s="299">
        <v>0.90361000000000002</v>
      </c>
      <c r="Z154" s="299">
        <f t="shared" si="23"/>
        <v>67.840660000000014</v>
      </c>
      <c r="AA154" s="299"/>
      <c r="AB154" s="299">
        <f t="shared" si="44"/>
        <v>3239.6439700000001</v>
      </c>
      <c r="AC154" s="299">
        <f t="shared" si="45"/>
        <v>4895.1870700000009</v>
      </c>
      <c r="AD154" s="299">
        <f t="shared" si="46"/>
        <v>362.96654000000001</v>
      </c>
      <c r="AE154" s="299">
        <f t="shared" si="47"/>
        <v>5258.1536100000012</v>
      </c>
      <c r="AG154" s="184"/>
    </row>
    <row r="155" spans="2:33">
      <c r="B155" s="326">
        <v>45630</v>
      </c>
      <c r="C155" s="299">
        <v>2369.4574200000002</v>
      </c>
      <c r="D155" s="299">
        <v>3837.0559399999997</v>
      </c>
      <c r="E155" s="299">
        <v>178.16506000000001</v>
      </c>
      <c r="F155" s="299">
        <f t="shared" si="32"/>
        <v>4015.2209999999995</v>
      </c>
      <c r="G155" s="299"/>
      <c r="H155" s="299">
        <v>142.04119999999998</v>
      </c>
      <c r="I155" s="299">
        <v>319.64615999999995</v>
      </c>
      <c r="J155" s="299">
        <v>106.5309</v>
      </c>
      <c r="K155" s="299">
        <f t="shared" si="33"/>
        <v>426.17705999999998</v>
      </c>
      <c r="L155" s="299"/>
      <c r="M155" s="299">
        <v>628.86122999999998</v>
      </c>
      <c r="N155" s="299">
        <v>710.65512000000001</v>
      </c>
      <c r="O155" s="299">
        <v>68.654179999999997</v>
      </c>
      <c r="P155" s="299">
        <f t="shared" si="34"/>
        <v>779.30930000000001</v>
      </c>
      <c r="Q155" s="299"/>
      <c r="R155" s="299">
        <v>34.634569999999997</v>
      </c>
      <c r="S155" s="299">
        <v>34.370009999999994</v>
      </c>
      <c r="T155" s="299">
        <v>6.4196599999999995</v>
      </c>
      <c r="U155" s="299">
        <f t="shared" si="35"/>
        <v>40.789669999999994</v>
      </c>
      <c r="V155" s="299"/>
      <c r="W155" s="299">
        <v>40.755849999999995</v>
      </c>
      <c r="X155" s="299">
        <v>73.615169999999992</v>
      </c>
      <c r="Y155" s="299">
        <v>0.90361000000000002</v>
      </c>
      <c r="Z155" s="299">
        <f t="shared" si="23"/>
        <v>74.518779999999992</v>
      </c>
      <c r="AA155" s="299"/>
      <c r="AB155" s="299">
        <f t="shared" ref="AB155:AB160" si="48">+W155+R155+M155+H155+C155</f>
        <v>3215.75027</v>
      </c>
      <c r="AC155" s="299">
        <f t="shared" ref="AC155:AC160" si="49">+X155+S155+N155+I155+D155</f>
        <v>4975.3423999999995</v>
      </c>
      <c r="AD155" s="299">
        <f t="shared" ref="AD155:AD160" si="50">+T155+O155+J155+E155+Y155</f>
        <v>360.67341000000005</v>
      </c>
      <c r="AE155" s="299">
        <f t="shared" ref="AE155:AE160" si="51">AD155+AC155</f>
        <v>5336.0158099999999</v>
      </c>
      <c r="AG155" s="184"/>
    </row>
    <row r="156" spans="2:33">
      <c r="B156" s="326">
        <v>45637</v>
      </c>
      <c r="C156" s="299">
        <v>2397.3404700000006</v>
      </c>
      <c r="D156" s="299">
        <v>3710.9455699999999</v>
      </c>
      <c r="E156" s="299">
        <v>183.67839000000001</v>
      </c>
      <c r="F156" s="299">
        <f t="shared" si="32"/>
        <v>3894.6239599999999</v>
      </c>
      <c r="G156" s="299"/>
      <c r="H156" s="299">
        <v>142.21765000000002</v>
      </c>
      <c r="I156" s="299">
        <v>321.44740000000002</v>
      </c>
      <c r="J156" s="299">
        <v>106.66324</v>
      </c>
      <c r="K156" s="299">
        <f t="shared" si="33"/>
        <v>428.11063999999999</v>
      </c>
      <c r="L156" s="299"/>
      <c r="M156" s="299">
        <v>630.27499999999986</v>
      </c>
      <c r="N156" s="299">
        <v>698.67868000000021</v>
      </c>
      <c r="O156" s="299">
        <v>68.698459999999997</v>
      </c>
      <c r="P156" s="299">
        <f t="shared" si="34"/>
        <v>767.37714000000017</v>
      </c>
      <c r="Q156" s="299"/>
      <c r="R156" s="299">
        <v>34.768809999999995</v>
      </c>
      <c r="S156" s="299">
        <v>31.813419999999997</v>
      </c>
      <c r="T156" s="299">
        <v>6.43811</v>
      </c>
      <c r="U156" s="299">
        <f t="shared" si="35"/>
        <v>38.251529999999995</v>
      </c>
      <c r="V156" s="299"/>
      <c r="W156" s="299">
        <v>40.971340000000012</v>
      </c>
      <c r="X156" s="299">
        <v>78.02136000000003</v>
      </c>
      <c r="Y156" s="299">
        <v>0.90361000000000002</v>
      </c>
      <c r="Z156" s="299">
        <f t="shared" si="23"/>
        <v>78.92497000000003</v>
      </c>
      <c r="AA156" s="299"/>
      <c r="AB156" s="299">
        <f t="shared" si="48"/>
        <v>3245.5732700000003</v>
      </c>
      <c r="AC156" s="299">
        <f t="shared" si="49"/>
        <v>4840.90643</v>
      </c>
      <c r="AD156" s="299">
        <f t="shared" si="50"/>
        <v>366.38181000000003</v>
      </c>
      <c r="AE156" s="299">
        <f t="shared" si="51"/>
        <v>5207.2882399999999</v>
      </c>
      <c r="AG156" s="184"/>
    </row>
    <row r="157" spans="2:33">
      <c r="B157" s="326">
        <v>45644</v>
      </c>
      <c r="C157" s="299">
        <v>2449.3079200000002</v>
      </c>
      <c r="D157" s="299">
        <v>3478.1554000000006</v>
      </c>
      <c r="E157" s="299">
        <v>180.66638</v>
      </c>
      <c r="F157" s="299">
        <f t="shared" si="32"/>
        <v>3658.8217800000007</v>
      </c>
      <c r="G157" s="299"/>
      <c r="H157" s="299">
        <v>142.77741999999998</v>
      </c>
      <c r="I157" s="299">
        <v>311.02641999999997</v>
      </c>
      <c r="J157" s="299">
        <v>107.08306999999999</v>
      </c>
      <c r="K157" s="299">
        <f t="shared" si="33"/>
        <v>418.10948999999994</v>
      </c>
      <c r="L157" s="299"/>
      <c r="M157" s="299">
        <v>637.57101999999986</v>
      </c>
      <c r="N157" s="299">
        <v>718.88623000000007</v>
      </c>
      <c r="O157" s="299">
        <v>68.718730000000008</v>
      </c>
      <c r="P157" s="299">
        <f t="shared" si="34"/>
        <v>787.60496000000012</v>
      </c>
      <c r="Q157" s="299"/>
      <c r="R157" s="299">
        <v>34.988690000000005</v>
      </c>
      <c r="S157" s="299">
        <v>31.265889999999999</v>
      </c>
      <c r="T157" s="299">
        <v>6.45892</v>
      </c>
      <c r="U157" s="299">
        <f t="shared" si="35"/>
        <v>37.724809999999998</v>
      </c>
      <c r="V157" s="299"/>
      <c r="W157" s="299">
        <v>41.700689999999994</v>
      </c>
      <c r="X157" s="299">
        <v>74.662019999999984</v>
      </c>
      <c r="Y157" s="299">
        <v>0.90361000000000002</v>
      </c>
      <c r="Z157" s="299">
        <f t="shared" si="23"/>
        <v>75.565629999999985</v>
      </c>
      <c r="AA157" s="299"/>
      <c r="AB157" s="299">
        <f t="shared" si="48"/>
        <v>3306.3457400000002</v>
      </c>
      <c r="AC157" s="299">
        <f t="shared" si="49"/>
        <v>4613.9959600000002</v>
      </c>
      <c r="AD157" s="299">
        <f t="shared" si="50"/>
        <v>363.83071000000001</v>
      </c>
      <c r="AE157" s="299">
        <f t="shared" si="51"/>
        <v>4977.8266700000004</v>
      </c>
      <c r="AG157" s="184"/>
    </row>
    <row r="158" spans="2:33">
      <c r="B158" s="326">
        <v>45651</v>
      </c>
      <c r="C158" s="299">
        <v>2447.5844099999999</v>
      </c>
      <c r="D158" s="299">
        <v>3800.0470799999994</v>
      </c>
      <c r="E158" s="299">
        <v>290.38220999999999</v>
      </c>
      <c r="F158" s="299">
        <f t="shared" si="32"/>
        <v>4090.4292899999991</v>
      </c>
      <c r="G158" s="299"/>
      <c r="H158" s="299">
        <v>143.74244000000002</v>
      </c>
      <c r="I158" s="299">
        <v>346.66601000000003</v>
      </c>
      <c r="J158" s="299">
        <v>107.80683000000001</v>
      </c>
      <c r="K158" s="299">
        <f t="shared" si="33"/>
        <v>454.47284000000002</v>
      </c>
      <c r="L158" s="299"/>
      <c r="M158" s="299">
        <v>636.52598999999998</v>
      </c>
      <c r="N158" s="299">
        <v>774.20455000000027</v>
      </c>
      <c r="O158" s="299">
        <v>65.653040000000004</v>
      </c>
      <c r="P158" s="299">
        <f t="shared" si="34"/>
        <v>839.8575900000003</v>
      </c>
      <c r="Q158" s="299"/>
      <c r="R158" s="299">
        <v>34.910040000000002</v>
      </c>
      <c r="S158" s="299">
        <v>34.193429999999999</v>
      </c>
      <c r="T158" s="299">
        <v>6.4442700000000004</v>
      </c>
      <c r="U158" s="299">
        <f t="shared" si="35"/>
        <v>40.637700000000002</v>
      </c>
      <c r="V158" s="299"/>
      <c r="W158" s="299">
        <v>41.374159999999982</v>
      </c>
      <c r="X158" s="299">
        <v>79.512829999999994</v>
      </c>
      <c r="Y158" s="299">
        <v>0.90361000000000002</v>
      </c>
      <c r="Z158" s="299">
        <f t="shared" si="23"/>
        <v>80.416439999999994</v>
      </c>
      <c r="AA158" s="299"/>
      <c r="AB158" s="299">
        <f t="shared" si="48"/>
        <v>3304.1370399999996</v>
      </c>
      <c r="AC158" s="299">
        <f t="shared" si="49"/>
        <v>5034.6238999999996</v>
      </c>
      <c r="AD158" s="299">
        <f t="shared" si="50"/>
        <v>471.18995999999999</v>
      </c>
      <c r="AE158" s="299">
        <f t="shared" si="51"/>
        <v>5505.8138599999993</v>
      </c>
      <c r="AG158" s="184"/>
    </row>
    <row r="159" spans="2:33">
      <c r="B159" s="326">
        <v>45658</v>
      </c>
      <c r="C159" s="299">
        <v>2430.3402299999993</v>
      </c>
      <c r="D159" s="299">
        <v>3972.1843199999998</v>
      </c>
      <c r="E159" s="299">
        <v>323.44188000000003</v>
      </c>
      <c r="F159" s="299">
        <f t="shared" si="32"/>
        <v>4295.6261999999997</v>
      </c>
      <c r="G159" s="299"/>
      <c r="H159" s="299">
        <v>143.33067</v>
      </c>
      <c r="I159" s="299">
        <v>373.94951000000003</v>
      </c>
      <c r="J159" s="299">
        <v>107.498</v>
      </c>
      <c r="K159" s="299">
        <f t="shared" si="33"/>
        <v>481.44751000000002</v>
      </c>
      <c r="L159" s="299"/>
      <c r="M159" s="299">
        <v>636.75986999999998</v>
      </c>
      <c r="N159" s="299">
        <v>774.7208700000001</v>
      </c>
      <c r="O159" s="299">
        <v>63.753740000000001</v>
      </c>
      <c r="P159" s="299">
        <f t="shared" si="34"/>
        <v>838.4746100000001</v>
      </c>
      <c r="Q159" s="299"/>
      <c r="R159" s="299">
        <v>34.930390000000003</v>
      </c>
      <c r="S159" s="299">
        <v>34.808660000000003</v>
      </c>
      <c r="T159" s="299">
        <v>6.4393799999999999</v>
      </c>
      <c r="U159" s="299">
        <f t="shared" si="35"/>
        <v>41.248040000000003</v>
      </c>
      <c r="V159" s="299"/>
      <c r="W159" s="299">
        <v>41.45098999999999</v>
      </c>
      <c r="X159" s="299">
        <v>77.977680000000007</v>
      </c>
      <c r="Y159" s="299">
        <v>0.77761000000000002</v>
      </c>
      <c r="Z159" s="299">
        <f t="shared" si="23"/>
        <v>78.755290000000002</v>
      </c>
      <c r="AA159" s="299"/>
      <c r="AB159" s="299">
        <f t="shared" si="48"/>
        <v>3286.8121499999993</v>
      </c>
      <c r="AC159" s="299">
        <f t="shared" si="49"/>
        <v>5233.6410400000004</v>
      </c>
      <c r="AD159" s="299">
        <f t="shared" si="50"/>
        <v>501.91061000000002</v>
      </c>
      <c r="AE159" s="299">
        <f t="shared" si="51"/>
        <v>5735.5516500000003</v>
      </c>
      <c r="AG159" s="184"/>
    </row>
    <row r="160" spans="2:33">
      <c r="B160" s="326">
        <v>45665</v>
      </c>
      <c r="C160" s="299">
        <v>2476.9899000000009</v>
      </c>
      <c r="D160" s="299">
        <v>3961.7387299999996</v>
      </c>
      <c r="E160" s="299">
        <v>321.08495999999997</v>
      </c>
      <c r="F160" s="299">
        <f t="shared" si="32"/>
        <v>4282.8236899999993</v>
      </c>
      <c r="G160" s="299"/>
      <c r="H160" s="299">
        <v>144.72112999999999</v>
      </c>
      <c r="I160" s="299">
        <v>363.10168000000004</v>
      </c>
      <c r="J160" s="299">
        <v>108.54084</v>
      </c>
      <c r="K160" s="299">
        <f t="shared" si="33"/>
        <v>471.64252000000005</v>
      </c>
      <c r="L160" s="299"/>
      <c r="M160" s="299">
        <v>642.23361999999997</v>
      </c>
      <c r="N160" s="299">
        <v>716.93203000000028</v>
      </c>
      <c r="O160" s="299">
        <v>64.318430000000006</v>
      </c>
      <c r="P160" s="299">
        <f t="shared" si="34"/>
        <v>781.25046000000032</v>
      </c>
      <c r="Q160" s="299"/>
      <c r="R160" s="299">
        <v>35.509689999999999</v>
      </c>
      <c r="S160" s="299">
        <v>34.807220000000001</v>
      </c>
      <c r="T160" s="299">
        <v>6.4327800000000002</v>
      </c>
      <c r="U160" s="299">
        <f t="shared" si="35"/>
        <v>41.24</v>
      </c>
      <c r="V160" s="299"/>
      <c r="W160" s="299">
        <v>41.783479999999997</v>
      </c>
      <c r="X160" s="299">
        <v>74.810909999999993</v>
      </c>
      <c r="Y160" s="299">
        <v>0.75661</v>
      </c>
      <c r="Z160" s="299">
        <f t="shared" si="23"/>
        <v>75.567519999999988</v>
      </c>
      <c r="AA160" s="299"/>
      <c r="AB160" s="299">
        <f t="shared" si="48"/>
        <v>3341.2378200000012</v>
      </c>
      <c r="AC160" s="299">
        <f t="shared" si="49"/>
        <v>5151.3905699999996</v>
      </c>
      <c r="AD160" s="299">
        <f t="shared" si="50"/>
        <v>501.13362000000001</v>
      </c>
      <c r="AE160" s="299">
        <f t="shared" si="51"/>
        <v>5652.5241899999992</v>
      </c>
      <c r="AG160" s="184"/>
    </row>
    <row r="161" spans="2:33">
      <c r="B161" s="326">
        <v>45672</v>
      </c>
      <c r="C161" s="299">
        <v>2570.84719</v>
      </c>
      <c r="D161" s="299">
        <v>3786.5967000000001</v>
      </c>
      <c r="E161" s="299">
        <v>350.99475999999999</v>
      </c>
      <c r="F161" s="299">
        <f t="shared" si="32"/>
        <v>4137.5914599999996</v>
      </c>
      <c r="G161" s="299"/>
      <c r="H161" s="299">
        <v>154.56541000000001</v>
      </c>
      <c r="I161" s="299">
        <v>363.65728000000001</v>
      </c>
      <c r="J161" s="299">
        <v>110.61762</v>
      </c>
      <c r="K161" s="299">
        <f t="shared" si="33"/>
        <v>474.2749</v>
      </c>
      <c r="L161" s="299"/>
      <c r="M161" s="299">
        <v>651.82091000000014</v>
      </c>
      <c r="N161" s="299">
        <v>730.3184500000001</v>
      </c>
      <c r="O161" s="299">
        <v>67.280860000000004</v>
      </c>
      <c r="P161" s="299">
        <f t="shared" si="34"/>
        <v>797.59931000000006</v>
      </c>
      <c r="Q161" s="299"/>
      <c r="R161" s="299">
        <v>35.841929999999998</v>
      </c>
      <c r="S161" s="299">
        <v>33.937239999999996</v>
      </c>
      <c r="T161" s="299">
        <v>6.4327800000000002</v>
      </c>
      <c r="U161" s="299">
        <f t="shared" si="35"/>
        <v>40.370019999999997</v>
      </c>
      <c r="V161" s="299"/>
      <c r="W161" s="299">
        <v>42.780120000000004</v>
      </c>
      <c r="X161" s="299">
        <v>78.345339999999993</v>
      </c>
      <c r="Y161" s="299">
        <v>0.75661</v>
      </c>
      <c r="Z161" s="299">
        <f t="shared" si="23"/>
        <v>79.101949999999988</v>
      </c>
      <c r="AA161" s="299"/>
      <c r="AB161" s="299">
        <f t="shared" ref="AB161:AB163" si="52">+W161+R161+M161+H161+C161</f>
        <v>3455.85556</v>
      </c>
      <c r="AC161" s="299">
        <f t="shared" ref="AC161:AC163" si="53">+X161+S161+N161+I161+D161</f>
        <v>4992.8550100000002</v>
      </c>
      <c r="AD161" s="299">
        <f t="shared" ref="AD161:AD163" si="54">+T161+O161+J161+E161+Y161</f>
        <v>536.08262999999999</v>
      </c>
      <c r="AE161" s="299">
        <f t="shared" ref="AE161:AE163" si="55">AD161+AC161</f>
        <v>5528.9376400000001</v>
      </c>
      <c r="AG161" s="184"/>
    </row>
    <row r="162" spans="2:33">
      <c r="B162" s="326">
        <v>45679</v>
      </c>
      <c r="C162" s="299">
        <v>2523.5196299999998</v>
      </c>
      <c r="D162" s="299">
        <v>3602.37952</v>
      </c>
      <c r="E162" s="299">
        <v>357.44682</v>
      </c>
      <c r="F162" s="299">
        <f t="shared" si="32"/>
        <v>3959.8263400000001</v>
      </c>
      <c r="G162" s="299"/>
      <c r="H162" s="299">
        <v>145.62342999999998</v>
      </c>
      <c r="I162" s="299">
        <v>340.61396000000002</v>
      </c>
      <c r="J162" s="299">
        <v>109.21757000000001</v>
      </c>
      <c r="K162" s="299">
        <f t="shared" si="33"/>
        <v>449.83153000000004</v>
      </c>
      <c r="L162" s="299"/>
      <c r="M162" s="299">
        <v>649.37815000000001</v>
      </c>
      <c r="N162" s="299">
        <v>738.45018000000005</v>
      </c>
      <c r="O162" s="299">
        <v>68.477589999999992</v>
      </c>
      <c r="P162" s="299">
        <f t="shared" si="34"/>
        <v>806.92777000000001</v>
      </c>
      <c r="Q162" s="299"/>
      <c r="R162" s="299">
        <v>35.863999999999997</v>
      </c>
      <c r="S162" s="299">
        <v>35.777720000000002</v>
      </c>
      <c r="T162" s="299">
        <v>6.4327800000000002</v>
      </c>
      <c r="U162" s="299">
        <f t="shared" si="35"/>
        <v>42.210500000000003</v>
      </c>
      <c r="V162" s="299"/>
      <c r="W162" s="299">
        <v>40.583250000000007</v>
      </c>
      <c r="X162" s="299">
        <v>76.48866000000001</v>
      </c>
      <c r="Y162" s="299">
        <v>0.66778999999999999</v>
      </c>
      <c r="Z162" s="299">
        <f t="shared" si="23"/>
        <v>77.156450000000007</v>
      </c>
      <c r="AA162" s="299"/>
      <c r="AB162" s="299">
        <f t="shared" si="52"/>
        <v>3394.9684599999996</v>
      </c>
      <c r="AC162" s="299">
        <f t="shared" si="53"/>
        <v>4793.7100399999999</v>
      </c>
      <c r="AD162" s="299">
        <f t="shared" si="54"/>
        <v>542.24254999999994</v>
      </c>
      <c r="AE162" s="299">
        <f t="shared" si="55"/>
        <v>5335.9525899999999</v>
      </c>
      <c r="AG162" s="184"/>
    </row>
    <row r="163" spans="2:33">
      <c r="B163" s="326">
        <v>45686</v>
      </c>
      <c r="C163" s="299">
        <v>2490.1246799999999</v>
      </c>
      <c r="D163" s="299">
        <v>3581.3951100000008</v>
      </c>
      <c r="E163" s="299">
        <v>360.28709000000003</v>
      </c>
      <c r="F163" s="299">
        <f t="shared" si="32"/>
        <v>3941.6822000000011</v>
      </c>
      <c r="G163" s="299"/>
      <c r="H163" s="299">
        <v>146.11718999999999</v>
      </c>
      <c r="I163" s="299">
        <v>319.71494000000001</v>
      </c>
      <c r="J163" s="299">
        <v>109.58789</v>
      </c>
      <c r="K163" s="299">
        <f t="shared" si="33"/>
        <v>429.30283000000003</v>
      </c>
      <c r="L163" s="299"/>
      <c r="M163" s="299">
        <v>648.98562000000015</v>
      </c>
      <c r="N163" s="299">
        <v>713.82150999999999</v>
      </c>
      <c r="O163" s="299">
        <v>70.69686999999999</v>
      </c>
      <c r="P163" s="299">
        <f t="shared" si="34"/>
        <v>784.51837999999998</v>
      </c>
      <c r="Q163" s="299"/>
      <c r="R163" s="299">
        <v>36.060900000000004</v>
      </c>
      <c r="S163" s="299">
        <v>34.627090000000003</v>
      </c>
      <c r="T163" s="299">
        <v>6.4213999999999993</v>
      </c>
      <c r="U163" s="299">
        <f t="shared" si="35"/>
        <v>41.048490000000001</v>
      </c>
      <c r="V163" s="299"/>
      <c r="W163" s="299">
        <v>42.327530000000003</v>
      </c>
      <c r="X163" s="299">
        <v>74.391070000000013</v>
      </c>
      <c r="Y163" s="299">
        <v>0.89661000000000002</v>
      </c>
      <c r="Z163" s="299">
        <f t="shared" si="23"/>
        <v>75.287680000000009</v>
      </c>
      <c r="AA163" s="299"/>
      <c r="AB163" s="299">
        <f t="shared" si="52"/>
        <v>3363.6159200000002</v>
      </c>
      <c r="AC163" s="299">
        <f t="shared" si="53"/>
        <v>4723.9497200000005</v>
      </c>
      <c r="AD163" s="299">
        <f t="shared" si="54"/>
        <v>547.88986</v>
      </c>
      <c r="AE163" s="299">
        <f t="shared" si="55"/>
        <v>5271.8395800000008</v>
      </c>
      <c r="AG163" s="184"/>
    </row>
    <row r="164" spans="2:33">
      <c r="B164" s="326">
        <v>45693</v>
      </c>
      <c r="C164" s="299">
        <v>2465.844360000001</v>
      </c>
      <c r="D164" s="299">
        <v>3887.0120500000007</v>
      </c>
      <c r="E164" s="299">
        <v>368.29230000000007</v>
      </c>
      <c r="F164" s="299">
        <f t="shared" si="32"/>
        <v>4255.3043500000003</v>
      </c>
      <c r="G164" s="299"/>
      <c r="H164" s="299">
        <v>145.15935000000002</v>
      </c>
      <c r="I164" s="299">
        <v>307.40080999999998</v>
      </c>
      <c r="J164" s="299">
        <v>108.86950999999999</v>
      </c>
      <c r="K164" s="299">
        <f t="shared" si="33"/>
        <v>416.27031999999997</v>
      </c>
      <c r="L164" s="299"/>
      <c r="M164" s="299">
        <v>651.11445000000015</v>
      </c>
      <c r="N164" s="299">
        <v>732.17484000000024</v>
      </c>
      <c r="O164" s="299">
        <v>70.702649999999991</v>
      </c>
      <c r="P164" s="299">
        <f t="shared" si="34"/>
        <v>802.87749000000019</v>
      </c>
      <c r="Q164" s="299"/>
      <c r="R164" s="299">
        <v>36.186019999999999</v>
      </c>
      <c r="S164" s="299">
        <v>37.03595</v>
      </c>
      <c r="T164" s="299">
        <v>4.08568</v>
      </c>
      <c r="U164" s="299">
        <f t="shared" si="35"/>
        <v>41.121629999999996</v>
      </c>
      <c r="V164" s="299"/>
      <c r="W164" s="299">
        <v>42.505050000000011</v>
      </c>
      <c r="X164" s="299">
        <v>77.465899999999962</v>
      </c>
      <c r="Y164" s="299">
        <v>0.89661000000000002</v>
      </c>
      <c r="Z164" s="299">
        <f t="shared" si="23"/>
        <v>78.362509999999958</v>
      </c>
      <c r="AA164" s="299"/>
      <c r="AB164" s="299">
        <f t="shared" ref="AB164:AB167" si="56">+W164+R164+M164+H164+C164</f>
        <v>3340.8092300000012</v>
      </c>
      <c r="AC164" s="299">
        <f t="shared" ref="AC164:AC167" si="57">+X164+S164+N164+I164+D164</f>
        <v>5041.0895500000006</v>
      </c>
      <c r="AD164" s="299">
        <f t="shared" ref="AD164:AD167" si="58">+T164+O164+J164+E164+Y164</f>
        <v>552.84675000000004</v>
      </c>
      <c r="AE164" s="299">
        <f t="shared" ref="AE164:AE167" si="59">AD164+AC164</f>
        <v>5593.9363000000003</v>
      </c>
      <c r="AG164" s="184"/>
    </row>
    <row r="165" spans="2:33">
      <c r="B165" s="326">
        <v>45700</v>
      </c>
      <c r="C165" s="299">
        <v>2488.5797699999998</v>
      </c>
      <c r="D165" s="299">
        <v>3923.1030499999997</v>
      </c>
      <c r="E165" s="299">
        <v>370.68869000000001</v>
      </c>
      <c r="F165" s="299">
        <f t="shared" si="32"/>
        <v>4293.7917399999997</v>
      </c>
      <c r="G165" s="299"/>
      <c r="H165" s="299">
        <v>143.96951999999999</v>
      </c>
      <c r="I165" s="299">
        <v>314.17018000000002</v>
      </c>
      <c r="J165" s="299">
        <v>107.97714999999999</v>
      </c>
      <c r="K165" s="299">
        <f t="shared" si="33"/>
        <v>422.14733000000001</v>
      </c>
      <c r="L165" s="299"/>
      <c r="M165" s="299">
        <v>652.57990000000018</v>
      </c>
      <c r="N165" s="299">
        <v>718.79536000000007</v>
      </c>
      <c r="O165" s="299">
        <v>70.285800000000009</v>
      </c>
      <c r="P165" s="299">
        <f t="shared" si="34"/>
        <v>789.08116000000007</v>
      </c>
      <c r="Q165" s="299"/>
      <c r="R165" s="299">
        <v>36.325069999999997</v>
      </c>
      <c r="S165" s="299">
        <v>34.913669999999996</v>
      </c>
      <c r="T165" s="299">
        <v>5.2928999999999995</v>
      </c>
      <c r="U165" s="299">
        <f t="shared" si="35"/>
        <v>40.206569999999999</v>
      </c>
      <c r="V165" s="299"/>
      <c r="W165" s="299">
        <v>42.893219999999999</v>
      </c>
      <c r="X165" s="299">
        <v>80.372839999999982</v>
      </c>
      <c r="Y165" s="299">
        <v>0.89661000000000002</v>
      </c>
      <c r="Z165" s="299">
        <f t="shared" si="23"/>
        <v>81.269449999999978</v>
      </c>
      <c r="AA165" s="299"/>
      <c r="AB165" s="299">
        <f t="shared" si="56"/>
        <v>3364.3474799999999</v>
      </c>
      <c r="AC165" s="299">
        <f t="shared" si="57"/>
        <v>5071.3550999999998</v>
      </c>
      <c r="AD165" s="299">
        <f t="shared" si="58"/>
        <v>555.14115000000004</v>
      </c>
      <c r="AE165" s="299">
        <f t="shared" si="59"/>
        <v>5626.4962500000001</v>
      </c>
      <c r="AG165" s="184"/>
    </row>
    <row r="166" spans="2:33">
      <c r="B166" s="326">
        <v>45707</v>
      </c>
      <c r="C166" s="299">
        <v>2535.4300699999994</v>
      </c>
      <c r="D166" s="299">
        <v>3558.3169500000008</v>
      </c>
      <c r="E166" s="299">
        <v>372.81306000000001</v>
      </c>
      <c r="F166" s="299">
        <f t="shared" si="32"/>
        <v>3931.1300100000008</v>
      </c>
      <c r="G166" s="299"/>
      <c r="H166" s="299">
        <v>143.57862999999998</v>
      </c>
      <c r="I166" s="299">
        <v>304.02870000000001</v>
      </c>
      <c r="J166" s="299">
        <v>107.68397</v>
      </c>
      <c r="K166" s="299">
        <f t="shared" si="33"/>
        <v>411.71267</v>
      </c>
      <c r="L166" s="299"/>
      <c r="M166" s="299">
        <v>660.03526999999985</v>
      </c>
      <c r="N166" s="299">
        <v>719.75864000000013</v>
      </c>
      <c r="O166" s="299">
        <v>71.124380000000002</v>
      </c>
      <c r="P166" s="299">
        <f t="shared" si="34"/>
        <v>790.8830200000001</v>
      </c>
      <c r="Q166" s="299"/>
      <c r="R166" s="299">
        <v>36.697220000000002</v>
      </c>
      <c r="S166" s="299">
        <v>35.960290000000001</v>
      </c>
      <c r="T166" s="299">
        <v>5.26593</v>
      </c>
      <c r="U166" s="299">
        <f t="shared" si="35"/>
        <v>41.226219999999998</v>
      </c>
      <c r="V166" s="299"/>
      <c r="W166" s="299">
        <v>43.483769999999993</v>
      </c>
      <c r="X166" s="299">
        <v>77.181369999999987</v>
      </c>
      <c r="Y166" s="299">
        <v>0.89661000000000002</v>
      </c>
      <c r="Z166" s="299">
        <f t="shared" si="23"/>
        <v>78.077979999999982</v>
      </c>
      <c r="AA166" s="299"/>
      <c r="AB166" s="299">
        <f t="shared" si="56"/>
        <v>3419.2249599999991</v>
      </c>
      <c r="AC166" s="299">
        <f t="shared" si="57"/>
        <v>4695.2459500000004</v>
      </c>
      <c r="AD166" s="299">
        <f t="shared" si="58"/>
        <v>557.78395</v>
      </c>
      <c r="AE166" s="299">
        <f t="shared" si="59"/>
        <v>5253.0299000000005</v>
      </c>
      <c r="AG166" s="184"/>
    </row>
    <row r="167" spans="2:33">
      <c r="B167" s="326">
        <v>45714</v>
      </c>
      <c r="C167" s="299">
        <v>2529.8884199999998</v>
      </c>
      <c r="D167" s="299">
        <v>3756.6302300000011</v>
      </c>
      <c r="E167" s="299">
        <v>373.28077999999999</v>
      </c>
      <c r="F167" s="299">
        <f t="shared" si="32"/>
        <v>4129.9110100000007</v>
      </c>
      <c r="G167" s="299"/>
      <c r="H167" s="299">
        <v>144.70303000000001</v>
      </c>
      <c r="I167" s="299">
        <v>310.44678000000005</v>
      </c>
      <c r="J167" s="299">
        <v>108.52728</v>
      </c>
      <c r="K167" s="299">
        <f t="shared" si="33"/>
        <v>418.97406000000007</v>
      </c>
      <c r="L167" s="299"/>
      <c r="M167" s="299">
        <v>659.65971000000002</v>
      </c>
      <c r="N167" s="299">
        <v>728.08039000000019</v>
      </c>
      <c r="O167" s="299">
        <v>71.062809999999999</v>
      </c>
      <c r="P167" s="299">
        <f t="shared" si="34"/>
        <v>799.14320000000021</v>
      </c>
      <c r="Q167" s="299"/>
      <c r="R167" s="299">
        <v>36.573180000000001</v>
      </c>
      <c r="S167" s="299">
        <v>35.854489999999998</v>
      </c>
      <c r="T167" s="299">
        <v>5.3197199999999993</v>
      </c>
      <c r="U167" s="299">
        <f t="shared" si="35"/>
        <v>41.174209999999995</v>
      </c>
      <c r="V167" s="299"/>
      <c r="W167" s="299">
        <v>43.411239999999992</v>
      </c>
      <c r="X167" s="299">
        <v>76.312989999999999</v>
      </c>
      <c r="Y167" s="299">
        <v>0.89661000000000002</v>
      </c>
      <c r="Z167" s="299">
        <f t="shared" si="23"/>
        <v>77.209599999999995</v>
      </c>
      <c r="AA167" s="299"/>
      <c r="AB167" s="299">
        <f t="shared" si="56"/>
        <v>3414.2355799999996</v>
      </c>
      <c r="AC167" s="299">
        <f t="shared" si="57"/>
        <v>4907.324880000001</v>
      </c>
      <c r="AD167" s="299">
        <f t="shared" si="58"/>
        <v>559.08719999999994</v>
      </c>
      <c r="AE167" s="299">
        <f t="shared" si="59"/>
        <v>5466.412080000001</v>
      </c>
      <c r="AG167" s="184"/>
    </row>
    <row r="170" spans="2:33">
      <c r="B170" s="9" t="s">
        <v>64</v>
      </c>
    </row>
    <row r="171" spans="2:33">
      <c r="B171" s="9" t="s">
        <v>290</v>
      </c>
    </row>
    <row r="172" spans="2:33">
      <c r="B172" s="9" t="s">
        <v>291</v>
      </c>
    </row>
  </sheetData>
  <mergeCells count="1">
    <mergeCell ref="A8:P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N317"/>
  <sheetViews>
    <sheetView showGridLines="0" workbookViewId="0">
      <pane ySplit="12" topLeftCell="A13" activePane="bottomLeft" state="frozen"/>
      <selection pane="bottomLeft" activeCell="A13" sqref="A13"/>
    </sheetView>
  </sheetViews>
  <sheetFormatPr baseColWidth="10" defaultColWidth="11.42578125" defaultRowHeight="15"/>
  <cols>
    <col min="1" max="2" width="11.42578125" style="9"/>
    <col min="3" max="6" width="15.42578125" style="9" customWidth="1"/>
    <col min="7" max="7" width="2.5703125" style="9" customWidth="1"/>
    <col min="8" max="16384" width="11.42578125" style="9"/>
  </cols>
  <sheetData>
    <row r="3" spans="1:14">
      <c r="A3" s="17"/>
    </row>
    <row r="4" spans="1:14">
      <c r="B4" s="8"/>
      <c r="C4" s="8"/>
    </row>
    <row r="8" spans="1:14">
      <c r="A8" s="368"/>
      <c r="B8" s="368"/>
      <c r="C8" s="368"/>
      <c r="D8" s="368"/>
      <c r="E8" s="368"/>
      <c r="F8" s="368"/>
      <c r="G8" s="368"/>
      <c r="H8" s="368"/>
      <c r="I8" s="368"/>
      <c r="J8" s="368"/>
      <c r="K8" s="368"/>
      <c r="L8" s="368"/>
      <c r="M8" s="368"/>
      <c r="N8" s="368"/>
    </row>
    <row r="9" spans="1:14">
      <c r="C9" s="4"/>
    </row>
    <row r="10" spans="1:14" ht="15.75" thickBot="1">
      <c r="B10" s="4"/>
      <c r="C10" s="4"/>
    </row>
    <row r="11" spans="1:14" ht="15.75" thickTop="1">
      <c r="B11" s="366" t="s">
        <v>7</v>
      </c>
      <c r="C11" s="366" t="s">
        <v>65</v>
      </c>
      <c r="D11" s="366"/>
      <c r="E11" s="366" t="s">
        <v>187</v>
      </c>
      <c r="F11" s="366"/>
    </row>
    <row r="12" spans="1:14" ht="15.75" thickBot="1">
      <c r="B12" s="367"/>
      <c r="C12" s="329" t="s">
        <v>186</v>
      </c>
      <c r="D12" s="329" t="s">
        <v>185</v>
      </c>
      <c r="E12" s="329" t="s">
        <v>186</v>
      </c>
      <c r="F12" s="329" t="s">
        <v>185</v>
      </c>
    </row>
    <row r="13" spans="1:14" ht="15.75" thickTop="1">
      <c r="B13" s="322">
        <v>36556</v>
      </c>
      <c r="C13" s="208">
        <v>27.684413440780848</v>
      </c>
      <c r="D13" s="209"/>
      <c r="E13" s="208">
        <v>37.404347741641907</v>
      </c>
      <c r="F13" s="209"/>
    </row>
    <row r="14" spans="1:14">
      <c r="B14" s="322">
        <v>36585</v>
      </c>
      <c r="C14" s="208">
        <v>30.462460308210499</v>
      </c>
      <c r="D14" s="209"/>
      <c r="E14" s="208">
        <v>41.895734989015025</v>
      </c>
      <c r="F14" s="209"/>
    </row>
    <row r="15" spans="1:14">
      <c r="B15" s="322">
        <v>36616</v>
      </c>
      <c r="C15" s="208">
        <v>32.766706641538711</v>
      </c>
      <c r="D15" s="209"/>
      <c r="E15" s="208">
        <v>43.159975400131181</v>
      </c>
      <c r="F15" s="209"/>
    </row>
    <row r="16" spans="1:14">
      <c r="B16" s="322">
        <v>36646</v>
      </c>
      <c r="C16" s="208">
        <v>36.112450732073142</v>
      </c>
      <c r="D16" s="209"/>
      <c r="E16" s="208">
        <v>44.026919129915299</v>
      </c>
      <c r="F16" s="209"/>
    </row>
    <row r="17" spans="2:14">
      <c r="B17" s="322">
        <v>36677</v>
      </c>
      <c r="C17" s="208">
        <v>37.968799066182193</v>
      </c>
      <c r="D17" s="209"/>
      <c r="E17" s="208">
        <v>44.458115505998599</v>
      </c>
      <c r="F17" s="209"/>
    </row>
    <row r="18" spans="2:14">
      <c r="B18" s="322">
        <v>36707</v>
      </c>
      <c r="C18" s="208">
        <v>39.987038243375586</v>
      </c>
      <c r="D18" s="209"/>
      <c r="E18" s="208">
        <v>51.468154901756364</v>
      </c>
      <c r="F18" s="209"/>
    </row>
    <row r="19" spans="2:14">
      <c r="B19" s="322">
        <v>36738</v>
      </c>
      <c r="C19" s="208">
        <v>40.93571858388804</v>
      </c>
      <c r="D19" s="209"/>
      <c r="E19" s="208">
        <v>51.627743131526003</v>
      </c>
      <c r="F19" s="209"/>
    </row>
    <row r="20" spans="2:14">
      <c r="B20" s="322">
        <v>36769</v>
      </c>
      <c r="C20" s="208">
        <v>41.492623084117419</v>
      </c>
      <c r="D20" s="209"/>
      <c r="E20" s="208">
        <v>51.788510943390428</v>
      </c>
      <c r="F20" s="209"/>
    </row>
    <row r="21" spans="2:14">
      <c r="B21" s="322">
        <v>36799</v>
      </c>
      <c r="C21" s="208">
        <v>43.019793370610053</v>
      </c>
      <c r="D21" s="209"/>
      <c r="E21" s="208">
        <v>52.73212505767458</v>
      </c>
      <c r="F21" s="209"/>
    </row>
    <row r="22" spans="2:14">
      <c r="B22" s="322">
        <v>36830</v>
      </c>
      <c r="C22" s="208">
        <v>44.180011079425711</v>
      </c>
      <c r="D22" s="209"/>
      <c r="E22" s="208">
        <v>53.574623407022479</v>
      </c>
      <c r="F22" s="209"/>
    </row>
    <row r="23" spans="2:14">
      <c r="B23" s="322">
        <v>36860</v>
      </c>
      <c r="C23" s="208">
        <v>45.135167053655394</v>
      </c>
      <c r="D23" s="209"/>
      <c r="E23" s="208">
        <v>53.698711201298977</v>
      </c>
      <c r="F23" s="209"/>
      <c r="N23" s="9" t="s">
        <v>218</v>
      </c>
    </row>
    <row r="24" spans="2:14">
      <c r="B24" s="322">
        <v>36891</v>
      </c>
      <c r="C24" s="208">
        <v>46.246817509548407</v>
      </c>
      <c r="D24" s="209"/>
      <c r="E24" s="208">
        <v>53.989125711911399</v>
      </c>
      <c r="F24" s="209"/>
    </row>
    <row r="25" spans="2:14">
      <c r="B25" s="322">
        <v>36922</v>
      </c>
      <c r="C25" s="208">
        <v>49.468445287052404</v>
      </c>
      <c r="D25" s="209">
        <f t="shared" ref="D25:F79" si="0">C25/C13-1</f>
        <v>0.78686990760592868</v>
      </c>
      <c r="E25" s="208">
        <v>55.775617961452518</v>
      </c>
      <c r="F25" s="209">
        <f t="shared" si="0"/>
        <v>0.49115333721908616</v>
      </c>
    </row>
    <row r="26" spans="2:14">
      <c r="B26" s="322">
        <v>36950</v>
      </c>
      <c r="C26" s="208">
        <v>50.909273790555154</v>
      </c>
      <c r="D26" s="209">
        <f t="shared" si="0"/>
        <v>0.67121346324195819</v>
      </c>
      <c r="E26" s="208">
        <v>56.521053057928356</v>
      </c>
      <c r="F26" s="209">
        <f t="shared" si="0"/>
        <v>0.34908847100422169</v>
      </c>
    </row>
    <row r="27" spans="2:14">
      <c r="B27" s="322">
        <v>36981</v>
      </c>
      <c r="C27" s="208">
        <v>52.026320607882532</v>
      </c>
      <c r="D27" s="209">
        <f t="shared" si="0"/>
        <v>0.58777997364947865</v>
      </c>
      <c r="E27" s="208">
        <v>57.25126568750396</v>
      </c>
      <c r="F27" s="209">
        <f t="shared" si="0"/>
        <v>0.32648976642674254</v>
      </c>
    </row>
    <row r="28" spans="2:14">
      <c r="B28" s="322">
        <v>37011</v>
      </c>
      <c r="C28" s="208">
        <v>52.922116606314191</v>
      </c>
      <c r="D28" s="209">
        <f t="shared" si="0"/>
        <v>0.46548117154817192</v>
      </c>
      <c r="E28" s="208">
        <v>56.382207244165677</v>
      </c>
      <c r="F28" s="209">
        <f t="shared" si="0"/>
        <v>0.28063031341784805</v>
      </c>
    </row>
    <row r="29" spans="2:14">
      <c r="B29" s="322">
        <v>37042</v>
      </c>
      <c r="C29" s="208">
        <v>53.008458389297402</v>
      </c>
      <c r="D29" s="209">
        <f t="shared" si="0"/>
        <v>0.39610574189876435</v>
      </c>
      <c r="E29" s="208">
        <v>56.493573472760097</v>
      </c>
      <c r="F29" s="209">
        <f t="shared" si="0"/>
        <v>0.27071453276371082</v>
      </c>
    </row>
    <row r="30" spans="2:14">
      <c r="B30" s="322">
        <v>37072</v>
      </c>
      <c r="C30" s="208">
        <v>53.262087376806001</v>
      </c>
      <c r="D30" s="209">
        <f t="shared" si="0"/>
        <v>0.33198380566806818</v>
      </c>
      <c r="E30" s="208">
        <v>57.000443194358411</v>
      </c>
      <c r="F30" s="209">
        <f t="shared" si="0"/>
        <v>0.10748953995266031</v>
      </c>
    </row>
    <row r="31" spans="2:14">
      <c r="B31" s="322">
        <v>37103</v>
      </c>
      <c r="C31" s="208">
        <v>53.391600051277479</v>
      </c>
      <c r="D31" s="209">
        <f t="shared" si="0"/>
        <v>0.30427904769435199</v>
      </c>
      <c r="E31" s="208">
        <v>56.581669467642676</v>
      </c>
      <c r="F31" s="209">
        <f t="shared" si="0"/>
        <v>9.5954733552774618E-2</v>
      </c>
    </row>
    <row r="32" spans="2:14">
      <c r="B32" s="322">
        <v>37134</v>
      </c>
      <c r="C32" s="208">
        <v>53.623643593041947</v>
      </c>
      <c r="D32" s="209">
        <f t="shared" si="0"/>
        <v>0.29236571725849858</v>
      </c>
      <c r="E32" s="208">
        <v>56.419490644885485</v>
      </c>
      <c r="F32" s="209">
        <f t="shared" si="0"/>
        <v>8.9420985796582197E-2</v>
      </c>
    </row>
    <row r="33" spans="2:6">
      <c r="B33" s="322">
        <v>37164</v>
      </c>
      <c r="C33" s="208">
        <v>54.719104964618516</v>
      </c>
      <c r="D33" s="209">
        <f t="shared" si="0"/>
        <v>0.27195183140979728</v>
      </c>
      <c r="E33" s="208">
        <v>56.822984066222823</v>
      </c>
      <c r="F33" s="209">
        <f t="shared" si="0"/>
        <v>7.7578117780650047E-2</v>
      </c>
    </row>
    <row r="34" spans="2:6">
      <c r="B34" s="322">
        <v>37195</v>
      </c>
      <c r="C34" s="208">
        <v>55.361271975548242</v>
      </c>
      <c r="D34" s="209">
        <f t="shared" si="0"/>
        <v>0.2530841578111227</v>
      </c>
      <c r="E34" s="208">
        <v>56.650443277070849</v>
      </c>
      <c r="F34" s="209">
        <f t="shared" si="0"/>
        <v>5.7411880372549629E-2</v>
      </c>
    </row>
    <row r="35" spans="2:6">
      <c r="B35" s="322">
        <v>37225</v>
      </c>
      <c r="C35" s="208">
        <v>56.246275251111157</v>
      </c>
      <c r="D35" s="209">
        <f t="shared" si="0"/>
        <v>0.24617407938796809</v>
      </c>
      <c r="E35" s="208">
        <v>56.479857937830211</v>
      </c>
      <c r="F35" s="209">
        <f t="shared" si="0"/>
        <v>5.1791685020253553E-2</v>
      </c>
    </row>
    <row r="36" spans="2:6">
      <c r="B36" s="322">
        <v>37256</v>
      </c>
      <c r="C36" s="208">
        <v>56.624020551656876</v>
      </c>
      <c r="D36" s="209">
        <f t="shared" si="0"/>
        <v>0.22438739789967022</v>
      </c>
      <c r="E36" s="208">
        <v>57.509675454923361</v>
      </c>
      <c r="F36" s="209">
        <f t="shared" si="0"/>
        <v>6.5208497018414135E-2</v>
      </c>
    </row>
    <row r="37" spans="2:6">
      <c r="B37" s="322">
        <v>37287</v>
      </c>
      <c r="C37" s="208">
        <v>57.646091407698052</v>
      </c>
      <c r="D37" s="209">
        <f t="shared" si="0"/>
        <v>0.16531035235073421</v>
      </c>
      <c r="E37" s="208">
        <v>59.599086994976943</v>
      </c>
      <c r="F37" s="209">
        <f t="shared" si="0"/>
        <v>6.8550904019869296E-2</v>
      </c>
    </row>
    <row r="38" spans="2:6">
      <c r="B38" s="322">
        <v>37315</v>
      </c>
      <c r="C38" s="208">
        <v>58.261276611442604</v>
      </c>
      <c r="D38" s="209">
        <f t="shared" si="0"/>
        <v>0.14441382234471023</v>
      </c>
      <c r="E38" s="208">
        <v>59.724599353040659</v>
      </c>
      <c r="F38" s="209">
        <f t="shared" si="0"/>
        <v>5.6678814738801764E-2</v>
      </c>
    </row>
    <row r="39" spans="2:6">
      <c r="B39" s="322">
        <v>37346</v>
      </c>
      <c r="C39" s="208">
        <v>58.915315617530595</v>
      </c>
      <c r="D39" s="209">
        <f t="shared" si="0"/>
        <v>0.13241365003629157</v>
      </c>
      <c r="E39" s="208">
        <v>60.542375903998128</v>
      </c>
      <c r="F39" s="209">
        <f t="shared" si="0"/>
        <v>5.7485370445050421E-2</v>
      </c>
    </row>
    <row r="40" spans="2:6">
      <c r="B40" s="322">
        <v>37376</v>
      </c>
      <c r="C40" s="208">
        <v>59.796541440086791</v>
      </c>
      <c r="D40" s="209">
        <f t="shared" si="0"/>
        <v>0.12989701233817263</v>
      </c>
      <c r="E40" s="208">
        <v>59.778260540092667</v>
      </c>
      <c r="F40" s="209">
        <f t="shared" si="0"/>
        <v>6.0232712799274113E-2</v>
      </c>
    </row>
    <row r="41" spans="2:6">
      <c r="B41" s="322">
        <v>37407</v>
      </c>
      <c r="C41" s="208">
        <v>60.089024229938843</v>
      </c>
      <c r="D41" s="209">
        <f t="shared" si="0"/>
        <v>0.13357426448136489</v>
      </c>
      <c r="E41" s="208">
        <v>59.868674089661546</v>
      </c>
      <c r="F41" s="209">
        <f t="shared" si="0"/>
        <v>5.9743089513160985E-2</v>
      </c>
    </row>
    <row r="42" spans="2:6">
      <c r="B42" s="322">
        <v>37437</v>
      </c>
      <c r="C42" s="208">
        <v>60.318369590979444</v>
      </c>
      <c r="D42" s="209">
        <f t="shared" si="0"/>
        <v>0.13248226950350883</v>
      </c>
      <c r="E42" s="208">
        <v>59.839711478998808</v>
      </c>
      <c r="F42" s="209">
        <f t="shared" si="0"/>
        <v>4.9811336991874677E-2</v>
      </c>
    </row>
    <row r="43" spans="2:6">
      <c r="B43" s="322">
        <v>37468</v>
      </c>
      <c r="C43" s="208">
        <v>60.278436516353125</v>
      </c>
      <c r="D43" s="209">
        <f t="shared" si="0"/>
        <v>0.12898726500913082</v>
      </c>
      <c r="E43" s="208">
        <v>59.195139591370243</v>
      </c>
      <c r="F43" s="209">
        <f t="shared" si="0"/>
        <v>4.6189342737971595E-2</v>
      </c>
    </row>
    <row r="44" spans="2:6">
      <c r="B44" s="322">
        <v>37499</v>
      </c>
      <c r="C44" s="208">
        <v>60.541778954447594</v>
      </c>
      <c r="D44" s="209">
        <f t="shared" si="0"/>
        <v>0.12901278051727405</v>
      </c>
      <c r="E44" s="208">
        <v>59.221931335849689</v>
      </c>
      <c r="F44" s="209">
        <f t="shared" si="0"/>
        <v>4.9671499315782075E-2</v>
      </c>
    </row>
    <row r="45" spans="2:6">
      <c r="B45" s="322">
        <v>37529</v>
      </c>
      <c r="C45" s="208">
        <v>60.890923539380495</v>
      </c>
      <c r="D45" s="209">
        <f t="shared" si="0"/>
        <v>0.11279092702179039</v>
      </c>
      <c r="E45" s="208">
        <v>59.698889147930885</v>
      </c>
      <c r="F45" s="209">
        <f t="shared" si="0"/>
        <v>5.0611651763244447E-2</v>
      </c>
    </row>
    <row r="46" spans="2:6">
      <c r="B46" s="322">
        <v>37560</v>
      </c>
      <c r="C46" s="208">
        <v>61.283778651946434</v>
      </c>
      <c r="D46" s="209">
        <f t="shared" si="0"/>
        <v>0.10697923774247853</v>
      </c>
      <c r="E46" s="208">
        <v>57.023935750723538</v>
      </c>
      <c r="F46" s="209">
        <f t="shared" si="0"/>
        <v>6.5929311766543819E-3</v>
      </c>
    </row>
    <row r="47" spans="2:6">
      <c r="B47" s="322">
        <v>37590</v>
      </c>
      <c r="C47" s="208">
        <v>61.709551569270019</v>
      </c>
      <c r="D47" s="209">
        <f t="shared" si="0"/>
        <v>9.7131344142667109E-2</v>
      </c>
      <c r="E47" s="208">
        <v>57.7032237599852</v>
      </c>
      <c r="F47" s="209">
        <f t="shared" si="0"/>
        <v>2.1660214221884244E-2</v>
      </c>
    </row>
    <row r="48" spans="2:6">
      <c r="B48" s="322">
        <v>37621</v>
      </c>
      <c r="C48" s="208">
        <v>61.921628573724668</v>
      </c>
      <c r="D48" s="209">
        <f t="shared" si="0"/>
        <v>9.355760983512118E-2</v>
      </c>
      <c r="E48" s="208">
        <v>60.408778893478662</v>
      </c>
      <c r="F48" s="209">
        <f t="shared" si="0"/>
        <v>5.0410707687398526E-2</v>
      </c>
    </row>
    <row r="49" spans="2:6">
      <c r="B49" s="322">
        <v>37652</v>
      </c>
      <c r="C49" s="208">
        <v>63.461210491513668</v>
      </c>
      <c r="D49" s="209">
        <f t="shared" si="0"/>
        <v>0.10087620759382587</v>
      </c>
      <c r="E49" s="208">
        <v>63.195363160329443</v>
      </c>
      <c r="F49" s="209">
        <f t="shared" si="0"/>
        <v>6.0341128474931116E-2</v>
      </c>
    </row>
    <row r="50" spans="2:6">
      <c r="B50" s="322">
        <v>37680</v>
      </c>
      <c r="C50" s="208">
        <v>63.946343384641963</v>
      </c>
      <c r="D50" s="209">
        <f t="shared" si="0"/>
        <v>9.7578822570509871E-2</v>
      </c>
      <c r="E50" s="208">
        <v>62.636514262483644</v>
      </c>
      <c r="F50" s="209">
        <f t="shared" si="0"/>
        <v>4.8755704366139518E-2</v>
      </c>
    </row>
    <row r="51" spans="2:6">
      <c r="B51" s="322">
        <v>37711</v>
      </c>
      <c r="C51" s="208">
        <v>64.306820328588373</v>
      </c>
      <c r="D51" s="209">
        <f t="shared" si="0"/>
        <v>9.1512786692998782E-2</v>
      </c>
      <c r="E51" s="208">
        <v>62.985512073731506</v>
      </c>
      <c r="F51" s="209">
        <f t="shared" si="0"/>
        <v>4.0354150844814196E-2</v>
      </c>
    </row>
    <row r="52" spans="2:6">
      <c r="B52" s="322">
        <v>37741</v>
      </c>
      <c r="C52" s="208">
        <v>64.93225861906356</v>
      </c>
      <c r="D52" s="209">
        <f t="shared" si="0"/>
        <v>8.5886525462722796E-2</v>
      </c>
      <c r="E52" s="208">
        <v>62.119105203384208</v>
      </c>
      <c r="F52" s="209">
        <f t="shared" si="0"/>
        <v>3.9158795223249498E-2</v>
      </c>
    </row>
    <row r="53" spans="2:6">
      <c r="B53" s="322">
        <v>37772</v>
      </c>
      <c r="C53" s="208">
        <v>65.047201117659583</v>
      </c>
      <c r="D53" s="209">
        <f t="shared" si="0"/>
        <v>8.2513852592240422E-2</v>
      </c>
      <c r="E53" s="208">
        <v>60.712176331836098</v>
      </c>
      <c r="F53" s="209">
        <f t="shared" si="0"/>
        <v>1.4089208672156239E-2</v>
      </c>
    </row>
    <row r="54" spans="2:6">
      <c r="B54" s="322">
        <v>37802</v>
      </c>
      <c r="C54" s="208">
        <v>64.911752445602289</v>
      </c>
      <c r="D54" s="209">
        <f t="shared" si="0"/>
        <v>7.6152304609204524E-2</v>
      </c>
      <c r="E54" s="208">
        <v>60.287900007800616</v>
      </c>
      <c r="F54" s="209">
        <f t="shared" si="0"/>
        <v>7.4898176766629021E-3</v>
      </c>
    </row>
    <row r="55" spans="2:6">
      <c r="B55" s="322">
        <v>37833</v>
      </c>
      <c r="C55" s="208">
        <v>64.933337891353091</v>
      </c>
      <c r="D55" s="209">
        <f t="shared" si="0"/>
        <v>7.7223326350495558E-2</v>
      </c>
      <c r="E55" s="208">
        <v>60.914503288860459</v>
      </c>
      <c r="F55" s="209">
        <f t="shared" si="0"/>
        <v>2.9045690395514745E-2</v>
      </c>
    </row>
    <row r="56" spans="2:6">
      <c r="B56" s="322">
        <v>37864</v>
      </c>
      <c r="C56" s="208">
        <v>64.97327096597941</v>
      </c>
      <c r="D56" s="209">
        <f t="shared" si="0"/>
        <v>7.3197254657253019E-2</v>
      </c>
      <c r="E56" s="208">
        <v>59.85626002161063</v>
      </c>
      <c r="F56" s="209">
        <f t="shared" si="0"/>
        <v>1.0711043551816068E-2</v>
      </c>
    </row>
    <row r="57" spans="2:6">
      <c r="B57" s="322">
        <v>37894</v>
      </c>
      <c r="C57" s="208">
        <v>65.487004574720515</v>
      </c>
      <c r="D57" s="209">
        <f t="shared" si="0"/>
        <v>7.5480560454425749E-2</v>
      </c>
      <c r="E57" s="208">
        <v>60.366464185584377</v>
      </c>
      <c r="F57" s="209">
        <f t="shared" si="0"/>
        <v>1.1182369507735324E-2</v>
      </c>
    </row>
    <row r="58" spans="2:6">
      <c r="B58" s="322">
        <v>37925</v>
      </c>
      <c r="C58" s="208">
        <v>65.48862348314816</v>
      </c>
      <c r="D58" s="209">
        <f t="shared" si="0"/>
        <v>6.8612688768468599E-2</v>
      </c>
      <c r="E58" s="208">
        <v>60.004788081010787</v>
      </c>
      <c r="F58" s="209">
        <f t="shared" si="0"/>
        <v>5.2273703858636722E-2</v>
      </c>
    </row>
    <row r="59" spans="2:6">
      <c r="B59" s="322">
        <v>37955</v>
      </c>
      <c r="C59" s="208">
        <v>65.707176121326711</v>
      </c>
      <c r="D59" s="209">
        <f t="shared" si="0"/>
        <v>6.4781293177431198E-2</v>
      </c>
      <c r="E59" s="208">
        <v>59.813106413826674</v>
      </c>
      <c r="F59" s="209">
        <f t="shared" si="0"/>
        <v>3.6564380919469341E-2</v>
      </c>
    </row>
    <row r="60" spans="2:6">
      <c r="B60" s="322">
        <v>37986</v>
      </c>
      <c r="C60" s="208">
        <v>65.680194314141545</v>
      </c>
      <c r="D60" s="209">
        <f t="shared" si="0"/>
        <v>6.0698754651484776E-2</v>
      </c>
      <c r="E60" s="208">
        <v>60.42713615152455</v>
      </c>
      <c r="F60" s="209">
        <f t="shared" si="0"/>
        <v>3.0388394505131977E-4</v>
      </c>
    </row>
    <row r="61" spans="2:6">
      <c r="B61" s="322">
        <v>38017</v>
      </c>
      <c r="C61" s="208">
        <v>65.949472749815143</v>
      </c>
      <c r="D61" s="209">
        <f t="shared" si="0"/>
        <v>3.9209183673453829E-2</v>
      </c>
      <c r="E61" s="208">
        <v>61.892020089094892</v>
      </c>
      <c r="F61" s="209">
        <f t="shared" si="0"/>
        <v>-2.0624030087902367E-2</v>
      </c>
    </row>
    <row r="62" spans="2:6">
      <c r="B62" s="322">
        <v>38046</v>
      </c>
      <c r="C62" s="208">
        <v>66.401687838179114</v>
      </c>
      <c r="D62" s="209">
        <f t="shared" si="0"/>
        <v>3.8396948497400052E-2</v>
      </c>
      <c r="E62" s="208">
        <v>63.915244205934712</v>
      </c>
      <c r="F62" s="209">
        <f t="shared" si="0"/>
        <v>2.041508788455948E-2</v>
      </c>
    </row>
    <row r="63" spans="2:6">
      <c r="B63" s="322">
        <v>38077</v>
      </c>
      <c r="C63" s="208">
        <v>66.865774921708052</v>
      </c>
      <c r="D63" s="209">
        <f t="shared" si="0"/>
        <v>3.9792895684224394E-2</v>
      </c>
      <c r="E63" s="208">
        <v>65.592767124825158</v>
      </c>
      <c r="F63" s="209">
        <f t="shared" si="0"/>
        <v>4.1394520188096084E-2</v>
      </c>
    </row>
    <row r="64" spans="2:6">
      <c r="B64" s="322">
        <v>38107</v>
      </c>
      <c r="C64" s="208">
        <v>67.30234056190703</v>
      </c>
      <c r="D64" s="209">
        <f t="shared" si="0"/>
        <v>3.6500839386289785E-2</v>
      </c>
      <c r="E64" s="208">
        <v>65.243636191831158</v>
      </c>
      <c r="F64" s="209">
        <f t="shared" si="0"/>
        <v>5.0299034060727665E-2</v>
      </c>
    </row>
    <row r="65" spans="2:6">
      <c r="B65" s="322">
        <v>38138</v>
      </c>
      <c r="C65" s="208">
        <v>66.982336328731719</v>
      </c>
      <c r="D65" s="209">
        <f t="shared" si="0"/>
        <v>2.9749707563462957E-2</v>
      </c>
      <c r="E65" s="208">
        <v>64.585117060658774</v>
      </c>
      <c r="F65" s="209">
        <f t="shared" si="0"/>
        <v>6.3791828308941589E-2</v>
      </c>
    </row>
    <row r="66" spans="2:6">
      <c r="B66" s="322">
        <v>38168</v>
      </c>
      <c r="C66" s="208">
        <v>66.776195321862886</v>
      </c>
      <c r="D66" s="209">
        <f t="shared" si="0"/>
        <v>2.8722732109613736E-2</v>
      </c>
      <c r="E66" s="208">
        <v>64.181746937759669</v>
      </c>
      <c r="F66" s="209">
        <f t="shared" si="0"/>
        <v>6.4587536295927173E-2</v>
      </c>
    </row>
    <row r="67" spans="2:6">
      <c r="B67" s="322">
        <v>38199</v>
      </c>
      <c r="C67" s="208">
        <v>66.364992580414764</v>
      </c>
      <c r="D67" s="209">
        <f t="shared" si="0"/>
        <v>2.2048068612414928E-2</v>
      </c>
      <c r="E67" s="208">
        <v>63.428867486815435</v>
      </c>
      <c r="F67" s="209">
        <f t="shared" si="0"/>
        <v>4.1276938367726723E-2</v>
      </c>
    </row>
    <row r="68" spans="2:6">
      <c r="B68" s="322">
        <v>38230</v>
      </c>
      <c r="C68" s="208">
        <v>66.382800573152167</v>
      </c>
      <c r="D68" s="209">
        <f t="shared" si="0"/>
        <v>2.1693991794114798E-2</v>
      </c>
      <c r="E68" s="208">
        <v>63.038417111945371</v>
      </c>
      <c r="F68" s="209">
        <f t="shared" si="0"/>
        <v>5.3163313063426365E-2</v>
      </c>
    </row>
    <row r="69" spans="2:6">
      <c r="B69" s="322">
        <v>38260</v>
      </c>
      <c r="C69" s="208">
        <v>66.534977965657333</v>
      </c>
      <c r="D69" s="209">
        <f t="shared" si="0"/>
        <v>1.6002768759121988E-2</v>
      </c>
      <c r="E69" s="208">
        <v>64.236906469933842</v>
      </c>
      <c r="F69" s="209">
        <f t="shared" si="0"/>
        <v>6.4115769186854799E-2</v>
      </c>
    </row>
    <row r="70" spans="2:6">
      <c r="B70" s="322">
        <v>38291</v>
      </c>
      <c r="C70" s="208">
        <v>66.721692071361105</v>
      </c>
      <c r="D70" s="209">
        <f t="shared" si="0"/>
        <v>1.882874494270359E-2</v>
      </c>
      <c r="E70" s="208">
        <v>63.744737706476648</v>
      </c>
      <c r="F70" s="209">
        <f t="shared" si="0"/>
        <v>6.2327519937519948E-2</v>
      </c>
    </row>
    <row r="71" spans="2:6">
      <c r="B71" s="322">
        <v>38321</v>
      </c>
      <c r="C71" s="208">
        <v>67.001223593758667</v>
      </c>
      <c r="D71" s="209">
        <f t="shared" si="0"/>
        <v>1.9694157454621442E-2</v>
      </c>
      <c r="E71" s="208">
        <v>66.350687287285595</v>
      </c>
      <c r="F71" s="209">
        <f t="shared" si="0"/>
        <v>0.10930013947491046</v>
      </c>
    </row>
    <row r="72" spans="2:6">
      <c r="B72" s="322">
        <v>38352</v>
      </c>
      <c r="C72" s="208">
        <v>66.958052702270393</v>
      </c>
      <c r="D72" s="209">
        <f t="shared" si="0"/>
        <v>1.9455764427507294E-2</v>
      </c>
      <c r="E72" s="208">
        <v>66.685546968482527</v>
      </c>
      <c r="F72" s="209">
        <f t="shared" si="0"/>
        <v>0.10356954202272051</v>
      </c>
    </row>
    <row r="73" spans="2:6">
      <c r="B73" s="322">
        <v>38383</v>
      </c>
      <c r="C73" s="208">
        <v>67.121917594868762</v>
      </c>
      <c r="D73" s="209">
        <f t="shared" si="0"/>
        <v>1.7777925981324882E-2</v>
      </c>
      <c r="E73" s="208">
        <v>65.467369052370842</v>
      </c>
      <c r="F73" s="209">
        <f t="shared" si="0"/>
        <v>5.7767527350523595E-2</v>
      </c>
    </row>
    <row r="74" spans="2:6">
      <c r="B74" s="322">
        <v>38411</v>
      </c>
      <c r="C74" s="208">
        <v>67.304613061696529</v>
      </c>
      <c r="D74" s="209">
        <f t="shared" si="0"/>
        <v>1.359792578944452E-2</v>
      </c>
      <c r="E74" s="208">
        <v>68.921512856918994</v>
      </c>
      <c r="F74" s="209">
        <f t="shared" si="0"/>
        <v>7.8326676416256902E-2</v>
      </c>
    </row>
    <row r="75" spans="2:6">
      <c r="B75" s="322">
        <v>38442</v>
      </c>
      <c r="C75" s="208">
        <v>67.481873547331062</v>
      </c>
      <c r="D75" s="209">
        <f t="shared" si="0"/>
        <v>9.2139607496419806E-3</v>
      </c>
      <c r="E75" s="208">
        <v>69.183270441571253</v>
      </c>
      <c r="F75" s="209">
        <f t="shared" si="0"/>
        <v>5.4739317673749843E-2</v>
      </c>
    </row>
    <row r="76" spans="2:6">
      <c r="B76" s="322">
        <v>38472</v>
      </c>
      <c r="C76" s="208">
        <v>68.046960032897445</v>
      </c>
      <c r="D76" s="209">
        <f t="shared" si="0"/>
        <v>1.1063797555532107E-2</v>
      </c>
      <c r="E76" s="208">
        <v>64.846858735448009</v>
      </c>
      <c r="F76" s="209">
        <f t="shared" si="0"/>
        <v>-6.0814736814566173E-3</v>
      </c>
    </row>
    <row r="77" spans="2:6">
      <c r="B77" s="322">
        <v>38503</v>
      </c>
      <c r="C77" s="208">
        <v>68.166119251918929</v>
      </c>
      <c r="D77" s="209">
        <f t="shared" si="0"/>
        <v>1.7673061109387378E-2</v>
      </c>
      <c r="E77" s="208">
        <v>65.546638271031583</v>
      </c>
      <c r="F77" s="209">
        <f t="shared" si="0"/>
        <v>1.4887659171845202E-2</v>
      </c>
    </row>
    <row r="78" spans="2:6">
      <c r="B78" s="322">
        <v>38533</v>
      </c>
      <c r="C78" s="208">
        <v>68.2145671907777</v>
      </c>
      <c r="D78" s="209">
        <f t="shared" si="0"/>
        <v>2.1540189014690458E-2</v>
      </c>
      <c r="E78" s="208">
        <v>65.354324851632043</v>
      </c>
      <c r="F78" s="209">
        <f t="shared" si="0"/>
        <v>1.8269647833199176E-2</v>
      </c>
    </row>
    <row r="79" spans="2:6">
      <c r="B79" s="322">
        <v>38564</v>
      </c>
      <c r="C79" s="208">
        <v>68.108353243614999</v>
      </c>
      <c r="D79" s="209">
        <f t="shared" si="0"/>
        <v>2.626928136980955E-2</v>
      </c>
      <c r="E79" s="208">
        <v>67.684185063437766</v>
      </c>
      <c r="F79" s="209">
        <f t="shared" si="0"/>
        <v>6.7088027032909947E-2</v>
      </c>
    </row>
    <row r="80" spans="2:6">
      <c r="B80" s="322">
        <v>38595</v>
      </c>
      <c r="C80" s="208">
        <v>68.008711769054187</v>
      </c>
      <c r="D80" s="209">
        <f t="shared" ref="D80:D143" si="1">C80/C68-1</f>
        <v>2.4492958746299198E-2</v>
      </c>
      <c r="E80" s="208">
        <v>66.070675196767155</v>
      </c>
      <c r="F80" s="209">
        <f t="shared" ref="F80:F143" si="2">E80/E68-1</f>
        <v>4.8101748485166018E-2</v>
      </c>
    </row>
    <row r="81" spans="2:6">
      <c r="B81" s="322">
        <v>38625</v>
      </c>
      <c r="C81" s="208">
        <v>68.496080162748811</v>
      </c>
      <c r="D81" s="209">
        <f t="shared" si="1"/>
        <v>2.9474755340021641E-2</v>
      </c>
      <c r="E81" s="208">
        <v>67.341691020100399</v>
      </c>
      <c r="F81" s="209">
        <f t="shared" si="2"/>
        <v>4.8333344813541901E-2</v>
      </c>
    </row>
    <row r="82" spans="2:6">
      <c r="B82" s="322">
        <v>38656</v>
      </c>
      <c r="C82" s="208">
        <v>68.735776860990185</v>
      </c>
      <c r="D82" s="209">
        <f t="shared" si="1"/>
        <v>3.0186356597116104E-2</v>
      </c>
      <c r="E82" s="208">
        <v>68.259364318734896</v>
      </c>
      <c r="F82" s="209">
        <f t="shared" si="2"/>
        <v>7.0823518531782259E-2</v>
      </c>
    </row>
    <row r="83" spans="2:6">
      <c r="B83" s="322">
        <v>38686</v>
      </c>
      <c r="C83" s="208">
        <v>68.851363105484594</v>
      </c>
      <c r="D83" s="209">
        <f t="shared" si="1"/>
        <v>2.7613518268616799E-2</v>
      </c>
      <c r="E83" s="208">
        <v>67.991063178843476</v>
      </c>
      <c r="F83" s="209">
        <f t="shared" si="2"/>
        <v>2.4722816878374854E-2</v>
      </c>
    </row>
    <row r="84" spans="2:6">
      <c r="B84" s="322">
        <v>38717</v>
      </c>
      <c r="C84" s="208">
        <v>69.056664894734539</v>
      </c>
      <c r="D84" s="209">
        <f t="shared" si="1"/>
        <v>3.1342192727671581E-2</v>
      </c>
      <c r="E84" s="208">
        <v>68.832268918061871</v>
      </c>
      <c r="F84" s="209">
        <f t="shared" si="2"/>
        <v>3.2191712404997519E-2</v>
      </c>
    </row>
    <row r="85" spans="2:6">
      <c r="B85" s="322">
        <v>38748</v>
      </c>
      <c r="C85" s="208">
        <v>69.386835080148202</v>
      </c>
      <c r="D85" s="209">
        <f t="shared" si="1"/>
        <v>3.3743336996864715E-2</v>
      </c>
      <c r="E85" s="208">
        <v>68.519912257748885</v>
      </c>
      <c r="F85" s="209">
        <f t="shared" si="2"/>
        <v>4.6626941781273468E-2</v>
      </c>
    </row>
    <row r="86" spans="2:6">
      <c r="B86" s="322">
        <v>38776</v>
      </c>
      <c r="C86" s="208">
        <v>69.87796040404622</v>
      </c>
      <c r="D86" s="209">
        <f t="shared" si="1"/>
        <v>3.8234338261342815E-2</v>
      </c>
      <c r="E86" s="208">
        <v>69.660159435137089</v>
      </c>
      <c r="F86" s="209">
        <f t="shared" si="2"/>
        <v>1.0717213647813084E-2</v>
      </c>
    </row>
    <row r="87" spans="2:6">
      <c r="B87" s="322">
        <v>38807</v>
      </c>
      <c r="C87" s="208">
        <v>70.333289153123886</v>
      </c>
      <c r="D87" s="209">
        <f t="shared" si="1"/>
        <v>4.2254541196057094E-2</v>
      </c>
      <c r="E87" s="208">
        <v>69.075410416746166</v>
      </c>
      <c r="F87" s="209">
        <f t="shared" si="2"/>
        <v>-1.5590477891064269E-3</v>
      </c>
    </row>
    <row r="88" spans="2:6">
      <c r="B88" s="322">
        <v>38837</v>
      </c>
      <c r="C88" s="208">
        <v>70.381450027653045</v>
      </c>
      <c r="D88" s="209">
        <f t="shared" si="1"/>
        <v>3.430704316000277E-2</v>
      </c>
      <c r="E88" s="208">
        <v>67.103927665980208</v>
      </c>
      <c r="F88" s="209">
        <f t="shared" si="2"/>
        <v>3.4806141338938668E-2</v>
      </c>
    </row>
    <row r="89" spans="2:6">
      <c r="B89" s="322">
        <v>38868</v>
      </c>
      <c r="C89" s="208">
        <v>70.284315151963327</v>
      </c>
      <c r="D89" s="209">
        <f t="shared" si="1"/>
        <v>3.1074028025803502E-2</v>
      </c>
      <c r="E89" s="208">
        <v>69.57574866638808</v>
      </c>
      <c r="F89" s="209">
        <f t="shared" si="2"/>
        <v>6.1469367486038928E-2</v>
      </c>
    </row>
    <row r="90" spans="2:6">
      <c r="B90" s="322">
        <v>38898</v>
      </c>
      <c r="C90" s="208">
        <v>70.122692372659728</v>
      </c>
      <c r="D90" s="209">
        <f t="shared" si="1"/>
        <v>2.7972400331230052E-2</v>
      </c>
      <c r="E90" s="208">
        <v>69.321893429336299</v>
      </c>
      <c r="F90" s="209">
        <f t="shared" si="2"/>
        <v>6.0708584882660288E-2</v>
      </c>
    </row>
    <row r="91" spans="2:6">
      <c r="B91" s="322">
        <v>38929</v>
      </c>
      <c r="C91" s="208">
        <v>70.143546402775939</v>
      </c>
      <c r="D91" s="209">
        <f t="shared" si="1"/>
        <v>2.9881696770458044E-2</v>
      </c>
      <c r="E91" s="208">
        <v>69.353724472056342</v>
      </c>
      <c r="F91" s="209">
        <f t="shared" si="2"/>
        <v>2.4666610184547189E-2</v>
      </c>
    </row>
    <row r="92" spans="2:6">
      <c r="B92" s="322">
        <v>38960</v>
      </c>
      <c r="C92" s="208">
        <v>70.294098679230586</v>
      </c>
      <c r="D92" s="209">
        <f t="shared" si="1"/>
        <v>3.3604325838977545E-2</v>
      </c>
      <c r="E92" s="208">
        <v>68.263613214773756</v>
      </c>
      <c r="F92" s="209">
        <f t="shared" si="2"/>
        <v>3.3190791701094957E-2</v>
      </c>
    </row>
    <row r="93" spans="2:6">
      <c r="B93" s="322">
        <v>38990</v>
      </c>
      <c r="C93" s="208">
        <v>70.696812923342037</v>
      </c>
      <c r="D93" s="209">
        <f t="shared" si="1"/>
        <v>3.2129324121383585E-2</v>
      </c>
      <c r="E93" s="208">
        <v>68.971955392539485</v>
      </c>
      <c r="F93" s="209">
        <f t="shared" si="2"/>
        <v>2.420884221562658E-2</v>
      </c>
    </row>
    <row r="94" spans="2:6">
      <c r="B94" s="322">
        <v>39021</v>
      </c>
      <c r="C94" s="208">
        <v>70.943381885484015</v>
      </c>
      <c r="D94" s="209">
        <f t="shared" si="1"/>
        <v>3.2117263022406028E-2</v>
      </c>
      <c r="E94" s="208">
        <v>69.505885299193721</v>
      </c>
      <c r="F94" s="209">
        <f t="shared" si="2"/>
        <v>1.8261538074662242E-2</v>
      </c>
    </row>
    <row r="95" spans="2:6">
      <c r="B95" s="322">
        <v>39051</v>
      </c>
      <c r="C95" s="208">
        <v>71.060782025348118</v>
      </c>
      <c r="D95" s="209">
        <f t="shared" si="1"/>
        <v>3.2089690315623143E-2</v>
      </c>
      <c r="E95" s="208">
        <v>70.961661179691859</v>
      </c>
      <c r="F95" s="209">
        <f t="shared" si="2"/>
        <v>4.3691006758263651E-2</v>
      </c>
    </row>
    <row r="96" spans="2:6">
      <c r="B96" s="322">
        <v>39082</v>
      </c>
      <c r="C96" s="208">
        <v>71.038173151645267</v>
      </c>
      <c r="D96" s="209">
        <f t="shared" si="1"/>
        <v>2.8693946629644085E-2</v>
      </c>
      <c r="E96" s="208">
        <v>70.192072964537346</v>
      </c>
      <c r="F96" s="209">
        <f t="shared" si="2"/>
        <v>1.9755327956633151E-2</v>
      </c>
    </row>
    <row r="97" spans="2:6">
      <c r="B97" s="322">
        <v>39113</v>
      </c>
      <c r="C97" s="208">
        <v>71.249074948078515</v>
      </c>
      <c r="D97" s="209">
        <f t="shared" si="1"/>
        <v>2.6838518658175659E-2</v>
      </c>
      <c r="E97" s="208">
        <v>70.681044995399063</v>
      </c>
      <c r="F97" s="209">
        <f t="shared" si="2"/>
        <v>3.1540214609743211E-2</v>
      </c>
    </row>
    <row r="98" spans="2:6">
      <c r="B98" s="322">
        <v>39141</v>
      </c>
      <c r="C98" s="208">
        <v>71.297216224101788</v>
      </c>
      <c r="D98" s="209">
        <f t="shared" si="1"/>
        <v>2.0310492920073697E-2</v>
      </c>
      <c r="E98" s="208">
        <v>72.081531174085541</v>
      </c>
      <c r="F98" s="209">
        <f t="shared" si="2"/>
        <v>3.4759778883409975E-2</v>
      </c>
    </row>
    <row r="99" spans="2:6">
      <c r="B99" s="322">
        <v>39172</v>
      </c>
      <c r="C99" s="208">
        <v>71.365551158402113</v>
      </c>
      <c r="D99" s="209">
        <f t="shared" si="1"/>
        <v>1.4676720194769732E-2</v>
      </c>
      <c r="E99" s="208">
        <v>73.867411711981333</v>
      </c>
      <c r="F99" s="209">
        <f t="shared" si="2"/>
        <v>6.9373475543960339E-2</v>
      </c>
    </row>
    <row r="100" spans="2:6">
      <c r="B100" s="322">
        <v>39202</v>
      </c>
      <c r="C100" s="208">
        <v>71.358784077446131</v>
      </c>
      <c r="D100" s="209">
        <f t="shared" si="1"/>
        <v>1.3886244875731979E-2</v>
      </c>
      <c r="E100" s="208">
        <v>73.768885377709282</v>
      </c>
      <c r="F100" s="209">
        <f t="shared" si="2"/>
        <v>9.9322915119140154E-2</v>
      </c>
    </row>
    <row r="101" spans="2:6">
      <c r="B101" s="322">
        <v>39233</v>
      </c>
      <c r="C101" s="208">
        <v>71.38028430508524</v>
      </c>
      <c r="D101" s="209">
        <f t="shared" si="1"/>
        <v>1.5593367464025176E-2</v>
      </c>
      <c r="E101" s="208">
        <v>72.594623483669722</v>
      </c>
      <c r="F101" s="209">
        <f t="shared" si="2"/>
        <v>4.338975684986135E-2</v>
      </c>
    </row>
    <row r="102" spans="2:6">
      <c r="B102" s="322">
        <v>39263</v>
      </c>
      <c r="C102" s="208">
        <v>71.656887971861281</v>
      </c>
      <c r="D102" s="209">
        <f t="shared" si="1"/>
        <v>2.1878732080739649E-2</v>
      </c>
      <c r="E102" s="208">
        <v>74.193741654924409</v>
      </c>
      <c r="F102" s="209">
        <f t="shared" si="2"/>
        <v>7.0278637593104154E-2</v>
      </c>
    </row>
    <row r="103" spans="2:6">
      <c r="B103" s="322">
        <v>39294</v>
      </c>
      <c r="C103" s="208">
        <v>71.956440728174911</v>
      </c>
      <c r="D103" s="209">
        <f t="shared" si="1"/>
        <v>2.5845489975500069E-2</v>
      </c>
      <c r="E103" s="208">
        <v>74.871735059641011</v>
      </c>
      <c r="F103" s="209">
        <f t="shared" si="2"/>
        <v>7.9563291367400923E-2</v>
      </c>
    </row>
    <row r="104" spans="2:6">
      <c r="B104" s="322">
        <v>39325</v>
      </c>
      <c r="C104" s="208">
        <v>72.008931576788797</v>
      </c>
      <c r="D104" s="209">
        <f t="shared" si="1"/>
        <v>2.4395118932862614E-2</v>
      </c>
      <c r="E104" s="208">
        <v>75.023701317955229</v>
      </c>
      <c r="F104" s="209">
        <f t="shared" si="2"/>
        <v>9.9029157479733954E-2</v>
      </c>
    </row>
    <row r="105" spans="2:6">
      <c r="B105" s="322">
        <v>39355</v>
      </c>
      <c r="C105" s="208">
        <v>72.520301961016344</v>
      </c>
      <c r="D105" s="209">
        <f t="shared" si="1"/>
        <v>2.5793086877219595E-2</v>
      </c>
      <c r="E105" s="208">
        <v>76.341945444615988</v>
      </c>
      <c r="F105" s="209">
        <f t="shared" si="2"/>
        <v>0.10685488051095171</v>
      </c>
    </row>
    <row r="106" spans="2:6">
      <c r="B106" s="322">
        <v>39386</v>
      </c>
      <c r="C106" s="208">
        <v>72.617998567446421</v>
      </c>
      <c r="D106" s="209">
        <f t="shared" si="1"/>
        <v>2.3604973958889497E-2</v>
      </c>
      <c r="E106" s="208">
        <v>77.506278780706694</v>
      </c>
      <c r="F106" s="209">
        <f t="shared" si="2"/>
        <v>0.11510382821648313</v>
      </c>
    </row>
    <row r="107" spans="2:6">
      <c r="B107" s="322">
        <v>39416</v>
      </c>
      <c r="C107" s="208">
        <v>72.979255928648385</v>
      </c>
      <c r="D107" s="209">
        <f t="shared" si="1"/>
        <v>2.6997646924515006E-2</v>
      </c>
      <c r="E107" s="208">
        <v>77.063841438452201</v>
      </c>
      <c r="F107" s="209">
        <f t="shared" si="2"/>
        <v>8.5992635421938024E-2</v>
      </c>
    </row>
    <row r="108" spans="2:6">
      <c r="B108" s="322">
        <v>39447</v>
      </c>
      <c r="C108" s="208">
        <v>73.396431950662929</v>
      </c>
      <c r="D108" s="209">
        <f t="shared" si="1"/>
        <v>3.3197064259852027E-2</v>
      </c>
      <c r="E108" s="208">
        <v>77.403582665995614</v>
      </c>
      <c r="F108" s="209">
        <f t="shared" si="2"/>
        <v>0.10273965986304012</v>
      </c>
    </row>
    <row r="109" spans="2:6">
      <c r="B109" s="322">
        <v>39478</v>
      </c>
      <c r="C109" s="208">
        <v>74.234712163968013</v>
      </c>
      <c r="D109" s="209">
        <f t="shared" si="1"/>
        <v>4.1904224273300761E-2</v>
      </c>
      <c r="E109" s="208">
        <v>77.512700518511792</v>
      </c>
      <c r="F109" s="209">
        <f t="shared" si="2"/>
        <v>9.6654704575426686E-2</v>
      </c>
    </row>
    <row r="110" spans="2:6">
      <c r="B110" s="322">
        <v>39507</v>
      </c>
      <c r="C110" s="208">
        <v>74.935165222909617</v>
      </c>
      <c r="D110" s="209">
        <f t="shared" si="1"/>
        <v>5.1025119793920215E-2</v>
      </c>
      <c r="E110" s="208">
        <v>78.867505776053946</v>
      </c>
      <c r="F110" s="209">
        <f t="shared" si="2"/>
        <v>9.414304179498445E-2</v>
      </c>
    </row>
    <row r="111" spans="2:6">
      <c r="B111" s="322">
        <v>39538</v>
      </c>
      <c r="C111" s="208">
        <v>76.043909500590374</v>
      </c>
      <c r="D111" s="209">
        <f t="shared" si="1"/>
        <v>6.5554854775859983E-2</v>
      </c>
      <c r="E111" s="208">
        <v>81.904072532119855</v>
      </c>
      <c r="F111" s="209">
        <f t="shared" si="2"/>
        <v>0.10879846245966363</v>
      </c>
    </row>
    <row r="112" spans="2:6">
      <c r="B112" s="322">
        <v>39568</v>
      </c>
      <c r="C112" s="208">
        <v>77.198496619812943</v>
      </c>
      <c r="D112" s="209">
        <f t="shared" si="1"/>
        <v>8.1835931173223742E-2</v>
      </c>
      <c r="E112" s="208">
        <v>81.992809071618822</v>
      </c>
      <c r="F112" s="209">
        <f t="shared" si="2"/>
        <v>0.11148228215461908</v>
      </c>
    </row>
    <row r="113" spans="2:6">
      <c r="B113" s="322">
        <v>39599</v>
      </c>
      <c r="C113" s="208">
        <v>78.008168334879713</v>
      </c>
      <c r="D113" s="209">
        <f t="shared" si="1"/>
        <v>9.285314697636049E-2</v>
      </c>
      <c r="E113" s="208">
        <v>83.231245554171323</v>
      </c>
      <c r="F113" s="209">
        <f t="shared" si="2"/>
        <v>0.14652079672118323</v>
      </c>
    </row>
    <row r="114" spans="2:6">
      <c r="B114" s="322">
        <v>39629</v>
      </c>
      <c r="C114" s="208">
        <v>78.598521824506292</v>
      </c>
      <c r="D114" s="209">
        <f t="shared" si="1"/>
        <v>9.6873225297907206E-2</v>
      </c>
      <c r="E114" s="208">
        <v>84.065990220294481</v>
      </c>
      <c r="F114" s="209">
        <f t="shared" si="2"/>
        <v>0.13306039492233679</v>
      </c>
    </row>
    <row r="115" spans="2:6">
      <c r="B115" s="322">
        <v>39660</v>
      </c>
      <c r="C115" s="208">
        <v>79.059259625257937</v>
      </c>
      <c r="D115" s="209">
        <f t="shared" si="1"/>
        <v>9.8709980999683866E-2</v>
      </c>
      <c r="E115" s="208">
        <v>87.048638767927585</v>
      </c>
      <c r="F115" s="209">
        <f t="shared" si="2"/>
        <v>0.16263685753491286</v>
      </c>
    </row>
    <row r="116" spans="2:6">
      <c r="B116" s="322">
        <v>39691</v>
      </c>
      <c r="C116" s="208">
        <v>79.225183414509587</v>
      </c>
      <c r="D116" s="209">
        <f t="shared" si="1"/>
        <v>0.10021328854220712</v>
      </c>
      <c r="E116" s="208">
        <v>86.275230599085461</v>
      </c>
      <c r="F116" s="209">
        <f t="shared" si="2"/>
        <v>0.14997299631279892</v>
      </c>
    </row>
    <row r="117" spans="2:6">
      <c r="B117" s="322">
        <v>39721</v>
      </c>
      <c r="C117" s="208">
        <v>79.747573296529694</v>
      </c>
      <c r="D117" s="209">
        <f t="shared" si="1"/>
        <v>9.9658594077537188E-2</v>
      </c>
      <c r="E117" s="208">
        <v>86.879052567041768</v>
      </c>
      <c r="F117" s="209">
        <f t="shared" si="2"/>
        <v>0.1380251323313495</v>
      </c>
    </row>
    <row r="118" spans="2:6">
      <c r="B118" s="322">
        <v>39752</v>
      </c>
      <c r="C118" s="208">
        <v>79.772782251288731</v>
      </c>
      <c r="D118" s="209">
        <f t="shared" si="1"/>
        <v>9.8526313379417418E-2</v>
      </c>
      <c r="E118" s="208">
        <v>85.111511323311518</v>
      </c>
      <c r="F118" s="209">
        <f t="shared" si="2"/>
        <v>9.8124083135545437E-2</v>
      </c>
    </row>
    <row r="119" spans="2:6">
      <c r="B119" s="322">
        <v>39782</v>
      </c>
      <c r="C119" s="208">
        <v>79.644603014886712</v>
      </c>
      <c r="D119" s="209">
        <f t="shared" si="1"/>
        <v>9.1332077881898677E-2</v>
      </c>
      <c r="E119" s="208">
        <v>84.446814815822364</v>
      </c>
      <c r="F119" s="209">
        <f t="shared" si="2"/>
        <v>9.580333966697796E-2</v>
      </c>
    </row>
    <row r="120" spans="2:6">
      <c r="B120" s="322">
        <v>39813</v>
      </c>
      <c r="C120" s="208">
        <v>79.877734234298799</v>
      </c>
      <c r="D120" s="209">
        <f t="shared" si="1"/>
        <v>8.8305413647254749E-2</v>
      </c>
      <c r="E120" s="208">
        <v>83.565717651213362</v>
      </c>
      <c r="F120" s="209">
        <f t="shared" si="2"/>
        <v>7.9610462112690517E-2</v>
      </c>
    </row>
    <row r="121" spans="2:6">
      <c r="B121" s="322">
        <v>39844</v>
      </c>
      <c r="C121" s="208">
        <v>80.442803617689265</v>
      </c>
      <c r="D121" s="209">
        <f t="shared" si="1"/>
        <v>8.3627878020311464E-2</v>
      </c>
      <c r="E121" s="208">
        <v>83.329257959826379</v>
      </c>
      <c r="F121" s="209">
        <f t="shared" si="2"/>
        <v>7.5040056692715185E-2</v>
      </c>
    </row>
    <row r="122" spans="2:6">
      <c r="B122" s="322">
        <v>39872</v>
      </c>
      <c r="C122" s="208">
        <v>80.817791730540293</v>
      </c>
      <c r="D122" s="209">
        <f t="shared" si="1"/>
        <v>7.8502882994007317E-2</v>
      </c>
      <c r="E122" s="208">
        <v>82.73248694320587</v>
      </c>
      <c r="F122" s="209">
        <f t="shared" si="2"/>
        <v>4.9006002270778337E-2</v>
      </c>
    </row>
    <row r="123" spans="2:6">
      <c r="B123" s="322">
        <v>39903</v>
      </c>
      <c r="C123" s="208">
        <v>81.699661758844243</v>
      </c>
      <c r="D123" s="209">
        <f t="shared" si="1"/>
        <v>7.4374822328275414E-2</v>
      </c>
      <c r="E123" s="208">
        <v>83.687379515166825</v>
      </c>
      <c r="F123" s="209">
        <f t="shared" si="2"/>
        <v>2.1773117354422444E-2</v>
      </c>
    </row>
    <row r="124" spans="2:6">
      <c r="B124" s="322">
        <v>39933</v>
      </c>
      <c r="C124" s="208">
        <v>82.234769983786421</v>
      </c>
      <c r="D124" s="209">
        <f t="shared" si="1"/>
        <v>6.5237972039482894E-2</v>
      </c>
      <c r="E124" s="208">
        <v>83.399255797222594</v>
      </c>
      <c r="F124" s="209">
        <f t="shared" si="2"/>
        <v>1.715329358182216E-2</v>
      </c>
    </row>
    <row r="125" spans="2:6">
      <c r="B125" s="322">
        <v>39964</v>
      </c>
      <c r="C125" s="208">
        <v>82.227596839210577</v>
      </c>
      <c r="D125" s="209">
        <f t="shared" si="1"/>
        <v>5.4089572853670553E-2</v>
      </c>
      <c r="E125" s="208">
        <v>82.661858544721738</v>
      </c>
      <c r="F125" s="209">
        <f t="shared" si="2"/>
        <v>-6.8410247336619934E-3</v>
      </c>
    </row>
    <row r="126" spans="2:6">
      <c r="B126" s="322">
        <v>39994</v>
      </c>
      <c r="C126" s="208">
        <v>82.16543913897101</v>
      </c>
      <c r="D126" s="209">
        <f t="shared" si="1"/>
        <v>4.5381480868417423E-2</v>
      </c>
      <c r="E126" s="208">
        <v>83.235918856651011</v>
      </c>
      <c r="F126" s="209">
        <f t="shared" si="2"/>
        <v>-9.8740449195717783E-3</v>
      </c>
    </row>
    <row r="127" spans="2:6">
      <c r="B127" s="322">
        <v>40025</v>
      </c>
      <c r="C127" s="208">
        <v>82.105064955248679</v>
      </c>
      <c r="D127" s="209">
        <f t="shared" si="1"/>
        <v>3.8525598954858742E-2</v>
      </c>
      <c r="E127" s="208">
        <v>83.40104118566056</v>
      </c>
      <c r="F127" s="209">
        <f t="shared" si="2"/>
        <v>-4.1902982446302861E-2</v>
      </c>
    </row>
    <row r="128" spans="2:6">
      <c r="B128" s="322">
        <v>40056</v>
      </c>
      <c r="C128" s="208">
        <v>81.86063148084186</v>
      </c>
      <c r="D128" s="209">
        <f t="shared" si="1"/>
        <v>3.3265281981658568E-2</v>
      </c>
      <c r="E128" s="208">
        <v>82.53182521597391</v>
      </c>
      <c r="F128" s="209">
        <f t="shared" si="2"/>
        <v>-4.3389108984325686E-2</v>
      </c>
    </row>
    <row r="129" spans="2:6">
      <c r="B129" s="322">
        <v>40086</v>
      </c>
      <c r="C129" s="208">
        <v>82.372647458828496</v>
      </c>
      <c r="D129" s="209">
        <f t="shared" si="1"/>
        <v>3.291729207279892E-2</v>
      </c>
      <c r="E129" s="208">
        <v>81.866755305714065</v>
      </c>
      <c r="F129" s="209">
        <f t="shared" si="2"/>
        <v>-5.7692816774905231E-2</v>
      </c>
    </row>
    <row r="130" spans="2:6">
      <c r="B130" s="322">
        <v>40117</v>
      </c>
      <c r="C130" s="208">
        <v>82.567887636556264</v>
      </c>
      <c r="D130" s="209">
        <f t="shared" si="1"/>
        <v>3.5038333957850387E-2</v>
      </c>
      <c r="E130" s="208">
        <v>81.087171244758125</v>
      </c>
      <c r="F130" s="209">
        <f t="shared" si="2"/>
        <v>-4.7283146732833958E-2</v>
      </c>
    </row>
    <row r="131" spans="2:6">
      <c r="B131" s="322">
        <v>40147</v>
      </c>
      <c r="C131" s="208">
        <v>82.845119895532747</v>
      </c>
      <c r="D131" s="209">
        <f t="shared" si="1"/>
        <v>4.0184981272965992E-2</v>
      </c>
      <c r="E131" s="208">
        <v>84.660174162986195</v>
      </c>
      <c r="F131" s="209">
        <f t="shared" si="2"/>
        <v>2.5265529271787379E-3</v>
      </c>
    </row>
    <row r="132" spans="2:6">
      <c r="B132" s="322">
        <v>40178</v>
      </c>
      <c r="C132" s="208">
        <v>83.321857359366689</v>
      </c>
      <c r="D132" s="209">
        <f t="shared" si="1"/>
        <v>4.3117436393044439E-2</v>
      </c>
      <c r="E132" s="208">
        <v>84.767326090672398</v>
      </c>
      <c r="F132" s="209">
        <f t="shared" si="2"/>
        <v>1.4379203257420814E-2</v>
      </c>
    </row>
    <row r="133" spans="2:6">
      <c r="B133" s="322">
        <v>40209</v>
      </c>
      <c r="C133" s="208">
        <v>84.013990334764173</v>
      </c>
      <c r="D133" s="209">
        <f t="shared" si="1"/>
        <v>4.4394110553968913E-2</v>
      </c>
      <c r="E133" s="208">
        <v>84.650295764990915</v>
      </c>
      <c r="F133" s="209">
        <f t="shared" si="2"/>
        <v>1.5853228955925891E-2</v>
      </c>
    </row>
    <row r="134" spans="2:6">
      <c r="B134" s="322">
        <v>40237</v>
      </c>
      <c r="C134" s="208">
        <v>84.300315394083967</v>
      </c>
      <c r="D134" s="209">
        <f t="shared" si="1"/>
        <v>4.3091051969781358E-2</v>
      </c>
      <c r="E134" s="208">
        <v>87.029131490293679</v>
      </c>
      <c r="F134" s="209">
        <f t="shared" si="2"/>
        <v>5.1934188199097342E-2</v>
      </c>
    </row>
    <row r="135" spans="2:6">
      <c r="B135" s="322">
        <v>40268</v>
      </c>
      <c r="C135" s="208">
        <v>84.437661941132305</v>
      </c>
      <c r="D135" s="209">
        <f t="shared" si="1"/>
        <v>3.3512992873457881E-2</v>
      </c>
      <c r="E135" s="208">
        <v>88.028670324908973</v>
      </c>
      <c r="F135" s="209">
        <f t="shared" si="2"/>
        <v>5.1875095562710971E-2</v>
      </c>
    </row>
    <row r="136" spans="2:6">
      <c r="B136" s="322">
        <v>40298</v>
      </c>
      <c r="C136" s="208">
        <v>84.874473933222603</v>
      </c>
      <c r="D136" s="209">
        <f t="shared" si="1"/>
        <v>3.2099608838896732E-2</v>
      </c>
      <c r="E136" s="208">
        <v>88.084155022283454</v>
      </c>
      <c r="F136" s="209">
        <f t="shared" si="2"/>
        <v>5.6174352879739819E-2</v>
      </c>
    </row>
    <row r="137" spans="2:6">
      <c r="B137" s="322">
        <v>40329</v>
      </c>
      <c r="C137" s="208">
        <v>84.888697284646341</v>
      </c>
      <c r="D137" s="209">
        <f t="shared" si="1"/>
        <v>3.2362619701015172E-2</v>
      </c>
      <c r="E137" s="208">
        <v>86.757731183086221</v>
      </c>
      <c r="F137" s="209">
        <f t="shared" si="2"/>
        <v>4.9549728381059088E-2</v>
      </c>
    </row>
    <row r="138" spans="2:6">
      <c r="B138" s="322">
        <v>40359</v>
      </c>
      <c r="C138" s="208">
        <v>84.88088307930883</v>
      </c>
      <c r="D138" s="209">
        <f t="shared" si="1"/>
        <v>3.304849300135837E-2</v>
      </c>
      <c r="E138" s="208">
        <v>87.670332655648409</v>
      </c>
      <c r="F138" s="209">
        <f t="shared" si="2"/>
        <v>5.3275242946910328E-2</v>
      </c>
    </row>
    <row r="139" spans="2:6">
      <c r="B139" s="322">
        <v>40390</v>
      </c>
      <c r="C139" s="208">
        <v>84.897488754603515</v>
      </c>
      <c r="D139" s="209">
        <f t="shared" si="1"/>
        <v>3.401037196519896E-2</v>
      </c>
      <c r="E139" s="208">
        <v>88.312862323984746</v>
      </c>
      <c r="F139" s="209">
        <f t="shared" si="2"/>
        <v>5.8894002622699837E-2</v>
      </c>
    </row>
    <row r="140" spans="2:6">
      <c r="B140" s="322">
        <v>40421</v>
      </c>
      <c r="C140" s="208">
        <v>84.987929088288922</v>
      </c>
      <c r="D140" s="209">
        <f t="shared" si="1"/>
        <v>3.8202705633647138E-2</v>
      </c>
      <c r="E140" s="208">
        <v>89.54112780721016</v>
      </c>
      <c r="F140" s="209">
        <f t="shared" si="2"/>
        <v>8.4928481502667852E-2</v>
      </c>
    </row>
    <row r="141" spans="2:6">
      <c r="B141" s="322">
        <v>40451</v>
      </c>
      <c r="C141" s="208">
        <v>85.206306560617435</v>
      </c>
      <c r="D141" s="209">
        <f t="shared" si="1"/>
        <v>3.4400485952636783E-2</v>
      </c>
      <c r="E141" s="208">
        <v>88.339601172606805</v>
      </c>
      <c r="F141" s="209">
        <f t="shared" si="2"/>
        <v>7.9065621236865447E-2</v>
      </c>
    </row>
    <row r="142" spans="2:6">
      <c r="B142" s="322">
        <v>40482</v>
      </c>
      <c r="C142" s="208">
        <v>85.42300417545691</v>
      </c>
      <c r="D142" s="209">
        <f t="shared" si="1"/>
        <v>3.4579018800483086E-2</v>
      </c>
      <c r="E142" s="208">
        <v>88.834499491668979</v>
      </c>
      <c r="F142" s="209">
        <f t="shared" si="2"/>
        <v>9.5543205268881382E-2</v>
      </c>
    </row>
    <row r="143" spans="2:6">
      <c r="B143" s="322">
        <v>40512</v>
      </c>
      <c r="C143" s="208">
        <v>85.654260490815091</v>
      </c>
      <c r="D143" s="209">
        <f t="shared" si="1"/>
        <v>3.3908341237536499E-2</v>
      </c>
      <c r="E143" s="208">
        <v>90.38422633962675</v>
      </c>
      <c r="F143" s="209">
        <f t="shared" si="2"/>
        <v>6.7612100178541024E-2</v>
      </c>
    </row>
    <row r="144" spans="2:6">
      <c r="B144" s="322">
        <v>40543</v>
      </c>
      <c r="C144" s="208">
        <v>86.094837996974917</v>
      </c>
      <c r="D144" s="209">
        <f t="shared" ref="D144:D178" si="3">C144/C132-1</f>
        <v>3.3280350744563592E-2</v>
      </c>
      <c r="E144" s="208">
        <v>90.631775512635215</v>
      </c>
      <c r="F144" s="209">
        <f t="shared" ref="F144:F178" si="4">E144/E132-1</f>
        <v>6.9182899737687098E-2</v>
      </c>
    </row>
    <row r="145" spans="2:6">
      <c r="B145" s="322">
        <v>40574</v>
      </c>
      <c r="C145" s="208">
        <v>86.679583536178782</v>
      </c>
      <c r="D145" s="209">
        <f t="shared" si="3"/>
        <v>3.1727968053811395E-2</v>
      </c>
      <c r="E145" s="208">
        <v>91.66502696231926</v>
      </c>
      <c r="F145" s="209">
        <f t="shared" si="4"/>
        <v>8.2867178831871779E-2</v>
      </c>
    </row>
    <row r="146" spans="2:6">
      <c r="B146" s="322">
        <v>40602</v>
      </c>
      <c r="C146" s="208">
        <v>87.160621339572657</v>
      </c>
      <c r="D146" s="209">
        <f t="shared" si="3"/>
        <v>3.392995544699251E-2</v>
      </c>
      <c r="E146" s="208">
        <v>93.002356344908648</v>
      </c>
      <c r="F146" s="209">
        <f t="shared" si="4"/>
        <v>6.8634774957867517E-2</v>
      </c>
    </row>
    <row r="147" spans="2:6">
      <c r="B147" s="322">
        <v>40633</v>
      </c>
      <c r="C147" s="208">
        <v>87.454201232612974</v>
      </c>
      <c r="D147" s="209">
        <f t="shared" si="3"/>
        <v>3.572504522429476E-2</v>
      </c>
      <c r="E147" s="208">
        <v>92.261433635264652</v>
      </c>
      <c r="F147" s="209">
        <f t="shared" si="4"/>
        <v>4.8083917372973906E-2</v>
      </c>
    </row>
    <row r="148" spans="2:6">
      <c r="B148" s="322">
        <v>40663</v>
      </c>
      <c r="C148" s="208">
        <v>88.171395936715413</v>
      </c>
      <c r="D148" s="209">
        <f t="shared" si="3"/>
        <v>3.8844682631986149E-2</v>
      </c>
      <c r="E148" s="208">
        <v>92.103480728924978</v>
      </c>
      <c r="F148" s="209">
        <f t="shared" si="4"/>
        <v>4.5630518969327793E-2</v>
      </c>
    </row>
    <row r="149" spans="2:6">
      <c r="B149" s="322">
        <v>40694</v>
      </c>
      <c r="C149" s="208">
        <v>88.476337081722946</v>
      </c>
      <c r="D149" s="209">
        <f t="shared" si="3"/>
        <v>4.2262867870932697E-2</v>
      </c>
      <c r="E149" s="208">
        <v>92.086126317572607</v>
      </c>
      <c r="F149" s="209">
        <f t="shared" si="4"/>
        <v>6.1416948804732918E-2</v>
      </c>
    </row>
    <row r="150" spans="2:6">
      <c r="B150" s="322">
        <v>40724</v>
      </c>
      <c r="C150" s="208">
        <v>88.511525909962486</v>
      </c>
      <c r="D150" s="209">
        <f t="shared" si="3"/>
        <v>4.2773386644214595E-2</v>
      </c>
      <c r="E150" s="208">
        <v>92.30446119054136</v>
      </c>
      <c r="F150" s="209">
        <f t="shared" si="4"/>
        <v>5.2858571360677731E-2</v>
      </c>
    </row>
    <row r="151" spans="2:6">
      <c r="B151" s="322">
        <v>40755</v>
      </c>
      <c r="C151" s="208">
        <v>88.667148541033484</v>
      </c>
      <c r="D151" s="209">
        <f t="shared" si="3"/>
        <v>4.4402488715846289E-2</v>
      </c>
      <c r="E151" s="208">
        <v>92.988452681396225</v>
      </c>
      <c r="F151" s="209">
        <f t="shared" si="4"/>
        <v>5.2943481100845791E-2</v>
      </c>
    </row>
    <row r="152" spans="2:6">
      <c r="B152" s="322">
        <v>40786</v>
      </c>
      <c r="C152" s="208">
        <v>89.098048995397377</v>
      </c>
      <c r="D152" s="209">
        <f t="shared" si="3"/>
        <v>4.8361219660249644E-2</v>
      </c>
      <c r="E152" s="208">
        <v>94.262257257669148</v>
      </c>
      <c r="F152" s="209">
        <f t="shared" si="4"/>
        <v>5.2725820704693227E-2</v>
      </c>
    </row>
    <row r="153" spans="2:6">
      <c r="B153" s="322">
        <v>40816</v>
      </c>
      <c r="C153" s="208">
        <v>89.80269119416721</v>
      </c>
      <c r="D153" s="209">
        <f t="shared" si="3"/>
        <v>5.3944183465807427E-2</v>
      </c>
      <c r="E153" s="208">
        <v>94.271219969178219</v>
      </c>
      <c r="F153" s="209">
        <f t="shared" si="4"/>
        <v>6.7145637039741857E-2</v>
      </c>
    </row>
    <row r="154" spans="2:6">
      <c r="B154" s="322">
        <v>40847</v>
      </c>
      <c r="C154" s="208">
        <v>90.118939592923141</v>
      </c>
      <c r="D154" s="209">
        <f t="shared" si="3"/>
        <v>5.4972726173629916E-2</v>
      </c>
      <c r="E154" s="208">
        <v>93.245825036326877</v>
      </c>
      <c r="F154" s="209">
        <f t="shared" si="4"/>
        <v>4.9657797025935757E-2</v>
      </c>
    </row>
    <row r="155" spans="2:6">
      <c r="B155" s="322">
        <v>40877</v>
      </c>
      <c r="C155" s="208">
        <v>90.392331714942515</v>
      </c>
      <c r="D155" s="209">
        <f t="shared" si="3"/>
        <v>5.5316235257620416E-2</v>
      </c>
      <c r="E155" s="208">
        <v>94.636797823294657</v>
      </c>
      <c r="F155" s="209">
        <f t="shared" si="4"/>
        <v>4.7049929571654436E-2</v>
      </c>
    </row>
    <row r="156" spans="2:6">
      <c r="B156" s="322">
        <v>40908</v>
      </c>
      <c r="C156" s="208">
        <v>90.75203690379746</v>
      </c>
      <c r="D156" s="209">
        <f t="shared" si="3"/>
        <v>5.4093822756088761E-2</v>
      </c>
      <c r="E156" s="208">
        <v>93.40701413412836</v>
      </c>
      <c r="F156" s="209">
        <f t="shared" si="4"/>
        <v>3.0621033360493266E-2</v>
      </c>
    </row>
    <row r="157" spans="2:6">
      <c r="B157" s="322">
        <v>40939</v>
      </c>
      <c r="C157" s="208">
        <v>91.26673908551976</v>
      </c>
      <c r="D157" s="209">
        <f t="shared" si="3"/>
        <v>5.2920830513985662E-2</v>
      </c>
      <c r="E157" s="208">
        <v>95.303428607244868</v>
      </c>
      <c r="F157" s="209">
        <f t="shared" si="4"/>
        <v>3.9692364312741146E-2</v>
      </c>
    </row>
    <row r="158" spans="2:6">
      <c r="B158" s="322">
        <v>40968</v>
      </c>
      <c r="C158" s="208">
        <v>91.97632612898623</v>
      </c>
      <c r="D158" s="209">
        <f t="shared" si="3"/>
        <v>5.525092312790969E-2</v>
      </c>
      <c r="E158" s="208">
        <v>94.851637237860558</v>
      </c>
      <c r="F158" s="209">
        <f t="shared" si="4"/>
        <v>1.988423697668118E-2</v>
      </c>
    </row>
    <row r="159" spans="2:6">
      <c r="B159" s="322">
        <v>40999</v>
      </c>
      <c r="C159" s="208">
        <v>92.804957279355179</v>
      </c>
      <c r="D159" s="209">
        <f t="shared" si="3"/>
        <v>6.1183522018686487E-2</v>
      </c>
      <c r="E159" s="208">
        <v>95.739122471165061</v>
      </c>
      <c r="F159" s="209">
        <f t="shared" si="4"/>
        <v>3.7693852120797233E-2</v>
      </c>
    </row>
    <row r="160" spans="2:6">
      <c r="B160" s="322">
        <v>41029</v>
      </c>
      <c r="C160" s="208">
        <v>92.951585395099926</v>
      </c>
      <c r="D160" s="209">
        <f t="shared" si="3"/>
        <v>5.421474172661922E-2</v>
      </c>
      <c r="E160" s="208">
        <v>96.097036470695585</v>
      </c>
      <c r="F160" s="209">
        <f t="shared" si="4"/>
        <v>4.3359444292059512E-2</v>
      </c>
    </row>
    <row r="161" spans="2:6">
      <c r="B161" s="322">
        <v>41060</v>
      </c>
      <c r="C161" s="208">
        <v>92.771207068899287</v>
      </c>
      <c r="D161" s="209">
        <f t="shared" si="3"/>
        <v>4.8542583574739284E-2</v>
      </c>
      <c r="E161" s="208">
        <v>97.529136297709755</v>
      </c>
      <c r="F161" s="209">
        <f t="shared" si="4"/>
        <v>5.9107817841811849E-2</v>
      </c>
    </row>
    <row r="162" spans="2:6">
      <c r="B162" s="322">
        <v>41090</v>
      </c>
      <c r="C162" s="208">
        <v>92.933644670631068</v>
      </c>
      <c r="D162" s="209">
        <f t="shared" si="3"/>
        <v>4.9960936897268438E-2</v>
      </c>
      <c r="E162" s="208">
        <v>95.148492138130663</v>
      </c>
      <c r="F162" s="209">
        <f t="shared" si="4"/>
        <v>3.0811413781165475E-2</v>
      </c>
    </row>
    <row r="163" spans="2:6">
      <c r="B163" s="322">
        <v>41121</v>
      </c>
      <c r="C163" s="208">
        <v>93.176412624234402</v>
      </c>
      <c r="D163" s="209">
        <f t="shared" si="3"/>
        <v>5.0856085454401567E-2</v>
      </c>
      <c r="E163" s="208">
        <v>95.68958346597374</v>
      </c>
      <c r="F163" s="209">
        <f t="shared" si="4"/>
        <v>2.9048023778095677E-2</v>
      </c>
    </row>
    <row r="164" spans="2:6">
      <c r="B164" s="322">
        <v>41152</v>
      </c>
      <c r="C164" s="208">
        <v>93.445382388537837</v>
      </c>
      <c r="D164" s="209">
        <f t="shared" si="3"/>
        <v>4.8792688977567167E-2</v>
      </c>
      <c r="E164" s="208">
        <v>96.227370622877388</v>
      </c>
      <c r="F164" s="209">
        <f t="shared" si="4"/>
        <v>2.0847297978835E-2</v>
      </c>
    </row>
    <row r="165" spans="2:6">
      <c r="B165" s="322">
        <v>41182</v>
      </c>
      <c r="C165" s="208">
        <v>94.493759076456143</v>
      </c>
      <c r="D165" s="209">
        <f t="shared" si="3"/>
        <v>5.2237497784405118E-2</v>
      </c>
      <c r="E165" s="208">
        <v>95.955747306866741</v>
      </c>
      <c r="F165" s="209">
        <f t="shared" si="4"/>
        <v>1.786894598626465E-2</v>
      </c>
    </row>
    <row r="166" spans="2:6">
      <c r="B166" s="322">
        <v>41213</v>
      </c>
      <c r="C166" s="208">
        <v>94.575030930792892</v>
      </c>
      <c r="D166" s="209">
        <f t="shared" si="3"/>
        <v>4.9446779533784957E-2</v>
      </c>
      <c r="E166" s="208">
        <v>95.758500758913627</v>
      </c>
      <c r="F166" s="209">
        <f t="shared" si="4"/>
        <v>2.6946790610816729E-2</v>
      </c>
    </row>
    <row r="167" spans="2:6">
      <c r="B167" s="322">
        <v>41243</v>
      </c>
      <c r="C167" s="208">
        <v>94.706817778578014</v>
      </c>
      <c r="D167" s="209">
        <f t="shared" si="3"/>
        <v>4.7730664557271041E-2</v>
      </c>
      <c r="E167" s="208">
        <v>94.434939505416168</v>
      </c>
      <c r="F167" s="209">
        <f t="shared" si="4"/>
        <v>-2.1329791637223483E-3</v>
      </c>
    </row>
    <row r="168" spans="2:6">
      <c r="B168" s="322">
        <v>41274</v>
      </c>
      <c r="C168" s="208">
        <v>94.530869689745231</v>
      </c>
      <c r="D168" s="209">
        <f t="shared" si="3"/>
        <v>4.1639096100438477E-2</v>
      </c>
      <c r="E168" s="208">
        <v>95.24338817129231</v>
      </c>
      <c r="F168" s="209">
        <f t="shared" si="4"/>
        <v>1.9659915844510323E-2</v>
      </c>
    </row>
    <row r="169" spans="2:6">
      <c r="B169" s="322">
        <v>41305</v>
      </c>
      <c r="C169" s="208">
        <v>95.006192580364186</v>
      </c>
      <c r="D169" s="209">
        <f t="shared" si="3"/>
        <v>4.0972796139242318E-2</v>
      </c>
      <c r="E169" s="208">
        <v>95.679296857450154</v>
      </c>
      <c r="F169" s="209">
        <f t="shared" si="4"/>
        <v>3.9439111026557949E-3</v>
      </c>
    </row>
    <row r="170" spans="2:6">
      <c r="B170" s="322">
        <v>41333</v>
      </c>
      <c r="C170" s="208">
        <v>95.181663578374327</v>
      </c>
      <c r="D170" s="209">
        <f t="shared" si="3"/>
        <v>3.484959211018035E-2</v>
      </c>
      <c r="E170" s="208">
        <v>96.308272749799784</v>
      </c>
      <c r="F170" s="209">
        <f t="shared" si="4"/>
        <v>1.5356988601961552E-2</v>
      </c>
    </row>
    <row r="171" spans="2:6">
      <c r="B171" s="322">
        <v>41364</v>
      </c>
      <c r="C171" s="208">
        <v>95.598925209816741</v>
      </c>
      <c r="D171" s="209">
        <f t="shared" si="3"/>
        <v>3.0105804823026272E-2</v>
      </c>
      <c r="E171" s="208">
        <v>96.816824493262303</v>
      </c>
      <c r="F171" s="209">
        <f t="shared" si="4"/>
        <v>1.1256652393297539E-2</v>
      </c>
    </row>
    <row r="172" spans="2:6">
      <c r="B172" s="322">
        <v>41394</v>
      </c>
      <c r="C172" s="208">
        <v>95.770053431144873</v>
      </c>
      <c r="D172" s="209">
        <f t="shared" si="3"/>
        <v>3.0321893102358333E-2</v>
      </c>
      <c r="E172" s="208">
        <v>97.40316535639505</v>
      </c>
      <c r="F172" s="209">
        <f t="shared" si="4"/>
        <v>1.3591770710824846E-2</v>
      </c>
    </row>
    <row r="173" spans="2:6">
      <c r="B173" s="322">
        <v>41425</v>
      </c>
      <c r="C173" s="208">
        <v>95.561372103108368</v>
      </c>
      <c r="D173" s="209">
        <f t="shared" si="3"/>
        <v>3.0075765125454179E-2</v>
      </c>
      <c r="E173" s="208">
        <v>96.287272206453167</v>
      </c>
      <c r="F173" s="209">
        <f t="shared" si="4"/>
        <v>-1.273326247313189E-2</v>
      </c>
    </row>
    <row r="174" spans="2:6">
      <c r="B174" s="322">
        <v>41455</v>
      </c>
      <c r="C174" s="208">
        <v>95.423008922995407</v>
      </c>
      <c r="D174" s="209">
        <f t="shared" si="3"/>
        <v>2.6786469649253242E-2</v>
      </c>
      <c r="E174" s="208">
        <v>97.120745057679244</v>
      </c>
      <c r="F174" s="209">
        <f t="shared" si="4"/>
        <v>2.0728157380417445E-2</v>
      </c>
    </row>
    <row r="175" spans="2:6">
      <c r="B175" s="322">
        <v>41486</v>
      </c>
      <c r="C175" s="208">
        <v>95.405202670453207</v>
      </c>
      <c r="D175" s="209">
        <f t="shared" si="3"/>
        <v>2.3920110073427647E-2</v>
      </c>
      <c r="E175" s="208">
        <v>96.770118800472545</v>
      </c>
      <c r="F175" s="209">
        <f t="shared" si="4"/>
        <v>1.1292089435032793E-2</v>
      </c>
    </row>
    <row r="176" spans="2:6">
      <c r="B176" s="322">
        <v>41517</v>
      </c>
      <c r="C176" s="208">
        <v>95.570817462635006</v>
      </c>
      <c r="D176" s="209">
        <f t="shared" si="3"/>
        <v>2.2745212441421581E-2</v>
      </c>
      <c r="E176" s="208">
        <v>96.020305212104986</v>
      </c>
      <c r="F176" s="209">
        <f t="shared" si="4"/>
        <v>-2.1518348618700944E-3</v>
      </c>
    </row>
    <row r="177" spans="2:6">
      <c r="B177" s="322">
        <v>41547</v>
      </c>
      <c r="C177" s="208">
        <v>96.113545689692899</v>
      </c>
      <c r="D177" s="209">
        <f t="shared" si="3"/>
        <v>1.7141731147833461E-2</v>
      </c>
      <c r="E177" s="208">
        <v>98.08057087431321</v>
      </c>
      <c r="F177" s="209">
        <f t="shared" si="4"/>
        <v>2.2143786350298234E-2</v>
      </c>
    </row>
    <row r="178" spans="2:6">
      <c r="B178" s="322">
        <v>41578</v>
      </c>
      <c r="C178" s="208">
        <v>96.505950502593208</v>
      </c>
      <c r="D178" s="209">
        <f t="shared" si="3"/>
        <v>2.0416800848982009E-2</v>
      </c>
      <c r="E178" s="208">
        <v>96.5231608978644</v>
      </c>
      <c r="F178" s="209">
        <f t="shared" si="4"/>
        <v>7.9852977322183438E-3</v>
      </c>
    </row>
    <row r="179" spans="2:6">
      <c r="B179" s="322">
        <v>41608</v>
      </c>
      <c r="C179" s="208">
        <v>96.886365983082385</v>
      </c>
      <c r="D179" s="209">
        <f>C179/C166-1</f>
        <v>2.4439167817781104E-2</v>
      </c>
      <c r="E179" s="208">
        <v>96.316408387441271</v>
      </c>
      <c r="F179" s="209">
        <f>E179/E166-1</f>
        <v>5.8261942710680081E-3</v>
      </c>
    </row>
    <row r="180" spans="2:6">
      <c r="B180" s="322">
        <v>41639</v>
      </c>
      <c r="C180" s="208">
        <v>97.083526477855131</v>
      </c>
      <c r="D180" s="209">
        <f>C180/C166-1</f>
        <v>2.6523867054274453E-2</v>
      </c>
      <c r="E180" s="208">
        <v>98.164483276902018</v>
      </c>
      <c r="F180" s="209">
        <f>E180/E166-1</f>
        <v>2.5125524093634333E-2</v>
      </c>
    </row>
    <row r="181" spans="2:6">
      <c r="B181" s="322">
        <v>41670</v>
      </c>
      <c r="C181" s="208">
        <v>97.784187629529512</v>
      </c>
      <c r="D181" s="209">
        <f>C181/C166-1</f>
        <v>3.3932388571831229E-2</v>
      </c>
      <c r="E181" s="208">
        <v>97.781150550791011</v>
      </c>
      <c r="F181" s="209">
        <f>E181/E166-1</f>
        <v>2.1122404547348816E-2</v>
      </c>
    </row>
    <row r="182" spans="2:6">
      <c r="B182" s="322">
        <v>41698</v>
      </c>
      <c r="C182" s="208">
        <v>97.89165595677747</v>
      </c>
      <c r="D182" s="209">
        <f>C182/C166-1</f>
        <v>3.5068717327849219E-2</v>
      </c>
      <c r="E182" s="208">
        <v>99.203544707820143</v>
      </c>
      <c r="F182" s="209">
        <f>E182/E166-1</f>
        <v>3.5976377257408432E-2</v>
      </c>
    </row>
    <row r="183" spans="2:6">
      <c r="B183" s="322">
        <v>41729</v>
      </c>
      <c r="C183" s="208">
        <v>98.573258035589276</v>
      </c>
      <c r="D183" s="209">
        <f>C183/C166-1</f>
        <v>4.2275715539783043E-2</v>
      </c>
      <c r="E183" s="208">
        <v>98.975444755575168</v>
      </c>
      <c r="F183" s="209">
        <f>E183/E166-1</f>
        <v>3.3594343804114857E-2</v>
      </c>
    </row>
    <row r="184" spans="2:6">
      <c r="B184" s="322">
        <v>41759</v>
      </c>
      <c r="C184" s="208">
        <v>98.864518255016449</v>
      </c>
      <c r="D184" s="209">
        <f>C184/C166-1</f>
        <v>4.5355389070530494E-2</v>
      </c>
      <c r="E184" s="208">
        <v>99.983667330092487</v>
      </c>
      <c r="F184" s="209">
        <f>E184/E166-1</f>
        <v>4.4123148730328854E-2</v>
      </c>
    </row>
    <row r="185" spans="2:6">
      <c r="B185" s="322">
        <v>41790</v>
      </c>
      <c r="C185" s="208">
        <v>98.823861206643855</v>
      </c>
      <c r="D185" s="209">
        <f t="shared" ref="D185:D190" si="5">C185/C166-1</f>
        <v>4.4925497079246313E-2</v>
      </c>
      <c r="E185" s="208">
        <v>99.592101328436499</v>
      </c>
      <c r="F185" s="209">
        <f t="shared" ref="F185:F190" si="6">E185/E166-1</f>
        <v>4.0034049605418787E-2</v>
      </c>
    </row>
    <row r="186" spans="2:6">
      <c r="B186" s="322">
        <v>41820</v>
      </c>
      <c r="C186" s="208">
        <v>98.926698465028878</v>
      </c>
      <c r="D186" s="209">
        <f t="shared" si="5"/>
        <v>4.4557306278802722E-2</v>
      </c>
      <c r="E186" s="208">
        <v>99.71988598930001</v>
      </c>
      <c r="F186" s="209">
        <f t="shared" si="6"/>
        <v>5.5963889123693766E-2</v>
      </c>
    </row>
    <row r="187" spans="2:6">
      <c r="B187" s="322">
        <v>41851</v>
      </c>
      <c r="C187" s="208">
        <v>99.325736623603873</v>
      </c>
      <c r="D187" s="209">
        <f t="shared" si="5"/>
        <v>5.0722763363921564E-2</v>
      </c>
      <c r="E187" s="208">
        <v>100.62412565810088</v>
      </c>
      <c r="F187" s="209">
        <f t="shared" si="6"/>
        <v>5.6494603878764593E-2</v>
      </c>
    </row>
    <row r="188" spans="2:6">
      <c r="B188" s="322">
        <v>41882</v>
      </c>
      <c r="C188" s="208">
        <v>99.53375028945625</v>
      </c>
      <c r="D188" s="209">
        <f t="shared" si="5"/>
        <v>4.7655395781304177E-2</v>
      </c>
      <c r="E188" s="208">
        <v>104.15391199901781</v>
      </c>
      <c r="F188" s="209">
        <f t="shared" si="6"/>
        <v>8.8573133581800301E-2</v>
      </c>
    </row>
    <row r="189" spans="2:6">
      <c r="B189" s="322">
        <v>41912</v>
      </c>
      <c r="C189" s="208">
        <v>100.14361769645561</v>
      </c>
      <c r="D189" s="209">
        <f t="shared" si="5"/>
        <v>5.2131407789437478E-2</v>
      </c>
      <c r="E189" s="208">
        <v>102.65805670057308</v>
      </c>
      <c r="F189" s="209">
        <f t="shared" si="6"/>
        <v>6.5931864101326676E-2</v>
      </c>
    </row>
    <row r="190" spans="2:6">
      <c r="B190" s="322">
        <v>41943</v>
      </c>
      <c r="C190" s="208">
        <v>100.34670687187817</v>
      </c>
      <c r="D190" s="209">
        <f t="shared" si="5"/>
        <v>4.9663546443029505E-2</v>
      </c>
      <c r="E190" s="208">
        <v>101.14783009720004</v>
      </c>
      <c r="F190" s="209">
        <f t="shared" si="6"/>
        <v>4.4734018354827931E-2</v>
      </c>
    </row>
    <row r="191" spans="2:6">
      <c r="B191" s="322">
        <v>41973</v>
      </c>
      <c r="C191" s="208">
        <v>100.52856629739634</v>
      </c>
      <c r="D191" s="209">
        <f>C191/C173-1</f>
        <v>5.1979100812078016E-2</v>
      </c>
      <c r="E191" s="208">
        <v>101.31553034887804</v>
      </c>
      <c r="F191" s="209">
        <f>E191/E173-1</f>
        <v>5.2221420621861636E-2</v>
      </c>
    </row>
    <row r="192" spans="2:6">
      <c r="B192" s="322">
        <v>42004</v>
      </c>
      <c r="C192" s="208">
        <v>100.64392618773738</v>
      </c>
      <c r="D192" s="209">
        <f>C192/C175-1</f>
        <v>5.4910249867396344E-2</v>
      </c>
      <c r="E192" s="208">
        <v>101.22172552949043</v>
      </c>
      <c r="F192" s="209">
        <f>E192/E175-1</f>
        <v>4.6001873142230254E-2</v>
      </c>
    </row>
    <row r="193" spans="2:6">
      <c r="B193" s="322">
        <v>42035</v>
      </c>
      <c r="C193" s="208">
        <v>101.23809318427608</v>
      </c>
      <c r="D193" s="209">
        <f>C193/C177-1</f>
        <v>5.3317640690605961E-2</v>
      </c>
      <c r="E193" s="208">
        <v>101.52443687039194</v>
      </c>
      <c r="F193" s="209">
        <f>E193/E177-1</f>
        <v>3.5112621851395298E-2</v>
      </c>
    </row>
    <row r="194" spans="2:6">
      <c r="B194" s="322">
        <v>42063</v>
      </c>
      <c r="C194" s="208">
        <v>101.8580658136905</v>
      </c>
      <c r="D194" s="209">
        <f>C194/C179-1</f>
        <v>5.1314751876195164E-2</v>
      </c>
      <c r="E194" s="208">
        <v>102.59490579015542</v>
      </c>
      <c r="F194" s="209">
        <f>E194/E179-1</f>
        <v>6.5186166176985472E-2</v>
      </c>
    </row>
    <row r="195" spans="2:6">
      <c r="B195" s="322">
        <v>42094</v>
      </c>
      <c r="C195" s="208">
        <v>102.27994749673182</v>
      </c>
      <c r="D195" s="209">
        <f>C195/C181-1</f>
        <v>4.5976348284808566E-2</v>
      </c>
      <c r="E195" s="208">
        <v>103.27702653856457</v>
      </c>
      <c r="F195" s="209">
        <f>E195/E181-1</f>
        <v>5.6205883821328184E-2</v>
      </c>
    </row>
    <row r="196" spans="2:6">
      <c r="B196" s="322">
        <v>42124</v>
      </c>
      <c r="C196" s="208">
        <v>103.13627563479656</v>
      </c>
      <c r="D196" s="209">
        <f>C196/C183-1</f>
        <v>4.6290623746653825E-2</v>
      </c>
      <c r="E196" s="208">
        <v>102.39388666807736</v>
      </c>
      <c r="F196" s="209">
        <f>E196/E183-1</f>
        <v>3.4538282913951113E-2</v>
      </c>
    </row>
    <row r="197" spans="2:6">
      <c r="B197" s="322">
        <v>42155</v>
      </c>
      <c r="C197" s="208">
        <v>103.31885533217022</v>
      </c>
      <c r="D197" s="209">
        <f t="shared" ref="D197:D229" si="7">C197/C185-1</f>
        <v>4.5484906890322696E-2</v>
      </c>
      <c r="E197" s="208">
        <v>101.68778503503117</v>
      </c>
      <c r="F197" s="209">
        <f t="shared" ref="F197:F264" si="8">E197/E185-1</f>
        <v>2.1042669836671912E-2</v>
      </c>
    </row>
    <row r="198" spans="2:6">
      <c r="B198" s="322">
        <v>42185</v>
      </c>
      <c r="C198" s="208">
        <v>103.73993026800957</v>
      </c>
      <c r="D198" s="209">
        <f t="shared" si="7"/>
        <v>4.8654527823772442E-2</v>
      </c>
      <c r="E198" s="208">
        <v>103.41144849308127</v>
      </c>
      <c r="F198" s="209">
        <f t="shared" si="8"/>
        <v>3.7019321343561895E-2</v>
      </c>
    </row>
    <row r="199" spans="2:6">
      <c r="B199" s="322">
        <v>42216</v>
      </c>
      <c r="C199" s="208">
        <v>103.65745508968548</v>
      </c>
      <c r="D199" s="209">
        <f t="shared" si="7"/>
        <v>4.3611239275241465E-2</v>
      </c>
      <c r="E199" s="208">
        <v>102.8700367384575</v>
      </c>
      <c r="F199" s="209">
        <f t="shared" si="8"/>
        <v>2.2319807160240401E-2</v>
      </c>
    </row>
    <row r="200" spans="2:6">
      <c r="B200" s="322">
        <v>42247</v>
      </c>
      <c r="C200" s="208">
        <v>103.65609830696916</v>
      </c>
      <c r="D200" s="209">
        <f t="shared" si="7"/>
        <v>4.1416584882259633E-2</v>
      </c>
      <c r="E200" s="208">
        <v>104.5941938940158</v>
      </c>
      <c r="F200" s="209">
        <f t="shared" si="8"/>
        <v>4.2272237935925272E-3</v>
      </c>
    </row>
    <row r="201" spans="2:6">
      <c r="B201" s="322">
        <v>42277</v>
      </c>
      <c r="C201" s="208">
        <v>103.93019277185026</v>
      </c>
      <c r="D201" s="209">
        <f t="shared" si="7"/>
        <v>3.7811446825019912E-2</v>
      </c>
      <c r="E201" s="208">
        <v>104.30257662008673</v>
      </c>
      <c r="F201" s="209">
        <f t="shared" si="8"/>
        <v>1.6019394603487225E-2</v>
      </c>
    </row>
    <row r="202" spans="2:6">
      <c r="B202" s="322">
        <v>42308</v>
      </c>
      <c r="C202" s="208">
        <v>103.83615508197414</v>
      </c>
      <c r="D202" s="209">
        <f t="shared" si="7"/>
        <v>3.4773918535774939E-2</v>
      </c>
      <c r="E202" s="208">
        <v>101.90725924112331</v>
      </c>
      <c r="F202" s="209">
        <f t="shared" si="8"/>
        <v>7.5081110805192974E-3</v>
      </c>
    </row>
    <row r="203" spans="2:6">
      <c r="B203" s="322">
        <v>42338</v>
      </c>
      <c r="C203" s="208">
        <v>103.94768476646423</v>
      </c>
      <c r="D203" s="209">
        <f t="shared" si="7"/>
        <v>3.4011411830474403E-2</v>
      </c>
      <c r="E203" s="208">
        <v>101.06827582502287</v>
      </c>
      <c r="F203" s="209">
        <f t="shared" si="8"/>
        <v>-2.4404405030873377E-3</v>
      </c>
    </row>
    <row r="204" spans="2:6">
      <c r="B204" s="322">
        <v>42369</v>
      </c>
      <c r="C204" s="208">
        <v>104.04581683199868</v>
      </c>
      <c r="D204" s="209">
        <f t="shared" si="7"/>
        <v>3.3801251333493765E-2</v>
      </c>
      <c r="E204" s="208">
        <v>100.52264751442625</v>
      </c>
      <c r="F204" s="209">
        <f t="shared" si="8"/>
        <v>-6.9064028636866004E-3</v>
      </c>
    </row>
    <row r="205" spans="2:6">
      <c r="B205" s="322">
        <v>42400</v>
      </c>
      <c r="C205" s="208">
        <v>104.36644104792664</v>
      </c>
      <c r="D205" s="209">
        <f t="shared" si="7"/>
        <v>3.0900896740086337E-2</v>
      </c>
      <c r="E205" s="208">
        <v>103.39614584336243</v>
      </c>
      <c r="F205" s="209">
        <f t="shared" si="8"/>
        <v>1.843604387936626E-2</v>
      </c>
    </row>
    <row r="206" spans="2:6">
      <c r="B206" s="322">
        <v>42429</v>
      </c>
      <c r="C206" s="208">
        <v>104.51051226280372</v>
      </c>
      <c r="D206" s="209">
        <f t="shared" si="7"/>
        <v>2.6040612767621374E-2</v>
      </c>
      <c r="E206" s="208">
        <v>101.35392955452379</v>
      </c>
      <c r="F206" s="209">
        <f t="shared" si="8"/>
        <v>-1.2095885522521832E-2</v>
      </c>
    </row>
    <row r="207" spans="2:6">
      <c r="B207" s="322">
        <v>42460</v>
      </c>
      <c r="C207" s="208">
        <v>104.6537079872369</v>
      </c>
      <c r="D207" s="209">
        <f t="shared" si="7"/>
        <v>2.3208464108577465E-2</v>
      </c>
      <c r="E207" s="208">
        <v>104.07261758982787</v>
      </c>
      <c r="F207" s="209">
        <f t="shared" si="8"/>
        <v>7.7034658909957976E-3</v>
      </c>
    </row>
    <row r="208" spans="2:6">
      <c r="B208" s="322">
        <v>42490</v>
      </c>
      <c r="C208" s="208">
        <v>104.97455116218416</v>
      </c>
      <c r="D208" s="209">
        <f t="shared" si="7"/>
        <v>1.782375324368779E-2</v>
      </c>
      <c r="E208" s="208">
        <v>102.77930000000001</v>
      </c>
      <c r="F208" s="209">
        <f t="shared" si="8"/>
        <v>3.7640267838647823E-3</v>
      </c>
    </row>
    <row r="209" spans="2:6">
      <c r="B209" s="322">
        <v>42521</v>
      </c>
      <c r="C209" s="208">
        <v>105.00793260339609</v>
      </c>
      <c r="D209" s="209">
        <f t="shared" si="7"/>
        <v>1.6348199617538306E-2</v>
      </c>
      <c r="E209" s="208">
        <v>102.717914724285</v>
      </c>
      <c r="F209" s="209">
        <f t="shared" si="8"/>
        <v>1.0130318886373058E-2</v>
      </c>
    </row>
    <row r="210" spans="2:6">
      <c r="B210" s="322">
        <v>42551</v>
      </c>
      <c r="C210" s="208">
        <v>105.38476115065836</v>
      </c>
      <c r="D210" s="209">
        <f t="shared" si="7"/>
        <v>1.5855330521231448E-2</v>
      </c>
      <c r="E210" s="208">
        <v>101.857931836416</v>
      </c>
      <c r="F210" s="209">
        <f t="shared" si="8"/>
        <v>-1.5022675722110246E-2</v>
      </c>
    </row>
    <row r="211" spans="2:6">
      <c r="B211" s="322">
        <v>42582</v>
      </c>
      <c r="C211" s="208">
        <v>105.29497082737932</v>
      </c>
      <c r="D211" s="209">
        <f t="shared" si="7"/>
        <v>1.5797375463993735E-2</v>
      </c>
      <c r="E211" s="208">
        <v>101.977829862573</v>
      </c>
      <c r="F211" s="209">
        <f t="shared" si="8"/>
        <v>-8.6731462743898646E-3</v>
      </c>
    </row>
    <row r="212" spans="2:6">
      <c r="B212" s="322">
        <v>42613</v>
      </c>
      <c r="C212" s="208">
        <v>105.1233220323402</v>
      </c>
      <c r="D212" s="209">
        <f t="shared" si="7"/>
        <v>1.4154726536454998E-2</v>
      </c>
      <c r="E212" s="208">
        <v>102.26973131386001</v>
      </c>
      <c r="F212" s="209">
        <f t="shared" si="8"/>
        <v>-2.2223629186445604E-2</v>
      </c>
    </row>
    <row r="213" spans="2:6">
      <c r="B213" s="322">
        <v>42643</v>
      </c>
      <c r="C213" s="208">
        <v>105.28349733079344</v>
      </c>
      <c r="D213" s="209">
        <f t="shared" si="7"/>
        <v>1.3021284025845903E-2</v>
      </c>
      <c r="E213" s="208">
        <v>103.29540971009</v>
      </c>
      <c r="F213" s="209">
        <f t="shared" si="8"/>
        <v>-9.6562035438995109E-3</v>
      </c>
    </row>
    <row r="214" spans="2:6">
      <c r="B214" s="322">
        <v>42674</v>
      </c>
      <c r="C214" s="208">
        <v>105.19690371967314</v>
      </c>
      <c r="D214" s="209">
        <f t="shared" si="7"/>
        <v>1.310476718465492E-2</v>
      </c>
      <c r="E214" s="208">
        <v>102.69678610104</v>
      </c>
      <c r="F214" s="209">
        <f t="shared" si="8"/>
        <v>7.7475036204102121E-3</v>
      </c>
    </row>
    <row r="215" spans="2:6">
      <c r="B215" s="322">
        <v>42704</v>
      </c>
      <c r="C215" s="208">
        <v>105.04411350913944</v>
      </c>
      <c r="D215" s="209">
        <f t="shared" si="7"/>
        <v>1.0547889980796699E-2</v>
      </c>
      <c r="E215" s="208">
        <v>102.21160486151901</v>
      </c>
      <c r="F215" s="209">
        <f t="shared" si="8"/>
        <v>1.13124422788764E-2</v>
      </c>
    </row>
    <row r="216" spans="2:6">
      <c r="B216" s="322">
        <v>42735</v>
      </c>
      <c r="C216" s="208">
        <v>105.21091299001108</v>
      </c>
      <c r="D216" s="209">
        <f t="shared" si="7"/>
        <v>1.1197914471599235E-2</v>
      </c>
      <c r="E216" s="208">
        <v>102.18626685988001</v>
      </c>
      <c r="F216" s="209">
        <f t="shared" si="8"/>
        <v>1.654969687517438E-2</v>
      </c>
    </row>
    <row r="217" spans="2:6">
      <c r="B217" s="322">
        <v>42766</v>
      </c>
      <c r="C217" s="208">
        <v>105.30329077682848</v>
      </c>
      <c r="D217" s="209">
        <f t="shared" si="7"/>
        <v>8.9765418796987628E-3</v>
      </c>
      <c r="E217" s="208">
        <v>103.038070995293</v>
      </c>
      <c r="F217" s="209">
        <f t="shared" si="8"/>
        <v>-3.4631353533418618E-3</v>
      </c>
    </row>
    <row r="218" spans="2:6">
      <c r="B218" s="322">
        <v>42794</v>
      </c>
      <c r="C218" s="208">
        <v>105.51204374395172</v>
      </c>
      <c r="D218" s="209">
        <f t="shared" si="7"/>
        <v>9.5830692957425967E-3</v>
      </c>
      <c r="E218" s="208">
        <v>102.386053690455</v>
      </c>
      <c r="F218" s="209">
        <f t="shared" si="8"/>
        <v>1.0183365760633611E-2</v>
      </c>
    </row>
    <row r="219" spans="2:6">
      <c r="B219" s="322">
        <v>42825</v>
      </c>
      <c r="C219" s="208">
        <v>105.65732670186564</v>
      </c>
      <c r="D219" s="209">
        <f t="shared" si="7"/>
        <v>9.5899011504794185E-3</v>
      </c>
      <c r="E219" s="208">
        <v>101.279788928486</v>
      </c>
      <c r="F219" s="209">
        <f t="shared" si="8"/>
        <v>-2.6835384042601884E-2</v>
      </c>
    </row>
    <row r="220" spans="2:6">
      <c r="B220" s="322">
        <v>42855</v>
      </c>
      <c r="C220" s="208">
        <v>106.11676915031546</v>
      </c>
      <c r="D220" s="209">
        <f t="shared" si="7"/>
        <v>1.0880903757012561E-2</v>
      </c>
      <c r="E220" s="208">
        <v>101.40638099508701</v>
      </c>
      <c r="F220" s="209">
        <f t="shared" si="8"/>
        <v>-1.3357933016794221E-2</v>
      </c>
    </row>
    <row r="221" spans="2:6">
      <c r="B221" s="322">
        <v>42886</v>
      </c>
      <c r="C221" s="296">
        <v>106.1652067892166</v>
      </c>
      <c r="D221" s="209">
        <f t="shared" si="7"/>
        <v>1.1020826304536602E-2</v>
      </c>
      <c r="E221" s="296">
        <v>100.82744738603201</v>
      </c>
      <c r="F221" s="209">
        <f t="shared" si="8"/>
        <v>-1.8404455963960897E-2</v>
      </c>
    </row>
    <row r="222" spans="2:6">
      <c r="B222" s="322">
        <v>42916</v>
      </c>
      <c r="C222" s="296">
        <v>105.55273726978947</v>
      </c>
      <c r="D222" s="209">
        <f t="shared" si="7"/>
        <v>1.5939317724598112E-3</v>
      </c>
      <c r="E222" s="296">
        <v>100.823907288768</v>
      </c>
      <c r="F222" s="209">
        <f t="shared" si="8"/>
        <v>-1.015163501757177E-2</v>
      </c>
    </row>
    <row r="223" spans="2:6">
      <c r="B223" s="322">
        <v>42947</v>
      </c>
      <c r="C223" s="296">
        <v>105.40436716683446</v>
      </c>
      <c r="D223" s="209">
        <f t="shared" si="7"/>
        <v>1.0389512300117421E-3</v>
      </c>
      <c r="E223" s="296">
        <v>100.637092733611</v>
      </c>
      <c r="F223" s="209">
        <f t="shared" si="8"/>
        <v>-1.3147339287066684E-2</v>
      </c>
    </row>
    <row r="224" spans="2:6">
      <c r="B224" s="322">
        <v>42978</v>
      </c>
      <c r="C224" s="296">
        <v>105.41688937022037</v>
      </c>
      <c r="D224" s="209">
        <f t="shared" si="7"/>
        <v>2.7925995126929504E-3</v>
      </c>
      <c r="E224" s="296">
        <v>102.01421015591301</v>
      </c>
      <c r="F224" s="209">
        <f t="shared" si="8"/>
        <v>-2.4985022906026666E-3</v>
      </c>
    </row>
    <row r="225" spans="2:6">
      <c r="B225" s="322">
        <v>43008</v>
      </c>
      <c r="C225" s="296">
        <v>105.25558454379048</v>
      </c>
      <c r="D225" s="209">
        <f t="shared" si="7"/>
        <v>-2.6512024876279572E-4</v>
      </c>
      <c r="E225" s="296">
        <v>102.110713109709</v>
      </c>
      <c r="F225" s="209">
        <f t="shared" si="8"/>
        <v>-1.1469014970810321E-2</v>
      </c>
    </row>
    <row r="226" spans="2:6">
      <c r="B226" s="322">
        <v>43039</v>
      </c>
      <c r="C226" s="296">
        <v>105.10348915410012</v>
      </c>
      <c r="D226" s="209">
        <f t="shared" si="7"/>
        <v>-8.8799729145982997E-4</v>
      </c>
      <c r="E226" s="296">
        <v>102.16049804847766</v>
      </c>
      <c r="F226" s="209">
        <f t="shared" si="8"/>
        <v>-5.2220529280702088E-3</v>
      </c>
    </row>
    <row r="227" spans="2:6">
      <c r="B227" s="322">
        <v>43069</v>
      </c>
      <c r="C227" s="296">
        <v>104.81586227834617</v>
      </c>
      <c r="D227" s="209">
        <f t="shared" si="7"/>
        <v>-2.1729083445822805E-3</v>
      </c>
      <c r="E227" s="296">
        <v>102.47407090393808</v>
      </c>
      <c r="F227" s="209">
        <f t="shared" si="8"/>
        <v>2.567869301873138E-3</v>
      </c>
    </row>
    <row r="228" spans="2:6">
      <c r="B228" s="322">
        <v>43100</v>
      </c>
      <c r="C228" s="296">
        <v>105.00396255276031</v>
      </c>
      <c r="D228" s="209">
        <f t="shared" si="7"/>
        <v>-1.9670054309900431E-3</v>
      </c>
      <c r="E228" s="296">
        <v>103.49979408532965</v>
      </c>
      <c r="F228" s="209">
        <f t="shared" si="8"/>
        <v>1.2854244174031582E-2</v>
      </c>
    </row>
    <row r="229" spans="2:6">
      <c r="B229" s="322">
        <v>43131</v>
      </c>
      <c r="C229" s="208">
        <v>105.20405017642692</v>
      </c>
      <c r="D229" s="209">
        <f t="shared" si="7"/>
        <v>-9.4242639208574897E-4</v>
      </c>
      <c r="E229" s="296">
        <v>104.32374957200767</v>
      </c>
      <c r="F229" s="209">
        <f t="shared" si="8"/>
        <v>1.2477704253347266E-2</v>
      </c>
    </row>
    <row r="230" spans="2:6">
      <c r="B230" s="322">
        <v>43132</v>
      </c>
      <c r="C230" s="208">
        <v>105.36517648792839</v>
      </c>
      <c r="D230" s="209">
        <f t="shared" ref="D230:D314" si="9">+C230/C218-1</f>
        <v>-1.3919477891995991E-3</v>
      </c>
      <c r="E230" s="208">
        <v>103.70118085805248</v>
      </c>
      <c r="F230" s="209">
        <f t="shared" si="8"/>
        <v>1.2844788134656726E-2</v>
      </c>
    </row>
    <row r="231" spans="2:6">
      <c r="B231" s="322">
        <v>43160</v>
      </c>
      <c r="C231" s="208">
        <v>105.43229591260356</v>
      </c>
      <c r="D231" s="209">
        <f t="shared" si="9"/>
        <v>-2.1298171767779595E-3</v>
      </c>
      <c r="E231" s="208">
        <v>103.9151291907106</v>
      </c>
      <c r="F231" s="209">
        <f t="shared" si="8"/>
        <v>2.6020396469086382E-2</v>
      </c>
    </row>
    <row r="232" spans="2:6">
      <c r="B232" s="322">
        <v>43191</v>
      </c>
      <c r="C232" s="208">
        <v>105.28585550532802</v>
      </c>
      <c r="D232" s="209">
        <f t="shared" si="9"/>
        <v>-7.8301822760025175E-3</v>
      </c>
      <c r="E232" s="208">
        <v>104.06417786615577</v>
      </c>
      <c r="F232" s="209">
        <f t="shared" si="8"/>
        <v>2.6209365179865163E-2</v>
      </c>
    </row>
    <row r="233" spans="2:6">
      <c r="B233" s="322">
        <v>43221</v>
      </c>
      <c r="C233" s="208">
        <v>105.09360950223572</v>
      </c>
      <c r="D233" s="209">
        <f t="shared" si="9"/>
        <v>-1.00936768211497E-2</v>
      </c>
      <c r="E233" s="208">
        <v>103.30445921971666</v>
      </c>
      <c r="F233" s="209">
        <f t="shared" si="8"/>
        <v>2.4566840656007782E-2</v>
      </c>
    </row>
    <row r="234" spans="2:6">
      <c r="B234" s="322">
        <v>43252</v>
      </c>
      <c r="C234" s="208">
        <v>104.80541381639894</v>
      </c>
      <c r="D234" s="209">
        <f t="shared" si="9"/>
        <v>-7.0800954358994916E-3</v>
      </c>
      <c r="E234" s="208">
        <v>103.24295129339727</v>
      </c>
      <c r="F234" s="209">
        <f t="shared" si="8"/>
        <v>2.399276193195865E-2</v>
      </c>
    </row>
    <row r="235" spans="2:6">
      <c r="B235" s="322">
        <v>43282</v>
      </c>
      <c r="C235" s="208">
        <v>104.80109808551504</v>
      </c>
      <c r="D235" s="209">
        <f t="shared" si="9"/>
        <v>-5.7233784285670719E-3</v>
      </c>
      <c r="E235" s="208">
        <v>102.37642097324428</v>
      </c>
      <c r="F235" s="209">
        <f t="shared" si="8"/>
        <v>1.7283172559816817E-2</v>
      </c>
    </row>
    <row r="236" spans="2:6">
      <c r="B236" s="322">
        <v>43313</v>
      </c>
      <c r="C236" s="208">
        <v>105.08352502361932</v>
      </c>
      <c r="D236" s="209">
        <f t="shared" si="9"/>
        <v>-3.1623428521998509E-3</v>
      </c>
      <c r="E236" s="208">
        <v>102.58453099486906</v>
      </c>
      <c r="F236" s="209">
        <f t="shared" si="8"/>
        <v>5.5906019179523536E-3</v>
      </c>
    </row>
    <row r="237" spans="2:6">
      <c r="B237" s="322">
        <v>43344</v>
      </c>
      <c r="C237" s="208">
        <v>105.49532491059487</v>
      </c>
      <c r="D237" s="209">
        <f t="shared" si="9"/>
        <v>2.2776973577554038E-3</v>
      </c>
      <c r="E237" s="208">
        <v>102.95424736828981</v>
      </c>
      <c r="F237" s="209">
        <f t="shared" si="8"/>
        <v>8.2609770600123866E-3</v>
      </c>
    </row>
    <row r="238" spans="2:6">
      <c r="B238" s="322">
        <v>43374</v>
      </c>
      <c r="C238" s="208">
        <v>105.44572728116816</v>
      </c>
      <c r="D238" s="209">
        <f t="shared" si="9"/>
        <v>3.2562013861048289E-3</v>
      </c>
      <c r="E238" s="208">
        <v>102.98544696722782</v>
      </c>
      <c r="F238" s="209">
        <f t="shared" si="8"/>
        <v>8.0750283574253512E-3</v>
      </c>
    </row>
    <row r="239" spans="2:6">
      <c r="B239" s="322">
        <v>43405</v>
      </c>
      <c r="C239" s="208">
        <v>105.17914043107265</v>
      </c>
      <c r="D239" s="209">
        <f t="shared" si="9"/>
        <v>3.4658700012577537E-3</v>
      </c>
      <c r="E239" s="208">
        <v>102.92293713394218</v>
      </c>
      <c r="F239" s="209">
        <f t="shared" si="8"/>
        <v>4.3802907998540253E-3</v>
      </c>
    </row>
    <row r="240" spans="2:6">
      <c r="B240" s="322">
        <v>43435</v>
      </c>
      <c r="C240" s="208">
        <v>105.28345197590016</v>
      </c>
      <c r="D240" s="209">
        <f t="shared" si="9"/>
        <v>2.6617035809426426E-3</v>
      </c>
      <c r="E240" s="208">
        <v>102.33906267308274</v>
      </c>
      <c r="F240" s="209">
        <f t="shared" si="8"/>
        <v>-1.1214818565628892E-2</v>
      </c>
    </row>
    <row r="241" spans="2:6">
      <c r="B241" s="322">
        <v>43466</v>
      </c>
      <c r="C241" s="208">
        <v>105.77350035070884</v>
      </c>
      <c r="D241" s="209">
        <f t="shared" si="9"/>
        <v>5.4128160781543588E-3</v>
      </c>
      <c r="E241" s="208">
        <v>103.38114974672887</v>
      </c>
      <c r="F241" s="209">
        <f t="shared" si="8"/>
        <v>-9.0353330775193585E-3</v>
      </c>
    </row>
    <row r="242" spans="2:6">
      <c r="B242" s="322">
        <v>43497</v>
      </c>
      <c r="C242" s="208">
        <v>105.53091194837521</v>
      </c>
      <c r="D242" s="209">
        <f t="shared" si="9"/>
        <v>1.572962395842481E-3</v>
      </c>
      <c r="E242" s="208">
        <v>102.74192033753053</v>
      </c>
      <c r="F242" s="209">
        <f t="shared" si="8"/>
        <v>-9.2502371967683183E-3</v>
      </c>
    </row>
    <row r="243" spans="2:6">
      <c r="B243" s="322">
        <v>43525</v>
      </c>
      <c r="C243" s="208">
        <v>105.30776053115817</v>
      </c>
      <c r="D243" s="209">
        <f t="shared" si="9"/>
        <v>-1.1811881773743371E-3</v>
      </c>
      <c r="E243" s="208">
        <v>102.966659875755</v>
      </c>
      <c r="F243" s="209">
        <f t="shared" si="8"/>
        <v>-9.1273457709408756E-3</v>
      </c>
    </row>
    <row r="244" spans="2:6">
      <c r="B244" s="322">
        <v>43556</v>
      </c>
      <c r="C244" s="208">
        <v>105.48843216168692</v>
      </c>
      <c r="D244" s="297">
        <f t="shared" si="9"/>
        <v>1.924063354822092E-3</v>
      </c>
      <c r="E244" s="208">
        <v>103.064765640885</v>
      </c>
      <c r="F244" s="209">
        <f t="shared" si="8"/>
        <v>-9.6038064756173158E-3</v>
      </c>
    </row>
    <row r="245" spans="2:6">
      <c r="B245" s="322">
        <v>43586</v>
      </c>
      <c r="C245" s="208">
        <v>105.4839936209769</v>
      </c>
      <c r="D245" s="297">
        <f t="shared" si="9"/>
        <v>3.7146323224617195E-3</v>
      </c>
      <c r="E245" s="208">
        <v>103.86949660419235</v>
      </c>
      <c r="F245" s="209">
        <f t="shared" si="8"/>
        <v>5.4696320831022494E-3</v>
      </c>
    </row>
    <row r="246" spans="2:6">
      <c r="B246" s="322">
        <v>43617</v>
      </c>
      <c r="C246" s="208">
        <v>105.44624945676328</v>
      </c>
      <c r="D246" s="297">
        <f t="shared" si="9"/>
        <v>6.1145280289334192E-3</v>
      </c>
      <c r="E246" s="208">
        <v>103.23302427337059</v>
      </c>
      <c r="F246" s="209">
        <f t="shared" si="8"/>
        <v>-9.6152036553776021E-5</v>
      </c>
    </row>
    <row r="247" spans="2:6">
      <c r="B247" s="322">
        <v>43647</v>
      </c>
      <c r="C247" s="208">
        <v>105.5425580396318</v>
      </c>
      <c r="D247" s="297">
        <f t="shared" si="9"/>
        <v>7.0749254317139521E-3</v>
      </c>
      <c r="E247" s="208">
        <v>101.13876409517766</v>
      </c>
      <c r="F247" s="209">
        <f t="shared" si="8"/>
        <v>-1.2089276674265403E-2</v>
      </c>
    </row>
    <row r="248" spans="2:6">
      <c r="B248" s="322">
        <v>43678</v>
      </c>
      <c r="C248" s="208">
        <v>105.4326426292707</v>
      </c>
      <c r="D248" s="297">
        <f t="shared" si="9"/>
        <v>3.3222867768560871E-3</v>
      </c>
      <c r="E248" s="208">
        <v>101.94416348927126</v>
      </c>
      <c r="F248" s="209">
        <f t="shared" si="8"/>
        <v>-6.2423398478063108E-3</v>
      </c>
    </row>
    <row r="249" spans="2:6">
      <c r="B249" s="322">
        <v>43709</v>
      </c>
      <c r="C249" s="208">
        <v>105.42003146493528</v>
      </c>
      <c r="D249" s="297">
        <f t="shared" si="9"/>
        <v>-7.1371357662919355E-4</v>
      </c>
      <c r="E249" s="208">
        <v>103.55890633072171</v>
      </c>
      <c r="F249" s="209">
        <f t="shared" si="8"/>
        <v>5.8730841892213892E-3</v>
      </c>
    </row>
    <row r="250" spans="2:6">
      <c r="B250" s="322">
        <v>43739</v>
      </c>
      <c r="C250" s="208">
        <v>105.9689814591236</v>
      </c>
      <c r="D250" s="297">
        <f t="shared" si="9"/>
        <v>4.9623080180403178E-3</v>
      </c>
      <c r="E250" s="208">
        <v>103.5252407395084</v>
      </c>
      <c r="F250" s="209">
        <f t="shared" si="8"/>
        <v>5.2414568094496516E-3</v>
      </c>
    </row>
    <row r="251" spans="2:6">
      <c r="B251" s="322">
        <v>43770</v>
      </c>
      <c r="C251" s="208">
        <v>105.22328112266187</v>
      </c>
      <c r="D251" s="298">
        <f t="shared" si="9"/>
        <v>4.1967153761013343E-4</v>
      </c>
      <c r="E251" s="208">
        <v>103.43105311327831</v>
      </c>
      <c r="F251" s="209">
        <f t="shared" si="8"/>
        <v>4.9368585223610317E-3</v>
      </c>
    </row>
    <row r="252" spans="2:6">
      <c r="B252" s="322">
        <v>43800</v>
      </c>
      <c r="C252" s="208">
        <v>105.21466694791847</v>
      </c>
      <c r="D252" s="298">
        <f t="shared" si="9"/>
        <v>-6.5333180752313869E-4</v>
      </c>
      <c r="E252" s="208">
        <v>104.32170946736876</v>
      </c>
      <c r="F252" s="209">
        <f t="shared" si="8"/>
        <v>1.9373313986854601E-2</v>
      </c>
    </row>
    <row r="253" spans="2:6">
      <c r="B253" s="322">
        <v>43831</v>
      </c>
      <c r="C253" s="208">
        <v>105.453517612939</v>
      </c>
      <c r="D253" s="298">
        <f t="shared" si="9"/>
        <v>-3.0251692220536475E-3</v>
      </c>
      <c r="E253" s="208">
        <v>104.22562274552969</v>
      </c>
      <c r="F253" s="209">
        <f t="shared" si="8"/>
        <v>8.1685394375055065E-3</v>
      </c>
    </row>
    <row r="254" spans="2:6">
      <c r="B254" s="322">
        <v>43862</v>
      </c>
      <c r="C254" s="208">
        <v>105.29067555160395</v>
      </c>
      <c r="D254" s="298">
        <f t="shared" si="9"/>
        <v>-2.2764552332189547E-3</v>
      </c>
      <c r="E254" s="208">
        <v>104.80272325076351</v>
      </c>
      <c r="F254" s="209">
        <f t="shared" si="8"/>
        <v>2.005805328986221E-2</v>
      </c>
    </row>
    <row r="255" spans="2:6">
      <c r="B255" s="322">
        <v>43891</v>
      </c>
      <c r="C255" s="208">
        <v>105.49856259812246</v>
      </c>
      <c r="D255" s="298">
        <f t="shared" si="9"/>
        <v>1.8118519091272489E-3</v>
      </c>
      <c r="E255" s="208">
        <v>104.61636187923403</v>
      </c>
      <c r="F255" s="209">
        <f t="shared" si="8"/>
        <v>1.6021710381493026E-2</v>
      </c>
    </row>
    <row r="256" spans="2:6">
      <c r="B256" s="322">
        <v>43922</v>
      </c>
      <c r="C256" s="208">
        <v>106.55631784873646</v>
      </c>
      <c r="D256" s="298">
        <f t="shared" si="9"/>
        <v>1.012324920530383E-2</v>
      </c>
      <c r="E256" s="208">
        <v>101.68969565093131</v>
      </c>
      <c r="F256" s="209">
        <f t="shared" si="8"/>
        <v>-1.334180484866121E-2</v>
      </c>
    </row>
    <row r="257" spans="2:6">
      <c r="B257" s="322">
        <v>43952</v>
      </c>
      <c r="C257" s="208">
        <v>106.27928837109695</v>
      </c>
      <c r="D257" s="298">
        <f t="shared" si="9"/>
        <v>7.5394827482326843E-3</v>
      </c>
      <c r="E257" s="208">
        <v>100.46507000892328</v>
      </c>
      <c r="F257" s="209">
        <f t="shared" si="8"/>
        <v>-3.2775999755174201E-2</v>
      </c>
    </row>
    <row r="258" spans="2:6">
      <c r="B258" s="322">
        <v>43983</v>
      </c>
      <c r="C258" s="208">
        <v>105.6205537244432</v>
      </c>
      <c r="D258" s="298">
        <f t="shared" si="9"/>
        <v>1.653015337936603E-3</v>
      </c>
      <c r="E258" s="208">
        <v>100.13306159656277</v>
      </c>
      <c r="F258" s="209">
        <f t="shared" si="8"/>
        <v>-3.0028788739142498E-2</v>
      </c>
    </row>
    <row r="259" spans="2:6">
      <c r="B259" s="322">
        <v>44013</v>
      </c>
      <c r="C259" s="208">
        <v>104.97346998607048</v>
      </c>
      <c r="D259" s="298">
        <f t="shared" si="9"/>
        <v>-5.3920244509103599E-3</v>
      </c>
      <c r="E259" s="208">
        <v>99.817171828671619</v>
      </c>
      <c r="F259" s="209">
        <f t="shared" si="8"/>
        <v>-1.3067119005551131E-2</v>
      </c>
    </row>
    <row r="260" spans="2:6">
      <c r="B260" s="322">
        <v>44044</v>
      </c>
      <c r="C260" s="208">
        <v>104.63351365792576</v>
      </c>
      <c r="D260" s="298">
        <f t="shared" si="9"/>
        <v>-7.5795214026351809E-3</v>
      </c>
      <c r="E260" s="208">
        <v>100.67170816814692</v>
      </c>
      <c r="F260" s="209">
        <f t="shared" si="8"/>
        <v>-1.2481884961057732E-2</v>
      </c>
    </row>
    <row r="261" spans="2:6">
      <c r="B261" s="322">
        <v>44075</v>
      </c>
      <c r="C261" s="208">
        <v>104.46970372360956</v>
      </c>
      <c r="D261" s="298">
        <f t="shared" si="9"/>
        <v>-9.014678976279944E-3</v>
      </c>
      <c r="E261" s="208">
        <v>101.89485480288278</v>
      </c>
      <c r="F261" s="209">
        <f t="shared" si="8"/>
        <v>-1.6068647176754491E-2</v>
      </c>
    </row>
    <row r="262" spans="2:6">
      <c r="B262" s="322">
        <v>44105</v>
      </c>
      <c r="C262" s="208">
        <v>104.2719650540207</v>
      </c>
      <c r="D262" s="298">
        <f t="shared" si="9"/>
        <v>-1.6014274948537688E-2</v>
      </c>
      <c r="E262" s="208">
        <v>101.85580023674954</v>
      </c>
      <c r="F262" s="209">
        <f t="shared" si="8"/>
        <v>-1.6125927269848406E-2</v>
      </c>
    </row>
    <row r="263" spans="2:6">
      <c r="B263" s="322">
        <v>44136</v>
      </c>
      <c r="C263" s="208">
        <v>104.26285751850271</v>
      </c>
      <c r="D263" s="298">
        <f t="shared" si="9"/>
        <v>-9.1274819974447308E-3</v>
      </c>
      <c r="E263" s="208">
        <v>102.37398168734175</v>
      </c>
      <c r="F263" s="209">
        <f t="shared" si="8"/>
        <v>-1.0220058619908379E-2</v>
      </c>
    </row>
    <row r="264" spans="2:6">
      <c r="B264" s="322">
        <v>44166</v>
      </c>
      <c r="C264" s="208">
        <v>104.23302548021373</v>
      </c>
      <c r="D264" s="298">
        <f t="shared" si="9"/>
        <v>-9.3298918884632265E-3</v>
      </c>
      <c r="E264" s="208">
        <v>102.76154358371898</v>
      </c>
      <c r="F264" s="209">
        <f t="shared" si="8"/>
        <v>-1.4955332802879306E-2</v>
      </c>
    </row>
    <row r="265" spans="2:6">
      <c r="B265" s="322">
        <v>44197</v>
      </c>
      <c r="C265" s="208">
        <v>104.35409739341397</v>
      </c>
      <c r="D265" s="298">
        <f t="shared" si="9"/>
        <v>-1.0425638180799113E-2</v>
      </c>
      <c r="E265" s="208">
        <v>102.93419998465868</v>
      </c>
      <c r="F265" s="209">
        <f t="shared" ref="F265:F314" si="10">E265/E253-1</f>
        <v>-1.2390645667083811E-2</v>
      </c>
    </row>
    <row r="266" spans="2:6">
      <c r="B266" s="322">
        <v>44228</v>
      </c>
      <c r="C266" s="208">
        <v>104.44211349147372</v>
      </c>
      <c r="D266" s="298">
        <f t="shared" si="9"/>
        <v>-8.0592327448250067E-3</v>
      </c>
      <c r="E266" s="208">
        <v>102.73621579086128</v>
      </c>
      <c r="F266" s="209">
        <f t="shared" si="10"/>
        <v>-1.9718070254316378E-2</v>
      </c>
    </row>
    <row r="267" spans="2:6">
      <c r="B267" s="322">
        <v>44256</v>
      </c>
      <c r="C267" s="208">
        <v>104.62530113687411</v>
      </c>
      <c r="D267" s="298">
        <f t="shared" si="9"/>
        <v>-8.2774726000284238E-3</v>
      </c>
      <c r="E267" s="208">
        <v>102.89651232564486</v>
      </c>
      <c r="F267" s="209">
        <f t="shared" si="10"/>
        <v>-1.6439584809635366E-2</v>
      </c>
    </row>
    <row r="268" spans="2:6">
      <c r="B268" s="322">
        <v>44287</v>
      </c>
      <c r="C268" s="208">
        <v>104.99064422359092</v>
      </c>
      <c r="D268" s="298">
        <f t="shared" si="9"/>
        <v>-1.4693390844906173E-2</v>
      </c>
      <c r="E268" s="208">
        <v>101.68232182970644</v>
      </c>
      <c r="F268" s="212">
        <f t="shared" si="10"/>
        <v>-7.2512963852133794E-5</v>
      </c>
    </row>
    <row r="269" spans="2:6">
      <c r="B269" s="322">
        <v>44317</v>
      </c>
      <c r="C269" s="208">
        <v>105.07814419232896</v>
      </c>
      <c r="D269" s="298">
        <f t="shared" si="9"/>
        <v>-1.1301770995811866E-2</v>
      </c>
      <c r="E269" s="208">
        <v>101.1928246607045</v>
      </c>
      <c r="F269" s="212">
        <f t="shared" si="10"/>
        <v>7.2438575090485458E-3</v>
      </c>
    </row>
    <row r="270" spans="2:6">
      <c r="B270" s="322">
        <v>44348</v>
      </c>
      <c r="C270" s="208">
        <v>104.89361256189753</v>
      </c>
      <c r="D270" s="298">
        <f t="shared" si="9"/>
        <v>-6.8825729170309824E-3</v>
      </c>
      <c r="E270" s="208">
        <v>101.35893404558988</v>
      </c>
      <c r="F270" s="212">
        <f t="shared" si="10"/>
        <v>1.2242434511452016E-2</v>
      </c>
    </row>
    <row r="271" spans="2:6">
      <c r="B271" s="322">
        <v>44378</v>
      </c>
      <c r="C271" s="208">
        <v>105.44557173099714</v>
      </c>
      <c r="D271" s="298">
        <f t="shared" si="9"/>
        <v>4.4973434239079513E-3</v>
      </c>
      <c r="E271" s="208">
        <v>102.0965152510433</v>
      </c>
      <c r="F271" s="212">
        <f t="shared" si="10"/>
        <v>2.2835183371895162E-2</v>
      </c>
    </row>
    <row r="272" spans="2:6">
      <c r="B272" s="322">
        <v>44409</v>
      </c>
      <c r="C272" s="208">
        <v>105.56735074543374</v>
      </c>
      <c r="D272" s="298">
        <f t="shared" si="9"/>
        <v>8.924837318958323E-3</v>
      </c>
      <c r="E272" s="208">
        <v>102.44989260147639</v>
      </c>
      <c r="F272" s="212">
        <f t="shared" si="10"/>
        <v>1.7663199181635614E-2</v>
      </c>
    </row>
    <row r="273" spans="2:6">
      <c r="B273" s="322">
        <v>44440</v>
      </c>
      <c r="C273" s="208">
        <v>105.58390927228538</v>
      </c>
      <c r="D273" s="298">
        <f t="shared" si="9"/>
        <v>1.0665346114349328E-2</v>
      </c>
      <c r="E273" s="208">
        <v>104.19969995518761</v>
      </c>
      <c r="F273" s="212">
        <f t="shared" si="10"/>
        <v>2.2619838428187489E-2</v>
      </c>
    </row>
    <row r="274" spans="2:6">
      <c r="B274" s="322">
        <v>44470</v>
      </c>
      <c r="C274" s="208">
        <v>105.80373813334948</v>
      </c>
      <c r="D274" s="298">
        <f t="shared" si="9"/>
        <v>1.4690171788123596E-2</v>
      </c>
      <c r="E274" s="208">
        <v>104.76281426809969</v>
      </c>
      <c r="F274" s="212">
        <f t="shared" si="10"/>
        <v>2.8540485908443047E-2</v>
      </c>
    </row>
    <row r="275" spans="2:6">
      <c r="B275" s="322">
        <v>44501</v>
      </c>
      <c r="C275" s="208">
        <v>106.18413901575335</v>
      </c>
      <c r="D275" s="298">
        <f t="shared" si="9"/>
        <v>1.8427286024744527E-2</v>
      </c>
      <c r="E275" s="208">
        <v>105.17695901173855</v>
      </c>
      <c r="F275" s="212">
        <f t="shared" si="10"/>
        <v>2.7379782227844762E-2</v>
      </c>
    </row>
    <row r="276" spans="2:6">
      <c r="B276" s="322">
        <v>44531</v>
      </c>
      <c r="C276" s="208">
        <v>106.25585336472319</v>
      </c>
      <c r="D276" s="298">
        <f t="shared" si="9"/>
        <v>1.9406784703696944E-2</v>
      </c>
      <c r="E276" s="208">
        <v>104.53255724884228</v>
      </c>
      <c r="F276" s="212">
        <f t="shared" si="10"/>
        <v>1.7234206526690388E-2</v>
      </c>
    </row>
    <row r="277" spans="2:6">
      <c r="B277" s="322">
        <v>44562</v>
      </c>
      <c r="C277" s="208">
        <v>107.022306333896</v>
      </c>
      <c r="D277" s="298">
        <f t="shared" si="9"/>
        <v>2.5568798994282993E-2</v>
      </c>
      <c r="E277" s="208">
        <v>107.06250446933524</v>
      </c>
      <c r="F277" s="212">
        <f t="shared" si="10"/>
        <v>4.0106247343369317E-2</v>
      </c>
    </row>
    <row r="278" spans="2:6">
      <c r="B278" s="322">
        <v>44593</v>
      </c>
      <c r="C278" s="208">
        <v>107.27112864588899</v>
      </c>
      <c r="D278" s="298">
        <f t="shared" si="9"/>
        <v>2.7086919824216515E-2</v>
      </c>
      <c r="E278" s="208">
        <v>108.86591183289759</v>
      </c>
      <c r="F278" s="212">
        <f t="shared" si="10"/>
        <v>5.9664413321534493E-2</v>
      </c>
    </row>
    <row r="279" spans="2:6">
      <c r="B279" s="322">
        <v>44621</v>
      </c>
      <c r="C279" s="208">
        <v>107.39173998062046</v>
      </c>
      <c r="D279" s="298">
        <f t="shared" si="9"/>
        <v>2.6441394325137368E-2</v>
      </c>
      <c r="E279" s="208">
        <v>107.84628065319212</v>
      </c>
      <c r="F279" s="212">
        <f t="shared" si="10"/>
        <v>4.8104335275060972E-2</v>
      </c>
    </row>
    <row r="280" spans="2:6">
      <c r="B280" s="322">
        <v>44652</v>
      </c>
      <c r="C280" s="208">
        <v>108.0292687379866</v>
      </c>
      <c r="D280" s="298">
        <f t="shared" si="9"/>
        <v>2.8941859885387E-2</v>
      </c>
      <c r="E280" s="208">
        <v>108.84723199500665</v>
      </c>
      <c r="F280" s="212">
        <f t="shared" si="10"/>
        <v>7.0463675852128205E-2</v>
      </c>
    </row>
    <row r="281" spans="2:6">
      <c r="B281" s="322">
        <v>44682</v>
      </c>
      <c r="C281" s="208">
        <v>108.6314357718385</v>
      </c>
      <c r="D281" s="298">
        <f t="shared" si="9"/>
        <v>3.3815705509661509E-2</v>
      </c>
      <c r="E281" s="208">
        <v>109.118818258376</v>
      </c>
      <c r="F281" s="212">
        <f t="shared" si="10"/>
        <v>7.8325648327804087E-2</v>
      </c>
    </row>
    <row r="282" spans="2:6">
      <c r="B282" s="322">
        <v>44713</v>
      </c>
      <c r="C282" s="208">
        <v>109.33561139901821</v>
      </c>
      <c r="D282" s="298">
        <f t="shared" si="9"/>
        <v>4.2347658056866466E-2</v>
      </c>
      <c r="E282" s="208">
        <v>110.01785437043499</v>
      </c>
      <c r="F282" s="212">
        <f t="shared" si="10"/>
        <v>8.54282891427256E-2</v>
      </c>
    </row>
    <row r="283" spans="2:6">
      <c r="B283" s="322">
        <v>44743</v>
      </c>
      <c r="C283" s="208">
        <v>109.51080679795299</v>
      </c>
      <c r="D283" s="298">
        <f t="shared" si="9"/>
        <v>3.8552923562562569E-2</v>
      </c>
      <c r="E283" s="208">
        <v>109.864713029359</v>
      </c>
      <c r="F283" s="212">
        <f t="shared" si="10"/>
        <v>7.6086806285352804E-2</v>
      </c>
    </row>
    <row r="284" spans="2:6">
      <c r="B284" s="322">
        <v>44774</v>
      </c>
      <c r="C284" s="208">
        <v>109.54212537178022</v>
      </c>
      <c r="D284" s="298">
        <f t="shared" si="9"/>
        <v>3.7651552286571022E-2</v>
      </c>
      <c r="E284" s="208">
        <v>110.52875199435904</v>
      </c>
      <c r="F284" s="212">
        <f t="shared" si="10"/>
        <v>7.8856689721568562E-2</v>
      </c>
    </row>
    <row r="285" spans="2:6">
      <c r="B285" s="322">
        <v>44805</v>
      </c>
      <c r="C285" s="208">
        <v>109.93309397206023</v>
      </c>
      <c r="D285" s="298">
        <f t="shared" si="9"/>
        <v>4.1191737734951106E-2</v>
      </c>
      <c r="E285" s="208">
        <v>111.95804704765585</v>
      </c>
      <c r="F285" s="212">
        <f t="shared" si="10"/>
        <v>7.4456520467955478E-2</v>
      </c>
    </row>
    <row r="286" spans="2:6">
      <c r="B286" s="322">
        <v>44835</v>
      </c>
      <c r="C286" s="208">
        <v>110.06143636367</v>
      </c>
      <c r="D286" s="298">
        <f t="shared" si="9"/>
        <v>4.0241472611812101E-2</v>
      </c>
      <c r="E286" s="208">
        <v>112.34324376837482</v>
      </c>
      <c r="F286" s="212">
        <f t="shared" si="10"/>
        <v>7.2358017042917222E-2</v>
      </c>
    </row>
    <row r="287" spans="2:6">
      <c r="B287" s="322">
        <v>44866</v>
      </c>
      <c r="C287" s="208">
        <v>110.05370922840966</v>
      </c>
      <c r="D287" s="298">
        <f t="shared" si="9"/>
        <v>3.6442073632882543E-2</v>
      </c>
      <c r="E287" s="208">
        <v>111.83122097433281</v>
      </c>
      <c r="F287" s="212">
        <f t="shared" si="10"/>
        <v>6.3267297563257996E-2</v>
      </c>
    </row>
    <row r="288" spans="2:6">
      <c r="B288" s="322">
        <v>44896</v>
      </c>
      <c r="C288" s="208">
        <v>110.22731694308099</v>
      </c>
      <c r="D288" s="298">
        <f t="shared" si="9"/>
        <v>3.7376421652045355E-2</v>
      </c>
      <c r="E288" s="208">
        <v>110.94956576817404</v>
      </c>
      <c r="F288" s="212">
        <f t="shared" si="10"/>
        <v>6.1387654604640796E-2</v>
      </c>
    </row>
    <row r="289" spans="2:6">
      <c r="B289" s="322">
        <v>44927</v>
      </c>
      <c r="C289" s="208">
        <v>110.36023674933401</v>
      </c>
      <c r="D289" s="298">
        <f t="shared" si="9"/>
        <v>3.1189109352811828E-2</v>
      </c>
      <c r="E289" s="208">
        <v>111.07006373594044</v>
      </c>
      <c r="F289" s="212">
        <f t="shared" si="10"/>
        <v>3.7431958896058104E-2</v>
      </c>
    </row>
    <row r="290" spans="2:6">
      <c r="B290" s="322">
        <v>44958</v>
      </c>
      <c r="C290" s="208">
        <v>110.38040761670501</v>
      </c>
      <c r="D290" s="298">
        <f t="shared" si="9"/>
        <v>2.8985235916366703E-2</v>
      </c>
      <c r="E290" s="208">
        <v>111.53325120863438</v>
      </c>
      <c r="F290" s="212">
        <f t="shared" si="10"/>
        <v>2.4501143937792014E-2</v>
      </c>
    </row>
    <row r="291" spans="2:6">
      <c r="B291" s="322">
        <v>44986</v>
      </c>
      <c r="C291" s="208">
        <v>110.45213858545928</v>
      </c>
      <c r="D291" s="298">
        <f t="shared" si="9"/>
        <v>2.8497523230288424E-2</v>
      </c>
      <c r="E291" s="208">
        <v>111.40148499000605</v>
      </c>
      <c r="F291" s="212">
        <f t="shared" si="10"/>
        <v>3.2965479340419934E-2</v>
      </c>
    </row>
    <row r="292" spans="2:6">
      <c r="B292" s="322">
        <v>45017</v>
      </c>
      <c r="C292" s="208">
        <v>110.66886501960828</v>
      </c>
      <c r="D292" s="298">
        <f t="shared" si="9"/>
        <v>2.4434084507447107E-2</v>
      </c>
      <c r="E292" s="208">
        <v>110.529245559507</v>
      </c>
      <c r="F292" s="212">
        <f t="shared" si="10"/>
        <v>1.5452975088769527E-2</v>
      </c>
    </row>
    <row r="293" spans="2:6">
      <c r="B293" s="322">
        <v>45047</v>
      </c>
      <c r="C293" s="208">
        <v>110.767591152824</v>
      </c>
      <c r="D293" s="298">
        <f t="shared" si="9"/>
        <v>1.9664246963209786E-2</v>
      </c>
      <c r="E293" s="208">
        <v>111.285788856381</v>
      </c>
      <c r="F293" s="212">
        <f t="shared" si="10"/>
        <v>1.9858816587199124E-2</v>
      </c>
    </row>
    <row r="294" spans="2:6">
      <c r="B294" s="322">
        <v>45078</v>
      </c>
      <c r="C294" s="208">
        <v>111.18154147761496</v>
      </c>
      <c r="D294" s="298">
        <f t="shared" si="9"/>
        <v>1.6883155039578712E-2</v>
      </c>
      <c r="E294" s="208">
        <v>110.581636892833</v>
      </c>
      <c r="F294" s="212">
        <f t="shared" si="10"/>
        <v>5.1244638938305886E-3</v>
      </c>
    </row>
    <row r="295" spans="2:6">
      <c r="B295" s="322">
        <v>45108</v>
      </c>
      <c r="C295" s="208">
        <v>111.78085815246833</v>
      </c>
      <c r="D295" s="298">
        <f t="shared" si="9"/>
        <v>2.0729016805652423E-2</v>
      </c>
      <c r="E295" s="208">
        <v>110.13088329139499</v>
      </c>
      <c r="F295" s="212">
        <f t="shared" si="10"/>
        <v>2.4227093003452715E-3</v>
      </c>
    </row>
    <row r="296" spans="2:6">
      <c r="B296" s="322">
        <v>45139</v>
      </c>
      <c r="C296" s="208">
        <v>112.34308109991397</v>
      </c>
      <c r="D296" s="298">
        <f t="shared" si="9"/>
        <v>2.5569667546867958E-2</v>
      </c>
      <c r="E296" s="208">
        <v>111.586873653929</v>
      </c>
      <c r="F296" s="212">
        <f t="shared" si="10"/>
        <v>9.5732706691917802E-3</v>
      </c>
    </row>
    <row r="297" spans="2:6">
      <c r="B297" s="322">
        <v>45170</v>
      </c>
      <c r="C297" s="208">
        <v>112.38560667368267</v>
      </c>
      <c r="D297" s="298">
        <f t="shared" si="9"/>
        <v>2.2309139250149324E-2</v>
      </c>
      <c r="E297" s="208">
        <v>112.97492664039601</v>
      </c>
      <c r="F297" s="212">
        <f t="shared" si="10"/>
        <v>9.0826842692897092E-3</v>
      </c>
    </row>
    <row r="298" spans="2:6">
      <c r="B298" s="322">
        <v>45200</v>
      </c>
      <c r="C298" s="208">
        <v>112.1889116199476</v>
      </c>
      <c r="D298" s="298">
        <f t="shared" si="9"/>
        <v>1.9329888165805054E-2</v>
      </c>
      <c r="E298" s="208">
        <v>112.898532301543</v>
      </c>
      <c r="F298" s="212">
        <f t="shared" si="10"/>
        <v>4.942785293907459E-3</v>
      </c>
    </row>
    <row r="299" spans="2:6">
      <c r="B299" s="322">
        <v>45231</v>
      </c>
      <c r="C299" s="208">
        <v>111.74105392694088</v>
      </c>
      <c r="D299" s="298">
        <f t="shared" si="9"/>
        <v>1.5332011164014947E-2</v>
      </c>
      <c r="E299" s="208">
        <v>112.873120990819</v>
      </c>
      <c r="F299" s="212">
        <f t="shared" si="10"/>
        <v>9.3167185997666824E-3</v>
      </c>
    </row>
    <row r="300" spans="2:6">
      <c r="B300" s="322">
        <v>45261</v>
      </c>
      <c r="C300" s="208">
        <v>111.71510141675462</v>
      </c>
      <c r="D300" s="298">
        <f t="shared" si="9"/>
        <v>1.3497420738653121E-2</v>
      </c>
      <c r="E300" s="208">
        <v>111.956022773171</v>
      </c>
      <c r="F300" s="212">
        <f t="shared" si="10"/>
        <v>9.0713018841364068E-3</v>
      </c>
    </row>
    <row r="301" spans="2:6">
      <c r="B301" s="322">
        <v>45292</v>
      </c>
      <c r="C301" s="208">
        <v>111.85513148675096</v>
      </c>
      <c r="D301" s="298">
        <f t="shared" si="9"/>
        <v>1.3545591976323657E-2</v>
      </c>
      <c r="E301" s="208">
        <v>110.958826534447</v>
      </c>
      <c r="F301" s="212">
        <f t="shared" si="10"/>
        <v>-1.0015047957286916E-3</v>
      </c>
    </row>
    <row r="302" spans="2:6">
      <c r="B302" s="322">
        <v>45323</v>
      </c>
      <c r="C302" s="208">
        <v>111.95895210895316</v>
      </c>
      <c r="D302" s="298">
        <f t="shared" si="9"/>
        <v>1.4300948205678177E-2</v>
      </c>
      <c r="E302" s="208">
        <v>113.10284954011104</v>
      </c>
      <c r="F302" s="212">
        <f t="shared" si="10"/>
        <v>1.4072918295375159E-2</v>
      </c>
    </row>
    <row r="303" spans="2:6">
      <c r="B303" s="322">
        <v>45352</v>
      </c>
      <c r="C303" s="208">
        <v>112.28143974978718</v>
      </c>
      <c r="D303" s="298">
        <f t="shared" si="9"/>
        <v>1.6561935221494517E-2</v>
      </c>
      <c r="E303" s="208">
        <v>114.43110332922018</v>
      </c>
      <c r="F303" s="212">
        <f t="shared" si="10"/>
        <v>2.7195493305012253E-2</v>
      </c>
    </row>
    <row r="304" spans="2:6">
      <c r="B304" s="322">
        <v>45383</v>
      </c>
      <c r="C304" s="208">
        <v>113.71089463843762</v>
      </c>
      <c r="D304" s="298">
        <f t="shared" si="9"/>
        <v>2.7487673414653413E-2</v>
      </c>
      <c r="E304" s="208">
        <v>116.34688545285721</v>
      </c>
      <c r="F304" s="212">
        <f t="shared" si="10"/>
        <v>5.2634394308048504E-2</v>
      </c>
    </row>
    <row r="305" spans="2:6">
      <c r="B305" s="322">
        <v>45413</v>
      </c>
      <c r="C305" s="208">
        <v>113.57535802608874</v>
      </c>
      <c r="D305" s="298">
        <f t="shared" si="9"/>
        <v>2.5348270591087463E-2</v>
      </c>
      <c r="E305" s="208">
        <v>115.71592934440467</v>
      </c>
      <c r="F305" s="212">
        <f t="shared" si="10"/>
        <v>3.9808681176182859E-2</v>
      </c>
    </row>
    <row r="306" spans="2:6">
      <c r="B306" s="322">
        <v>45444</v>
      </c>
      <c r="C306" s="208">
        <v>112.49403982589185</v>
      </c>
      <c r="D306" s="298">
        <f t="shared" si="9"/>
        <v>1.1805002258771014E-2</v>
      </c>
      <c r="E306" s="208">
        <v>115.6213777005631</v>
      </c>
      <c r="F306" s="212">
        <f t="shared" si="10"/>
        <v>4.5574843611821514E-2</v>
      </c>
    </row>
    <row r="307" spans="2:6">
      <c r="B307" s="322">
        <v>45474</v>
      </c>
      <c r="C307" s="208">
        <v>113.5406763805436</v>
      </c>
      <c r="D307" s="298">
        <f t="shared" si="9"/>
        <v>1.5743466789948091E-2</v>
      </c>
      <c r="E307" s="208">
        <v>115.0296277098378</v>
      </c>
      <c r="F307" s="212">
        <f t="shared" si="10"/>
        <v>4.4481114398049693E-2</v>
      </c>
    </row>
    <row r="308" spans="2:6">
      <c r="B308" s="322">
        <v>45505</v>
      </c>
      <c r="C308" s="208">
        <v>113.78625520598035</v>
      </c>
      <c r="D308" s="298">
        <f t="shared" si="9"/>
        <v>1.2846132507108976E-2</v>
      </c>
      <c r="E308" s="208">
        <v>116.76225740589022</v>
      </c>
      <c r="F308" s="212">
        <f t="shared" si="10"/>
        <v>4.6379861559809887E-2</v>
      </c>
    </row>
    <row r="309" spans="2:6">
      <c r="B309" s="322">
        <v>45536</v>
      </c>
      <c r="C309" s="208">
        <v>113.98680824373253</v>
      </c>
      <c r="D309" s="298">
        <f t="shared" si="9"/>
        <v>1.4247390012308347E-2</v>
      </c>
      <c r="E309" s="208">
        <v>118.6580522479029</v>
      </c>
      <c r="F309" s="212">
        <f t="shared" si="10"/>
        <v>5.0304308898526884E-2</v>
      </c>
    </row>
    <row r="310" spans="2:6">
      <c r="B310" s="322">
        <v>45566</v>
      </c>
      <c r="C310" s="208">
        <v>113.71519560538572</v>
      </c>
      <c r="D310" s="298">
        <f t="shared" si="9"/>
        <v>1.3604588576530352E-2</v>
      </c>
      <c r="E310" s="208">
        <v>119.33864082842149</v>
      </c>
      <c r="F310" s="212">
        <f t="shared" si="10"/>
        <v>5.7043332588925688E-2</v>
      </c>
    </row>
    <row r="311" spans="2:6">
      <c r="B311" s="322">
        <v>45597</v>
      </c>
      <c r="C311" s="208">
        <v>113.42409479249775</v>
      </c>
      <c r="D311" s="298">
        <f t="shared" si="9"/>
        <v>1.5061974148349089E-2</v>
      </c>
      <c r="E311" s="208">
        <v>119.37529576524571</v>
      </c>
      <c r="F311" s="212">
        <f t="shared" si="10"/>
        <v>5.7606051089484689E-2</v>
      </c>
    </row>
    <row r="312" spans="2:6">
      <c r="B312" s="322">
        <v>45627</v>
      </c>
      <c r="C312" s="208">
        <v>112.30626377954248</v>
      </c>
      <c r="D312" s="298">
        <f t="shared" si="9"/>
        <v>5.2916960669668889E-3</v>
      </c>
      <c r="E312" s="208">
        <v>120.38518086185485</v>
      </c>
      <c r="F312" s="212">
        <f t="shared" si="10"/>
        <v>7.5289902944853493E-2</v>
      </c>
    </row>
    <row r="313" spans="2:6">
      <c r="B313" s="322">
        <v>45658</v>
      </c>
      <c r="C313" s="208">
        <v>112.14217977536832</v>
      </c>
      <c r="D313" s="298">
        <f t="shared" si="9"/>
        <v>2.5662505135166658E-3</v>
      </c>
      <c r="E313" s="208">
        <v>122.1485782045936</v>
      </c>
      <c r="F313" s="212">
        <f t="shared" si="10"/>
        <v>0.10084598061852046</v>
      </c>
    </row>
    <row r="314" spans="2:6">
      <c r="B314" s="322">
        <v>45689</v>
      </c>
      <c r="C314" s="208">
        <v>112.2387827870256</v>
      </c>
      <c r="D314" s="298">
        <f t="shared" si="9"/>
        <v>2.4994042262929117E-3</v>
      </c>
      <c r="E314" s="208">
        <v>120.41302146247142</v>
      </c>
      <c r="F314" s="212">
        <f t="shared" si="10"/>
        <v>6.4632959753749608E-2</v>
      </c>
    </row>
    <row r="315" spans="2:6">
      <c r="B315" s="3"/>
      <c r="C315" s="18"/>
      <c r="D315" s="182"/>
      <c r="E315" s="18"/>
      <c r="F315" s="182"/>
    </row>
    <row r="316" spans="2:6">
      <c r="B316" s="9" t="s">
        <v>82</v>
      </c>
      <c r="D316" s="182"/>
      <c r="F316" s="182"/>
    </row>
    <row r="317" spans="2:6">
      <c r="D317" s="182"/>
      <c r="F317" s="182"/>
    </row>
  </sheetData>
  <mergeCells count="4">
    <mergeCell ref="B11:B12"/>
    <mergeCell ref="C11:D11"/>
    <mergeCell ref="E11:F11"/>
    <mergeCell ref="A8:N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Presentación</vt:lpstr>
      <vt:lpstr>Contenido</vt:lpstr>
      <vt:lpstr>Objetivo</vt:lpstr>
      <vt:lpstr>2. IndicMone</vt:lpstr>
      <vt:lpstr>2.1</vt:lpstr>
      <vt:lpstr>2.2</vt:lpstr>
      <vt:lpstr>2.3</vt:lpstr>
      <vt:lpstr>2.4</vt:lpstr>
      <vt:lpstr>2.5</vt:lpstr>
      <vt:lpstr>3.1Indic_Finan_SFPr</vt:lpstr>
      <vt:lpstr>3.1.1</vt:lpstr>
      <vt:lpstr>3.1.2</vt:lpstr>
      <vt:lpstr>3.1.3</vt:lpstr>
      <vt:lpstr>3.1.4</vt:lpstr>
      <vt:lpstr>3.1.5</vt:lpstr>
      <vt:lpstr>3.1.6</vt:lpstr>
      <vt:lpstr>3.1.7</vt:lpstr>
      <vt:lpstr>3.1.8</vt:lpstr>
      <vt:lpstr>3.1.9</vt:lpstr>
      <vt:lpstr>3.1.10</vt:lpstr>
      <vt:lpstr>3.2 Indic_Fin_SFPu</vt:lpstr>
      <vt:lpstr>3.2.1 </vt:lpstr>
      <vt:lpstr>3.2.2</vt:lpstr>
      <vt:lpstr>3.2.3</vt:lpstr>
      <vt:lpstr>3.2.4a</vt:lpstr>
      <vt:lpstr>3.2.4b</vt:lpstr>
      <vt:lpstr>3.2.5</vt:lpstr>
      <vt:lpstr>3.2.6</vt:lpstr>
      <vt:lpstr>3.2.7 </vt:lpstr>
      <vt:lpstr>3.2.8 </vt:lpstr>
      <vt:lpstr>3.2.9</vt:lpstr>
      <vt:lpstr>3.2.10</vt:lpstr>
      <vt:lpstr>3.2.11</vt:lpstr>
      <vt:lpstr>4Abreviaturas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parauz</dc:creator>
  <cp:lastModifiedBy>Juan Carlos Gavilanes Torres</cp:lastModifiedBy>
  <dcterms:created xsi:type="dcterms:W3CDTF">2015-05-26T16:18:11Z</dcterms:created>
  <dcterms:modified xsi:type="dcterms:W3CDTF">2025-03-28T16:46:05Z</dcterms:modified>
</cp:coreProperties>
</file>