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NTY\iCloudDrive\ARCHIVO PERSONAL\UNACH\SEMESTRE 2025 1S\ACADEMICO\COSTOS A\UNIDAD 4\UNIDAD 4\"/>
    </mc:Choice>
  </mc:AlternateContent>
  <xr:revisionPtr revIDLastSave="0" documentId="13_ncr:1_{1F484341-C5B5-4218-9C31-B2196EDD9436}" xr6:coauthVersionLast="47" xr6:coauthVersionMax="47" xr10:uidLastSave="{00000000-0000-0000-0000-000000000000}"/>
  <bookViews>
    <workbookView xWindow="-110" yWindow="-110" windowWidth="19420" windowHeight="10300" activeTab="5" xr2:uid="{08247AC3-C4A4-43BF-AD00-0BC65F9F7754}"/>
  </bookViews>
  <sheets>
    <sheet name="OP" sheetId="1" r:id="rId1"/>
    <sheet name="DETALLE cif" sheetId="3" r:id="rId2"/>
    <sheet name="datos para hc" sheetId="2" r:id="rId3"/>
    <sheet name="hoja de costos" sheetId="4" r:id="rId4"/>
    <sheet name="balance" sheetId="7" r:id="rId5"/>
    <sheet name="estado de costos" sheetId="8" r:id="rId6"/>
    <sheet name="estado de resultados" sheetId="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9" l="1"/>
  <c r="C15" i="9" l="1"/>
  <c r="D14" i="9" s="1"/>
  <c r="C12" i="9"/>
  <c r="C11" i="9"/>
  <c r="A7" i="9"/>
  <c r="G33" i="4"/>
  <c r="B33" i="4"/>
  <c r="D10" i="9" l="1"/>
  <c r="D12" i="4" l="1"/>
  <c r="J18" i="2"/>
  <c r="J7" i="2"/>
  <c r="F18" i="2"/>
  <c r="F17" i="2"/>
  <c r="F16" i="2"/>
  <c r="J12" i="4" l="1"/>
  <c r="F19" i="2"/>
  <c r="E12" i="4" l="1"/>
  <c r="K12" i="4"/>
  <c r="G29" i="4" s="1"/>
  <c r="G31" i="4" l="1"/>
  <c r="G32" i="4" s="1"/>
  <c r="G34" i="4" s="1"/>
  <c r="B29" i="4" l="1"/>
  <c r="B31" i="4" l="1"/>
  <c r="B32" i="4" s="1"/>
  <c r="B34" i="4" s="1"/>
  <c r="C7" i="9" l="1"/>
  <c r="C8" i="9" l="1"/>
  <c r="D9" i="9" s="1"/>
  <c r="D13" i="9" s="1"/>
  <c r="D16" i="9" s="1"/>
  <c r="D17" i="9" s="1"/>
  <c r="D18" i="9" s="1"/>
  <c r="D19" i="9" s="1"/>
  <c r="D20" i="9" s="1"/>
  <c r="D21" i="9" s="1"/>
  <c r="D22" i="9" s="1"/>
  <c r="C32" i="7"/>
</calcChain>
</file>

<file path=xl/sharedStrings.xml><?xml version="1.0" encoding="utf-8"?>
<sst xmlns="http://schemas.openxmlformats.org/spreadsheetml/2006/main" count="248" uniqueCount="159">
  <si>
    <t xml:space="preserve">EMPRESA INDUSTRIAL: </t>
  </si>
  <si>
    <t>Fecha de pedido</t>
  </si>
  <si>
    <t>Fecha de entrega</t>
  </si>
  <si>
    <t>Cantidad:</t>
  </si>
  <si>
    <t>Especificaciones del artículo</t>
  </si>
  <si>
    <t>Descripción</t>
  </si>
  <si>
    <t>Tamaño</t>
  </si>
  <si>
    <t>Tipo de materiales</t>
  </si>
  <si>
    <t>Otras especificaciones</t>
  </si>
  <si>
    <t>JEFE DE PRODUCCIÓN</t>
  </si>
  <si>
    <t>ORDEN DE PRODUCCIÓN N° 6</t>
  </si>
  <si>
    <t>ORDEN DE PRODUCCIÓN N° 5</t>
  </si>
  <si>
    <t>Datos de Costos</t>
  </si>
  <si>
    <t>Cantidad</t>
  </si>
  <si>
    <t>Precio Unitario ($)</t>
  </si>
  <si>
    <t>Precio Total ($)</t>
  </si>
  <si>
    <t>Madera de haya</t>
  </si>
  <si>
    <t>Tornillos y clavos</t>
  </si>
  <si>
    <t>Pegamento</t>
  </si>
  <si>
    <t>Polipropileno (asiento)</t>
  </si>
  <si>
    <t>Varillas metálicas lacadas</t>
  </si>
  <si>
    <t>TOTAL</t>
  </si>
  <si>
    <t>Unidad de medida</t>
  </si>
  <si>
    <t>piezas</t>
  </si>
  <si>
    <t>unidades</t>
  </si>
  <si>
    <t xml:space="preserve"> unidades</t>
  </si>
  <si>
    <t xml:space="preserve"> litros</t>
  </si>
  <si>
    <t xml:space="preserve">OP 5 SILLAS </t>
  </si>
  <si>
    <t>Materia prima directa</t>
  </si>
  <si>
    <t>Madera de nogal</t>
  </si>
  <si>
    <t>Mano de obra directa</t>
  </si>
  <si>
    <t>Horas trabajadas</t>
  </si>
  <si>
    <t>Costo hora</t>
  </si>
  <si>
    <t>Carpintero 1</t>
  </si>
  <si>
    <t>Carpintero 2</t>
  </si>
  <si>
    <t>Total</t>
  </si>
  <si>
    <t>Sueldo percibido</t>
  </si>
  <si>
    <t>Para el costo hora hombre calcule décimos, aporte patronal y FR</t>
  </si>
  <si>
    <t>OP 6 MESAS</t>
  </si>
  <si>
    <t>CIF</t>
  </si>
  <si>
    <t>MPI</t>
  </si>
  <si>
    <t>Cuentas</t>
  </si>
  <si>
    <t>MOI</t>
  </si>
  <si>
    <t>Otros CIF</t>
  </si>
  <si>
    <t>Elementos</t>
  </si>
  <si>
    <t>Costo Unitario</t>
  </si>
  <si>
    <t>Supervisor sueldo de 1600</t>
  </si>
  <si>
    <t>Depreciación de maquinaria:</t>
  </si>
  <si>
    <t xml:space="preserve">Energía eléctrica: </t>
  </si>
  <si>
    <t>Mantenimiento:</t>
  </si>
  <si>
    <t xml:space="preserve">Otros costos indirectos: </t>
  </si>
  <si>
    <t>Barniz en litros</t>
  </si>
  <si>
    <t>Lijas en hojas</t>
  </si>
  <si>
    <t>CIF Predeterminado</t>
  </si>
  <si>
    <t>Tasa Predeterminada</t>
  </si>
  <si>
    <t>Horas MOD Real</t>
  </si>
  <si>
    <t>CIF Total</t>
  </si>
  <si>
    <t>Las horas de mano de obra real ocupadas para las sillas es de 290</t>
  </si>
  <si>
    <t>Las horas de mano de obra real ocupadas para las sillas es de 190</t>
  </si>
  <si>
    <t>EMPRESA INDUSTRIAL: _______________________________</t>
  </si>
  <si>
    <t xml:space="preserve">HOJA DE COSTOS </t>
  </si>
  <si>
    <t>ORDEN DE PRODUCCIÓN N° ____________</t>
  </si>
  <si>
    <t>Cliente: ____________________________</t>
  </si>
  <si>
    <t>Fecha de inicio</t>
  </si>
  <si>
    <t>____________</t>
  </si>
  <si>
    <t>Fecha de término</t>
  </si>
  <si>
    <t>Cantidad: ___________________________</t>
  </si>
  <si>
    <t>Costo Total: ___________________________</t>
  </si>
  <si>
    <t>Costo unitario:</t>
  </si>
  <si>
    <t>FECHA</t>
  </si>
  <si>
    <t>MATERIA PRIMA DIRECTA</t>
  </si>
  <si>
    <t>MANO DE OBRA DIRECTA</t>
  </si>
  <si>
    <t>COSTOS INDIRECTOS DE FABRICACIÓN</t>
  </si>
  <si>
    <t>REQUISIÓN N°</t>
  </si>
  <si>
    <t>VALOR</t>
  </si>
  <si>
    <t>RESUMEN</t>
  </si>
  <si>
    <t>ELABORADO</t>
  </si>
  <si>
    <t>APROBADO</t>
  </si>
  <si>
    <t>ANALISTA DE PRODUCCIÓN</t>
  </si>
  <si>
    <t>Nro. Requisición</t>
  </si>
  <si>
    <t>Artículo:  Sillas</t>
  </si>
  <si>
    <t>Artículo:  Mesas</t>
  </si>
  <si>
    <t>Maquinaria y Equipo</t>
  </si>
  <si>
    <t>Bancos</t>
  </si>
  <si>
    <t>Saldos</t>
  </si>
  <si>
    <t>Deudor</t>
  </si>
  <si>
    <t>Acreedor</t>
  </si>
  <si>
    <t>Inventario Inicial de materia prima directa</t>
  </si>
  <si>
    <t>Compras de materia prima directa</t>
  </si>
  <si>
    <t>Inventario Final de materia prima directa</t>
  </si>
  <si>
    <t>Inventario inicial de productos en proceso</t>
  </si>
  <si>
    <t>Inventario final de productos en proceso</t>
  </si>
  <si>
    <t>Inventario inicial de productos terminados</t>
  </si>
  <si>
    <t>Inventario final de productos terminados</t>
  </si>
  <si>
    <t>Sueldos y Salarios (Personal Administrativo)</t>
  </si>
  <si>
    <t>Sueldos y Salarios del personal de ventas</t>
  </si>
  <si>
    <t>Publicidad</t>
  </si>
  <si>
    <t>Comisiones Bancarias</t>
  </si>
  <si>
    <t>Ventas Tarifa 15%</t>
  </si>
  <si>
    <t>Depreciación de Muebles y Enseres</t>
  </si>
  <si>
    <t>Depreciación de Vehículos (de reparto)</t>
  </si>
  <si>
    <t>Depreciación Acumulada Maquinaria y Equipo</t>
  </si>
  <si>
    <t>Muebles y Enseres</t>
  </si>
  <si>
    <t>Depreciación Acumulada Muebles y Enseres</t>
  </si>
  <si>
    <t>Vehículos (para repartir el producto)</t>
  </si>
  <si>
    <t>Depreciación Acumulada Vehículos (de reparto)</t>
  </si>
  <si>
    <t xml:space="preserve">Documentos por Pagar </t>
  </si>
  <si>
    <t>Capital Suscrito y Pagado</t>
  </si>
  <si>
    <t>SUMAN</t>
  </si>
  <si>
    <t>C.U</t>
  </si>
  <si>
    <t>% Rentabilidad</t>
  </si>
  <si>
    <t>P.V</t>
  </si>
  <si>
    <t>Rentabilidad</t>
  </si>
  <si>
    <t>Unidades vendidas</t>
  </si>
  <si>
    <t>Ventas</t>
  </si>
  <si>
    <t>Costo</t>
  </si>
  <si>
    <t>Parcial</t>
  </si>
  <si>
    <t>Subtotal</t>
  </si>
  <si>
    <t xml:space="preserve">         (+) Inventario inicial de Materia Prima Directa</t>
  </si>
  <si>
    <t xml:space="preserve">         (+) Compras de MPD</t>
  </si>
  <si>
    <t xml:space="preserve">         (=) Materia prima directa disponible para la producción</t>
  </si>
  <si>
    <t xml:space="preserve">         (-) Inventario final de Materia prima directa</t>
  </si>
  <si>
    <t xml:space="preserve"> (=) Materia prima directa utilizada en la producción</t>
  </si>
  <si>
    <t xml:space="preserve"> (+) Mano de Obra Directa</t>
  </si>
  <si>
    <t xml:space="preserve"> (+) Costos Indirectos de Fabricación</t>
  </si>
  <si>
    <t xml:space="preserve"> (=) Costo de producción en proceso del período</t>
  </si>
  <si>
    <t xml:space="preserve"> (+) Inventario inicial de productos en proceso</t>
  </si>
  <si>
    <t xml:space="preserve"> (=) Costo total de productos proceso del período</t>
  </si>
  <si>
    <t xml:space="preserve"> (-) Inventario final de productos en proceso</t>
  </si>
  <si>
    <t xml:space="preserve"> (=) Costo de producción</t>
  </si>
  <si>
    <t xml:space="preserve"> (+) Inventario inicial de productos terminados</t>
  </si>
  <si>
    <t xml:space="preserve"> (=) Productos terminados y disponibles para la venta</t>
  </si>
  <si>
    <t xml:space="preserve"> (-) Inventario final de productos terminados</t>
  </si>
  <si>
    <t xml:space="preserve"> (=) Costo de productos vendidos</t>
  </si>
  <si>
    <t>EMPRESA :___________</t>
  </si>
  <si>
    <t>ESTADO DE RESULTADOS</t>
  </si>
  <si>
    <t>DEL 1 AL 30 DE ABRIL DE 2024</t>
  </si>
  <si>
    <t>CUENTA</t>
  </si>
  <si>
    <t>PARCIAL</t>
  </si>
  <si>
    <t>SUBTOTAL</t>
  </si>
  <si>
    <t>INGRESOS OPERATIVOS</t>
  </si>
  <si>
    <t xml:space="preserve"> (-) Costo de Ventas</t>
  </si>
  <si>
    <t xml:space="preserve"> (=) Utilidad Bruta en ventas</t>
  </si>
  <si>
    <t xml:space="preserve"> (-) GASTOS OPERATIVOS</t>
  </si>
  <si>
    <t xml:space="preserve">      Gastos de Administración</t>
  </si>
  <si>
    <t xml:space="preserve">     Gastos de Venta</t>
  </si>
  <si>
    <t xml:space="preserve"> (=) Utilidad Operacional</t>
  </si>
  <si>
    <t xml:space="preserve"> (-) GASTOS NO OPERATIVOS</t>
  </si>
  <si>
    <t xml:space="preserve">      Gastos Financieros</t>
  </si>
  <si>
    <t xml:space="preserve"> (=) Utilidad del ejercicio</t>
  </si>
  <si>
    <t xml:space="preserve"> (-)15% Participación de Trabajadores</t>
  </si>
  <si>
    <t xml:space="preserve"> (=)Utilidad antes de impuestos</t>
  </si>
  <si>
    <t xml:space="preserve"> (-) 25% de Impuesto a la Renta</t>
  </si>
  <si>
    <t xml:space="preserve"> (=) Utilidad antes de reservas</t>
  </si>
  <si>
    <t xml:space="preserve"> (-) 5% Reserva Legal</t>
  </si>
  <si>
    <t xml:space="preserve"> (=) Utilidad neta del ejercicio</t>
  </si>
  <si>
    <t xml:space="preserve">Cliente:  </t>
  </si>
  <si>
    <t xml:space="preserve">Artículo: </t>
  </si>
  <si>
    <t>Calcular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</si>
</sst>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4" fontId="0" fillId="0" borderId="6" xfId="0" applyNumberFormat="1" applyBorder="1"/>
    <xf numFmtId="0" fontId="0" fillId="0" borderId="5" xfId="0" applyBorder="1" applyAlignment="1">
      <alignment horizontal="center"/>
    </xf>
    <xf numFmtId="43" fontId="0" fillId="0" borderId="0" xfId="1" applyFont="1"/>
    <xf numFmtId="43" fontId="0" fillId="0" borderId="5" xfId="1" applyFont="1" applyBorder="1"/>
    <xf numFmtId="43" fontId="0" fillId="0" borderId="0" xfId="0" applyNumberFormat="1"/>
    <xf numFmtId="164" fontId="0" fillId="0" borderId="0" xfId="1" applyNumberFormat="1" applyFont="1"/>
    <xf numFmtId="0" fontId="2" fillId="2" borderId="5" xfId="0" applyFont="1" applyFill="1" applyBorder="1" applyAlignment="1">
      <alignment horizontal="center"/>
    </xf>
    <xf numFmtId="0" fontId="0" fillId="2" borderId="10" xfId="0" applyFill="1" applyBorder="1"/>
    <xf numFmtId="0" fontId="0" fillId="2" borderId="0" xfId="0" applyFill="1"/>
    <xf numFmtId="0" fontId="0" fillId="2" borderId="11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9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" fontId="0" fillId="2" borderId="5" xfId="0" applyNumberFormat="1" applyFill="1" applyBorder="1"/>
    <xf numFmtId="4" fontId="0" fillId="2" borderId="6" xfId="0" applyNumberFormat="1" applyFill="1" applyBorder="1"/>
    <xf numFmtId="43" fontId="0" fillId="2" borderId="5" xfId="0" applyNumberFormat="1" applyFill="1" applyBorder="1"/>
    <xf numFmtId="43" fontId="0" fillId="2" borderId="6" xfId="0" applyNumberFormat="1" applyFill="1" applyBorder="1"/>
    <xf numFmtId="4" fontId="0" fillId="2" borderId="18" xfId="0" applyNumberFormat="1" applyFill="1" applyBorder="1"/>
    <xf numFmtId="43" fontId="0" fillId="2" borderId="6" xfId="1" applyFont="1" applyFill="1" applyBorder="1"/>
    <xf numFmtId="3" fontId="0" fillId="2" borderId="5" xfId="0" applyNumberFormat="1" applyFill="1" applyBorder="1"/>
    <xf numFmtId="9" fontId="0" fillId="0" borderId="0" xfId="0" applyNumberFormat="1"/>
    <xf numFmtId="43" fontId="2" fillId="0" borderId="0" xfId="1" applyFont="1"/>
    <xf numFmtId="43" fontId="0" fillId="0" borderId="0" xfId="1" applyFont="1" applyAlignment="1">
      <alignment horizontal="center"/>
    </xf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0" borderId="5" xfId="0" applyFont="1" applyBorder="1"/>
    <xf numFmtId="43" fontId="3" fillId="0" borderId="5" xfId="1" applyFont="1" applyBorder="1"/>
    <xf numFmtId="43" fontId="3" fillId="0" borderId="5" xfId="0" applyNumberFormat="1" applyFont="1" applyBorder="1"/>
    <xf numFmtId="0" fontId="3" fillId="0" borderId="8" xfId="0" applyFont="1" applyBorder="1"/>
    <xf numFmtId="0" fontId="3" fillId="0" borderId="16" xfId="0" applyFont="1" applyBorder="1"/>
    <xf numFmtId="0" fontId="3" fillId="0" borderId="20" xfId="0" applyFont="1" applyBorder="1"/>
    <xf numFmtId="4" fontId="3" fillId="0" borderId="5" xfId="0" applyNumberFormat="1" applyFont="1" applyBorder="1"/>
    <xf numFmtId="43" fontId="3" fillId="0" borderId="21" xfId="1" applyFont="1" applyBorder="1"/>
    <xf numFmtId="43" fontId="3" fillId="0" borderId="5" xfId="1" applyFont="1" applyBorder="1" applyAlignment="1">
      <alignment vertical="center"/>
    </xf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NACH\SEMESTRE%202024%201S\ACADEMICO\COSTOS%20TERCER%20SEMESTRE%20A\UNIDADES\UNIDAD%201\MATERIAL\ejemplos%20tema%204.xlsx" TargetMode="External"/><Relationship Id="rId1" Type="http://schemas.openxmlformats.org/officeDocument/2006/relationships/externalLinkPath" Target="file:///E:\UNACH\SEMESTRE%202024%201S\ACADEMICO\COSTOS%20TERCER%20SEMESTRE%20A\UNIDADES\UNIDAD%201\MATERIAL\ejemplos%20tema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ejercicio 1"/>
      <sheetName val="PLAN DE CUENTAS"/>
      <sheetName val="ejercicio 2"/>
      <sheetName val="ejercicio 3"/>
      <sheetName val="taller en clase"/>
      <sheetName val="taller ESTADO COSTOS"/>
      <sheetName val="estructura"/>
      <sheetName val="ejercicio 2 estado de productos"/>
      <sheetName val="ESTADO DE RESULTADOS"/>
      <sheetName val="ESTADO DE RESULTADOS (2)"/>
      <sheetName val="taller 30042024"/>
      <sheetName val="resolucion taller 3004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7">
          <cell r="B37" t="str">
            <v>Ventas Tarifa 15%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7410-3322-4EE5-A27B-9213CF8AB47D}">
  <dimension ref="A1:K13"/>
  <sheetViews>
    <sheetView topLeftCell="A3" workbookViewId="0">
      <selection activeCell="A19" sqref="A19"/>
    </sheetView>
  </sheetViews>
  <sheetFormatPr baseColWidth="10" defaultRowHeight="14.5" x14ac:dyDescent="0.35"/>
  <cols>
    <col min="1" max="1" width="24.08984375" bestFit="1" customWidth="1"/>
    <col min="2" max="2" width="11.36328125" bestFit="1" customWidth="1"/>
    <col min="3" max="3" width="15.54296875" bestFit="1" customWidth="1"/>
    <col min="4" max="4" width="19.54296875" bestFit="1" customWidth="1"/>
    <col min="7" max="7" width="24.08984375" bestFit="1" customWidth="1"/>
    <col min="8" max="8" width="12.36328125" bestFit="1" customWidth="1"/>
    <col min="10" max="10" width="19.54296875" bestFit="1" customWidth="1"/>
  </cols>
  <sheetData>
    <row r="1" spans="1:11" x14ac:dyDescent="0.35">
      <c r="A1" s="53" t="s">
        <v>0</v>
      </c>
      <c r="B1" s="54"/>
      <c r="C1" s="54"/>
      <c r="D1" s="54"/>
      <c r="E1" s="55"/>
      <c r="G1" s="53" t="s">
        <v>0</v>
      </c>
      <c r="H1" s="54"/>
      <c r="I1" s="54"/>
      <c r="J1" s="54"/>
      <c r="K1" s="55"/>
    </row>
    <row r="2" spans="1:11" x14ac:dyDescent="0.35">
      <c r="A2" s="56" t="s">
        <v>11</v>
      </c>
      <c r="B2" s="57"/>
      <c r="C2" s="57"/>
      <c r="D2" s="57"/>
      <c r="E2" s="58"/>
      <c r="G2" s="56" t="s">
        <v>10</v>
      </c>
      <c r="H2" s="57"/>
      <c r="I2" s="57"/>
      <c r="J2" s="57"/>
      <c r="K2" s="58"/>
    </row>
    <row r="3" spans="1:11" x14ac:dyDescent="0.35">
      <c r="A3" s="59" t="s">
        <v>156</v>
      </c>
      <c r="B3" s="60"/>
      <c r="C3" s="60"/>
      <c r="D3" s="1" t="s">
        <v>1</v>
      </c>
      <c r="E3" s="7"/>
      <c r="G3" s="59" t="s">
        <v>156</v>
      </c>
      <c r="H3" s="60"/>
      <c r="I3" s="60"/>
      <c r="J3" s="1" t="s">
        <v>1</v>
      </c>
      <c r="K3" s="7"/>
    </row>
    <row r="4" spans="1:11" x14ac:dyDescent="0.35">
      <c r="A4" s="59" t="s">
        <v>157</v>
      </c>
      <c r="B4" s="60"/>
      <c r="C4" s="60"/>
      <c r="D4" s="1" t="s">
        <v>2</v>
      </c>
      <c r="E4" s="7"/>
      <c r="G4" s="59" t="s">
        <v>157</v>
      </c>
      <c r="H4" s="60"/>
      <c r="I4" s="60"/>
      <c r="J4" s="1" t="s">
        <v>2</v>
      </c>
      <c r="K4" s="7"/>
    </row>
    <row r="5" spans="1:11" x14ac:dyDescent="0.35">
      <c r="A5" s="3" t="s">
        <v>3</v>
      </c>
      <c r="B5" s="1"/>
      <c r="C5" s="1"/>
      <c r="D5" s="1"/>
      <c r="E5" s="2"/>
      <c r="G5" s="3" t="s">
        <v>3</v>
      </c>
      <c r="H5" s="1"/>
      <c r="I5" s="1"/>
      <c r="J5" s="1"/>
      <c r="K5" s="2"/>
    </row>
    <row r="6" spans="1:11" x14ac:dyDescent="0.35">
      <c r="A6" s="3"/>
      <c r="B6" s="1"/>
      <c r="C6" s="1"/>
      <c r="D6" s="1"/>
      <c r="E6" s="2"/>
      <c r="G6" s="3"/>
      <c r="H6" s="1"/>
      <c r="I6" s="1"/>
      <c r="J6" s="1"/>
      <c r="K6" s="2"/>
    </row>
    <row r="7" spans="1:11" x14ac:dyDescent="0.35">
      <c r="A7" s="3" t="s">
        <v>4</v>
      </c>
      <c r="B7" s="1"/>
      <c r="C7" s="1"/>
      <c r="D7" s="1"/>
      <c r="E7" s="2"/>
      <c r="G7" s="3" t="s">
        <v>4</v>
      </c>
      <c r="H7" s="1"/>
      <c r="I7" s="1"/>
      <c r="J7" s="1"/>
      <c r="K7" s="2"/>
    </row>
    <row r="8" spans="1:11" x14ac:dyDescent="0.35">
      <c r="A8" s="3" t="s">
        <v>5</v>
      </c>
      <c r="B8" s="1" t="s">
        <v>6</v>
      </c>
      <c r="C8" s="1" t="s">
        <v>7</v>
      </c>
      <c r="D8" s="1" t="s">
        <v>8</v>
      </c>
      <c r="E8" s="2"/>
      <c r="G8" s="3" t="s">
        <v>5</v>
      </c>
      <c r="H8" s="1" t="s">
        <v>6</v>
      </c>
      <c r="I8" s="1" t="s">
        <v>7</v>
      </c>
      <c r="J8" s="1" t="s">
        <v>8</v>
      </c>
      <c r="K8" s="2"/>
    </row>
    <row r="9" spans="1:11" x14ac:dyDescent="0.35">
      <c r="A9" s="5"/>
      <c r="B9" s="1"/>
      <c r="C9" s="6"/>
      <c r="D9" s="1"/>
      <c r="E9" s="2"/>
      <c r="G9" s="5"/>
      <c r="H9" s="1"/>
      <c r="I9" s="6"/>
      <c r="J9" s="1"/>
      <c r="K9" s="2"/>
    </row>
    <row r="10" spans="1:11" x14ac:dyDescent="0.35">
      <c r="A10" s="3"/>
      <c r="B10" s="1"/>
      <c r="C10" s="1"/>
      <c r="D10" s="1"/>
      <c r="E10" s="2"/>
      <c r="G10" s="3"/>
      <c r="H10" s="1"/>
      <c r="I10" s="1"/>
      <c r="J10" s="1"/>
      <c r="K10" s="2"/>
    </row>
    <row r="11" spans="1:11" x14ac:dyDescent="0.35">
      <c r="A11" s="61"/>
      <c r="B11" s="62"/>
      <c r="C11" s="62"/>
      <c r="D11" s="62"/>
      <c r="E11" s="63"/>
      <c r="G11" s="61"/>
      <c r="H11" s="62"/>
      <c r="I11" s="62"/>
      <c r="J11" s="62"/>
      <c r="K11" s="63"/>
    </row>
    <row r="12" spans="1:11" x14ac:dyDescent="0.35">
      <c r="A12" s="64"/>
      <c r="B12" s="65"/>
      <c r="C12" s="65"/>
      <c r="D12" s="65"/>
      <c r="E12" s="66"/>
      <c r="G12" s="64"/>
      <c r="H12" s="65"/>
      <c r="I12" s="65"/>
      <c r="J12" s="65"/>
      <c r="K12" s="66"/>
    </row>
    <row r="13" spans="1:11" ht="15" thickBot="1" x14ac:dyDescent="0.4">
      <c r="A13" s="50" t="s">
        <v>9</v>
      </c>
      <c r="B13" s="51"/>
      <c r="C13" s="51"/>
      <c r="D13" s="51"/>
      <c r="E13" s="52"/>
      <c r="G13" s="50" t="s">
        <v>9</v>
      </c>
      <c r="H13" s="51"/>
      <c r="I13" s="51"/>
      <c r="J13" s="51"/>
      <c r="K13" s="52"/>
    </row>
  </sheetData>
  <mergeCells count="12">
    <mergeCell ref="G13:K13"/>
    <mergeCell ref="A1:E1"/>
    <mergeCell ref="A2:E2"/>
    <mergeCell ref="A3:C3"/>
    <mergeCell ref="A4:C4"/>
    <mergeCell ref="A11:E12"/>
    <mergeCell ref="A13:E13"/>
    <mergeCell ref="G1:K1"/>
    <mergeCell ref="G2:K2"/>
    <mergeCell ref="G3:I3"/>
    <mergeCell ref="G4:I4"/>
    <mergeCell ref="G11:K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6891-C03A-4C62-850A-BF224549C95B}">
  <dimension ref="A1:E14"/>
  <sheetViews>
    <sheetView workbookViewId="0">
      <selection activeCell="E6" sqref="E6"/>
    </sheetView>
  </sheetViews>
  <sheetFormatPr baseColWidth="10" defaultRowHeight="14.5" x14ac:dyDescent="0.35"/>
  <cols>
    <col min="1" max="1" width="8.453125" bestFit="1" customWidth="1"/>
    <col min="2" max="2" width="24.1796875" bestFit="1" customWidth="1"/>
    <col min="3" max="3" width="14.453125" customWidth="1"/>
    <col min="4" max="4" width="12.453125" bestFit="1" customWidth="1"/>
    <col min="5" max="5" width="10.90625" style="9"/>
  </cols>
  <sheetData>
    <row r="1" spans="1:5" x14ac:dyDescent="0.35">
      <c r="A1" s="8" t="s">
        <v>39</v>
      </c>
      <c r="B1" s="1" t="s">
        <v>44</v>
      </c>
      <c r="C1" s="1" t="s">
        <v>13</v>
      </c>
      <c r="D1" s="1" t="s">
        <v>45</v>
      </c>
      <c r="E1" s="10" t="s">
        <v>35</v>
      </c>
    </row>
    <row r="2" spans="1:5" x14ac:dyDescent="0.35">
      <c r="A2" s="93" t="s">
        <v>40</v>
      </c>
      <c r="B2" s="1" t="s">
        <v>51</v>
      </c>
      <c r="C2" s="1">
        <v>5</v>
      </c>
      <c r="D2" s="1">
        <v>30</v>
      </c>
      <c r="E2" s="10"/>
    </row>
    <row r="3" spans="1:5" x14ac:dyDescent="0.35">
      <c r="A3" s="93"/>
      <c r="B3" s="1" t="s">
        <v>52</v>
      </c>
      <c r="C3" s="1">
        <v>50</v>
      </c>
      <c r="D3" s="1">
        <v>2</v>
      </c>
      <c r="E3" s="10"/>
    </row>
    <row r="4" spans="1:5" x14ac:dyDescent="0.35">
      <c r="A4" s="94" t="s">
        <v>42</v>
      </c>
      <c r="B4" s="1" t="s">
        <v>46</v>
      </c>
      <c r="C4" s="1">
        <v>100</v>
      </c>
      <c r="D4" s="1"/>
      <c r="E4" s="10"/>
    </row>
    <row r="5" spans="1:5" x14ac:dyDescent="0.35">
      <c r="A5" s="93" t="s">
        <v>43</v>
      </c>
      <c r="B5" s="1" t="s">
        <v>47</v>
      </c>
      <c r="C5" s="1"/>
      <c r="D5" s="1"/>
      <c r="E5" s="10" t="s">
        <v>158</v>
      </c>
    </row>
    <row r="6" spans="1:5" x14ac:dyDescent="0.35">
      <c r="A6" s="93"/>
      <c r="B6" s="1" t="s">
        <v>48</v>
      </c>
      <c r="C6" s="1"/>
      <c r="D6" s="1"/>
      <c r="E6" s="10">
        <v>1000</v>
      </c>
    </row>
    <row r="7" spans="1:5" x14ac:dyDescent="0.35">
      <c r="A7" s="93"/>
      <c r="B7" s="1" t="s">
        <v>49</v>
      </c>
      <c r="C7" s="1"/>
      <c r="D7" s="1"/>
      <c r="E7" s="10">
        <v>500</v>
      </c>
    </row>
    <row r="8" spans="1:5" x14ac:dyDescent="0.35">
      <c r="A8" s="93"/>
      <c r="B8" s="1" t="s">
        <v>50</v>
      </c>
      <c r="C8" s="1"/>
      <c r="D8" s="1"/>
      <c r="E8" s="10">
        <v>500</v>
      </c>
    </row>
    <row r="9" spans="1:5" x14ac:dyDescent="0.35">
      <c r="A9" s="67" t="s">
        <v>21</v>
      </c>
      <c r="B9" s="67"/>
      <c r="C9" s="67"/>
      <c r="D9" s="67"/>
      <c r="E9" s="10"/>
    </row>
    <row r="11" spans="1:5" x14ac:dyDescent="0.35">
      <c r="C11" s="11"/>
    </row>
    <row r="14" spans="1:5" x14ac:dyDescent="0.35">
      <c r="C14" s="12"/>
    </row>
  </sheetData>
  <mergeCells count="3">
    <mergeCell ref="A2:A3"/>
    <mergeCell ref="A5:A8"/>
    <mergeCell ref="A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2F9DE-9181-46B0-83B6-427D1062B683}">
  <dimension ref="A1:Q19"/>
  <sheetViews>
    <sheetView workbookViewId="0">
      <selection activeCell="J1" sqref="J1"/>
    </sheetView>
  </sheetViews>
  <sheetFormatPr baseColWidth="10" defaultRowHeight="13" x14ac:dyDescent="0.3"/>
  <cols>
    <col min="1" max="1" width="14.08984375" style="34" bestFit="1" customWidth="1"/>
    <col min="2" max="2" width="9.54296875" style="34" bestFit="1" customWidth="1"/>
    <col min="3" max="3" width="7.7265625" style="34" bestFit="1" customWidth="1"/>
    <col min="4" max="4" width="8.453125" style="34" bestFit="1" customWidth="1"/>
    <col min="5" max="5" width="9.7265625" style="34" bestFit="1" customWidth="1"/>
    <col min="6" max="6" width="10.26953125" style="34" bestFit="1" customWidth="1"/>
    <col min="7" max="7" width="3.36328125" style="34" customWidth="1"/>
    <col min="8" max="8" width="10.08984375" style="34" bestFit="1" customWidth="1"/>
    <col min="9" max="9" width="7.81640625" style="34" bestFit="1" customWidth="1"/>
    <col min="10" max="10" width="9" style="34" bestFit="1" customWidth="1"/>
    <col min="11" max="11" width="5.26953125" style="34" bestFit="1" customWidth="1"/>
    <col min="12" max="12" width="7.08984375" style="34" bestFit="1" customWidth="1"/>
    <col min="13" max="13" width="3.36328125" style="34" customWidth="1"/>
    <col min="14" max="14" width="8.453125" style="34" bestFit="1" customWidth="1"/>
    <col min="15" max="15" width="13.08984375" style="34" bestFit="1" customWidth="1"/>
    <col min="16" max="16" width="10.26953125" style="34" bestFit="1" customWidth="1"/>
    <col min="17" max="17" width="13.08984375" style="34" bestFit="1" customWidth="1"/>
    <col min="18" max="16384" width="10.90625" style="34"/>
  </cols>
  <sheetData>
    <row r="1" spans="1:17" x14ac:dyDescent="0.3">
      <c r="A1" s="34" t="s">
        <v>12</v>
      </c>
    </row>
    <row r="3" spans="1:17" x14ac:dyDescent="0.3">
      <c r="A3" s="68" t="s">
        <v>27</v>
      </c>
      <c r="B3" s="68"/>
      <c r="C3" s="68"/>
      <c r="D3" s="68"/>
      <c r="E3" s="68"/>
      <c r="F3" s="68"/>
      <c r="H3" s="68" t="s">
        <v>27</v>
      </c>
      <c r="I3" s="68"/>
      <c r="J3" s="68"/>
      <c r="K3" s="68"/>
      <c r="L3" s="68"/>
      <c r="N3" s="68" t="s">
        <v>27</v>
      </c>
      <c r="O3" s="68"/>
      <c r="P3" s="68"/>
      <c r="Q3" s="68"/>
    </row>
    <row r="4" spans="1:17" ht="26" x14ac:dyDescent="0.3">
      <c r="A4" s="35" t="s">
        <v>28</v>
      </c>
      <c r="B4" s="35" t="s">
        <v>79</v>
      </c>
      <c r="C4" s="35" t="s">
        <v>13</v>
      </c>
      <c r="D4" s="35" t="s">
        <v>22</v>
      </c>
      <c r="E4" s="35" t="s">
        <v>14</v>
      </c>
      <c r="F4" s="35" t="s">
        <v>15</v>
      </c>
      <c r="H4" s="35" t="s">
        <v>30</v>
      </c>
      <c r="I4" s="36" t="s">
        <v>36</v>
      </c>
      <c r="J4" s="35" t="s">
        <v>31</v>
      </c>
      <c r="K4" s="35" t="s">
        <v>32</v>
      </c>
      <c r="L4" s="35" t="s">
        <v>35</v>
      </c>
      <c r="N4" s="35" t="s">
        <v>56</v>
      </c>
      <c r="O4" s="36" t="s">
        <v>54</v>
      </c>
      <c r="P4" s="35" t="s">
        <v>55</v>
      </c>
      <c r="Q4" s="35" t="s">
        <v>53</v>
      </c>
    </row>
    <row r="5" spans="1:17" x14ac:dyDescent="0.3">
      <c r="A5" s="37" t="s">
        <v>16</v>
      </c>
      <c r="B5" s="37">
        <v>12</v>
      </c>
      <c r="C5" s="37">
        <v>50</v>
      </c>
      <c r="D5" s="37" t="s">
        <v>23</v>
      </c>
      <c r="E5" s="38">
        <v>300</v>
      </c>
      <c r="F5" s="39"/>
      <c r="H5" s="40" t="s">
        <v>33</v>
      </c>
      <c r="I5" s="34">
        <v>500</v>
      </c>
      <c r="J5" s="40">
        <v>150</v>
      </c>
      <c r="K5" s="40"/>
      <c r="L5" s="41"/>
      <c r="N5" s="42"/>
      <c r="P5" s="40"/>
      <c r="Q5" s="41"/>
    </row>
    <row r="6" spans="1:17" x14ac:dyDescent="0.3">
      <c r="A6" s="37" t="s">
        <v>17</v>
      </c>
      <c r="B6" s="37">
        <v>13</v>
      </c>
      <c r="C6" s="37">
        <v>1000</v>
      </c>
      <c r="D6" s="37" t="s">
        <v>25</v>
      </c>
      <c r="E6" s="38">
        <v>0.5</v>
      </c>
      <c r="F6" s="39"/>
      <c r="H6" s="40" t="s">
        <v>34</v>
      </c>
      <c r="I6" s="34">
        <v>500</v>
      </c>
      <c r="J6" s="40">
        <v>150</v>
      </c>
      <c r="K6" s="40"/>
      <c r="L6" s="41"/>
      <c r="N6" s="68" t="s">
        <v>21</v>
      </c>
      <c r="O6" s="68"/>
      <c r="P6" s="68"/>
      <c r="Q6" s="41"/>
    </row>
    <row r="7" spans="1:17" x14ac:dyDescent="0.3">
      <c r="A7" s="37" t="s">
        <v>18</v>
      </c>
      <c r="B7" s="37">
        <v>14</v>
      </c>
      <c r="C7" s="37">
        <v>10</v>
      </c>
      <c r="D7" s="37" t="s">
        <v>26</v>
      </c>
      <c r="E7" s="38">
        <v>20</v>
      </c>
      <c r="F7" s="39"/>
      <c r="H7" s="70" t="s">
        <v>21</v>
      </c>
      <c r="I7" s="71"/>
      <c r="J7" s="43">
        <f>+J5+J6</f>
        <v>300</v>
      </c>
      <c r="K7" s="44"/>
      <c r="L7" s="47"/>
      <c r="Q7" s="45"/>
    </row>
    <row r="8" spans="1:17" ht="26" x14ac:dyDescent="0.3">
      <c r="A8" s="37" t="s">
        <v>19</v>
      </c>
      <c r="B8" s="37">
        <v>15</v>
      </c>
      <c r="C8" s="37">
        <v>200</v>
      </c>
      <c r="D8" s="37" t="s">
        <v>24</v>
      </c>
      <c r="E8" s="38">
        <v>10</v>
      </c>
      <c r="F8" s="39"/>
      <c r="H8" s="69" t="s">
        <v>37</v>
      </c>
      <c r="I8" s="69"/>
      <c r="J8" s="69"/>
      <c r="K8" s="69"/>
      <c r="L8" s="69"/>
      <c r="N8" s="69" t="s">
        <v>57</v>
      </c>
      <c r="O8" s="69"/>
      <c r="P8" s="69"/>
      <c r="Q8" s="69"/>
    </row>
    <row r="9" spans="1:17" ht="26" x14ac:dyDescent="0.3">
      <c r="A9" s="37" t="s">
        <v>20</v>
      </c>
      <c r="B9" s="37">
        <v>16</v>
      </c>
      <c r="C9" s="37">
        <v>1000</v>
      </c>
      <c r="D9" s="37" t="s">
        <v>24</v>
      </c>
      <c r="E9" s="38">
        <v>1</v>
      </c>
      <c r="F9" s="39"/>
    </row>
    <row r="10" spans="1:17" x14ac:dyDescent="0.3">
      <c r="A10" s="69" t="s">
        <v>21</v>
      </c>
      <c r="B10" s="69"/>
      <c r="C10" s="69"/>
      <c r="D10" s="69"/>
      <c r="E10" s="69"/>
      <c r="F10" s="46"/>
    </row>
    <row r="14" spans="1:17" x14ac:dyDescent="0.3">
      <c r="A14" s="68" t="s">
        <v>38</v>
      </c>
      <c r="B14" s="68"/>
      <c r="C14" s="68"/>
      <c r="D14" s="68"/>
      <c r="E14" s="68"/>
      <c r="F14" s="68"/>
      <c r="H14" s="68" t="s">
        <v>38</v>
      </c>
      <c r="I14" s="68"/>
      <c r="J14" s="68"/>
      <c r="K14" s="68"/>
      <c r="L14" s="68"/>
      <c r="N14" s="68" t="s">
        <v>27</v>
      </c>
      <c r="O14" s="68"/>
      <c r="P14" s="68"/>
      <c r="Q14" s="68"/>
    </row>
    <row r="15" spans="1:17" ht="26" x14ac:dyDescent="0.3">
      <c r="A15" s="35" t="s">
        <v>28</v>
      </c>
      <c r="B15" s="35"/>
      <c r="C15" s="35" t="s">
        <v>13</v>
      </c>
      <c r="D15" s="35" t="s">
        <v>22</v>
      </c>
      <c r="E15" s="35" t="s">
        <v>14</v>
      </c>
      <c r="F15" s="35" t="s">
        <v>15</v>
      </c>
      <c r="H15" s="35" t="s">
        <v>30</v>
      </c>
      <c r="I15" s="36" t="s">
        <v>36</v>
      </c>
      <c r="J15" s="35" t="s">
        <v>31</v>
      </c>
      <c r="K15" s="35" t="s">
        <v>32</v>
      </c>
      <c r="L15" s="35" t="s">
        <v>35</v>
      </c>
      <c r="N15" s="35" t="s">
        <v>56</v>
      </c>
      <c r="O15" s="36" t="s">
        <v>54</v>
      </c>
      <c r="P15" s="35" t="s">
        <v>55</v>
      </c>
      <c r="Q15" s="35" t="s">
        <v>53</v>
      </c>
    </row>
    <row r="16" spans="1:17" x14ac:dyDescent="0.3">
      <c r="A16" s="37" t="s">
        <v>29</v>
      </c>
      <c r="B16" s="37">
        <v>17</v>
      </c>
      <c r="C16" s="37">
        <v>40</v>
      </c>
      <c r="D16" s="37" t="s">
        <v>23</v>
      </c>
      <c r="E16" s="38">
        <v>300</v>
      </c>
      <c r="F16" s="39">
        <f>+E16*C16</f>
        <v>12000</v>
      </c>
      <c r="H16" s="40" t="s">
        <v>33</v>
      </c>
      <c r="I16" s="34">
        <v>500</v>
      </c>
      <c r="J16" s="40">
        <v>100</v>
      </c>
      <c r="K16" s="40"/>
      <c r="L16" s="41"/>
      <c r="N16" s="42"/>
      <c r="P16" s="40"/>
      <c r="Q16" s="41"/>
    </row>
    <row r="17" spans="1:17" x14ac:dyDescent="0.3">
      <c r="A17" s="37" t="s">
        <v>17</v>
      </c>
      <c r="B17" s="37">
        <v>18</v>
      </c>
      <c r="C17" s="37">
        <v>600</v>
      </c>
      <c r="D17" s="37" t="s">
        <v>25</v>
      </c>
      <c r="E17" s="38">
        <v>0.5</v>
      </c>
      <c r="F17" s="39">
        <f t="shared" ref="F17:F18" si="0">+E17*C17</f>
        <v>300</v>
      </c>
      <c r="H17" s="40" t="s">
        <v>34</v>
      </c>
      <c r="I17" s="34">
        <v>500</v>
      </c>
      <c r="J17" s="40">
        <v>100</v>
      </c>
      <c r="K17" s="40"/>
      <c r="L17" s="41"/>
      <c r="N17" s="68" t="s">
        <v>21</v>
      </c>
      <c r="O17" s="68"/>
      <c r="P17" s="68"/>
      <c r="Q17" s="41"/>
    </row>
    <row r="18" spans="1:17" x14ac:dyDescent="0.3">
      <c r="A18" s="37" t="s">
        <v>18</v>
      </c>
      <c r="B18" s="37">
        <v>19</v>
      </c>
      <c r="C18" s="37">
        <v>7.5</v>
      </c>
      <c r="D18" s="37" t="s">
        <v>26</v>
      </c>
      <c r="E18" s="38">
        <v>20</v>
      </c>
      <c r="F18" s="39">
        <f t="shared" si="0"/>
        <v>150</v>
      </c>
      <c r="H18" s="68" t="s">
        <v>21</v>
      </c>
      <c r="I18" s="68"/>
      <c r="J18" s="40">
        <f>+J16+J17</f>
        <v>200</v>
      </c>
      <c r="K18" s="40"/>
      <c r="L18" s="41"/>
      <c r="Q18" s="45"/>
    </row>
    <row r="19" spans="1:17" ht="29.5" customHeight="1" x14ac:dyDescent="0.3">
      <c r="A19" s="69" t="s">
        <v>21</v>
      </c>
      <c r="B19" s="69"/>
      <c r="C19" s="69"/>
      <c r="D19" s="69"/>
      <c r="E19" s="69"/>
      <c r="F19" s="46">
        <f>+SUM(F16:F18)</f>
        <v>12450</v>
      </c>
      <c r="H19" s="69" t="s">
        <v>37</v>
      </c>
      <c r="I19" s="69"/>
      <c r="J19" s="69"/>
      <c r="K19" s="69"/>
      <c r="L19" s="69"/>
      <c r="N19" s="69" t="s">
        <v>58</v>
      </c>
      <c r="O19" s="69"/>
      <c r="P19" s="69"/>
      <c r="Q19" s="69"/>
    </row>
  </sheetData>
  <mergeCells count="16">
    <mergeCell ref="N14:Q14"/>
    <mergeCell ref="N17:P17"/>
    <mergeCell ref="N19:Q19"/>
    <mergeCell ref="H19:L19"/>
    <mergeCell ref="N3:Q3"/>
    <mergeCell ref="N8:Q8"/>
    <mergeCell ref="H7:I7"/>
    <mergeCell ref="H18:I18"/>
    <mergeCell ref="N6:P6"/>
    <mergeCell ref="A3:F3"/>
    <mergeCell ref="A10:E10"/>
    <mergeCell ref="A14:F14"/>
    <mergeCell ref="A19:E19"/>
    <mergeCell ref="H3:L3"/>
    <mergeCell ref="H8:L8"/>
    <mergeCell ref="H14:L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B773-16C0-4C3F-BF93-C964F433E572}">
  <dimension ref="A1:K34"/>
  <sheetViews>
    <sheetView workbookViewId="0">
      <selection activeCell="A5" sqref="A5:C5"/>
    </sheetView>
  </sheetViews>
  <sheetFormatPr baseColWidth="10" defaultRowHeight="14.5" x14ac:dyDescent="0.35"/>
  <cols>
    <col min="1" max="1" width="22.6328125" customWidth="1"/>
    <col min="2" max="2" width="17.08984375" customWidth="1"/>
    <col min="3" max="3" width="11.6328125" customWidth="1"/>
    <col min="4" max="4" width="21.36328125" bestFit="1" customWidth="1"/>
    <col min="5" max="5" width="33.453125" bestFit="1" customWidth="1"/>
    <col min="7" max="7" width="13.36328125" customWidth="1"/>
    <col min="8" max="8" width="15.36328125" customWidth="1"/>
    <col min="9" max="9" width="8.90625" bestFit="1" customWidth="1"/>
    <col min="10" max="10" width="21.36328125" bestFit="1" customWidth="1"/>
    <col min="11" max="11" width="33.453125" bestFit="1" customWidth="1"/>
  </cols>
  <sheetData>
    <row r="1" spans="1:11" x14ac:dyDescent="0.35">
      <c r="A1" s="74" t="s">
        <v>59</v>
      </c>
      <c r="B1" s="75"/>
      <c r="C1" s="75"/>
      <c r="D1" s="75"/>
      <c r="E1" s="76"/>
      <c r="G1" s="74" t="s">
        <v>59</v>
      </c>
      <c r="H1" s="75"/>
      <c r="I1" s="75"/>
      <c r="J1" s="75"/>
      <c r="K1" s="76"/>
    </row>
    <row r="2" spans="1:11" x14ac:dyDescent="0.35">
      <c r="A2" s="77" t="s">
        <v>60</v>
      </c>
      <c r="B2" s="78"/>
      <c r="C2" s="78"/>
      <c r="D2" s="78"/>
      <c r="E2" s="79"/>
      <c r="G2" s="77" t="s">
        <v>60</v>
      </c>
      <c r="H2" s="78"/>
      <c r="I2" s="78"/>
      <c r="J2" s="78"/>
      <c r="K2" s="79"/>
    </row>
    <row r="3" spans="1:11" x14ac:dyDescent="0.35">
      <c r="A3" s="77" t="s">
        <v>61</v>
      </c>
      <c r="B3" s="78"/>
      <c r="C3" s="78"/>
      <c r="D3" s="78"/>
      <c r="E3" s="79"/>
      <c r="G3" s="77" t="s">
        <v>61</v>
      </c>
      <c r="H3" s="78"/>
      <c r="I3" s="78"/>
      <c r="J3" s="78"/>
      <c r="K3" s="79"/>
    </row>
    <row r="4" spans="1:11" x14ac:dyDescent="0.35">
      <c r="A4" s="14"/>
      <c r="B4" s="15"/>
      <c r="C4" s="15"/>
      <c r="D4" s="15"/>
      <c r="E4" s="16"/>
      <c r="G4" s="14"/>
      <c r="H4" s="15"/>
      <c r="I4" s="15"/>
      <c r="J4" s="15"/>
      <c r="K4" s="16"/>
    </row>
    <row r="5" spans="1:11" x14ac:dyDescent="0.35">
      <c r="A5" s="80" t="s">
        <v>62</v>
      </c>
      <c r="B5" s="81"/>
      <c r="C5" s="81"/>
      <c r="D5" s="17" t="s">
        <v>63</v>
      </c>
      <c r="E5" s="18" t="s">
        <v>64</v>
      </c>
      <c r="G5" s="80" t="s">
        <v>62</v>
      </c>
      <c r="H5" s="81"/>
      <c r="I5" s="81"/>
      <c r="J5" s="17" t="s">
        <v>63</v>
      </c>
      <c r="K5" s="18" t="s">
        <v>64</v>
      </c>
    </row>
    <row r="6" spans="1:11" x14ac:dyDescent="0.35">
      <c r="A6" s="80" t="s">
        <v>80</v>
      </c>
      <c r="B6" s="81"/>
      <c r="C6" s="81"/>
      <c r="D6" s="17" t="s">
        <v>65</v>
      </c>
      <c r="E6" s="18" t="s">
        <v>64</v>
      </c>
      <c r="G6" s="80" t="s">
        <v>81</v>
      </c>
      <c r="H6" s="81"/>
      <c r="I6" s="81"/>
      <c r="J6" s="17" t="s">
        <v>65</v>
      </c>
      <c r="K6" s="18" t="s">
        <v>64</v>
      </c>
    </row>
    <row r="7" spans="1:11" x14ac:dyDescent="0.35">
      <c r="A7" s="19" t="s">
        <v>66</v>
      </c>
      <c r="B7" s="17"/>
      <c r="C7" s="17"/>
      <c r="D7" s="17" t="s">
        <v>2</v>
      </c>
      <c r="E7" s="18" t="s">
        <v>64</v>
      </c>
      <c r="G7" s="19" t="s">
        <v>66</v>
      </c>
      <c r="H7" s="17"/>
      <c r="I7" s="17"/>
      <c r="J7" s="17" t="s">
        <v>2</v>
      </c>
      <c r="K7" s="18" t="s">
        <v>64</v>
      </c>
    </row>
    <row r="8" spans="1:11" x14ac:dyDescent="0.35">
      <c r="A8" s="19" t="s">
        <v>67</v>
      </c>
      <c r="B8" s="28"/>
      <c r="C8" s="20"/>
      <c r="D8" s="17" t="s">
        <v>68</v>
      </c>
      <c r="E8" s="29"/>
      <c r="G8" s="19" t="s">
        <v>67</v>
      </c>
      <c r="H8" s="28"/>
      <c r="I8" s="20"/>
      <c r="J8" s="17" t="s">
        <v>68</v>
      </c>
      <c r="K8" s="29"/>
    </row>
    <row r="9" spans="1:11" x14ac:dyDescent="0.35">
      <c r="A9" s="14"/>
      <c r="B9" s="15"/>
      <c r="C9" s="15"/>
      <c r="D9" s="15"/>
      <c r="E9" s="16"/>
      <c r="G9" s="14"/>
      <c r="H9" s="15"/>
      <c r="I9" s="15"/>
      <c r="J9" s="15"/>
      <c r="K9" s="16"/>
    </row>
    <row r="10" spans="1:11" x14ac:dyDescent="0.35">
      <c r="A10" s="82" t="s">
        <v>69</v>
      </c>
      <c r="B10" s="78" t="s">
        <v>70</v>
      </c>
      <c r="C10" s="78"/>
      <c r="D10" s="83" t="s">
        <v>71</v>
      </c>
      <c r="E10" s="84" t="s">
        <v>72</v>
      </c>
      <c r="G10" s="82" t="s">
        <v>69</v>
      </c>
      <c r="H10" s="78" t="s">
        <v>70</v>
      </c>
      <c r="I10" s="78"/>
      <c r="J10" s="83" t="s">
        <v>71</v>
      </c>
      <c r="K10" s="84" t="s">
        <v>72</v>
      </c>
    </row>
    <row r="11" spans="1:11" x14ac:dyDescent="0.35">
      <c r="A11" s="82"/>
      <c r="B11" s="13" t="s">
        <v>73</v>
      </c>
      <c r="C11" s="13" t="s">
        <v>74</v>
      </c>
      <c r="D11" s="83"/>
      <c r="E11" s="84"/>
      <c r="G11" s="82"/>
      <c r="H11" s="13" t="s">
        <v>73</v>
      </c>
      <c r="I11" s="13" t="s">
        <v>74</v>
      </c>
      <c r="J11" s="83"/>
      <c r="K11" s="84"/>
    </row>
    <row r="12" spans="1:11" x14ac:dyDescent="0.35">
      <c r="A12" s="19"/>
      <c r="B12" s="17"/>
      <c r="C12" s="24"/>
      <c r="D12" s="26">
        <f>+'datos para hc'!L7</f>
        <v>0</v>
      </c>
      <c r="E12" s="27">
        <f>+'datos para hc'!Q6</f>
        <v>0</v>
      </c>
      <c r="G12" s="19"/>
      <c r="H12" s="30"/>
      <c r="I12" s="24"/>
      <c r="J12" s="26">
        <f>+'datos para hc'!L18</f>
        <v>0</v>
      </c>
      <c r="K12" s="27">
        <f>+'datos para hc'!Q17</f>
        <v>0</v>
      </c>
    </row>
    <row r="13" spans="1:11" x14ac:dyDescent="0.35">
      <c r="A13" s="19"/>
      <c r="B13" s="17"/>
      <c r="C13" s="24"/>
      <c r="D13" s="17"/>
      <c r="E13" s="18"/>
      <c r="G13" s="19"/>
      <c r="H13" s="30"/>
      <c r="I13" s="24"/>
      <c r="J13" s="17"/>
      <c r="K13" s="18"/>
    </row>
    <row r="14" spans="1:11" x14ac:dyDescent="0.35">
      <c r="A14" s="19"/>
      <c r="B14" s="17"/>
      <c r="C14" s="24"/>
      <c r="D14" s="17"/>
      <c r="E14" s="18"/>
      <c r="G14" s="19"/>
      <c r="H14" s="30"/>
      <c r="I14" s="24"/>
      <c r="J14" s="17"/>
      <c r="K14" s="18"/>
    </row>
    <row r="15" spans="1:11" x14ac:dyDescent="0.35">
      <c r="A15" s="19"/>
      <c r="B15" s="17"/>
      <c r="C15" s="24"/>
      <c r="D15" s="17"/>
      <c r="E15" s="18"/>
      <c r="G15" s="19"/>
      <c r="H15" s="17"/>
      <c r="I15" s="17"/>
      <c r="J15" s="17"/>
      <c r="K15" s="18"/>
    </row>
    <row r="16" spans="1:11" x14ac:dyDescent="0.35">
      <c r="A16" s="19"/>
      <c r="B16" s="17"/>
      <c r="C16" s="24"/>
      <c r="D16" s="17"/>
      <c r="E16" s="18"/>
      <c r="G16" s="19"/>
      <c r="H16" s="17"/>
      <c r="I16" s="17"/>
      <c r="J16" s="17"/>
      <c r="K16" s="18"/>
    </row>
    <row r="17" spans="1:11" x14ac:dyDescent="0.35">
      <c r="A17" s="14"/>
      <c r="B17" s="15"/>
      <c r="C17" s="15"/>
      <c r="D17" s="15"/>
      <c r="E17" s="16"/>
      <c r="G17" s="14"/>
      <c r="H17" s="15"/>
      <c r="I17" s="15"/>
      <c r="J17" s="15"/>
      <c r="K17" s="16"/>
    </row>
    <row r="18" spans="1:11" x14ac:dyDescent="0.35">
      <c r="A18" s="77" t="s">
        <v>75</v>
      </c>
      <c r="B18" s="78"/>
      <c r="C18" s="78"/>
      <c r="D18" s="78"/>
      <c r="E18" s="79"/>
      <c r="G18" s="77" t="s">
        <v>75</v>
      </c>
      <c r="H18" s="78"/>
      <c r="I18" s="78"/>
      <c r="J18" s="78"/>
      <c r="K18" s="79"/>
    </row>
    <row r="19" spans="1:11" x14ac:dyDescent="0.35">
      <c r="A19" s="88" t="s">
        <v>70</v>
      </c>
      <c r="B19" s="89"/>
      <c r="C19" s="89"/>
      <c r="D19" s="89"/>
      <c r="E19" s="25"/>
      <c r="G19" s="88" t="s">
        <v>70</v>
      </c>
      <c r="H19" s="89"/>
      <c r="I19" s="89"/>
      <c r="J19" s="89"/>
      <c r="K19" s="25"/>
    </row>
    <row r="20" spans="1:11" x14ac:dyDescent="0.35">
      <c r="A20" s="88" t="s">
        <v>71</v>
      </c>
      <c r="B20" s="89"/>
      <c r="C20" s="89"/>
      <c r="D20" s="89"/>
      <c r="E20" s="27"/>
      <c r="G20" s="88" t="s">
        <v>71</v>
      </c>
      <c r="H20" s="89"/>
      <c r="I20" s="89"/>
      <c r="J20" s="89"/>
      <c r="K20" s="27"/>
    </row>
    <row r="21" spans="1:11" x14ac:dyDescent="0.35">
      <c r="A21" s="88" t="s">
        <v>72</v>
      </c>
      <c r="B21" s="89"/>
      <c r="C21" s="89"/>
      <c r="D21" s="89"/>
      <c r="E21" s="27"/>
      <c r="G21" s="88" t="s">
        <v>72</v>
      </c>
      <c r="H21" s="89"/>
      <c r="I21" s="89"/>
      <c r="J21" s="89"/>
      <c r="K21" s="27"/>
    </row>
    <row r="22" spans="1:11" x14ac:dyDescent="0.35">
      <c r="A22" s="88" t="s">
        <v>21</v>
      </c>
      <c r="B22" s="89"/>
      <c r="C22" s="89"/>
      <c r="D22" s="89"/>
      <c r="E22" s="25"/>
      <c r="G22" s="88" t="s">
        <v>21</v>
      </c>
      <c r="H22" s="89"/>
      <c r="I22" s="89"/>
      <c r="J22" s="89"/>
      <c r="K22" s="25"/>
    </row>
    <row r="23" spans="1:11" x14ac:dyDescent="0.35">
      <c r="A23" s="21"/>
      <c r="B23" s="22"/>
      <c r="C23" s="22"/>
      <c r="D23" s="22"/>
      <c r="E23" s="23"/>
      <c r="G23" s="21"/>
      <c r="H23" s="22"/>
      <c r="I23" s="22"/>
      <c r="J23" s="22"/>
      <c r="K23" s="23"/>
    </row>
    <row r="24" spans="1:11" x14ac:dyDescent="0.35">
      <c r="A24" s="14"/>
      <c r="B24" s="15"/>
      <c r="C24" s="15"/>
      <c r="D24" s="15"/>
      <c r="E24" s="16"/>
      <c r="G24" s="14"/>
      <c r="H24" s="15"/>
      <c r="I24" s="15"/>
      <c r="J24" s="15"/>
      <c r="K24" s="16"/>
    </row>
    <row r="25" spans="1:11" x14ac:dyDescent="0.35">
      <c r="A25" s="90" t="s">
        <v>76</v>
      </c>
      <c r="B25" s="72"/>
      <c r="C25" s="72"/>
      <c r="D25" s="72" t="s">
        <v>77</v>
      </c>
      <c r="E25" s="73"/>
      <c r="G25" s="90" t="s">
        <v>76</v>
      </c>
      <c r="H25" s="72"/>
      <c r="I25" s="72"/>
      <c r="J25" s="72" t="s">
        <v>77</v>
      </c>
      <c r="K25" s="73"/>
    </row>
    <row r="26" spans="1:11" ht="15" thickBot="1" x14ac:dyDescent="0.4">
      <c r="A26" s="85" t="s">
        <v>78</v>
      </c>
      <c r="B26" s="86"/>
      <c r="C26" s="86"/>
      <c r="D26" s="86" t="s">
        <v>9</v>
      </c>
      <c r="E26" s="87"/>
      <c r="G26" s="85" t="s">
        <v>78</v>
      </c>
      <c r="H26" s="86"/>
      <c r="I26" s="86"/>
      <c r="J26" s="86" t="s">
        <v>9</v>
      </c>
      <c r="K26" s="87"/>
    </row>
    <row r="29" spans="1:11" x14ac:dyDescent="0.35">
      <c r="A29" t="s">
        <v>109</v>
      </c>
      <c r="B29" s="11">
        <f>+E8</f>
        <v>0</v>
      </c>
      <c r="G29" s="11">
        <f>+K8</f>
        <v>0</v>
      </c>
    </row>
    <row r="30" spans="1:11" x14ac:dyDescent="0.35">
      <c r="A30" t="s">
        <v>110</v>
      </c>
      <c r="B30" s="31">
        <v>0.25</v>
      </c>
      <c r="G30" s="31">
        <v>0.25</v>
      </c>
    </row>
    <row r="31" spans="1:11" x14ac:dyDescent="0.35">
      <c r="A31" t="s">
        <v>112</v>
      </c>
      <c r="B31">
        <f>+B29*B30</f>
        <v>0</v>
      </c>
      <c r="G31">
        <f>+G29*G30</f>
        <v>0</v>
      </c>
    </row>
    <row r="32" spans="1:11" x14ac:dyDescent="0.35">
      <c r="A32" t="s">
        <v>111</v>
      </c>
      <c r="B32" s="11">
        <f>+B29+B31</f>
        <v>0</v>
      </c>
      <c r="G32" s="11">
        <f>+G29+G31</f>
        <v>0</v>
      </c>
    </row>
    <row r="33" spans="1:7" x14ac:dyDescent="0.35">
      <c r="A33" t="s">
        <v>113</v>
      </c>
      <c r="B33">
        <f>+B7</f>
        <v>0</v>
      </c>
      <c r="G33">
        <f>+H7</f>
        <v>0</v>
      </c>
    </row>
    <row r="34" spans="1:7" x14ac:dyDescent="0.35">
      <c r="A34" t="s">
        <v>114</v>
      </c>
      <c r="B34" s="9">
        <f>+B32*B33</f>
        <v>0</v>
      </c>
      <c r="G34" s="9">
        <f>+G32*G33</f>
        <v>0</v>
      </c>
    </row>
  </sheetData>
  <mergeCells count="36">
    <mergeCell ref="G25:I25"/>
    <mergeCell ref="J25:K25"/>
    <mergeCell ref="G26:I26"/>
    <mergeCell ref="J26:K26"/>
    <mergeCell ref="K10:K11"/>
    <mergeCell ref="G18:K18"/>
    <mergeCell ref="G19:J19"/>
    <mergeCell ref="G20:J20"/>
    <mergeCell ref="G21:J21"/>
    <mergeCell ref="G22:J22"/>
    <mergeCell ref="A26:C26"/>
    <mergeCell ref="D26:E26"/>
    <mergeCell ref="G1:K1"/>
    <mergeCell ref="G2:K2"/>
    <mergeCell ref="G3:K3"/>
    <mergeCell ref="G5:I5"/>
    <mergeCell ref="G6:I6"/>
    <mergeCell ref="G10:G11"/>
    <mergeCell ref="H10:I10"/>
    <mergeCell ref="J10:J11"/>
    <mergeCell ref="A18:E18"/>
    <mergeCell ref="A19:D19"/>
    <mergeCell ref="A20:D20"/>
    <mergeCell ref="A21:D21"/>
    <mergeCell ref="A22:D22"/>
    <mergeCell ref="A25:C25"/>
    <mergeCell ref="D25:E25"/>
    <mergeCell ref="A1:E1"/>
    <mergeCell ref="A2:E2"/>
    <mergeCell ref="A3:E3"/>
    <mergeCell ref="A5:C5"/>
    <mergeCell ref="A6:C6"/>
    <mergeCell ref="A10:A11"/>
    <mergeCell ref="B10:C10"/>
    <mergeCell ref="D10:D11"/>
    <mergeCell ref="E10:E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420A-6C7E-483F-8AA8-7344689F5A9C}">
  <dimension ref="A1:D32"/>
  <sheetViews>
    <sheetView topLeftCell="A15" workbookViewId="0">
      <selection activeCell="C29" sqref="C29"/>
    </sheetView>
  </sheetViews>
  <sheetFormatPr baseColWidth="10" defaultRowHeight="14.5" x14ac:dyDescent="0.35"/>
  <cols>
    <col min="1" max="1" width="39.7265625" bestFit="1" customWidth="1"/>
    <col min="2" max="3" width="11.1796875" style="9" bestFit="1" customWidth="1"/>
    <col min="4" max="4" width="10.90625" style="9"/>
  </cols>
  <sheetData>
    <row r="1" spans="1:3" x14ac:dyDescent="0.35">
      <c r="A1" s="91" t="s">
        <v>41</v>
      </c>
      <c r="B1" s="92" t="s">
        <v>84</v>
      </c>
      <c r="C1" s="92"/>
    </row>
    <row r="2" spans="1:3" x14ac:dyDescent="0.35">
      <c r="A2" s="91"/>
      <c r="B2" s="48" t="s">
        <v>85</v>
      </c>
      <c r="C2" s="48" t="s">
        <v>86</v>
      </c>
    </row>
    <row r="3" spans="1:3" x14ac:dyDescent="0.35">
      <c r="A3" s="40" t="s">
        <v>83</v>
      </c>
      <c r="B3" s="41">
        <v>5000</v>
      </c>
      <c r="C3" s="41"/>
    </row>
    <row r="4" spans="1:3" x14ac:dyDescent="0.35">
      <c r="A4" s="40" t="s">
        <v>87</v>
      </c>
      <c r="B4" s="41">
        <v>10</v>
      </c>
      <c r="C4" s="41"/>
    </row>
    <row r="5" spans="1:3" x14ac:dyDescent="0.35">
      <c r="A5" s="40" t="s">
        <v>88</v>
      </c>
      <c r="B5" s="41"/>
      <c r="C5" s="41"/>
    </row>
    <row r="6" spans="1:3" x14ac:dyDescent="0.35">
      <c r="A6" s="40" t="s">
        <v>89</v>
      </c>
      <c r="B6" s="41">
        <v>10</v>
      </c>
      <c r="C6" s="41"/>
    </row>
    <row r="7" spans="1:3" x14ac:dyDescent="0.35">
      <c r="A7" s="40" t="s">
        <v>30</v>
      </c>
      <c r="B7" s="41"/>
      <c r="C7" s="41"/>
    </row>
    <row r="8" spans="1:3" x14ac:dyDescent="0.35">
      <c r="A8" s="40" t="s">
        <v>90</v>
      </c>
      <c r="B8" s="41"/>
      <c r="C8" s="41"/>
    </row>
    <row r="9" spans="1:3" x14ac:dyDescent="0.35">
      <c r="A9" s="40" t="s">
        <v>91</v>
      </c>
      <c r="B9" s="41"/>
      <c r="C9" s="41"/>
    </row>
    <row r="10" spans="1:3" x14ac:dyDescent="0.35">
      <c r="A10" s="40" t="s">
        <v>92</v>
      </c>
      <c r="B10" s="41"/>
      <c r="C10" s="41"/>
    </row>
    <row r="11" spans="1:3" x14ac:dyDescent="0.35">
      <c r="A11" s="40" t="s">
        <v>93</v>
      </c>
      <c r="B11" s="41"/>
      <c r="C11" s="41"/>
    </row>
    <row r="12" spans="1:3" x14ac:dyDescent="0.35">
      <c r="A12" s="40" t="s">
        <v>47</v>
      </c>
      <c r="B12" s="41"/>
      <c r="C12" s="41"/>
    </row>
    <row r="13" spans="1:3" x14ac:dyDescent="0.35">
      <c r="A13" s="40" t="s">
        <v>48</v>
      </c>
      <c r="B13" s="41"/>
      <c r="C13" s="41"/>
    </row>
    <row r="14" spans="1:3" x14ac:dyDescent="0.35">
      <c r="A14" s="40" t="s">
        <v>49</v>
      </c>
      <c r="B14" s="41"/>
      <c r="C14" s="41"/>
    </row>
    <row r="15" spans="1:3" x14ac:dyDescent="0.35">
      <c r="A15" s="40" t="s">
        <v>94</v>
      </c>
      <c r="B15" s="41">
        <v>1200</v>
      </c>
      <c r="C15" s="41"/>
    </row>
    <row r="16" spans="1:3" x14ac:dyDescent="0.35">
      <c r="A16" s="40" t="s">
        <v>95</v>
      </c>
      <c r="B16" s="41">
        <v>800</v>
      </c>
      <c r="C16" s="41"/>
    </row>
    <row r="17" spans="1:3" x14ac:dyDescent="0.35">
      <c r="A17" s="40" t="s">
        <v>96</v>
      </c>
      <c r="B17" s="41">
        <v>100</v>
      </c>
      <c r="C17" s="41"/>
    </row>
    <row r="18" spans="1:3" x14ac:dyDescent="0.35">
      <c r="A18" s="40" t="s">
        <v>97</v>
      </c>
      <c r="B18" s="41">
        <v>10</v>
      </c>
      <c r="C18" s="41"/>
    </row>
    <row r="19" spans="1:3" x14ac:dyDescent="0.35">
      <c r="A19" s="40" t="s">
        <v>98</v>
      </c>
      <c r="B19" s="41"/>
      <c r="C19" s="41"/>
    </row>
    <row r="20" spans="1:3" x14ac:dyDescent="0.35">
      <c r="A20" s="40" t="s">
        <v>99</v>
      </c>
      <c r="B20" s="41"/>
      <c r="C20" s="41"/>
    </row>
    <row r="21" spans="1:3" x14ac:dyDescent="0.35">
      <c r="A21" s="40" t="s">
        <v>100</v>
      </c>
      <c r="B21" s="41"/>
      <c r="C21" s="41"/>
    </row>
    <row r="22" spans="1:3" x14ac:dyDescent="0.35">
      <c r="A22" s="40" t="s">
        <v>82</v>
      </c>
      <c r="B22" s="41">
        <v>20000</v>
      </c>
      <c r="C22" s="41"/>
    </row>
    <row r="23" spans="1:3" x14ac:dyDescent="0.35">
      <c r="A23" s="40" t="s">
        <v>101</v>
      </c>
      <c r="B23" s="41"/>
      <c r="C23" s="41"/>
    </row>
    <row r="24" spans="1:3" x14ac:dyDescent="0.35">
      <c r="A24" s="40" t="s">
        <v>102</v>
      </c>
      <c r="B24" s="41">
        <v>2000</v>
      </c>
      <c r="C24" s="41"/>
    </row>
    <row r="25" spans="1:3" x14ac:dyDescent="0.35">
      <c r="A25" s="40" t="s">
        <v>103</v>
      </c>
      <c r="B25" s="41"/>
      <c r="C25" s="41"/>
    </row>
    <row r="26" spans="1:3" x14ac:dyDescent="0.35">
      <c r="A26" s="40" t="s">
        <v>104</v>
      </c>
      <c r="B26" s="41">
        <v>5000</v>
      </c>
      <c r="C26" s="41"/>
    </row>
    <row r="27" spans="1:3" x14ac:dyDescent="0.35">
      <c r="A27" s="40" t="s">
        <v>105</v>
      </c>
      <c r="B27" s="41"/>
      <c r="C27" s="41"/>
    </row>
    <row r="28" spans="1:3" x14ac:dyDescent="0.35">
      <c r="A28" s="40" t="s">
        <v>106</v>
      </c>
      <c r="B28" s="41"/>
      <c r="C28" s="41">
        <v>3000</v>
      </c>
    </row>
    <row r="29" spans="1:3" x14ac:dyDescent="0.35">
      <c r="A29" s="40" t="s">
        <v>107</v>
      </c>
      <c r="B29" s="41"/>
      <c r="C29" s="41"/>
    </row>
    <row r="30" spans="1:3" x14ac:dyDescent="0.35">
      <c r="A30" s="40" t="s">
        <v>108</v>
      </c>
      <c r="B30" s="41"/>
      <c r="C30" s="41"/>
    </row>
    <row r="32" spans="1:3" x14ac:dyDescent="0.35">
      <c r="C32" s="9">
        <f>+B30-C30</f>
        <v>0</v>
      </c>
    </row>
  </sheetData>
  <mergeCells count="2">
    <mergeCell ref="A1:A2"/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481B6-4513-4C89-B06B-D257C7319806}">
  <dimension ref="A1:D17"/>
  <sheetViews>
    <sheetView tabSelected="1" workbookViewId="0">
      <selection activeCell="B1" sqref="B1"/>
    </sheetView>
  </sheetViews>
  <sheetFormatPr baseColWidth="10" defaultRowHeight="14.5" x14ac:dyDescent="0.35"/>
  <cols>
    <col min="1" max="1" width="48.54296875" bestFit="1" customWidth="1"/>
    <col min="2" max="4" width="10.1796875" bestFit="1" customWidth="1"/>
  </cols>
  <sheetData>
    <row r="1" spans="1:4" x14ac:dyDescent="0.35">
      <c r="A1" s="49" t="s">
        <v>115</v>
      </c>
      <c r="B1" s="32" t="s">
        <v>116</v>
      </c>
      <c r="C1" s="32" t="s">
        <v>117</v>
      </c>
      <c r="D1" s="32" t="s">
        <v>35</v>
      </c>
    </row>
    <row r="2" spans="1:4" x14ac:dyDescent="0.35">
      <c r="A2" t="s">
        <v>118</v>
      </c>
      <c r="B2" s="9"/>
      <c r="C2" s="9"/>
      <c r="D2" s="9"/>
    </row>
    <row r="3" spans="1:4" x14ac:dyDescent="0.35">
      <c r="A3" t="s">
        <v>119</v>
      </c>
      <c r="B3" s="9"/>
      <c r="C3" s="9"/>
      <c r="D3" s="9"/>
    </row>
    <row r="4" spans="1:4" x14ac:dyDescent="0.35">
      <c r="A4" t="s">
        <v>120</v>
      </c>
      <c r="B4" s="9"/>
      <c r="C4" s="9"/>
      <c r="D4" s="9"/>
    </row>
    <row r="5" spans="1:4" x14ac:dyDescent="0.35">
      <c r="A5" t="s">
        <v>121</v>
      </c>
      <c r="B5" s="9"/>
      <c r="C5" s="9"/>
      <c r="D5" s="9"/>
    </row>
    <row r="6" spans="1:4" x14ac:dyDescent="0.35">
      <c r="A6" t="s">
        <v>122</v>
      </c>
      <c r="B6" s="9"/>
      <c r="C6" s="9"/>
      <c r="D6" s="32"/>
    </row>
    <row r="7" spans="1:4" x14ac:dyDescent="0.35">
      <c r="A7" t="s">
        <v>123</v>
      </c>
      <c r="B7" s="9"/>
      <c r="C7" s="9"/>
      <c r="D7" s="32"/>
    </row>
    <row r="8" spans="1:4" x14ac:dyDescent="0.35">
      <c r="A8" t="s">
        <v>124</v>
      </c>
      <c r="B8" s="9"/>
      <c r="C8" s="9"/>
      <c r="D8" s="32"/>
    </row>
    <row r="9" spans="1:4" x14ac:dyDescent="0.35">
      <c r="A9" t="s">
        <v>125</v>
      </c>
      <c r="B9" s="9"/>
      <c r="C9" s="9"/>
      <c r="D9" s="32"/>
    </row>
    <row r="10" spans="1:4" x14ac:dyDescent="0.35">
      <c r="A10" t="s">
        <v>126</v>
      </c>
      <c r="B10" s="9"/>
      <c r="C10" s="9"/>
      <c r="D10" s="9"/>
    </row>
    <row r="11" spans="1:4" x14ac:dyDescent="0.35">
      <c r="A11" t="s">
        <v>127</v>
      </c>
      <c r="B11" s="9"/>
      <c r="C11" s="9"/>
      <c r="D11" s="9"/>
    </row>
    <row r="12" spans="1:4" x14ac:dyDescent="0.35">
      <c r="A12" t="s">
        <v>128</v>
      </c>
      <c r="B12" s="9"/>
      <c r="C12" s="9"/>
      <c r="D12" s="9"/>
    </row>
    <row r="13" spans="1:4" x14ac:dyDescent="0.35">
      <c r="A13" t="s">
        <v>129</v>
      </c>
      <c r="B13" s="9"/>
      <c r="C13" s="9"/>
      <c r="D13" s="9"/>
    </row>
    <row r="14" spans="1:4" x14ac:dyDescent="0.35">
      <c r="A14" t="s">
        <v>130</v>
      </c>
      <c r="B14" s="9"/>
      <c r="C14" s="9"/>
      <c r="D14" s="9"/>
    </row>
    <row r="15" spans="1:4" x14ac:dyDescent="0.35">
      <c r="A15" t="s">
        <v>131</v>
      </c>
      <c r="B15" s="9"/>
      <c r="C15" s="9"/>
      <c r="D15" s="9"/>
    </row>
    <row r="16" spans="1:4" x14ac:dyDescent="0.35">
      <c r="A16" t="s">
        <v>132</v>
      </c>
      <c r="B16" s="9"/>
      <c r="C16" s="9"/>
      <c r="D16" s="9"/>
    </row>
    <row r="17" spans="1:4" x14ac:dyDescent="0.35">
      <c r="A17" t="s">
        <v>133</v>
      </c>
      <c r="B17" s="9"/>
      <c r="C17" s="9"/>
      <c r="D17" s="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6183-4F58-48A2-96B1-23CA058DA823}">
  <dimension ref="A1:H22"/>
  <sheetViews>
    <sheetView topLeftCell="A4" workbookViewId="0">
      <selection activeCell="G9" sqref="G9"/>
    </sheetView>
  </sheetViews>
  <sheetFormatPr baseColWidth="10" defaultRowHeight="14.5" x14ac:dyDescent="0.35"/>
  <cols>
    <col min="1" max="1" width="31.36328125" bestFit="1" customWidth="1"/>
    <col min="2" max="2" width="7.81640625" bestFit="1" customWidth="1"/>
    <col min="3" max="3" width="10.1796875" bestFit="1" customWidth="1"/>
    <col min="4" max="4" width="9.1796875" bestFit="1" customWidth="1"/>
  </cols>
  <sheetData>
    <row r="1" spans="1:8" x14ac:dyDescent="0.35">
      <c r="A1" s="65" t="s">
        <v>134</v>
      </c>
      <c r="B1" s="65"/>
      <c r="C1" s="65"/>
      <c r="D1" s="65"/>
    </row>
    <row r="2" spans="1:8" x14ac:dyDescent="0.35">
      <c r="A2" s="65" t="s">
        <v>135</v>
      </c>
      <c r="B2" s="65"/>
      <c r="C2" s="65"/>
      <c r="D2" s="65"/>
    </row>
    <row r="3" spans="1:8" x14ac:dyDescent="0.35">
      <c r="A3" s="65" t="s">
        <v>136</v>
      </c>
      <c r="B3" s="65"/>
      <c r="C3" s="65"/>
      <c r="D3" s="65"/>
    </row>
    <row r="4" spans="1:8" x14ac:dyDescent="0.35">
      <c r="D4" s="9"/>
    </row>
    <row r="5" spans="1:8" x14ac:dyDescent="0.35">
      <c r="A5" s="4" t="s">
        <v>137</v>
      </c>
      <c r="B5" s="4" t="s">
        <v>138</v>
      </c>
      <c r="C5" s="4" t="s">
        <v>139</v>
      </c>
      <c r="D5" s="33" t="s">
        <v>21</v>
      </c>
    </row>
    <row r="6" spans="1:8" x14ac:dyDescent="0.35">
      <c r="A6" t="s">
        <v>140</v>
      </c>
      <c r="D6" s="9"/>
    </row>
    <row r="7" spans="1:8" x14ac:dyDescent="0.35">
      <c r="A7" s="11" t="str">
        <f>+'[1]taller ESTADO COSTOS'!B37</f>
        <v>Ventas Tarifa 15%</v>
      </c>
      <c r="B7" s="11"/>
      <c r="C7" s="11">
        <f>+balance!C19</f>
        <v>0</v>
      </c>
      <c r="D7" s="9"/>
    </row>
    <row r="8" spans="1:8" x14ac:dyDescent="0.35">
      <c r="A8" t="s">
        <v>141</v>
      </c>
      <c r="C8" s="11">
        <f>-'estado de costos'!D17</f>
        <v>0</v>
      </c>
      <c r="D8" s="9"/>
    </row>
    <row r="9" spans="1:8" x14ac:dyDescent="0.35">
      <c r="A9" t="s">
        <v>142</v>
      </c>
      <c r="D9" s="9">
        <f>+C7+C8</f>
        <v>0</v>
      </c>
      <c r="H9">
        <f>15200/34300</f>
        <v>0.44314868804664725</v>
      </c>
    </row>
    <row r="10" spans="1:8" x14ac:dyDescent="0.35">
      <c r="A10" t="s">
        <v>143</v>
      </c>
      <c r="D10" s="9">
        <f>-(C11+C12)</f>
        <v>-2100</v>
      </c>
    </row>
    <row r="11" spans="1:8" x14ac:dyDescent="0.35">
      <c r="A11" t="s">
        <v>144</v>
      </c>
      <c r="C11" s="11">
        <f>+balance!B15+balance!B20</f>
        <v>1200</v>
      </c>
      <c r="D11" s="9"/>
    </row>
    <row r="12" spans="1:8" x14ac:dyDescent="0.35">
      <c r="A12" t="s">
        <v>145</v>
      </c>
      <c r="C12" s="11">
        <f>+balance!B16+balance!B17+balance!B21</f>
        <v>900</v>
      </c>
      <c r="D12" s="9"/>
    </row>
    <row r="13" spans="1:8" x14ac:dyDescent="0.35">
      <c r="A13" t="s">
        <v>146</v>
      </c>
      <c r="C13" s="11"/>
      <c r="D13" s="9">
        <f>+SUM(D9:D12)</f>
        <v>-2100</v>
      </c>
    </row>
    <row r="14" spans="1:8" x14ac:dyDescent="0.35">
      <c r="A14" t="s">
        <v>147</v>
      </c>
      <c r="D14" s="9">
        <f>-C15</f>
        <v>-10</v>
      </c>
    </row>
    <row r="15" spans="1:8" x14ac:dyDescent="0.35">
      <c r="A15" t="s">
        <v>148</v>
      </c>
      <c r="C15" s="11">
        <f>+balance!B18</f>
        <v>10</v>
      </c>
      <c r="D15" s="9"/>
    </row>
    <row r="16" spans="1:8" x14ac:dyDescent="0.35">
      <c r="A16" t="s">
        <v>149</v>
      </c>
      <c r="D16" s="9">
        <f>+SUM(D13:D15)</f>
        <v>-2110</v>
      </c>
    </row>
    <row r="17" spans="1:4" x14ac:dyDescent="0.35">
      <c r="A17" t="s">
        <v>150</v>
      </c>
      <c r="D17" s="9">
        <f>+D16*15%</f>
        <v>-316.5</v>
      </c>
    </row>
    <row r="18" spans="1:4" x14ac:dyDescent="0.35">
      <c r="A18" t="s">
        <v>151</v>
      </c>
      <c r="D18" s="9">
        <f>+D16-D17</f>
        <v>-1793.5</v>
      </c>
    </row>
    <row r="19" spans="1:4" x14ac:dyDescent="0.35">
      <c r="A19" t="s">
        <v>152</v>
      </c>
      <c r="D19" s="9">
        <f>+D18*25%</f>
        <v>-448.375</v>
      </c>
    </row>
    <row r="20" spans="1:4" x14ac:dyDescent="0.35">
      <c r="A20" t="s">
        <v>153</v>
      </c>
      <c r="D20" s="9">
        <f>+D18-D19</f>
        <v>-1345.125</v>
      </c>
    </row>
    <row r="21" spans="1:4" x14ac:dyDescent="0.35">
      <c r="A21" t="s">
        <v>154</v>
      </c>
      <c r="D21" s="9">
        <f>+D20*5%</f>
        <v>-67.256250000000009</v>
      </c>
    </row>
    <row r="22" spans="1:4" x14ac:dyDescent="0.35">
      <c r="A22" t="s">
        <v>155</v>
      </c>
      <c r="D22" s="9">
        <f>+D20-D21</f>
        <v>-1277.8687500000001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</vt:lpstr>
      <vt:lpstr>DETALLE cif</vt:lpstr>
      <vt:lpstr>datos para hc</vt:lpstr>
      <vt:lpstr>hoja de costos</vt:lpstr>
      <vt:lpstr>balance</vt:lpstr>
      <vt:lpstr>estado de costos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CINTYA LISBETH TELLO NUÑEZ</dc:creator>
  <cp:lastModifiedBy>CINTYA LISBETH TELLO NUÑEZ</cp:lastModifiedBy>
  <dcterms:created xsi:type="dcterms:W3CDTF">2024-07-08T22:26:11Z</dcterms:created>
  <dcterms:modified xsi:type="dcterms:W3CDTF">2025-06-23T03:30:21Z</dcterms:modified>
</cp:coreProperties>
</file>