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Jandry-Laptop\Downloads\"/>
    </mc:Choice>
  </mc:AlternateContent>
  <xr:revisionPtr revIDLastSave="0" documentId="13_ncr:1_{7DF811AC-00C2-4291-85C2-FE8A76C4933C}" xr6:coauthVersionLast="47" xr6:coauthVersionMax="47" xr10:uidLastSave="{00000000-0000-0000-0000-000000000000}"/>
  <bookViews>
    <workbookView xWindow="10635" yWindow="0" windowWidth="18270" windowHeight="16305" tabRatio="489" firstSheet="1" activeTab="1" xr2:uid="{00000000-000D-0000-FFFF-FFFF00000000}"/>
  </bookViews>
  <sheets>
    <sheet name="encabezado" sheetId="7" r:id="rId1"/>
    <sheet name="Resumen" sheetId="1" r:id="rId2"/>
    <sheet name="Hoja1" sheetId="2" state="hidden" r:id="rId3"/>
    <sheet name="Seccion_1" sheetId="3" r:id="rId4"/>
    <sheet name="Seccion_2" sheetId="4" r:id="rId5"/>
    <sheet name="Seccion_3" sheetId="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3" l="1"/>
  <c r="E3" i="3"/>
  <c r="E9" i="3"/>
  <c r="E6" i="3" s="1"/>
  <c r="E25" i="3"/>
  <c r="E27" i="3"/>
  <c r="E29" i="3"/>
  <c r="E33" i="3"/>
  <c r="E38" i="3"/>
  <c r="E37" i="3" s="1"/>
  <c r="E41" i="3"/>
  <c r="E43" i="3"/>
  <c r="E45" i="3"/>
  <c r="E48" i="3"/>
  <c r="E47" i="3" s="1"/>
  <c r="E50" i="3"/>
  <c r="E2" i="5"/>
  <c r="E11" i="5"/>
  <c r="E16" i="5"/>
  <c r="E7" i="5"/>
  <c r="E3" i="5"/>
  <c r="E28" i="4"/>
  <c r="E55" i="4"/>
  <c r="E53" i="4"/>
  <c r="E51" i="4"/>
  <c r="E49" i="4"/>
  <c r="E47" i="4"/>
  <c r="E45" i="4"/>
  <c r="E39" i="4"/>
  <c r="E37" i="4"/>
  <c r="E31" i="4"/>
  <c r="E35" i="4"/>
  <c r="E26" i="4"/>
  <c r="E15" i="4"/>
  <c r="E13" i="4"/>
  <c r="H6" i="3"/>
  <c r="H4" i="3"/>
  <c r="H3" i="3"/>
  <c r="H2" i="3"/>
  <c r="E5" i="2"/>
  <c r="E8" i="2"/>
  <c r="E9" i="2"/>
  <c r="E10" i="2"/>
  <c r="E150" i="2"/>
  <c r="E11" i="2"/>
  <c r="E12" i="2"/>
  <c r="E13" i="2"/>
  <c r="E14" i="2"/>
  <c r="E15" i="2"/>
  <c r="E16" i="2"/>
  <c r="E17" i="2"/>
  <c r="E19" i="2"/>
  <c r="E20" i="2"/>
  <c r="E21" i="2"/>
  <c r="E22" i="2"/>
  <c r="E23" i="2"/>
  <c r="E24" i="2"/>
  <c r="E25" i="2"/>
  <c r="E26" i="2"/>
  <c r="E28" i="2"/>
  <c r="E29" i="2"/>
  <c r="E30" i="2"/>
  <c r="E31" i="2"/>
  <c r="E32" i="2"/>
  <c r="E33" i="2"/>
  <c r="E34" i="2"/>
  <c r="E35" i="2"/>
  <c r="E37" i="2"/>
  <c r="E38" i="2"/>
  <c r="E39" i="2"/>
  <c r="E40" i="2"/>
  <c r="E43" i="2"/>
  <c r="E44" i="2"/>
  <c r="E45" i="2"/>
  <c r="E46" i="2"/>
  <c r="E47" i="2"/>
  <c r="E48" i="2"/>
  <c r="E49" i="2"/>
  <c r="E50" i="2"/>
  <c r="E51" i="2"/>
  <c r="E53" i="2"/>
  <c r="E54" i="2"/>
  <c r="E55" i="2"/>
  <c r="E56" i="2"/>
  <c r="E57" i="2"/>
  <c r="E58" i="2"/>
  <c r="E59" i="2"/>
  <c r="E60" i="2"/>
  <c r="E61" i="2"/>
  <c r="E62" i="2"/>
  <c r="E63" i="2"/>
  <c r="E65" i="2"/>
  <c r="E66" i="2"/>
  <c r="E67" i="2"/>
  <c r="E68" i="2"/>
  <c r="E69" i="2"/>
  <c r="E70" i="2"/>
  <c r="E73" i="2"/>
  <c r="E74" i="2"/>
  <c r="E75" i="2"/>
  <c r="E76" i="2"/>
  <c r="E77" i="2"/>
  <c r="E78" i="2"/>
  <c r="E79" i="2"/>
  <c r="E80" i="2"/>
  <c r="E81" i="2"/>
  <c r="E84" i="2"/>
  <c r="E85" i="2"/>
  <c r="E86" i="2"/>
  <c r="E87" i="2"/>
  <c r="E88" i="2"/>
  <c r="E89" i="2"/>
  <c r="E90" i="2"/>
  <c r="E92" i="2"/>
  <c r="E93" i="2"/>
  <c r="E94" i="2"/>
  <c r="E95" i="2"/>
  <c r="E96" i="2"/>
  <c r="E97" i="2"/>
  <c r="E99" i="2"/>
  <c r="E100" i="2"/>
  <c r="E101" i="2"/>
  <c r="E102" i="2"/>
  <c r="E103" i="2"/>
  <c r="E104" i="2"/>
  <c r="E105" i="2"/>
  <c r="E108" i="2"/>
  <c r="E110" i="2"/>
  <c r="E111" i="2"/>
  <c r="E112" i="2"/>
  <c r="E113" i="2"/>
  <c r="E114" i="2"/>
  <c r="E115" i="2"/>
  <c r="E116" i="2"/>
  <c r="E117" i="2"/>
  <c r="E118" i="2"/>
  <c r="E119" i="2"/>
  <c r="E121" i="2"/>
  <c r="E122" i="2"/>
  <c r="E123" i="2"/>
  <c r="E124" i="2"/>
  <c r="E125" i="2"/>
  <c r="E126" i="2"/>
  <c r="E129" i="2"/>
  <c r="E131" i="2"/>
  <c r="E132" i="2"/>
  <c r="E133" i="2"/>
  <c r="E134" i="2"/>
  <c r="E135" i="2"/>
  <c r="E136" i="2"/>
  <c r="E137" i="2"/>
  <c r="E139" i="2"/>
  <c r="E140" i="2"/>
  <c r="E141" i="2"/>
  <c r="E142" i="2"/>
  <c r="E143" i="2"/>
  <c r="E144" i="2"/>
  <c r="E145" i="2"/>
  <c r="B150" i="2"/>
  <c r="B153" i="2"/>
  <c r="D150" i="2"/>
  <c r="B151" i="2"/>
  <c r="D151" i="2"/>
  <c r="B152" i="2"/>
  <c r="D152" i="2"/>
  <c r="H7" i="3"/>
  <c r="H9" i="3"/>
  <c r="H2" i="4"/>
  <c r="H3" i="4"/>
  <c r="H4" i="4"/>
  <c r="H6" i="4"/>
  <c r="H7" i="4"/>
  <c r="E7" i="4"/>
  <c r="H8" i="4"/>
  <c r="E17" i="4"/>
  <c r="E24" i="4"/>
  <c r="H2" i="5"/>
  <c r="H3" i="5"/>
  <c r="H4" i="5"/>
  <c r="H6" i="5"/>
  <c r="H12" i="5" s="1"/>
  <c r="H7" i="5"/>
  <c r="H9" i="5"/>
  <c r="E13" i="5"/>
  <c r="E18" i="5"/>
  <c r="E24" i="3" l="1"/>
  <c r="E20" i="3" s="1"/>
  <c r="E19" i="3" s="1"/>
  <c r="H11" i="5"/>
  <c r="H13" i="5"/>
  <c r="E10" i="5"/>
  <c r="H12" i="4"/>
  <c r="H10" i="4"/>
  <c r="E41" i="4"/>
  <c r="E34" i="4" s="1"/>
  <c r="E9" i="4"/>
  <c r="H11" i="4"/>
  <c r="E3" i="4"/>
  <c r="E12" i="4"/>
  <c r="E19" i="4"/>
  <c r="E23" i="4"/>
  <c r="E44" i="4"/>
  <c r="H13" i="3"/>
  <c r="H12" i="3"/>
  <c r="H14" i="3"/>
  <c r="E33" i="4" l="1"/>
  <c r="E2" i="4" s="1"/>
</calcChain>
</file>

<file path=xl/sharedStrings.xml><?xml version="1.0" encoding="utf-8"?>
<sst xmlns="http://schemas.openxmlformats.org/spreadsheetml/2006/main" count="807" uniqueCount="563">
  <si>
    <t>Evaluación de Madurez respecto a los controles definidos en la ISO 27001</t>
  </si>
  <si>
    <t>Dominio</t>
  </si>
  <si>
    <t>% de Efectividad</t>
  </si>
  <si>
    <t># NC Mayores</t>
  </si>
  <si>
    <t># NC Menores</t>
  </si>
  <si>
    <t>Control OK</t>
  </si>
  <si>
    <t>Tabla de Valores</t>
  </si>
  <si>
    <t>Valor</t>
  </si>
  <si>
    <t>Efectividad</t>
  </si>
  <si>
    <t>Significado</t>
  </si>
  <si>
    <t>Descripción</t>
  </si>
  <si>
    <t>Número</t>
  </si>
  <si>
    <t>L0</t>
  </si>
  <si>
    <t>Inexistente</t>
  </si>
  <si>
    <t>Carencia completa de cualquier proceso conocido.</t>
  </si>
  <si>
    <t>L1</t>
  </si>
  <si>
    <t>Inicial / Ad-hoc</t>
  </si>
  <si>
    <t>Procedimientos inexistentes o localizados en áreas concretas. El éxito de las tareas se debe a esfuerzos personales.</t>
  </si>
  <si>
    <t>L2</t>
  </si>
  <si>
    <t>Reproducible, pero intuitivo</t>
  </si>
  <si>
    <t>Existe un método de trabajo basado en la experiencia, aunque sin comunicación formal. Dependencia del conocimiento individual</t>
  </si>
  <si>
    <t>L3</t>
  </si>
  <si>
    <t>Proceso definido</t>
  </si>
  <si>
    <t>La organización en su conjunto participa en el proceso. Los procesos están implantados, documentados y comunicados.</t>
  </si>
  <si>
    <t>L4</t>
  </si>
  <si>
    <t>Gestionado y medible</t>
  </si>
  <si>
    <t>Se puede seguir la evolución de los procesos mediante indicadores numéricos y estadísticos. Hay herramientas para mejorar la calidad y la eficiencia</t>
  </si>
  <si>
    <t>L5</t>
  </si>
  <si>
    <t>Optimizado</t>
  </si>
  <si>
    <t>Los procesos están bajo constante mejora. En base a criterios cuantitativos se determinan las desviaciones más comunes y se optimizan los procesos</t>
  </si>
  <si>
    <t>L6</t>
  </si>
  <si>
    <t>N/A</t>
  </si>
  <si>
    <t>No aplica</t>
  </si>
  <si>
    <t>Gap analysis: status of ISO/IEC 27001 implementation</t>
  </si>
  <si>
    <t xml:space="preserve">Control de ISO /IEC 27001 </t>
  </si>
  <si>
    <t>Requerimientos obligatorios para el SGSI</t>
  </si>
  <si>
    <t>Status</t>
  </si>
  <si>
    <t>SGSI</t>
  </si>
  <si>
    <t>4.1</t>
  </si>
  <si>
    <t>Requerimientos Generales</t>
  </si>
  <si>
    <t>La organización debe establecer, implementar, operar, monitorizar, revisar, mantener y mejorar un SGSI documentado</t>
  </si>
  <si>
    <t>No implementado</t>
  </si>
  <si>
    <t>4.2</t>
  </si>
  <si>
    <t>Establecer y Gestionar el SGSI</t>
  </si>
  <si>
    <t>4.2.1</t>
  </si>
  <si>
    <t>Establecer el SGSI</t>
  </si>
  <si>
    <t>4.2.1 (a)</t>
  </si>
  <si>
    <t>Definir el alcance y los límites del SGSI</t>
  </si>
  <si>
    <t>Parcialmente implementado</t>
  </si>
  <si>
    <t>4.2.1 (b)</t>
  </si>
  <si>
    <t>Definir una política de SGSI</t>
  </si>
  <si>
    <t>4.2.1 (c)</t>
  </si>
  <si>
    <t>Definir el enfoque de la evaluación de Riesgos</t>
  </si>
  <si>
    <t>4.2.1 (d)</t>
  </si>
  <si>
    <t>Identificar los riesgos</t>
  </si>
  <si>
    <t>4.2.1 (e)</t>
  </si>
  <si>
    <t>Analizar y evaluar los riesgos</t>
  </si>
  <si>
    <t>4.2.1 (f)</t>
  </si>
  <si>
    <t>Identificar y evaluar opciones para el tratamiento de riesgos</t>
  </si>
  <si>
    <t>4.2.1 (g)</t>
  </si>
  <si>
    <t>Seleccionar objetivos de control y controles para el tratamientos de riesgos</t>
  </si>
  <si>
    <t>4.2.1 (h)</t>
  </si>
  <si>
    <t>Obtener la aprobación por parte de la dirección de los riesgos residuales propuestos</t>
  </si>
  <si>
    <t>4.2.1 (i)</t>
  </si>
  <si>
    <t>Obtener la autorización de la Dirección para implementar y operar el SGSI</t>
  </si>
  <si>
    <t>4.2.1 (j)</t>
  </si>
  <si>
    <t>Preparar una Declaración de aplicabilidad</t>
  </si>
  <si>
    <t>4.2.2</t>
  </si>
  <si>
    <t>Implementar el SGSI</t>
  </si>
  <si>
    <t>4.2.2 (a)</t>
  </si>
  <si>
    <t>Elaborar un plan de tratamiento de riesgos</t>
  </si>
  <si>
    <t>4.2.2 (b)</t>
  </si>
  <si>
    <t>Implementar el plan de tratamiento de riesgos para lograr los objetivos de control identificados</t>
  </si>
  <si>
    <t>4.2.2 (c)</t>
  </si>
  <si>
    <t>Implementar los controles seleccionados en 4.2.1g para llegar a los objetivos de control</t>
  </si>
  <si>
    <t>4.2.2 (d)</t>
  </si>
  <si>
    <t>Definir cómo medir la efectividad de los controles o grupos de controles seleccionados y especificar cómo estas mediciones van a ser utilizadas para evaluar la efectividad del control para producir resultados comparables y reproducibles (ver 4.2.3c)</t>
  </si>
  <si>
    <t>4.2.2 (e)</t>
  </si>
  <si>
    <t>Implementar programas de formación y concienciación  (ver 5.2.2)</t>
  </si>
  <si>
    <t>4.2.2 (f)</t>
  </si>
  <si>
    <t>Gestionar la operación del SGSI</t>
  </si>
  <si>
    <t>4.2.2 (g)</t>
  </si>
  <si>
    <t>Gestionar los recursos para el SGSI (ver 5.2)</t>
  </si>
  <si>
    <t>4.2.2 (h)</t>
  </si>
  <si>
    <r>
      <t>Implementar procedimientos y otros controles capaces de permitir una rápida detección de eventos de seguridad y respuesta a incidentes de seguridad (ver 4.2.3</t>
    </r>
    <r>
      <rPr>
        <vertAlign val="superscript"/>
        <sz val="10"/>
        <rFont val="Arial"/>
        <family val="2"/>
      </rPr>
      <t>a</t>
    </r>
    <r>
      <rPr>
        <sz val="10"/>
        <rFont val="Arial"/>
        <family val="2"/>
      </rPr>
      <t>)</t>
    </r>
  </si>
  <si>
    <t>4.2.3</t>
  </si>
  <si>
    <t>Monitorizar y Revisar el SGSI</t>
  </si>
  <si>
    <t>4.2.3 (a)</t>
  </si>
  <si>
    <t>Ejecutar procedimientos de monitorización y revisión y otros controles</t>
  </si>
  <si>
    <t>4.2.3 (b)</t>
  </si>
  <si>
    <t>Llevar a cabo revisiones periódicas de la efectividad del SGSI</t>
  </si>
  <si>
    <t>4.2.3 (c)</t>
  </si>
  <si>
    <t>Medir la efectividad de los controles para verificar que se cumplen los requerimientos de seguridad</t>
  </si>
  <si>
    <t>4.2.3 (d)</t>
  </si>
  <si>
    <t>Revisar las evaluaciones de riesgos en intervalos planificados y revisar los riesgos residuales y los niveles aceptables de riesgos identificados.</t>
  </si>
  <si>
    <t>4.2.3 (e)</t>
  </si>
  <si>
    <t>Llevar a cabo auditorías internas del SGSI de manera regular (ver 6)</t>
  </si>
  <si>
    <t>4.2.3 (f)</t>
  </si>
  <si>
    <t>Llevar a cabo una revisión por la dirección del SGSI de manera regular (ver 7.1)</t>
  </si>
  <si>
    <t>4.2.3 (g)</t>
  </si>
  <si>
    <t>Actualizar los planes de seguridad para tener en cuenta los hallazgos de las actividades de monitorización y revisión</t>
  </si>
  <si>
    <t>4.2.3 (h)</t>
  </si>
  <si>
    <t>Registrar acciones y eventos que podrían tener impacto en la efectividad o el rendimiento del SGSI (ver 4.3.3)</t>
  </si>
  <si>
    <t>4.2.4</t>
  </si>
  <si>
    <t>Mantener y mejorar el SGSI</t>
  </si>
  <si>
    <t>4.2.4 (a)</t>
  </si>
  <si>
    <t>Implementar las mejoras identificadas en el SGSI</t>
  </si>
  <si>
    <t>4.2.4 (b)</t>
  </si>
  <si>
    <t>Llevar a cabo las acciones correctivas y preventivas de acuerdo con 8.2 y 8.3</t>
  </si>
  <si>
    <t>4.2.4 (c)</t>
  </si>
  <si>
    <t>Comunicar las acciones y mejoras a todas las partes interesadas</t>
  </si>
  <si>
    <t>4.2.4 (d)</t>
  </si>
  <si>
    <t>Asegurar que las mejoras consiguen sus objetivos propuestos</t>
  </si>
  <si>
    <t>4.3</t>
  </si>
  <si>
    <t>Requerimientos de Documentación</t>
  </si>
  <si>
    <t>4.3.1</t>
  </si>
  <si>
    <t>Documentación General del SGSI</t>
  </si>
  <si>
    <t>4.3.1 (a)</t>
  </si>
  <si>
    <t>Documentar los procedimientos y objetivos de la política del SGSI  (ver 4.2.1b)</t>
  </si>
  <si>
    <t>4.3.1 (b)</t>
  </si>
  <si>
    <t>Alcance del SGSI (ver 4.2.1A)</t>
  </si>
  <si>
    <t>4.3.1 (c)</t>
  </si>
  <si>
    <t>Procedimientos y controles de apoyo al SGSI</t>
  </si>
  <si>
    <t>4.3.1 (d)</t>
  </si>
  <si>
    <t>Descripción de la metodología de evaluación de Riesgos (ver 4.2.1c)</t>
  </si>
  <si>
    <t>4.3.1 (e)</t>
  </si>
  <si>
    <t>Informe de evaluación de Riesgos (ver desde el 4.2.1c al 4.2.1g)</t>
  </si>
  <si>
    <t>4.3.1 (f)</t>
  </si>
  <si>
    <t>Plan de Tratamiento de Riesgos (ver 4.2.2b)</t>
  </si>
  <si>
    <t>4.3.1 (g)</t>
  </si>
  <si>
    <t>Procedimientos necesitados por la organización para asegurar la planificación efectiva, la operación y el control de sus procesos de seguridad de la información y describir cómo medir la efectividad de los controles (ver 4.2.3c)</t>
  </si>
  <si>
    <t>4.3.1 (h)</t>
  </si>
  <si>
    <t>Registros requeridos por este Estándar Internacional (ver 4.3.3)</t>
  </si>
  <si>
    <t>4.3.1 (i)</t>
  </si>
  <si>
    <t>Declaración de Aplicabilidad</t>
  </si>
  <si>
    <t>4.3.2</t>
  </si>
  <si>
    <t>Control de Documentos</t>
  </si>
  <si>
    <t>Documentos requeridos por el SGSI deberán ser protegidos y controlados. Un procedimiento documentado deberá ser establecido para definir las acciones de la dirección necesitadas para:</t>
  </si>
  <si>
    <t>4.3.2 (a)</t>
  </si>
  <si>
    <t>Aprobar documentos para su adecuación antes de su emisión</t>
  </si>
  <si>
    <t>4.3.2 (b)</t>
  </si>
  <si>
    <t>Revisar y actualizar documentos cuando sea necesario y re-aprobar documentos.</t>
  </si>
  <si>
    <t>4.3.2 (c)</t>
  </si>
  <si>
    <t>Asegurar que los cambios y que los estados de revisión actual de los documentos están identificados</t>
  </si>
  <si>
    <t>4.3.2 (d)</t>
  </si>
  <si>
    <t>Asegurar que las versiones pertinentes de documentos aplicables están disponible y a punto para ser usados</t>
  </si>
  <si>
    <t>4.3.2 (e)</t>
  </si>
  <si>
    <t>Asegurar que los documentos permanecen legibles y fácilmente identificables</t>
  </si>
  <si>
    <t>4.3.2 (f)</t>
  </si>
  <si>
    <t>Asegurar que los documentos están disponibles para aquellos que lo necesiten y son transferidos, almacenados y en última instancia, eliminados de acuerdo a los procedimientos aplicables en base a su clasificación</t>
  </si>
  <si>
    <t>4.3.2 (g)</t>
  </si>
  <si>
    <t>Asegurar que los documentos de procedencia externa están identificados.</t>
  </si>
  <si>
    <t>4.3.2 (h)</t>
  </si>
  <si>
    <t>Asegurar que la distribución de los documentos está controlada.</t>
  </si>
  <si>
    <t>4.3.2 (i)</t>
  </si>
  <si>
    <t>Prevenir el uso no intencionado de documentos obsoletos.</t>
  </si>
  <si>
    <t>4.3.2 (j)</t>
  </si>
  <si>
    <t>Aplicar una identificación adecuada a los documentos si éstos son retenidos para cualquier propósito.</t>
  </si>
  <si>
    <t>4.3.3</t>
  </si>
  <si>
    <t>Control de los Registros</t>
  </si>
  <si>
    <t>Los registros deben establecerse y mantenerse para proporcionar evidencias de conformidad a los requerimientos y a la eficacia del SGSI</t>
  </si>
  <si>
    <t>Los registros serán protegidos y controlados</t>
  </si>
  <si>
    <t>El SGSI debe tener en cuenta los requisitos legales o reglamentarios y las obligaciones contractuales.</t>
  </si>
  <si>
    <t>Los registros deben permanecer legibles, fácilmente identificables y recuperables.</t>
  </si>
  <si>
    <t>Los controles necesarios para la identificación, almacenamiento, protección, recuperación, tiempo de retención y disposición de los registros serán documentados e implementados.</t>
  </si>
  <si>
    <t>Se mantendrán registros de los resultados del proceso, como se indica en el apartado 4.2 y de todas las ocurrencias de incidentes de seguridad significativos relacionados con el SGSI.</t>
  </si>
  <si>
    <t>Gestión de la Responsabilidad</t>
  </si>
  <si>
    <t>5.1</t>
  </si>
  <si>
    <t>Compromiso de la dirección</t>
  </si>
  <si>
    <t>La dirección debe proporcionar evidencia de su compromiso con el establecimiento, implementación, operación, monitoreo, revisión, mantenimiento y mejora del SGSI por:</t>
  </si>
  <si>
    <t>5.1 (a)</t>
  </si>
  <si>
    <t>Establecer una política de SGSI</t>
  </si>
  <si>
    <t>5.1 (b)</t>
  </si>
  <si>
    <t>Asegurar de que se establecen los objetivos y los planes del ISMS</t>
  </si>
  <si>
    <t>5.1 (c)</t>
  </si>
  <si>
    <t>Establecer roles y responsabilidades para la seguridad de la información</t>
  </si>
  <si>
    <t>5.1 (d)</t>
  </si>
  <si>
    <t>Comunicar a la organización la importancia de satisfacer los objetivos de seguridad de la información y conforme a la política de seguridad de la información, sus responsabilidades en virtud de la ley así como la necesidad de la mejora continua</t>
  </si>
  <si>
    <t>5.1 (e)</t>
  </si>
  <si>
    <t>Proporcionar recursos suficientes para establecer, implementar, operar, monitorear, revisar, mantener y mejorar el SGSI (ver 5.2.1)</t>
  </si>
  <si>
    <t>5.1 (f)</t>
  </si>
  <si>
    <t>Decidir los criterios de aceptación de riesgos y los niveles de riesgo aceptables</t>
  </si>
  <si>
    <t>5.1 (g)</t>
  </si>
  <si>
    <t>Asegurarse de que las auditorías internas del SGSI se llevan a cabo (ver 6)</t>
  </si>
  <si>
    <t>5.1 (h)</t>
  </si>
  <si>
    <t>La realización de revisiones por la dirección del SGSI (ver 7)</t>
  </si>
  <si>
    <t>5.2</t>
  </si>
  <si>
    <t>Gestión de los recursos</t>
  </si>
  <si>
    <t>5.2.1</t>
  </si>
  <si>
    <t>Provisión de Recursos</t>
  </si>
  <si>
    <t>La organización deberá determinar y proveer los recursos necesarios para:</t>
  </si>
  <si>
    <t>5.2.1 (a)</t>
  </si>
  <si>
    <t>Establecer, implementar, operar, monitorear, revisar, mantener y mejorar un SGSI</t>
  </si>
  <si>
    <t>5.2.1 (b)</t>
  </si>
  <si>
    <t>Asegurar que los procedimientos de seguridad de la información son compatibles con los requerimientos del negocio</t>
  </si>
  <si>
    <t>5.2.1 (c)</t>
  </si>
  <si>
    <t>Identificar y abordar los requisitos legales y reglamentarios y las obligaciones contractuales de seguridad</t>
  </si>
  <si>
    <t>5.2.1 (d)</t>
  </si>
  <si>
    <t>Mantener la seguridad adecuada mediante la aplicación correcta de todos los controles implementados</t>
  </si>
  <si>
    <t>5.2.1 (e)</t>
  </si>
  <si>
    <t>Llevar a cabo revisiones cuando sea necesario, y dar una respuesta adecuada a los resultados de estas revisiones</t>
  </si>
  <si>
    <t>5.2.1 (f)</t>
  </si>
  <si>
    <t>Cuando sea necesario, mejorar la eficacia del SGSI</t>
  </si>
  <si>
    <t>5.2.2</t>
  </si>
  <si>
    <t>Formación, sensibilización y competencia</t>
  </si>
  <si>
    <t>La organización debe asegurarse de que todo el personal al que se le asigna responsabilidades definidas en el SGSI sean competentes para desempeñar las tareas requeridas por:</t>
  </si>
  <si>
    <t>5.2.2 (a)</t>
  </si>
  <si>
    <t>Determinar las competencias necesarias para el trabajo personal que realiza efectuando el SGSI</t>
  </si>
  <si>
    <t>5.2.2 (b)</t>
  </si>
  <si>
    <t>Proporcionar formación o tomar otras acciones (por ejemplo, el empleo de personal competente) para satisfacer estas necesidades</t>
  </si>
  <si>
    <t>5.2.2 (c)</t>
  </si>
  <si>
    <t>Evaluar la efectividad de las acciones llevadas a cabo</t>
  </si>
  <si>
    <t>5.2.2 (d)</t>
  </si>
  <si>
    <t>El mantenimiento de los registros de educación, formación, habilidades, experiencia y calificaciones (véase 4.3.3)</t>
  </si>
  <si>
    <t>Totalmente Implementado</t>
  </si>
  <si>
    <t>La organización también debe asegurar que todo el personal pertinente es consciente de la relevancia e importancia de sus actividades de seguridad de la información y de cómo contribuyen al logro de los objetivos del SGSI.</t>
  </si>
  <si>
    <t>Auditoría Interna del SGSI</t>
  </si>
  <si>
    <t>La organización debe llevar a cabo auditorías internas del SGSI a intervalos planificados para determinar si los objetivos del control, controles, procesos y procedimientos de su SGSI:</t>
  </si>
  <si>
    <t>6 (a)</t>
  </si>
  <si>
    <t>Cumplir con los requisitos de este Estándar Norma y la legislación o los reglamentos pertinentes</t>
  </si>
  <si>
    <t>6 (b)</t>
  </si>
  <si>
    <t xml:space="preserve">Cumplir con los requisitos de seguridad de la información identificados </t>
  </si>
  <si>
    <t>6 (c)</t>
  </si>
  <si>
    <t>Que está efectivamente implementado y mantenido</t>
  </si>
  <si>
    <t>6 (d)</t>
  </si>
  <si>
    <t>Desempeñe según lo esperado</t>
  </si>
  <si>
    <t>Que sea planificado un programa de auditoría</t>
  </si>
  <si>
    <t>La dirección responsable del área que esté siendo auditada debe asegurarse de que se toman acciones sin demora injustificada para eliminar las no conformidades detectadas y sus causas. Las actividades de seguimiento deben incluir la verificación de las acciones llevadas a cabo y el informe de resultados de la verificación (ver 8).</t>
  </si>
  <si>
    <t>Revisión por la dirección del SGSI</t>
  </si>
  <si>
    <t>7.1</t>
  </si>
  <si>
    <t>General</t>
  </si>
  <si>
    <t>La dirección revisará SGSI de la organización a intervalos planificados (por lo menos una vez al año) para asegurar su continua idoneidad, adecuación y eficacia</t>
  </si>
  <si>
    <t>7.2 (a)</t>
  </si>
  <si>
    <t>Información para la Revisión</t>
  </si>
  <si>
    <t>7.2</t>
  </si>
  <si>
    <t>La información para una revisión incluirá:</t>
  </si>
  <si>
    <t>Resultados de Auditorías y revisiones del SGSI</t>
  </si>
  <si>
    <t>7.2 (b)</t>
  </si>
  <si>
    <t>Los comentarios de las partes interesadas</t>
  </si>
  <si>
    <t>7.2 (c)</t>
  </si>
  <si>
    <t>Técnicas, productos o procedimientos, que podrían ser utilizados en la organización para mejorar el rendimiento y la eficacia del SGSI</t>
  </si>
  <si>
    <t>7.2 (d)</t>
  </si>
  <si>
    <t>Estado de las acciones preventivas y correctivas</t>
  </si>
  <si>
    <t>7.2 (e)</t>
  </si>
  <si>
    <t>Las vulnerabilidades o amenazas no tratadas adecuadamente en la evaluación de riesgos anterior</t>
  </si>
  <si>
    <t>7.2 (f)</t>
  </si>
  <si>
    <t>Los resultados de las mediciones de la eficacia</t>
  </si>
  <si>
    <t>7.2 (g)</t>
  </si>
  <si>
    <t xml:space="preserve">Las acciones de seguimiento de revisiones previas de la dirección </t>
  </si>
  <si>
    <t>7.2 (h)</t>
  </si>
  <si>
    <t>Todos los cambios que podrían afectar al SGSI</t>
  </si>
  <si>
    <t>7.2 (i)</t>
  </si>
  <si>
    <t>Recomendaciones de mejora</t>
  </si>
  <si>
    <t>Resultados de la Revisión</t>
  </si>
  <si>
    <t>El resultado de la revisión por la dirección deben incluir todas las decisiones y acciones relacionadas con lo siguiente:</t>
  </si>
  <si>
    <t>7.3 (a)</t>
  </si>
  <si>
    <t>Mejora de la eficacia del SGSI</t>
  </si>
  <si>
    <t>7.3 (b)</t>
  </si>
  <si>
    <t>Actualización del plan de tratamiento de riesgos y evaluación de riesgos</t>
  </si>
  <si>
    <t>7.3 (c)</t>
  </si>
  <si>
    <t>Modificación de los procedimientos y controles que la seguridad efecto la información, según sea necesario, para responder a eventos internos o externos que pueden influir en el SGSI</t>
  </si>
  <si>
    <t>7.3 (d)</t>
  </si>
  <si>
    <t>Necesidades de Recursos</t>
  </si>
  <si>
    <t>7.3 (e)</t>
  </si>
  <si>
    <t>Mejoras de cómo la efectividad de los controles está siendo medida</t>
  </si>
  <si>
    <t>Mejora del SGSI</t>
  </si>
  <si>
    <t>8.1</t>
  </si>
  <si>
    <t>Mejora continua</t>
  </si>
  <si>
    <t>La organización debe mejorar continuamente la eficacia del SGSI a través del uso de la política de seguridad de la información, los objetivos de seguridad de la información, resultados de las auditorías, el análisis de los eventos monitorizados, acciones correctivas y preventivas y la revisión por la dirección (véase 7).</t>
  </si>
  <si>
    <t>8.2 (a)</t>
  </si>
  <si>
    <t>Acción Correctiva</t>
  </si>
  <si>
    <t>La organización deberá tomar acciones para eliminar la causa de no conformidades con los requisitos del SGSI con el fin de prevenir la recurrencia de éstas. El procedimiento documentado de acciones correctivas debe definir requisitos para:</t>
  </si>
  <si>
    <t>Identificar las no conformidades</t>
  </si>
  <si>
    <t>8.2 (b)</t>
  </si>
  <si>
    <t>Determinar las causas de las no conformidades</t>
  </si>
  <si>
    <t>8.2 (c)</t>
  </si>
  <si>
    <t>Evaluar la necesidad de adoptar medidas para asegurar que las no conformidades no vuelvan a ocurrir</t>
  </si>
  <si>
    <t>8.2 (d)</t>
  </si>
  <si>
    <t>Determinar y aplicar las medidas correctivas necesarias</t>
  </si>
  <si>
    <t>8.2 (e)</t>
  </si>
  <si>
    <t>Registrar los resultados de las acciones tomadas (véase 4.3.3)</t>
  </si>
  <si>
    <t>8.2 (f)</t>
  </si>
  <si>
    <t>Revisar las acciones correctivas tomadas</t>
  </si>
  <si>
    <t>8.3 (a)</t>
  </si>
  <si>
    <t>Acción Preventiva</t>
  </si>
  <si>
    <t>La organización determinará acciones para eliminar las causas de no conformidades potenciales con los requisitos del SGSI con el fin de prevenir su ocurrencia. Las acciones preventivas tomadas deben ser apropiadas a los efectos de los problemas potenciales. El procedimiento documentado para las acciones preventivas deben definir requisitos para:</t>
  </si>
  <si>
    <t>Identificar no conformidades potenciales y sus causas</t>
  </si>
  <si>
    <t>8.3 (b)</t>
  </si>
  <si>
    <t>Evaluar la necesidad de actuar para prevenir la ocurrencia de no conformidades</t>
  </si>
  <si>
    <t>8.3 (c)</t>
  </si>
  <si>
    <t>Determinar e implementar las acciones preventivas necesarias</t>
  </si>
  <si>
    <t>8.3 (d)</t>
  </si>
  <si>
    <t>8.3 (e)</t>
  </si>
  <si>
    <t>Revisar las acciones preventivas tomadas</t>
  </si>
  <si>
    <t>La organización debe identificar cambios en los riesgos y determinar las necesidades de acciones preventivas centrando la atención en los riesgos que han cambiado significativamente</t>
  </si>
  <si>
    <t>Count</t>
  </si>
  <si>
    <t>Proportion</t>
  </si>
  <si>
    <t>Valoración</t>
  </si>
  <si>
    <t>Observaciones</t>
  </si>
  <si>
    <t>NC Mayores</t>
  </si>
  <si>
    <t>NC Menores</t>
  </si>
  <si>
    <t>Anotaciones</t>
  </si>
  <si>
    <t>CONCEPTOS BÁSICOS DE SISTEMAS DE  INFORMACIÓN</t>
  </si>
  <si>
    <t>1.1</t>
  </si>
  <si>
    <t>Introduccion</t>
  </si>
  <si>
    <t>1.2</t>
  </si>
  <si>
    <t>LA TEORÍA GENERAL DE SISTEMAS</t>
  </si>
  <si>
    <t>1.2.1</t>
  </si>
  <si>
    <t>Estrategia, estructura e información: evolución histórica</t>
  </si>
  <si>
    <t>1.2.1 (a)</t>
  </si>
  <si>
    <t>1.2.1 (b)</t>
  </si>
  <si>
    <t>1.2.1 (c)</t>
  </si>
  <si>
    <t>1.2.1 (d)</t>
  </si>
  <si>
    <t>1.2.1 (e)</t>
  </si>
  <si>
    <t>Consideraciones sobre los sistemas de información</t>
  </si>
  <si>
    <t>1.2.2</t>
  </si>
  <si>
    <t>1.3</t>
  </si>
  <si>
    <t>LOS SISTEMAS DE INFORMACIÓN PARA LA GESTIÓN(SIG)</t>
  </si>
  <si>
    <t>1.3.1</t>
  </si>
  <si>
    <t xml:space="preserve"> Los Sistemas de Información para la Gestión: Orígenes </t>
  </si>
  <si>
    <t>1.3.1 (a)</t>
  </si>
  <si>
    <t>1.3.1 (b)</t>
  </si>
  <si>
    <t>1.3.1 (c)</t>
  </si>
  <si>
    <t xml:space="preserve">1.3.2 </t>
  </si>
  <si>
    <t xml:space="preserve">Situación actual </t>
  </si>
  <si>
    <t>1.3.2.1</t>
  </si>
  <si>
    <t xml:space="preserve">Introduccion </t>
  </si>
  <si>
    <t>1.3.2.1 (a)</t>
  </si>
  <si>
    <t>1.3.2.2</t>
  </si>
  <si>
    <t>Concepto de Sistemas de Información para Gestión</t>
  </si>
  <si>
    <t>1.3.2.2 (a)</t>
  </si>
  <si>
    <t xml:space="preserve">Problemas del entorno sociotécnico </t>
  </si>
  <si>
    <t>1.3.2.3</t>
  </si>
  <si>
    <t>1.3.2.4</t>
  </si>
  <si>
    <t>1.3.2.5</t>
  </si>
  <si>
    <t>1.3.2.6</t>
  </si>
  <si>
    <t>1.3.2.3 (c)</t>
  </si>
  <si>
    <t>1.3.2.3 (a)</t>
  </si>
  <si>
    <t>1.3.2.3 (b)</t>
  </si>
  <si>
    <t xml:space="preserve"> Particularidades del recurso Información</t>
  </si>
  <si>
    <t>1.3.2.7</t>
  </si>
  <si>
    <t>1.3.2.4 (a)</t>
  </si>
  <si>
    <t>1.3.2.4 (b)</t>
  </si>
  <si>
    <t>1.3.2.4 (c)</t>
  </si>
  <si>
    <t xml:space="preserve"> Análisis de los diferentes tipos de información a considerar </t>
  </si>
  <si>
    <t>1.3.2.5.1</t>
  </si>
  <si>
    <t>Influencia del tipo de problema</t>
  </si>
  <si>
    <t>1.3.2.5.2</t>
  </si>
  <si>
    <t>1.3.2.5.3</t>
  </si>
  <si>
    <t>1.3.2.5.1 (a)</t>
  </si>
  <si>
    <t>1.3.2.5.1 (b)</t>
  </si>
  <si>
    <t>1.3.2.5.2 (a)</t>
  </si>
  <si>
    <t>Fusión de ambas perspectivas</t>
  </si>
  <si>
    <t>1.3.2.5.3 (a)</t>
  </si>
  <si>
    <t xml:space="preserve">Problemas del entorno cultural </t>
  </si>
  <si>
    <t>1.3.2.6 (a)</t>
  </si>
  <si>
    <t>Ampliación del concepto Estructura del Sistema de Información para Gestión</t>
  </si>
  <si>
    <t>1.3.2.7.1</t>
  </si>
  <si>
    <t>Formas de describir un SIG</t>
  </si>
  <si>
    <t>1.3.2.7.1 (a)</t>
  </si>
  <si>
    <t>1.3.2.7.2</t>
  </si>
  <si>
    <t>Sistemas de Información formales e informales</t>
  </si>
  <si>
    <t>1.3.2.7.2 (a)</t>
  </si>
  <si>
    <t>1.3.2.7.2 (b)</t>
  </si>
  <si>
    <t>INTRODUCCION A LA AUDITORIA</t>
  </si>
  <si>
    <t>2.1</t>
  </si>
  <si>
    <t>INTRODUCCION</t>
  </si>
  <si>
    <t>2.1 (a)</t>
  </si>
  <si>
    <t>2.2</t>
  </si>
  <si>
    <t>OBJETIVOS DE UNA AUDITORIA</t>
  </si>
  <si>
    <t>2.3</t>
  </si>
  <si>
    <t xml:space="preserve">DEFINICIONES DE AUDITORIA </t>
  </si>
  <si>
    <t>2.3 (a)</t>
  </si>
  <si>
    <t>2.3 (b)</t>
  </si>
  <si>
    <t>2.4</t>
  </si>
  <si>
    <t>2.4.1</t>
  </si>
  <si>
    <t>ASPECTOS DE LA AUDITORÍA</t>
  </si>
  <si>
    <t xml:space="preserve"> Principio de Autenticidad</t>
  </si>
  <si>
    <t>2.4.1 (a)</t>
  </si>
  <si>
    <t>2.4.2</t>
  </si>
  <si>
    <t>Clases de Auditoría</t>
  </si>
  <si>
    <t>2.4.2 (a)</t>
  </si>
  <si>
    <t>2.4.3</t>
  </si>
  <si>
    <t>2.5</t>
  </si>
  <si>
    <t>DESARROLLO HISTÓRICO DE LA AUDITORÍA</t>
  </si>
  <si>
    <t>2.4.3 (a)</t>
  </si>
  <si>
    <t>Beneficiarios de la auditoría</t>
  </si>
  <si>
    <t>2.5 (a)</t>
  </si>
  <si>
    <t>2.5 (b)</t>
  </si>
  <si>
    <t>2.5 (c)</t>
  </si>
  <si>
    <t>2.6</t>
  </si>
  <si>
    <t xml:space="preserve">CONTROL INTERNO Y AUDITORÍA INTERNA </t>
  </si>
  <si>
    <t>2.6.1</t>
  </si>
  <si>
    <t xml:space="preserve">Concepto y objetivos de control interno </t>
  </si>
  <si>
    <t>2.6.1 (a)</t>
  </si>
  <si>
    <t xml:space="preserve">Concepto y objetivos de auditoría interna </t>
  </si>
  <si>
    <t>2.6.2</t>
  </si>
  <si>
    <t>2.6.2 (a)</t>
  </si>
  <si>
    <t>2.6.3</t>
  </si>
  <si>
    <t xml:space="preserve"> Características de la auditoría interna</t>
  </si>
  <si>
    <t>2.6.3 (a)</t>
  </si>
  <si>
    <t>2.6.4</t>
  </si>
  <si>
    <t>Diferencias entre auditoría interna y externa</t>
  </si>
  <si>
    <t>2.6.4 (a)</t>
  </si>
  <si>
    <t xml:space="preserve">2.7 </t>
  </si>
  <si>
    <t xml:space="preserve">DOCUMENTOS DE AUDITORÍA </t>
  </si>
  <si>
    <t>2.7.1</t>
  </si>
  <si>
    <t>2.7.1.1</t>
  </si>
  <si>
    <t xml:space="preserve">Los papeles de trabajo </t>
  </si>
  <si>
    <t>Concepto y objetivos</t>
  </si>
  <si>
    <t>2.7.1.1 (a)</t>
  </si>
  <si>
    <t>2.7.1.2</t>
  </si>
  <si>
    <t xml:space="preserve"> Forma y contenido</t>
  </si>
  <si>
    <t>2.7.1.2 (a)</t>
  </si>
  <si>
    <t>2.7.1.3</t>
  </si>
  <si>
    <t xml:space="preserve">Propiedad, custodia y conservación </t>
  </si>
  <si>
    <t>2.7.1.3 (a)</t>
  </si>
  <si>
    <t>2.7.1.4</t>
  </si>
  <si>
    <t>2.7.1.4 (a)</t>
  </si>
  <si>
    <t>2.7.1.4 (b)</t>
  </si>
  <si>
    <t>2.7.2</t>
  </si>
  <si>
    <t xml:space="preserve">El Informe de auditoría </t>
  </si>
  <si>
    <t xml:space="preserve">Organización y archivo </t>
  </si>
  <si>
    <t>2.7.2.1</t>
  </si>
  <si>
    <t xml:space="preserve"> Objetivos del informe</t>
  </si>
  <si>
    <t>2.7.2.1 (a)</t>
  </si>
  <si>
    <t>2.7.2.2</t>
  </si>
  <si>
    <t xml:space="preserve">Clases de informes </t>
  </si>
  <si>
    <t>2.7.2.2 (a)</t>
  </si>
  <si>
    <t>2.7.2.3</t>
  </si>
  <si>
    <t>Elementos básicos del informe de auditoría</t>
  </si>
  <si>
    <t>2.7.2.3 (a)</t>
  </si>
  <si>
    <t>2.7.2.4</t>
  </si>
  <si>
    <t>Tipos de opinión</t>
  </si>
  <si>
    <t>2.7.2.4 (a)</t>
  </si>
  <si>
    <t xml:space="preserve">Requisitos de un buen informe, responsabilidad de su contenido y publicidad </t>
  </si>
  <si>
    <t>2.7.2.5</t>
  </si>
  <si>
    <t>2.7.2.5 (a)</t>
  </si>
  <si>
    <t xml:space="preserve">2.7.2.6 </t>
  </si>
  <si>
    <t>2.7.2.6 (a)</t>
  </si>
  <si>
    <t xml:space="preserve"> La carta de recomendaciones</t>
  </si>
  <si>
    <t>3.1</t>
  </si>
  <si>
    <t>ANTECEDENTES</t>
  </si>
  <si>
    <t>3.1 (a)</t>
  </si>
  <si>
    <t>3.1 (b)</t>
  </si>
  <si>
    <t>3.2</t>
  </si>
  <si>
    <t>CLASES Y TIPOS DE AUDITORÍA INFORMÁTICA</t>
  </si>
  <si>
    <t>3.2 (a)</t>
  </si>
  <si>
    <t>3.3</t>
  </si>
  <si>
    <t>FUNCIÓN DE AUDITORÍA INFORMÁTICA</t>
  </si>
  <si>
    <t>3.3.1</t>
  </si>
  <si>
    <t xml:space="preserve">Definición </t>
  </si>
  <si>
    <t>3.3.1 (a)</t>
  </si>
  <si>
    <t>3.3.2</t>
  </si>
  <si>
    <t>Perfiles profesionales de la función de Auditoría Informática</t>
  </si>
  <si>
    <t>3.3.2 (a)</t>
  </si>
  <si>
    <t>3.3.2 (b)</t>
  </si>
  <si>
    <t>3.3.3</t>
  </si>
  <si>
    <t>Funciones a desarrollar por la función de Auditoría Informática</t>
  </si>
  <si>
    <t>3.3.3 (a)</t>
  </si>
  <si>
    <t>3.4</t>
  </si>
  <si>
    <t>ORGANIZACION DE LA FUNCION DE AUDITORIA INFORMÁTICA</t>
  </si>
  <si>
    <t>3.4 (a)</t>
  </si>
  <si>
    <t>3.4 (b)</t>
  </si>
  <si>
    <t>LA FUNCIÓN DE AUDITORÍA INFORMÁTICA Y SU ORGANIZACIÓN</t>
  </si>
  <si>
    <t>1.- CONCEPTOS BÁSICOS DE SISTEMAS DE  INFORMACIÓN</t>
  </si>
  <si>
    <t>2.- INTRODUCCION A LA AUDITORIA</t>
  </si>
  <si>
    <t>3.- LA FUNCIÓN DE AUDITORÍA INFORMÁTICA Y SU ORGANIZACIÓN</t>
  </si>
  <si>
    <t>Empresa:</t>
  </si>
  <si>
    <t>Nombre del auditado:</t>
  </si>
  <si>
    <t>Código PT:</t>
  </si>
  <si>
    <t>AI2024-SIS-001</t>
  </si>
  <si>
    <t>Cargo:</t>
  </si>
  <si>
    <t>Versión:</t>
  </si>
  <si>
    <t>1.0</t>
  </si>
  <si>
    <t>Área:</t>
  </si>
  <si>
    <t>Elaborado:</t>
  </si>
  <si>
    <t>Revisado:</t>
  </si>
  <si>
    <t>Aprobado:</t>
  </si>
  <si>
    <t>Fecha:</t>
  </si>
  <si>
    <t>Objetivo:</t>
  </si>
  <si>
    <t>Alcance:</t>
  </si>
  <si>
    <t>Evaluación de los conocimientos del personal en el uso de sistemas de información</t>
  </si>
  <si>
    <t>Nombre del auditor:</t>
  </si>
  <si>
    <t>1.2.1 (g)</t>
  </si>
  <si>
    <t>2.1(b)</t>
  </si>
  <si>
    <t>2.1 (c)</t>
  </si>
  <si>
    <t>¿Qué nivel de cumplimiento de responsabilidades y deberes se observa en un auditor durante una auditoría financiera?</t>
  </si>
  <si>
    <t>¿Cómo calificaría el nivel de madurez en la gestión de procesos dentro de la empresa según la auditoría?</t>
  </si>
  <si>
    <t>¿Cuál es el nivel de cumplimiento en la descripción de la auditoría de cuentas y el rol de la persona cualificada e independiente?</t>
  </si>
  <si>
    <t>¿Qué nivel de confianza tiene el auditor sobre la corrección de la información y su fiabilidad?</t>
  </si>
  <si>
    <t>¿En qué nivel ha evolucionado la auditoría en la empresa a lo largo del tiempo?</t>
  </si>
  <si>
    <t>¿Cómo calificarías el impacto de la auditoría informática en la evolución de las prácticas de auditoría y contabilidad desde su creación?</t>
  </si>
  <si>
    <t>¿Cuál es el grado de necesidad de especializaciones avanzadas para los auditores informáticos en el contexto actual?</t>
  </si>
  <si>
    <t>Realizar una evaluación a la Unidad Educativa Vigotsky para evaluar los conocimientos básicos de los sistemas de información.</t>
  </si>
  <si>
    <t>Centros de Cómputo</t>
  </si>
  <si>
    <t>Cabezas Arce Jandry Aelxander</t>
  </si>
  <si>
    <t>¿Cómo evalúa la efectividad de los sistemas de información actuales en los laboratorios para detectar y corregir desviaciones en el uso de los recursos o en el rendimiento académico de los estudiantes?</t>
  </si>
  <si>
    <t>¿De qué manera los sistemas de información de los laboratorios facilitan la coordinación entre los docentes, el personal técnico y la administración de la Unidad Educativa?</t>
  </si>
  <si>
    <t>¿Cómo se utiliza esta perspectiva en la gestión de los laboratorios para asegurar que todos los componentes (equipos, software, personal, métodos de enseñanza) trabajen de forma integrada y optimizada para el aprendizaje de los estudiantes?</t>
  </si>
  <si>
    <t>¿Cómo se monitorea y evalúa la eficiencia de estas transformaciones para garantizar la mejora continua y el valor añadido para la comunidad educativa?</t>
  </si>
  <si>
    <t>¿Qué tan adaptables son los procesos internos de los laboratorios a los cambios en el currículo educativo o a las nuevas tecnologías?</t>
  </si>
  <si>
    <t>¿Cómo evalúa la integración entre el personal de los laboratorios y los docentes de las diferentes asignaturas que hacen uso de ellos?</t>
  </si>
  <si>
    <t>¿Qué tan efectivos son los sistemas de información actuales de los laboratorios para apoyar la toma de decisiones estratégicas relacionadas con la adquisición de equipos o la planificación de recursos?</t>
  </si>
  <si>
    <t>¿Cómo calificaría la capacidad del personal (docentes y técnicos) para utilizar los sistemas de información disponibles en los laboratorios?</t>
  </si>
  <si>
    <t>¿Qué tan útiles encuentra los reportes generados por los sistemas de gestión de laboratorios para el análisis del uso de recursos y la planificación de futuras actividades?</t>
  </si>
  <si>
    <t>¿Qué tan eficiente es el area de informática en la recopilación y análisis de datos clave sobre el rendimiento de los equipos y el uso de los materiales en los laboratorios?</t>
  </si>
  <si>
    <t>¿Qué tan adecuada es la protección de la confidencialidad y la integridad de la información manejada en los sistemas de los laboratorios, como los datos de inventario o el progreso de los estudiantes?</t>
  </si>
  <si>
    <t>¿Cómo los sistemas de información implementados en los laboratorios de su Unidad Educativa están transformando la forma en que el conocimiento es generado, compartido y asimilado por los estudiantes, y qué impacto tiene esto en el proceso de enseñanza-aprendizaje en comparación con métodos tradicionales?</t>
  </si>
  <si>
    <t>1.2.1 (f)</t>
  </si>
  <si>
    <t>¿Cuál es el nivel de satisfacción de la Unidad Educativa para incorporar nuevas tecnologías (hardware, software, herramientas de telecomunicaciones) en las operaciones y la gestión de sus laboratorios?</t>
  </si>
  <si>
    <t>¿Cómo calificaría el aumento en la cantidad de datos manejados por los laboratorios (e.g., resultados de experimentos, inventario de materiales, registros de uso de equipos) en términos de eficiencia en su gestión y en la toma de decisiones pedagógicas o administrativas?</t>
  </si>
  <si>
    <t>¿Cómo ha evolucionado la estructura y el liderazgo de los departamentos o áreas que gestionan la tecnología de la información en los laboratorios de la Unidad Educativa, pasando de un enfoque puramente técnico a uno con mayor componente de dirección general y distribución de recursos?</t>
  </si>
  <si>
    <t>¿Qué nuevas oportunidades de aplicación de los SIG se han identificado o implementado recientemente en los laboratorios para mejorar la enseñanza, la investigación o la gestión administrativa?</t>
  </si>
  <si>
    <t>¿Cómo se asegura la eficiencia y precisión en el registro de las actividades en los laboratorios (ej. entrada y salida de equipos, utilización de software, participación de estudiantes en prácticas) y qué valor aporta esta función para el control y la auditoría?</t>
  </si>
  <si>
    <t>¿Qué tan eficiente es la integración de los diferentes subsistemas (ej. gestión de inventario, registro de uso de equipos, plataformas de aprendizaje) dentro del SIG de los laboratorios para optimizar los procesos educativos y administrativos?</t>
  </si>
  <si>
    <t>¿Cómo se gestiona el aprendizaje continuo relacionado con las tecnologías de la información en los laboratorios de la Unidad Educativa, desde la automatización de procesos existentes (ej. registro de asistencia) hasta la adopción de innovaciones disruptivas (ej. realidad virtual para simulaciones)?</t>
  </si>
  <si>
    <t>¿Qué tan efectiva es la organización (Unidad Educativa) para adaptarse a la rápida incorporación de cambios tecnológicos radicales en los laboratorios, considerando la flexibilidad de la tecnología de la información y la necesidad de una gestión del cambio?</t>
  </si>
  <si>
    <t>¿Qué tan eficiente es el sistema de información en el análisis de datos clave de los laboratorios, como el uso de equipos, los resultados de prácticas de estudiantes, o la optimización del inventario de materiales, para mejorar la gestión y la experiencia educativa?</t>
  </si>
  <si>
    <t>¿Qué tan efectivas son las medidas implementadas para garantizar la confidencialidad de la información manejada por los laboratorios, especialmente aquella relacionada con el rendimiento individual de los estudiantes o la propiedad intelectual de proyectos de investigación?</t>
  </si>
  <si>
    <t>¿Existen protocolos claros y consistentes para evaluar la relevancia y utilidad de la información generada en los laboratorios (ej. informes de experimentos, datos de consumo de energía, estadísticas de uso de software), asegurando que aporte "sorpresa" o nueva luz para la toma de decisiones y no sea redundante?</t>
  </si>
  <si>
    <t>¿Qué tan claras y estructuradas son las decisiones repetitivas y rutinarias dentro de la gestión de los laboratorios (ej. control de inventario de consumibles, programación de mantenimiento básico de equipos), y en qué medida estas decisiones son candidatas a una plena automatización?</t>
  </si>
  <si>
    <t>¿Cómo se valora el proceso humano en la toma de decisiones y la resolución de problemas en los laboratorios (ej. diseño de nuevas prácticas, resolución de fallas complejas en equipos) en comparación con la automatización que los sistemas de información pueden ofrecer?</t>
  </si>
  <si>
    <t>¿Qué tan efectivo es el proceso de aprendizaje continuo relacionado con la implementación de nuevas tecnologías de la información en los laboratorios, especialmente en lo que respecta a la transición de problemas de decisión no estructurados a aquellos que pueden ser parcialmente automatizados o apoyados por sistemas interactivos?</t>
  </si>
  <si>
    <t>¿Qué tan importante considera la Unidad Educativa el aprendizaje continuo en el personal de los laboratorios para abordar la transición de problemas no estructurados (ej. cómo optimizar un nuevo experimento) a problemas estructurados (ej. estandarizar un protocolo de seguridad), facilitando la identificación de partes automatizables?</t>
  </si>
  <si>
    <t>¿De qué manera se distribuyen adecuadamente los esfuerzos en el desarrollo y aplicación de Tecnologías de la Información para abordar tanto los problemas de control de operaciones estructuradas (ej. gestión de inventario de consumibles) como los problemas de planificación estratégica no estructurados (ej. diseño de nuevas líneas de investigación), reconociendo las distintas necesidades de conocimiento y procedimiento para cada uno?</t>
  </si>
  <si>
    <t>¿Cómo se abordan en la Unidad Educativa los problemas culturales asociados a la implementación de SIG en los laboratorios, tales como la resistencia al cambio, la falta de conocimiento informático por parte del personal o la sobrecarga de información, y qué estrategias se utilizan para asegurar una adopción exitosa y un uso efectivo de estos sistemas?</t>
  </si>
  <si>
    <t>¿Cómo clasifica la estructura del Sistema de Información de los laboratorios en términos de su permanencia y relevancia dentro de la Unidad Educativa, considerando sus componentes (hardware, software, bases de datos, recursos humanos), sus funciones, y cómo apoya a los diferentes departamentos y niveles de gestión?</t>
  </si>
  <si>
    <t>¿Qué tan efectiva es la comunicación interna relacionada con las funciones del sistema de información formal de los laboratorios (basado en ordenadores), y cómo se complementa esta con los canales de información informales para asegurar que todo el personal reciba la información necesaria para sus tareas diarias y la toma de decisiones?</t>
  </si>
  <si>
    <t>¿En qué medida se perciben diferencias entre los sistemas de información formal e informal dentro de la gestión de los laboratorios (ej. el sistema oficial de registro de inventario vs. el conocimiento empírico del personal sobre la ubicación de materiales), y cómo se gestiona la interacción entre ambos para optimizar la eficiencia y la toma de decisiones?</t>
  </si>
  <si>
    <t>¿Cuál es la distinción fundamental entre la responsabilidad de los órganos directivos de una empresa y la función principal del auditor?</t>
  </si>
  <si>
    <t>¿Qué otros usuarios se benefician de la seguridad que proporciona un informe de auditoría y por qué es importante para ellos?</t>
  </si>
  <si>
    <t>¿Cuál es la responsabilidad del auditor si durante su trabajo encuentra errores significativos o irregularidades?</t>
  </si>
  <si>
    <t>¿En qué nivel de independencia se diferencia un auditor interno de un auditor externo según su relación con la empresa?</t>
  </si>
  <si>
    <t>¿En qué nivel los empleados de una empresa se consideran beneficiarios de la información validada por una auditoría externa?</t>
  </si>
  <si>
    <t>¿En qué nivel la revolución industrial y las quiebras empresariales del siglo XVIII provocaron la evolución de la auditoría hacia una revisión obligatoria por parte de profesionales independientes?</t>
  </si>
  <si>
    <t>¿En qué medida la crisis de 1929 y el trabajo de instituciones como el AICPA en Estados Unidos sentaron las bases para la creación de las normas de auditoría a nivel internacional?</t>
  </si>
  <si>
    <t>¿En qué medida la dirección de la empresa es responsable de decidir el alcance y la naturaleza de los controles internos, en función de factores como su estructura o distribución geográfica?</t>
  </si>
  <si>
    <t>¿Cuál es el nivel de responsabilidad de la auditoría interna al actuar como un mecanismo para evaluar la eficacia del sistema de control interno general?</t>
  </si>
  <si>
    <t>¿En qué medida la independencia del departamento de auditoría interna es limitada en su estructura organizacional, pero no en la forma en que realiza y evalúa su trabajo?</t>
  </si>
  <si>
    <t>¿Qué nivel de importancia tiene la "no participación" del departamento en actividades que auditará posteriormente para mantener su objetividad?</t>
  </si>
  <si>
    <t>¿En qué nivel la responsabilidad de un auditor externo puede llegar a ser de tipo penal, a diferencia de la responsabilidad laboral que asume un auditor interno?</t>
  </si>
  <si>
    <t>¿Cuál es el nivel de importancia que tienen los papeles de trabajo para recoger la evidencia que fundamenta la opinión final del auditor?</t>
  </si>
  <si>
    <t>¿Qué nivel de detalle se exige en el contenido de los papeles de trabajo para dejar constancia de la planificación, el estudio del control interno y las conclusiones?</t>
  </si>
  <si>
    <t>¿En qué medida la ley obliga al auditor a conservar toda la documentación de una auditoría por un periodo específico de cinco años?</t>
  </si>
  <si>
    <t>¿Qué nivel de organización se establece al separar los papeles de trabajo entre un "archivo permanente" y un "archivo corriente" del ejercicio?</t>
  </si>
  <si>
    <t>¿En qué medida el uso de índices de referencia mejora la eficacia y el acceso rápido a la información archivada en las distintas carpetas de auditoría?</t>
  </si>
  <si>
    <t>¿En qué nivel el informe debe ser lo suficientemente claro para evitar cualquier interpretación errónea sobre el grado de responsabilidad que asume el auditor?</t>
  </si>
  <si>
    <t>¿Qué nivel de diferencia existe entre un informe de auditoría financiera y un informe de auditoría de gestión u operativa?</t>
  </si>
  <si>
    <t>¿En qué medida el "párrafo de opinión" y el "párrafo de salvedades" son los elementos cruciales para expresar la conclusión final del auditor sobre la situación de la empresa?</t>
  </si>
  <si>
    <t>¿En qué nivel la ausencia de limitaciones en el trabajo y la correcta aplicación de los principios contables son condiciones para emitir una opinión favorable (sin salvedades)?</t>
  </si>
  <si>
    <t>¿Qué nivel de restricción tiene el auditor para facilitar directamente una copia del informe a terceros sin la autorización expresa de la empresa?</t>
  </si>
  <si>
    <t>¿Cuál es el nivel de diferencia entre el informe de auditoría y la carta de recomendaciones, considerando que esta última se enfoca en sugerir soluciones?</t>
  </si>
  <si>
    <t>¿Qué nivel de especialización en áreas como redes, seguridad y bases de datos se proyecta que necesitarán los auditores informáticos en el futuro para mantener su relevancia?</t>
  </si>
  <si>
    <t>En qué medida se puede considerar a la auditoría informática como una función de control interna y exclusiva del departamento de sistemas, en lugar de una función de auditoría para toda la organización?</t>
  </si>
  <si>
    <t>¿Cuál es el nivel de diferencia fundamental entre una auditoría informática que actúa como soporte de la auditoría tradicional y una que funciona de manera independiente, enfocada en seguridad, riesgo y eficiencia?</t>
  </si>
  <si>
    <t>¿En qué medida la evolución histórica desde sistemas manuales a entornos informáticos complejos ha obligado a que los equipos de auditoría se vuelvan mixtos, integrando auditores financieros e informáticos?</t>
  </si>
  <si>
    <t>¿En qué nivel se espera que un auditor informático actúe no solo como analista de sistemas, sino también como consultor y consejero estratégico para la organización?</t>
  </si>
  <si>
    <t>¿Qué nivel de conocimientos técnicos específicos (gestión de proyectos, redes, seguridad, etc.) debe poseer un auditor informático para tener un perfil profesional completo y actualizado?</t>
  </si>
  <si>
    <t>¿En qué medida la aplicación de conceptos como "Calidad Total" o "Excelencia Empresarial" por parte del auditor informático mejora la aceptación y el valor de su trabajo dentro de la empresa?</t>
  </si>
  <si>
    <t>¿Cuál es el nivel de adaptación que debe tener el enfoque de una auditoría informática para responder a las necesidades específicas del negocio, como la seguridad en una empresa de investigación o la eficiencia en una empresa productora?</t>
  </si>
  <si>
    <t>¿Qué nivel de independencia y aceptación se logra al ubicar la función de auditoría informática dependiendo directamente del máximo responsable de la organización (Director General o Consejero Delegado)?</t>
  </si>
  <si>
    <t>¿En qué medida una estructura interna con roles definidos (Jefe, Supervisor, Auditor) y un plan de formación continua garantizan la eficacia y el desarrollo profesional dentro del departamento de auditoría informática?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</si>
</sst>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0"/>
      <name val="Arial"/>
      <family val="2"/>
    </font>
    <font>
      <sz val="10"/>
      <color indexed="13"/>
      <name val="Mangal"/>
      <family val="2"/>
    </font>
    <font>
      <sz val="10"/>
      <color indexed="63"/>
      <name val="Mangal"/>
      <family val="2"/>
    </font>
    <font>
      <sz val="10"/>
      <name val="Mangal"/>
      <family val="2"/>
    </font>
    <font>
      <b/>
      <sz val="20"/>
      <name val="Arial"/>
      <family val="2"/>
    </font>
    <font>
      <b/>
      <sz val="10"/>
      <name val="Arial"/>
      <family val="2"/>
    </font>
    <font>
      <b/>
      <sz val="9"/>
      <color indexed="9"/>
      <name val="Arial"/>
      <family val="2"/>
    </font>
    <font>
      <sz val="9"/>
      <name val="Arial"/>
      <family val="2"/>
    </font>
    <font>
      <sz val="8"/>
      <name val="Arial"/>
      <family val="2"/>
    </font>
    <font>
      <sz val="12"/>
      <name val="Arial"/>
      <family val="2"/>
    </font>
    <font>
      <sz val="20"/>
      <name val="Arial"/>
      <family val="2"/>
    </font>
    <font>
      <b/>
      <sz val="24"/>
      <name val="Arial"/>
      <family val="2"/>
    </font>
    <font>
      <b/>
      <sz val="12"/>
      <name val="Arial"/>
      <family val="2"/>
    </font>
    <font>
      <b/>
      <sz val="16"/>
      <name val="Arial"/>
      <family val="2"/>
    </font>
    <font>
      <b/>
      <sz val="18"/>
      <color indexed="9"/>
      <name val="Arial"/>
      <family val="2"/>
    </font>
    <font>
      <sz val="14"/>
      <name val="Arial"/>
      <family val="2"/>
    </font>
    <font>
      <b/>
      <sz val="14"/>
      <color indexed="8"/>
      <name val="Arial"/>
      <family val="2"/>
    </font>
    <font>
      <b/>
      <sz val="12"/>
      <color indexed="8"/>
      <name val="Arial"/>
      <family val="2"/>
    </font>
    <font>
      <vertAlign val="superscript"/>
      <sz val="10"/>
      <name val="Arial"/>
      <family val="2"/>
    </font>
    <font>
      <b/>
      <sz val="10"/>
      <color indexed="9"/>
      <name val="Arial"/>
      <family val="2"/>
    </font>
    <font>
      <sz val="10"/>
      <color indexed="8"/>
      <name val="Arial"/>
      <family val="2"/>
    </font>
    <font>
      <sz val="12"/>
      <color indexed="8"/>
      <name val="Arial"/>
      <family val="2"/>
    </font>
    <font>
      <b/>
      <sz val="14"/>
      <name val="Arial"/>
      <family val="2"/>
    </font>
    <font>
      <sz val="11"/>
      <name val="Arial"/>
      <family val="2"/>
    </font>
    <font>
      <sz val="11"/>
      <color indexed="8"/>
      <name val="Arial"/>
      <family val="2"/>
    </font>
    <font>
      <sz val="10"/>
      <name val="Segoe UI"/>
      <family val="2"/>
    </font>
    <font>
      <b/>
      <sz val="9"/>
      <name val="Times New Roman"/>
      <family val="1"/>
    </font>
    <font>
      <sz val="9"/>
      <name val="Times New Roman"/>
      <family val="1"/>
    </font>
    <font>
      <sz val="12"/>
      <color rgb="FF000000"/>
      <name val="Arial"/>
      <family val="2"/>
    </font>
  </fonts>
  <fills count="34">
    <fill>
      <patternFill patternType="none"/>
    </fill>
    <fill>
      <patternFill patternType="gray125"/>
    </fill>
    <fill>
      <patternFill patternType="solid">
        <fgColor indexed="10"/>
        <bgColor indexed="60"/>
      </patternFill>
    </fill>
    <fill>
      <patternFill patternType="solid">
        <fgColor indexed="52"/>
        <bgColor indexed="29"/>
      </patternFill>
    </fill>
    <fill>
      <patternFill patternType="solid">
        <fgColor indexed="13"/>
        <bgColor indexed="34"/>
      </patternFill>
    </fill>
    <fill>
      <patternFill patternType="solid">
        <fgColor indexed="11"/>
        <bgColor indexed="49"/>
      </patternFill>
    </fill>
    <fill>
      <patternFill patternType="solid">
        <fgColor indexed="15"/>
        <bgColor indexed="35"/>
      </patternFill>
    </fill>
    <fill>
      <patternFill patternType="solid">
        <fgColor indexed="31"/>
        <bgColor indexed="22"/>
      </patternFill>
    </fill>
    <fill>
      <patternFill patternType="solid">
        <fgColor indexed="27"/>
        <bgColor indexed="42"/>
      </patternFill>
    </fill>
    <fill>
      <patternFill patternType="solid">
        <fgColor indexed="19"/>
        <bgColor indexed="23"/>
      </patternFill>
    </fill>
    <fill>
      <patternFill patternType="solid">
        <fgColor indexed="42"/>
        <bgColor indexed="27"/>
      </patternFill>
    </fill>
    <fill>
      <patternFill patternType="solid">
        <fgColor indexed="17"/>
        <bgColor indexed="21"/>
      </patternFill>
    </fill>
    <fill>
      <patternFill patternType="solid">
        <fgColor indexed="22"/>
        <bgColor indexed="31"/>
      </patternFill>
    </fill>
    <fill>
      <patternFill patternType="solid">
        <fgColor indexed="26"/>
        <bgColor indexed="9"/>
      </patternFill>
    </fill>
    <fill>
      <patternFill patternType="solid">
        <fgColor indexed="41"/>
        <bgColor indexed="9"/>
      </patternFill>
    </fill>
    <fill>
      <patternFill patternType="solid">
        <fgColor indexed="23"/>
        <bgColor indexed="19"/>
      </patternFill>
    </fill>
    <fill>
      <patternFill patternType="solid">
        <fgColor theme="0"/>
        <bgColor indexed="27"/>
      </patternFill>
    </fill>
    <fill>
      <patternFill patternType="solid">
        <fgColor theme="9" tint="0.59999389629810485"/>
        <bgColor indexed="64"/>
      </patternFill>
    </fill>
    <fill>
      <patternFill patternType="solid">
        <fgColor theme="2" tint="-0.249977111117893"/>
        <bgColor indexed="64"/>
      </patternFill>
    </fill>
    <fill>
      <patternFill patternType="solid">
        <fgColor theme="2" tint="-9.9978637043366805E-2"/>
        <bgColor indexed="31"/>
      </patternFill>
    </fill>
    <fill>
      <patternFill patternType="solid">
        <fgColor theme="2" tint="-9.9978637043366805E-2"/>
        <bgColor indexed="64"/>
      </patternFill>
    </fill>
    <fill>
      <patternFill patternType="solid">
        <fgColor theme="0"/>
        <bgColor indexed="31"/>
      </patternFill>
    </fill>
    <fill>
      <patternFill patternType="solid">
        <fgColor theme="0"/>
        <bgColor indexed="64"/>
      </patternFill>
    </fill>
    <fill>
      <patternFill patternType="solid">
        <fgColor theme="2"/>
        <bgColor indexed="31"/>
      </patternFill>
    </fill>
    <fill>
      <patternFill patternType="solid">
        <fgColor theme="2"/>
        <bgColor indexed="64"/>
      </patternFill>
    </fill>
    <fill>
      <patternFill patternType="solid">
        <fgColor theme="2"/>
        <bgColor indexed="27"/>
      </patternFill>
    </fill>
    <fill>
      <patternFill patternType="solid">
        <fgColor theme="9" tint="0.59999389629810485"/>
        <bgColor indexed="31"/>
      </patternFill>
    </fill>
    <fill>
      <patternFill patternType="solid">
        <fgColor theme="0"/>
        <bgColor indexed="22"/>
      </patternFill>
    </fill>
    <fill>
      <patternFill patternType="solid">
        <fgColor theme="9" tint="0.59999389629810485"/>
        <bgColor indexed="22"/>
      </patternFill>
    </fill>
    <fill>
      <patternFill patternType="solid">
        <fgColor theme="2" tint="-9.9978637043366805E-2"/>
        <bgColor indexed="22"/>
      </patternFill>
    </fill>
    <fill>
      <patternFill patternType="solid">
        <fgColor theme="9" tint="0.39997558519241921"/>
        <bgColor indexed="64"/>
      </patternFill>
    </fill>
    <fill>
      <patternFill patternType="solid">
        <fgColor rgb="FFFFFF00"/>
        <bgColor indexed="64"/>
      </patternFill>
    </fill>
    <fill>
      <patternFill patternType="solid">
        <fgColor rgb="FFFFFF00"/>
        <bgColor indexed="9"/>
      </patternFill>
    </fill>
    <fill>
      <patternFill patternType="solid">
        <fgColor rgb="FFFFFF00"/>
        <bgColor indexed="27"/>
      </patternFill>
    </fill>
  </fills>
  <borders count="38">
    <border>
      <left/>
      <right/>
      <top/>
      <bottom/>
      <diagonal/>
    </border>
    <border>
      <left style="hair">
        <color indexed="8"/>
      </left>
      <right style="hair">
        <color indexed="8"/>
      </right>
      <top style="hair">
        <color indexed="8"/>
      </top>
      <bottom style="hair">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top/>
      <bottom style="thin">
        <color indexed="8"/>
      </bottom>
      <diagonal/>
    </border>
    <border>
      <left/>
      <right/>
      <top style="thin">
        <color indexed="8"/>
      </top>
      <bottom style="thin">
        <color indexed="8"/>
      </bottom>
      <diagonal/>
    </border>
    <border>
      <left style="medium">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64"/>
      </left>
      <right/>
      <top style="thin">
        <color indexed="64"/>
      </top>
      <bottom style="thin">
        <color indexed="64"/>
      </bottom>
      <diagonal/>
    </border>
    <border>
      <left style="hair">
        <color indexed="8"/>
      </left>
      <right style="hair">
        <color indexed="8"/>
      </right>
      <top style="hair">
        <color indexed="8"/>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8"/>
      </left>
      <right/>
      <top style="hair">
        <color indexed="8"/>
      </top>
      <bottom/>
      <diagonal/>
    </border>
    <border>
      <left style="hair">
        <color indexed="8"/>
      </left>
      <right style="hair">
        <color indexed="8"/>
      </right>
      <top/>
      <bottom style="hair">
        <color indexed="8"/>
      </bottom>
      <diagonal/>
    </border>
    <border>
      <left style="medium">
        <color indexed="8"/>
      </left>
      <right/>
      <top style="thin">
        <color indexed="8"/>
      </top>
      <bottom style="thin">
        <color indexed="8"/>
      </bottom>
      <diagonal/>
    </border>
    <border>
      <left/>
      <right style="hair">
        <color indexed="8"/>
      </right>
      <top style="hair">
        <color indexed="8"/>
      </top>
      <bottom/>
      <diagonal/>
    </border>
    <border>
      <left style="thin">
        <color indexed="8"/>
      </left>
      <right/>
      <top/>
      <bottom style="thin">
        <color indexed="8"/>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cellStyleXfs>
  <cellXfs count="241">
    <xf numFmtId="0" fontId="0" fillId="0" borderId="0" xfId="0"/>
    <xf numFmtId="0" fontId="4" fillId="0" borderId="0" xfId="0" applyFont="1"/>
    <xf numFmtId="0" fontId="5" fillId="0" borderId="0" xfId="0" applyFont="1"/>
    <xf numFmtId="0" fontId="5" fillId="4" borderId="1" xfId="0" applyFont="1" applyFill="1" applyBorder="1" applyAlignment="1">
      <alignment horizontal="center" vertical="center"/>
    </xf>
    <xf numFmtId="0" fontId="0" fillId="2" borderId="1" xfId="0" applyFill="1" applyBorder="1" applyAlignment="1">
      <alignment horizontal="center" vertical="center"/>
    </xf>
    <xf numFmtId="9"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0" fillId="4" borderId="1" xfId="0" applyFill="1" applyBorder="1" applyAlignment="1">
      <alignment horizontal="center" vertical="center"/>
    </xf>
    <xf numFmtId="0" fontId="0" fillId="7" borderId="1" xfId="0" applyFill="1" applyBorder="1" applyAlignment="1">
      <alignment horizontal="center" vertical="center"/>
    </xf>
    <xf numFmtId="0" fontId="9" fillId="0" borderId="0" xfId="0" applyFont="1" applyAlignment="1">
      <alignment horizontal="center" vertical="center"/>
    </xf>
    <xf numFmtId="0" fontId="0" fillId="0" borderId="0" xfId="0" applyAlignment="1">
      <alignment vertical="center"/>
    </xf>
    <xf numFmtId="0" fontId="10" fillId="0" borderId="0" xfId="0" applyFont="1"/>
    <xf numFmtId="0" fontId="9" fillId="0" borderId="0" xfId="0" applyFont="1" applyAlignment="1">
      <alignment horizontal="center"/>
    </xf>
    <xf numFmtId="0" fontId="12" fillId="8" borderId="2" xfId="0" applyFont="1" applyFill="1" applyBorder="1" applyAlignment="1">
      <alignment horizontal="center" wrapText="1"/>
    </xf>
    <xf numFmtId="0" fontId="13" fillId="8" borderId="3" xfId="0" applyFont="1" applyFill="1" applyBorder="1" applyAlignment="1">
      <alignment horizontal="center" wrapText="1"/>
    </xf>
    <xf numFmtId="0" fontId="13" fillId="8" borderId="4" xfId="0" applyFont="1" applyFill="1" applyBorder="1" applyAlignment="1">
      <alignment horizontal="center" wrapText="1"/>
    </xf>
    <xf numFmtId="0" fontId="14" fillId="9" borderId="5" xfId="0" applyFont="1" applyFill="1" applyBorder="1" applyAlignment="1">
      <alignment horizontal="center"/>
    </xf>
    <xf numFmtId="0" fontId="14" fillId="9" borderId="6" xfId="0" applyFont="1" applyFill="1" applyBorder="1" applyAlignment="1">
      <alignment wrapText="1"/>
    </xf>
    <xf numFmtId="0" fontId="14" fillId="9" borderId="7" xfId="0" applyFont="1" applyFill="1" applyBorder="1" applyAlignment="1">
      <alignment wrapText="1"/>
    </xf>
    <xf numFmtId="0" fontId="15" fillId="0" borderId="0" xfId="0" applyFont="1"/>
    <xf numFmtId="0" fontId="16" fillId="10" borderId="5" xfId="0" applyFont="1" applyFill="1" applyBorder="1" applyAlignment="1">
      <alignment horizontal="center"/>
    </xf>
    <xf numFmtId="0" fontId="16" fillId="10" borderId="6" xfId="0" applyFont="1" applyFill="1" applyBorder="1" applyAlignment="1">
      <alignment horizontal="left" wrapText="1"/>
    </xf>
    <xf numFmtId="0" fontId="16" fillId="10" borderId="7" xfId="0" applyFont="1" applyFill="1" applyBorder="1" applyAlignment="1">
      <alignment horizontal="left" wrapText="1"/>
    </xf>
    <xf numFmtId="0" fontId="9" fillId="0" borderId="5" xfId="0" applyFont="1" applyBorder="1" applyAlignment="1">
      <alignment horizontal="center" vertical="center"/>
    </xf>
    <xf numFmtId="0" fontId="0" fillId="0" borderId="8" xfId="0" applyBorder="1" applyAlignment="1">
      <alignment vertical="center" wrapText="1"/>
    </xf>
    <xf numFmtId="0" fontId="6" fillId="11" borderId="9" xfId="0" applyFont="1" applyFill="1" applyBorder="1" applyAlignment="1">
      <alignment horizontal="center" vertical="center" wrapText="1"/>
    </xf>
    <xf numFmtId="0" fontId="12" fillId="0" borderId="0" xfId="0" applyFont="1"/>
    <xf numFmtId="0" fontId="17" fillId="12" borderId="5" xfId="0" applyFont="1" applyFill="1" applyBorder="1" applyAlignment="1">
      <alignment horizontal="center"/>
    </xf>
    <xf numFmtId="0" fontId="17" fillId="12" borderId="6" xfId="0" applyFont="1" applyFill="1" applyBorder="1" applyAlignment="1">
      <alignment horizontal="left" wrapText="1"/>
    </xf>
    <xf numFmtId="0" fontId="17" fillId="12" borderId="7" xfId="0" applyFont="1" applyFill="1" applyBorder="1" applyAlignment="1">
      <alignment horizontal="center" wrapText="1"/>
    </xf>
    <xf numFmtId="0" fontId="9" fillId="0" borderId="10" xfId="0" applyFont="1" applyBorder="1" applyAlignment="1">
      <alignment horizontal="center" vertical="center"/>
    </xf>
    <xf numFmtId="0" fontId="0" fillId="0" borderId="11" xfId="0" applyBorder="1" applyAlignment="1">
      <alignment vertical="center" wrapText="1"/>
    </xf>
    <xf numFmtId="0" fontId="0" fillId="0" borderId="0" xfId="0" applyAlignment="1">
      <alignment horizontal="center" vertical="center"/>
    </xf>
    <xf numFmtId="0" fontId="19" fillId="11" borderId="0" xfId="0" applyFont="1" applyFill="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13" fillId="8" borderId="1" xfId="0" applyFont="1" applyFill="1" applyBorder="1" applyAlignment="1">
      <alignment horizontal="center" wrapText="1"/>
    </xf>
    <xf numFmtId="0" fontId="14" fillId="9" borderId="1" xfId="0" applyFont="1" applyFill="1" applyBorder="1" applyAlignment="1">
      <alignment wrapText="1"/>
    </xf>
    <xf numFmtId="0" fontId="16" fillId="10" borderId="1" xfId="0" applyFont="1" applyFill="1" applyBorder="1" applyAlignment="1">
      <alignment horizontal="left" wrapText="1"/>
    </xf>
    <xf numFmtId="0" fontId="0" fillId="0" borderId="1" xfId="0" applyBorder="1" applyAlignment="1">
      <alignment vertical="center" wrapText="1"/>
    </xf>
    <xf numFmtId="0" fontId="0" fillId="0" borderId="1" xfId="0" applyBorder="1" applyAlignment="1">
      <alignment horizontal="left" vertical="top" wrapText="1"/>
    </xf>
    <xf numFmtId="0" fontId="17" fillId="12" borderId="1" xfId="0" applyFont="1" applyFill="1" applyBorder="1" applyAlignment="1">
      <alignment horizontal="left" wrapText="1"/>
    </xf>
    <xf numFmtId="0" fontId="16" fillId="0" borderId="1" xfId="0" applyFont="1" applyBorder="1" applyAlignment="1">
      <alignment horizontal="left" vertical="top" wrapText="1"/>
    </xf>
    <xf numFmtId="0" fontId="17" fillId="0" borderId="1" xfId="0" applyFont="1" applyBorder="1" applyAlignment="1">
      <alignment horizontal="left" vertical="top" wrapText="1"/>
    </xf>
    <xf numFmtId="0" fontId="16" fillId="16" borderId="1" xfId="0" applyFont="1" applyFill="1" applyBorder="1" applyAlignment="1">
      <alignment horizontal="left" wrapText="1"/>
    </xf>
    <xf numFmtId="0" fontId="28" fillId="16" borderId="5" xfId="0" applyFont="1" applyFill="1" applyBorder="1" applyAlignment="1">
      <alignment horizontal="center"/>
    </xf>
    <xf numFmtId="0" fontId="0" fillId="17" borderId="1" xfId="0" applyFill="1" applyBorder="1" applyAlignment="1">
      <alignment horizontal="center" vertical="center"/>
    </xf>
    <xf numFmtId="0" fontId="0" fillId="17" borderId="1" xfId="0" applyFill="1" applyBorder="1" applyAlignment="1">
      <alignment horizontal="left" vertical="top" wrapText="1"/>
    </xf>
    <xf numFmtId="0" fontId="22" fillId="17" borderId="0" xfId="0" applyFont="1" applyFill="1" applyAlignment="1">
      <alignment horizontal="left" wrapText="1"/>
    </xf>
    <xf numFmtId="0" fontId="12" fillId="0" borderId="5" xfId="0" applyFont="1" applyBorder="1" applyAlignment="1">
      <alignment horizontal="center" vertical="center"/>
    </xf>
    <xf numFmtId="0" fontId="12" fillId="0" borderId="1" xfId="0" applyFont="1" applyBorder="1" applyAlignment="1">
      <alignment vertical="center" wrapText="1"/>
    </xf>
    <xf numFmtId="0" fontId="22" fillId="17" borderId="5" xfId="0" applyFont="1" applyFill="1" applyBorder="1" applyAlignment="1">
      <alignment horizontal="center" vertical="center"/>
    </xf>
    <xf numFmtId="0" fontId="9" fillId="18" borderId="5" xfId="0" applyFont="1" applyFill="1" applyBorder="1" applyAlignment="1">
      <alignment horizontal="center" vertical="center"/>
    </xf>
    <xf numFmtId="0" fontId="9" fillId="18" borderId="1" xfId="0" applyFont="1" applyFill="1" applyBorder="1" applyAlignment="1">
      <alignment vertical="center" wrapText="1"/>
    </xf>
    <xf numFmtId="0" fontId="24" fillId="19" borderId="5" xfId="0" applyFont="1" applyFill="1" applyBorder="1" applyAlignment="1">
      <alignment horizontal="center"/>
    </xf>
    <xf numFmtId="0" fontId="24" fillId="19" borderId="1" xfId="0" applyFont="1" applyFill="1" applyBorder="1" applyAlignment="1">
      <alignment horizontal="left" wrapText="1"/>
    </xf>
    <xf numFmtId="0" fontId="23" fillId="20" borderId="1" xfId="0" applyFont="1" applyFill="1" applyBorder="1" applyAlignment="1">
      <alignment vertical="center" wrapText="1"/>
    </xf>
    <xf numFmtId="0" fontId="23" fillId="20" borderId="5" xfId="0" applyFont="1" applyFill="1" applyBorder="1" applyAlignment="1">
      <alignment horizontal="center" vertical="center"/>
    </xf>
    <xf numFmtId="0" fontId="24" fillId="21" borderId="5" xfId="0" applyFont="1" applyFill="1" applyBorder="1" applyAlignment="1">
      <alignment horizontal="center"/>
    </xf>
    <xf numFmtId="0" fontId="23" fillId="0" borderId="5" xfId="0" applyFont="1" applyBorder="1" applyAlignment="1">
      <alignment horizontal="center" vertical="center"/>
    </xf>
    <xf numFmtId="0" fontId="23" fillId="20" borderId="1" xfId="0" applyFont="1" applyFill="1" applyBorder="1" applyAlignment="1">
      <alignment vertical="top" wrapText="1"/>
    </xf>
    <xf numFmtId="0" fontId="23" fillId="20" borderId="5" xfId="0" applyFont="1" applyFill="1" applyBorder="1" applyAlignment="1">
      <alignment horizontal="center" vertical="top"/>
    </xf>
    <xf numFmtId="0" fontId="24" fillId="21" borderId="5" xfId="0" applyFont="1" applyFill="1" applyBorder="1" applyAlignment="1">
      <alignment horizontal="center" vertical="center"/>
    </xf>
    <xf numFmtId="0" fontId="24" fillId="23" borderId="5" xfId="0" applyFont="1" applyFill="1" applyBorder="1" applyAlignment="1">
      <alignment horizontal="center"/>
    </xf>
    <xf numFmtId="0" fontId="24" fillId="23" borderId="1" xfId="0" applyFont="1" applyFill="1" applyBorder="1" applyAlignment="1">
      <alignment horizontal="left" wrapText="1"/>
    </xf>
    <xf numFmtId="0" fontId="0" fillId="21" borderId="1" xfId="0" applyFill="1" applyBorder="1" applyAlignment="1">
      <alignment horizontal="left" wrapText="1"/>
    </xf>
    <xf numFmtId="0" fontId="0" fillId="21" borderId="5" xfId="0" applyFill="1" applyBorder="1" applyAlignment="1">
      <alignment horizontal="center" vertical="center"/>
    </xf>
    <xf numFmtId="0" fontId="0" fillId="21" borderId="1" xfId="0" applyFill="1" applyBorder="1" applyAlignment="1">
      <alignment horizontal="center" vertical="center" wrapText="1"/>
    </xf>
    <xf numFmtId="0" fontId="23" fillId="24" borderId="1" xfId="0" applyFont="1" applyFill="1" applyBorder="1" applyAlignment="1">
      <alignment vertical="center" wrapText="1"/>
    </xf>
    <xf numFmtId="0" fontId="23" fillId="25" borderId="1" xfId="0" applyFont="1" applyFill="1" applyBorder="1" applyAlignment="1">
      <alignment horizontal="left" vertical="top" wrapText="1"/>
    </xf>
    <xf numFmtId="0" fontId="24" fillId="25" borderId="5" xfId="0" applyFont="1" applyFill="1" applyBorder="1" applyAlignment="1">
      <alignment horizontal="center" vertical="top"/>
    </xf>
    <xf numFmtId="0" fontId="0" fillId="0" borderId="5" xfId="0" applyBorder="1" applyAlignment="1">
      <alignment horizontal="center" vertical="center"/>
    </xf>
    <xf numFmtId="0" fontId="23" fillId="24" borderId="5" xfId="0" applyFont="1" applyFill="1" applyBorder="1" applyAlignment="1">
      <alignment horizontal="center" vertical="center"/>
    </xf>
    <xf numFmtId="0" fontId="15" fillId="17" borderId="5" xfId="0" applyFont="1" applyFill="1" applyBorder="1" applyAlignment="1">
      <alignment horizontal="center" vertical="center"/>
    </xf>
    <xf numFmtId="0" fontId="22" fillId="17" borderId="8" xfId="0" applyFont="1" applyFill="1" applyBorder="1" applyAlignment="1">
      <alignment vertical="center" wrapText="1"/>
    </xf>
    <xf numFmtId="0" fontId="9" fillId="20" borderId="5" xfId="0" applyFont="1" applyFill="1" applyBorder="1" applyAlignment="1">
      <alignment horizontal="center" vertical="center"/>
    </xf>
    <xf numFmtId="0" fontId="20" fillId="16" borderId="1" xfId="0" applyFont="1" applyFill="1" applyBorder="1" applyAlignment="1">
      <alignment horizontal="center" vertical="center" wrapText="1"/>
    </xf>
    <xf numFmtId="0" fontId="21" fillId="16" borderId="5" xfId="0" applyFont="1" applyFill="1" applyBorder="1" applyAlignment="1">
      <alignment horizontal="center" vertical="center"/>
    </xf>
    <xf numFmtId="0" fontId="0" fillId="20" borderId="8" xfId="0" applyFill="1" applyBorder="1" applyAlignment="1">
      <alignment vertical="center" wrapText="1"/>
    </xf>
    <xf numFmtId="0" fontId="21" fillId="19" borderId="5" xfId="0" applyFont="1" applyFill="1" applyBorder="1" applyAlignment="1">
      <alignment horizontal="center"/>
    </xf>
    <xf numFmtId="0" fontId="20" fillId="19" borderId="6" xfId="0" applyFont="1" applyFill="1" applyBorder="1" applyAlignment="1">
      <alignment horizontal="left" wrapText="1"/>
    </xf>
    <xf numFmtId="0" fontId="0" fillId="0" borderId="0" xfId="0" applyAlignment="1">
      <alignment horizontal="center"/>
    </xf>
    <xf numFmtId="0" fontId="17" fillId="26" borderId="5" xfId="0" applyFont="1" applyFill="1" applyBorder="1" applyAlignment="1">
      <alignment horizontal="center"/>
    </xf>
    <xf numFmtId="0" fontId="0" fillId="20" borderId="0" xfId="0" applyFill="1"/>
    <xf numFmtId="0" fontId="16" fillId="26" borderId="6" xfId="0" applyFont="1" applyFill="1" applyBorder="1" applyAlignment="1">
      <alignment horizontal="left" wrapText="1"/>
    </xf>
    <xf numFmtId="0" fontId="9" fillId="20" borderId="14" xfId="0" applyFont="1" applyFill="1" applyBorder="1" applyAlignment="1">
      <alignment horizontal="center" vertical="center"/>
    </xf>
    <xf numFmtId="0" fontId="9" fillId="22" borderId="15" xfId="0" applyFont="1" applyFill="1" applyBorder="1" applyAlignment="1">
      <alignment horizontal="center" vertical="center"/>
    </xf>
    <xf numFmtId="0" fontId="9" fillId="0" borderId="15" xfId="0" applyFont="1" applyBorder="1" applyAlignment="1">
      <alignment horizontal="center" vertical="center"/>
    </xf>
    <xf numFmtId="0" fontId="22" fillId="17" borderId="15" xfId="0" applyFont="1" applyFill="1" applyBorder="1" applyAlignment="1">
      <alignment horizontal="center" vertical="center"/>
    </xf>
    <xf numFmtId="0" fontId="9" fillId="20" borderId="15" xfId="0" applyFont="1" applyFill="1" applyBorder="1" applyAlignment="1">
      <alignment horizontal="center" vertical="center"/>
    </xf>
    <xf numFmtId="0" fontId="0" fillId="22" borderId="15" xfId="0" applyFill="1" applyBorder="1" applyAlignment="1">
      <alignment vertical="center" wrapText="1"/>
    </xf>
    <xf numFmtId="0" fontId="0" fillId="0" borderId="15" xfId="0" applyBorder="1" applyAlignment="1">
      <alignment horizontal="center"/>
    </xf>
    <xf numFmtId="0" fontId="0" fillId="0" borderId="15" xfId="0" applyBorder="1" applyAlignment="1">
      <alignment horizontal="center" vertical="center"/>
    </xf>
    <xf numFmtId="0" fontId="0" fillId="20" borderId="15" xfId="0" applyFill="1" applyBorder="1" applyAlignment="1">
      <alignment horizontal="center" vertical="center"/>
    </xf>
    <xf numFmtId="0" fontId="0" fillId="20" borderId="16" xfId="0" applyFill="1" applyBorder="1" applyAlignment="1">
      <alignment vertical="center" wrapText="1"/>
    </xf>
    <xf numFmtId="0" fontId="22" fillId="17" borderId="17" xfId="0" applyFont="1" applyFill="1" applyBorder="1" applyAlignment="1">
      <alignment vertical="center" wrapText="1"/>
    </xf>
    <xf numFmtId="0" fontId="0" fillId="20" borderId="17" xfId="0" applyFill="1" applyBorder="1" applyAlignment="1">
      <alignment vertical="center" wrapText="1"/>
    </xf>
    <xf numFmtId="0" fontId="0" fillId="20" borderId="17" xfId="0" applyFill="1" applyBorder="1"/>
    <xf numFmtId="0" fontId="0" fillId="0" borderId="17" xfId="0" applyBorder="1"/>
    <xf numFmtId="0" fontId="0" fillId="0" borderId="18" xfId="0" applyBorder="1" applyAlignment="1">
      <alignment horizontal="center" vertical="center"/>
    </xf>
    <xf numFmtId="0" fontId="9" fillId="24" borderId="15" xfId="0" applyFont="1" applyFill="1" applyBorder="1" applyAlignment="1">
      <alignment horizontal="center" vertical="center"/>
    </xf>
    <xf numFmtId="0" fontId="0" fillId="24" borderId="17" xfId="0" applyFill="1" applyBorder="1" applyAlignment="1">
      <alignment vertical="center" wrapText="1"/>
    </xf>
    <xf numFmtId="0" fontId="0" fillId="24" borderId="17" xfId="0" applyFill="1" applyBorder="1"/>
    <xf numFmtId="0" fontId="9" fillId="24" borderId="19" xfId="0" applyFont="1" applyFill="1" applyBorder="1" applyAlignment="1">
      <alignment horizontal="center" vertical="center"/>
    </xf>
    <xf numFmtId="0" fontId="0" fillId="24" borderId="20" xfId="0" applyFill="1" applyBorder="1"/>
    <xf numFmtId="0" fontId="0" fillId="24" borderId="15" xfId="0" applyFill="1" applyBorder="1" applyAlignment="1">
      <alignment horizontal="left" vertical="center"/>
    </xf>
    <xf numFmtId="0" fontId="0" fillId="22" borderId="15" xfId="0" applyFill="1" applyBorder="1"/>
    <xf numFmtId="0" fontId="0" fillId="24" borderId="15" xfId="0" applyFill="1" applyBorder="1" applyAlignment="1">
      <alignment horizontal="center" vertical="center"/>
    </xf>
    <xf numFmtId="164" fontId="0" fillId="0" borderId="0" xfId="0" applyNumberFormat="1" applyAlignment="1">
      <alignment horizontal="center" vertical="center"/>
    </xf>
    <xf numFmtId="0" fontId="5" fillId="13" borderId="1" xfId="0" applyFont="1" applyFill="1" applyBorder="1" applyAlignment="1">
      <alignment horizontal="center"/>
    </xf>
    <xf numFmtId="0" fontId="5" fillId="14" borderId="1" xfId="0" applyFont="1" applyFill="1" applyBorder="1" applyAlignment="1">
      <alignment horizontal="center"/>
    </xf>
    <xf numFmtId="0" fontId="0" fillId="0" borderId="1" xfId="0" applyBorder="1" applyAlignment="1">
      <alignment horizontal="center"/>
    </xf>
    <xf numFmtId="0" fontId="5" fillId="14" borderId="15" xfId="0" applyFont="1" applyFill="1" applyBorder="1" applyAlignment="1">
      <alignment horizontal="center"/>
    </xf>
    <xf numFmtId="0" fontId="5" fillId="13" borderId="15" xfId="0" applyFont="1" applyFill="1" applyBorder="1" applyAlignment="1">
      <alignment horizontal="center"/>
    </xf>
    <xf numFmtId="0" fontId="9" fillId="24" borderId="14" xfId="0" applyFont="1" applyFill="1" applyBorder="1" applyAlignment="1">
      <alignment horizontal="center" vertical="center"/>
    </xf>
    <xf numFmtId="0" fontId="0" fillId="0" borderId="0" xfId="0" applyAlignment="1">
      <alignment horizontal="left" vertical="center"/>
    </xf>
    <xf numFmtId="0" fontId="0" fillId="20" borderId="6" xfId="0" applyFill="1" applyBorder="1" applyAlignment="1">
      <alignment vertical="center" wrapText="1"/>
    </xf>
    <xf numFmtId="0" fontId="0" fillId="24" borderId="16" xfId="0" applyFill="1" applyBorder="1" applyAlignment="1">
      <alignment vertical="center" wrapText="1"/>
    </xf>
    <xf numFmtId="0" fontId="0" fillId="24" borderId="17" xfId="0" applyFill="1" applyBorder="1" applyAlignment="1">
      <alignment horizontal="left" vertical="center"/>
    </xf>
    <xf numFmtId="0" fontId="0" fillId="20" borderId="17" xfId="0" applyFill="1" applyBorder="1" applyAlignment="1">
      <alignment horizontal="left" vertical="center" wrapText="1"/>
    </xf>
    <xf numFmtId="0" fontId="0" fillId="0" borderId="14" xfId="0" applyBorder="1" applyAlignment="1">
      <alignment horizontal="center" vertical="center"/>
    </xf>
    <xf numFmtId="0" fontId="0" fillId="0" borderId="18" xfId="0" applyBorder="1" applyAlignment="1">
      <alignment horizontal="left" vertical="top" wrapText="1"/>
    </xf>
    <xf numFmtId="0" fontId="0" fillId="22" borderId="15" xfId="0" applyFill="1" applyBorder="1" applyAlignment="1">
      <alignment horizontal="center" vertical="center"/>
    </xf>
    <xf numFmtId="0" fontId="0" fillId="22" borderId="15" xfId="0" applyFill="1" applyBorder="1" applyAlignment="1">
      <alignment horizontal="left" vertical="top" wrapText="1"/>
    </xf>
    <xf numFmtId="0" fontId="0" fillId="27" borderId="15" xfId="0" applyFill="1" applyBorder="1"/>
    <xf numFmtId="0" fontId="17" fillId="21" borderId="15" xfId="0" applyFont="1" applyFill="1" applyBorder="1" applyAlignment="1">
      <alignment horizontal="center"/>
    </xf>
    <xf numFmtId="0" fontId="17" fillId="21" borderId="15" xfId="0" applyFont="1" applyFill="1" applyBorder="1" applyAlignment="1">
      <alignment horizontal="left" wrapText="1"/>
    </xf>
    <xf numFmtId="0" fontId="20" fillId="10" borderId="1" xfId="0" applyFont="1" applyFill="1" applyBorder="1" applyAlignment="1">
      <alignment horizontal="center" wrapText="1"/>
    </xf>
    <xf numFmtId="0" fontId="20" fillId="10" borderId="1" xfId="0" applyFont="1" applyFill="1" applyBorder="1" applyAlignment="1">
      <alignment horizontal="left" vertical="center" wrapText="1"/>
    </xf>
    <xf numFmtId="0" fontId="0" fillId="20" borderId="1" xfId="0" applyFill="1" applyBorder="1" applyAlignment="1">
      <alignment horizontal="center" vertical="center"/>
    </xf>
    <xf numFmtId="0" fontId="0" fillId="20" borderId="1" xfId="0" applyFill="1" applyBorder="1" applyAlignment="1">
      <alignment horizontal="left" vertical="top" wrapText="1"/>
    </xf>
    <xf numFmtId="0" fontId="0" fillId="20" borderId="0" xfId="0" applyFill="1" applyAlignment="1">
      <alignment horizontal="center"/>
    </xf>
    <xf numFmtId="0" fontId="17" fillId="19" borderId="1" xfId="0" applyFont="1" applyFill="1" applyBorder="1" applyAlignment="1">
      <alignment horizontal="left" wrapText="1"/>
    </xf>
    <xf numFmtId="0" fontId="0" fillId="18" borderId="1" xfId="0" applyFill="1" applyBorder="1" applyAlignment="1">
      <alignment horizontal="center" vertical="center"/>
    </xf>
    <xf numFmtId="0" fontId="0" fillId="18" borderId="1" xfId="0" applyFill="1" applyBorder="1" applyAlignment="1">
      <alignment horizontal="left" vertical="top" wrapText="1"/>
    </xf>
    <xf numFmtId="0" fontId="0" fillId="18" borderId="0" xfId="0" applyFill="1" applyAlignment="1">
      <alignment horizontal="center"/>
    </xf>
    <xf numFmtId="0" fontId="0" fillId="28" borderId="0" xfId="0" applyFill="1" applyAlignment="1">
      <alignment horizontal="center"/>
    </xf>
    <xf numFmtId="0" fontId="0" fillId="29" borderId="0" xfId="0" applyFill="1" applyAlignment="1">
      <alignment horizontal="center"/>
    </xf>
    <xf numFmtId="0" fontId="17" fillId="23" borderId="1" xfId="0" applyFont="1" applyFill="1" applyBorder="1" applyAlignment="1">
      <alignment horizontal="left" wrapText="1"/>
    </xf>
    <xf numFmtId="0" fontId="0" fillId="24" borderId="0" xfId="0" applyFill="1" applyAlignment="1">
      <alignment horizontal="center"/>
    </xf>
    <xf numFmtId="0" fontId="0" fillId="24" borderId="1" xfId="0" applyFill="1" applyBorder="1" applyAlignment="1">
      <alignment horizontal="center" vertical="center"/>
    </xf>
    <xf numFmtId="0" fontId="0" fillId="24" borderId="1" xfId="0" applyFill="1" applyBorder="1" applyAlignment="1">
      <alignment horizontal="left" vertical="top" wrapText="1"/>
    </xf>
    <xf numFmtId="0" fontId="16" fillId="24" borderId="1" xfId="0" applyFont="1" applyFill="1" applyBorder="1" applyAlignment="1">
      <alignment horizontal="left" wrapText="1"/>
    </xf>
    <xf numFmtId="0" fontId="20" fillId="0" borderId="1" xfId="0" applyFont="1" applyBorder="1" applyAlignment="1">
      <alignment horizontal="center" vertical="center" wrapText="1"/>
    </xf>
    <xf numFmtId="0" fontId="0" fillId="24" borderId="0" xfId="0" applyFill="1" applyAlignment="1">
      <alignment horizontal="center" vertical="center"/>
    </xf>
    <xf numFmtId="0" fontId="0" fillId="0" borderId="0" xfId="0" applyAlignment="1">
      <alignment vertical="center" wrapText="1"/>
    </xf>
    <xf numFmtId="0" fontId="20" fillId="16" borderId="1" xfId="0" applyFont="1" applyFill="1" applyBorder="1" applyAlignment="1">
      <alignment horizontal="center" wrapText="1"/>
    </xf>
    <xf numFmtId="0" fontId="17" fillId="17" borderId="1" xfId="0" applyFont="1" applyFill="1" applyBorder="1" applyAlignment="1">
      <alignment horizontal="left" vertical="top" wrapText="1"/>
    </xf>
    <xf numFmtId="0" fontId="0" fillId="17" borderId="0" xfId="0" applyFill="1" applyAlignment="1">
      <alignment horizontal="center" vertical="center"/>
    </xf>
    <xf numFmtId="0" fontId="17" fillId="26" borderId="1" xfId="0" applyFont="1" applyFill="1" applyBorder="1" applyAlignment="1">
      <alignment horizontal="left" wrapText="1"/>
    </xf>
    <xf numFmtId="0" fontId="0" fillId="17" borderId="15" xfId="0" applyFill="1" applyBorder="1"/>
    <xf numFmtId="0" fontId="0" fillId="17" borderId="0" xfId="0" applyFill="1"/>
    <xf numFmtId="0" fontId="0" fillId="20" borderId="0" xfId="0" applyFill="1" applyAlignment="1">
      <alignment horizontal="center" vertical="center"/>
    </xf>
    <xf numFmtId="0" fontId="0" fillId="20" borderId="15" xfId="0" applyFill="1" applyBorder="1"/>
    <xf numFmtId="164" fontId="20" fillId="10" borderId="1" xfId="0" applyNumberFormat="1" applyFont="1" applyFill="1" applyBorder="1" applyAlignment="1">
      <alignment horizontal="center" vertical="center" wrapText="1"/>
    </xf>
    <xf numFmtId="164" fontId="20" fillId="16" borderId="1" xfId="0" applyNumberFormat="1" applyFont="1" applyFill="1" applyBorder="1" applyAlignment="1">
      <alignment horizontal="center" vertical="center" wrapText="1"/>
    </xf>
    <xf numFmtId="164" fontId="20" fillId="19" borderId="1" xfId="0" applyNumberFormat="1" applyFont="1" applyFill="1" applyBorder="1" applyAlignment="1">
      <alignment horizontal="center" vertical="center" wrapText="1"/>
    </xf>
    <xf numFmtId="164" fontId="20" fillId="26" borderId="1" xfId="0" applyNumberFormat="1" applyFont="1" applyFill="1" applyBorder="1" applyAlignment="1">
      <alignment horizontal="center" vertical="center" wrapText="1"/>
    </xf>
    <xf numFmtId="164" fontId="0" fillId="20" borderId="0" xfId="0" applyNumberFormat="1" applyFill="1" applyAlignment="1">
      <alignment horizontal="center" vertical="center"/>
    </xf>
    <xf numFmtId="0" fontId="0" fillId="24" borderId="0" xfId="0" applyFill="1"/>
    <xf numFmtId="0" fontId="0" fillId="24" borderId="15" xfId="0" applyFill="1" applyBorder="1"/>
    <xf numFmtId="164" fontId="0" fillId="17" borderId="0" xfId="0" applyNumberFormat="1" applyFill="1" applyAlignment="1">
      <alignment horizontal="center" vertical="center"/>
    </xf>
    <xf numFmtId="0" fontId="14" fillId="9" borderId="21" xfId="0" applyFont="1" applyFill="1" applyBorder="1" applyAlignment="1">
      <alignment wrapText="1"/>
    </xf>
    <xf numFmtId="0" fontId="0" fillId="20" borderId="17" xfId="0" applyFill="1" applyBorder="1" applyAlignment="1">
      <alignment horizontal="center" vertical="center"/>
    </xf>
    <xf numFmtId="0" fontId="0" fillId="0" borderId="17" xfId="0" applyBorder="1" applyAlignment="1">
      <alignment horizontal="center" vertical="center"/>
    </xf>
    <xf numFmtId="0" fontId="16" fillId="0" borderId="17" xfId="0" applyFont="1" applyBorder="1" applyAlignment="1">
      <alignment horizontal="left" wrapText="1"/>
    </xf>
    <xf numFmtId="0" fontId="17" fillId="20" borderId="17" xfId="0" applyFont="1" applyFill="1" applyBorder="1" applyAlignment="1">
      <alignment horizontal="left" wrapText="1"/>
    </xf>
    <xf numFmtId="0" fontId="0" fillId="24" borderId="17" xfId="0" applyFill="1" applyBorder="1" applyAlignment="1">
      <alignment horizontal="center" vertical="center"/>
    </xf>
    <xf numFmtId="164" fontId="0" fillId="30" borderId="15" xfId="0" applyNumberFormat="1" applyFill="1" applyBorder="1" applyAlignment="1">
      <alignment horizontal="center"/>
    </xf>
    <xf numFmtId="0" fontId="0" fillId="20" borderId="15" xfId="0" applyFill="1" applyBorder="1" applyAlignment="1">
      <alignment horizontal="center"/>
    </xf>
    <xf numFmtId="0" fontId="0" fillId="24" borderId="15" xfId="0" applyFill="1" applyBorder="1" applyAlignment="1">
      <alignment horizontal="center"/>
    </xf>
    <xf numFmtId="9" fontId="0" fillId="0" borderId="22" xfId="0" applyNumberFormat="1" applyBorder="1" applyAlignment="1">
      <alignment horizontal="center"/>
    </xf>
    <xf numFmtId="0" fontId="0" fillId="0" borderId="22" xfId="0" applyBorder="1" applyAlignment="1">
      <alignment horizontal="center"/>
    </xf>
    <xf numFmtId="0" fontId="5" fillId="4" borderId="15" xfId="0" applyFont="1" applyFill="1" applyBorder="1" applyAlignment="1">
      <alignment horizontal="center" wrapText="1"/>
    </xf>
    <xf numFmtId="9" fontId="0" fillId="0" borderId="15" xfId="0" applyNumberFormat="1" applyBorder="1" applyAlignment="1">
      <alignment horizontal="center"/>
    </xf>
    <xf numFmtId="0" fontId="14" fillId="9" borderId="23" xfId="0" applyFont="1" applyFill="1" applyBorder="1" applyAlignment="1">
      <alignment horizontal="center" vertical="center"/>
    </xf>
    <xf numFmtId="0" fontId="14" fillId="9" borderId="24" xfId="0" applyFont="1" applyFill="1" applyBorder="1" applyAlignment="1">
      <alignment wrapText="1"/>
    </xf>
    <xf numFmtId="0" fontId="13" fillId="8" borderId="18" xfId="0" applyFont="1" applyFill="1" applyBorder="1" applyAlignment="1">
      <alignment horizontal="center" wrapText="1"/>
    </xf>
    <xf numFmtId="0" fontId="0" fillId="20" borderId="25" xfId="0" applyFill="1" applyBorder="1" applyAlignment="1">
      <alignment vertical="center" wrapText="1"/>
    </xf>
    <xf numFmtId="0" fontId="14" fillId="9" borderId="15" xfId="0" applyFont="1" applyFill="1" applyBorder="1" applyAlignment="1">
      <alignment vertical="center" wrapText="1"/>
    </xf>
    <xf numFmtId="0" fontId="26" fillId="0" borderId="26" xfId="0" applyFont="1" applyBorder="1" applyAlignment="1">
      <alignment vertical="center" wrapText="1"/>
    </xf>
    <xf numFmtId="0" fontId="26" fillId="0" borderId="27" xfId="0" applyFont="1" applyBorder="1" applyAlignment="1">
      <alignment vertical="center" wrapText="1"/>
    </xf>
    <xf numFmtId="0" fontId="9" fillId="31" borderId="5" xfId="0" applyFont="1" applyFill="1" applyBorder="1" applyAlignment="1">
      <alignment horizontal="center" vertical="center"/>
    </xf>
    <xf numFmtId="0" fontId="0" fillId="31" borderId="0" xfId="0" applyFill="1"/>
    <xf numFmtId="0" fontId="0" fillId="31" borderId="1" xfId="0" applyFill="1" applyBorder="1" applyAlignment="1">
      <alignment horizontal="center" vertical="center"/>
    </xf>
    <xf numFmtId="0" fontId="0" fillId="31" borderId="1" xfId="0" applyFill="1" applyBorder="1" applyAlignment="1">
      <alignment horizontal="left" vertical="top" wrapText="1"/>
    </xf>
    <xf numFmtId="0" fontId="0" fillId="31" borderId="0" xfId="0" applyFill="1" applyAlignment="1">
      <alignment horizontal="center"/>
    </xf>
    <xf numFmtId="0" fontId="5" fillId="32" borderId="1" xfId="0" applyFont="1" applyFill="1" applyBorder="1" applyAlignment="1">
      <alignment horizontal="center"/>
    </xf>
    <xf numFmtId="0" fontId="0" fillId="31" borderId="1" xfId="0" applyFill="1" applyBorder="1" applyAlignment="1">
      <alignment horizontal="center"/>
    </xf>
    <xf numFmtId="0" fontId="28" fillId="33" borderId="5" xfId="0" applyFont="1" applyFill="1" applyBorder="1" applyAlignment="1">
      <alignment horizontal="center"/>
    </xf>
    <xf numFmtId="0" fontId="20" fillId="33" borderId="1" xfId="0" applyFont="1" applyFill="1" applyBorder="1" applyAlignment="1">
      <alignment horizontal="center" wrapText="1"/>
    </xf>
    <xf numFmtId="0" fontId="16" fillId="33" borderId="1" xfId="0" applyFont="1" applyFill="1" applyBorder="1" applyAlignment="1">
      <alignment horizontal="left" wrapText="1"/>
    </xf>
    <xf numFmtId="0" fontId="3" fillId="4" borderId="5" xfId="3" applyBorder="1" applyAlignment="1">
      <alignment horizontal="center" vertical="center"/>
    </xf>
    <xf numFmtId="0" fontId="3" fillId="4" borderId="0" xfId="3"/>
    <xf numFmtId="0" fontId="3" fillId="4" borderId="1" xfId="3" applyBorder="1" applyAlignment="1">
      <alignment horizontal="center" vertical="center"/>
    </xf>
    <xf numFmtId="0" fontId="3" fillId="4" borderId="1" xfId="3" applyBorder="1" applyAlignment="1">
      <alignment horizontal="left" vertical="top" wrapText="1"/>
    </xf>
    <xf numFmtId="0" fontId="3" fillId="4" borderId="0" xfId="3" applyAlignment="1">
      <alignment horizontal="center"/>
    </xf>
    <xf numFmtId="0" fontId="3" fillId="4" borderId="0" xfId="3" applyBorder="1" applyAlignment="1">
      <alignment horizontal="center"/>
    </xf>
    <xf numFmtId="0" fontId="3" fillId="4" borderId="5" xfId="3" applyBorder="1" applyAlignment="1">
      <alignment horizontal="center"/>
    </xf>
    <xf numFmtId="0" fontId="3" fillId="4" borderId="0" xfId="3" applyAlignment="1">
      <alignment horizontal="center" vertical="center"/>
    </xf>
    <xf numFmtId="0" fontId="3" fillId="4" borderId="14" xfId="3" applyBorder="1" applyAlignment="1">
      <alignment horizontal="center" vertical="center"/>
    </xf>
    <xf numFmtId="0" fontId="3" fillId="4" borderId="15" xfId="3" applyBorder="1" applyAlignment="1">
      <alignment horizontal="center" vertical="center"/>
    </xf>
    <xf numFmtId="0" fontId="3" fillId="4" borderId="15" xfId="3" applyBorder="1" applyAlignment="1">
      <alignment horizontal="left" vertical="top" wrapText="1"/>
    </xf>
    <xf numFmtId="0" fontId="3" fillId="4" borderId="15" xfId="3" applyBorder="1"/>
    <xf numFmtId="0" fontId="3" fillId="4" borderId="15" xfId="3" applyBorder="1" applyAlignment="1">
      <alignment horizontal="center"/>
    </xf>
    <xf numFmtId="0" fontId="3" fillId="4" borderId="18" xfId="3" applyBorder="1" applyAlignment="1">
      <alignment horizontal="center" vertical="center"/>
    </xf>
    <xf numFmtId="0" fontId="3" fillId="4" borderId="17" xfId="3" applyBorder="1" applyAlignment="1">
      <alignment horizontal="center" vertical="center"/>
    </xf>
    <xf numFmtId="0" fontId="3" fillId="4" borderId="1" xfId="3" applyBorder="1" applyAlignment="1">
      <alignment horizontal="center"/>
    </xf>
    <xf numFmtId="0" fontId="3" fillId="4" borderId="17" xfId="3" applyBorder="1" applyAlignment="1">
      <alignment horizontal="left" wrapText="1"/>
    </xf>
    <xf numFmtId="0" fontId="3" fillId="4" borderId="17" xfId="3" applyBorder="1"/>
    <xf numFmtId="0" fontId="0" fillId="0" borderId="0" xfId="0" applyAlignment="1">
      <alignment wrapText="1"/>
    </xf>
    <xf numFmtId="0" fontId="27" fillId="0" borderId="27" xfId="0" applyFont="1" applyBorder="1" applyAlignment="1">
      <alignment vertical="center" wrapText="1"/>
    </xf>
    <xf numFmtId="0" fontId="25" fillId="0" borderId="0" xfId="0" applyFont="1" applyAlignment="1">
      <alignment vertical="center" wrapText="1"/>
    </xf>
    <xf numFmtId="0" fontId="23" fillId="22" borderId="5" xfId="0" applyFont="1" applyFill="1" applyBorder="1" applyAlignment="1">
      <alignment horizontal="center" vertical="center"/>
    </xf>
    <xf numFmtId="0" fontId="0" fillId="21" borderId="1" xfId="0" applyFill="1" applyBorder="1" applyAlignment="1">
      <alignment horizontal="left" vertical="center" wrapText="1"/>
    </xf>
    <xf numFmtId="0" fontId="27" fillId="0" borderId="35" xfId="0" applyFont="1" applyBorder="1" applyAlignment="1">
      <alignment vertical="center" wrapText="1"/>
    </xf>
    <xf numFmtId="0" fontId="27" fillId="0" borderId="36" xfId="0" applyFont="1" applyBorder="1" applyAlignment="1">
      <alignment vertical="center" wrapText="1"/>
    </xf>
    <xf numFmtId="0" fontId="27" fillId="0" borderId="37" xfId="0" applyFont="1" applyBorder="1" applyAlignment="1">
      <alignment vertical="center" wrapText="1"/>
    </xf>
    <xf numFmtId="0" fontId="26" fillId="0" borderId="28" xfId="0" applyFont="1" applyBorder="1" applyAlignment="1">
      <alignment vertical="center" wrapText="1"/>
    </xf>
    <xf numFmtId="0" fontId="26" fillId="0" borderId="29" xfId="0" applyFont="1" applyBorder="1" applyAlignment="1">
      <alignment vertical="center" wrapText="1"/>
    </xf>
    <xf numFmtId="0" fontId="26" fillId="0" borderId="26" xfId="0" applyFont="1" applyBorder="1" applyAlignment="1">
      <alignment vertical="center" wrapText="1"/>
    </xf>
    <xf numFmtId="0" fontId="26" fillId="0" borderId="31" xfId="0" applyFont="1" applyBorder="1" applyAlignment="1">
      <alignment vertical="center" wrapText="1"/>
    </xf>
    <xf numFmtId="0" fontId="26" fillId="0" borderId="30" xfId="0" applyFont="1" applyBorder="1" applyAlignment="1">
      <alignment vertical="center" wrapText="1"/>
    </xf>
    <xf numFmtId="0" fontId="26" fillId="0" borderId="32" xfId="0" applyFont="1" applyBorder="1" applyAlignment="1">
      <alignment vertical="center" wrapText="1"/>
    </xf>
    <xf numFmtId="0" fontId="26" fillId="0" borderId="33" xfId="0" applyFont="1" applyBorder="1" applyAlignment="1">
      <alignment vertical="center" wrapText="1"/>
    </xf>
    <xf numFmtId="0" fontId="26" fillId="0" borderId="34" xfId="0" applyFont="1" applyBorder="1" applyAlignment="1">
      <alignment vertical="center" wrapText="1"/>
    </xf>
    <xf numFmtId="0" fontId="26" fillId="0" borderId="27" xfId="0" applyFont="1" applyBorder="1" applyAlignment="1">
      <alignment vertical="center" wrapText="1"/>
    </xf>
    <xf numFmtId="0" fontId="26" fillId="0" borderId="35" xfId="0" applyFont="1" applyBorder="1" applyAlignment="1">
      <alignment vertical="center" wrapText="1"/>
    </xf>
    <xf numFmtId="0" fontId="26" fillId="0" borderId="36" xfId="0" applyFont="1" applyBorder="1" applyAlignment="1">
      <alignment vertical="center" wrapText="1"/>
    </xf>
    <xf numFmtId="0" fontId="26" fillId="0" borderId="37" xfId="0" applyFont="1" applyBorder="1" applyAlignment="1">
      <alignment vertical="center" wrapText="1"/>
    </xf>
    <xf numFmtId="0" fontId="5" fillId="4" borderId="15" xfId="0" applyFont="1" applyFill="1" applyBorder="1" applyAlignment="1">
      <alignment horizontal="left" vertical="center"/>
    </xf>
    <xf numFmtId="0" fontId="6" fillId="15" borderId="15" xfId="0" applyFont="1" applyFill="1" applyBorder="1" applyAlignment="1">
      <alignment horizontal="left" vertical="top" wrapText="1"/>
    </xf>
    <xf numFmtId="0" fontId="6" fillId="15" borderId="15" xfId="0" applyFont="1" applyFill="1" applyBorder="1" applyAlignment="1">
      <alignment horizontal="left" vertical="center" wrapText="1"/>
    </xf>
    <xf numFmtId="0" fontId="6" fillId="0" borderId="22" xfId="0" applyFont="1" applyBorder="1" applyAlignment="1">
      <alignment horizontal="left" vertical="top" wrapText="1"/>
    </xf>
    <xf numFmtId="0" fontId="5" fillId="4" borderId="1" xfId="0" applyFont="1" applyFill="1" applyBorder="1" applyAlignment="1">
      <alignment horizontal="center" vertical="center"/>
    </xf>
    <xf numFmtId="0" fontId="7" fillId="0" borderId="1" xfId="0" applyFont="1" applyBorder="1" applyAlignment="1">
      <alignment horizontal="left" vertical="center"/>
    </xf>
    <xf numFmtId="0" fontId="8" fillId="0" borderId="1" xfId="0" applyFont="1" applyBorder="1" applyAlignment="1">
      <alignment horizontal="left" vertical="center" wrapText="1"/>
    </xf>
    <xf numFmtId="0" fontId="11" fillId="0" borderId="0" xfId="0" applyFont="1" applyAlignment="1">
      <alignment horizontal="center"/>
    </xf>
    <xf numFmtId="0" fontId="0" fillId="0" borderId="0" xfId="0" applyFont="1" applyAlignment="1">
      <alignment vertical="center" wrapText="1"/>
    </xf>
    <xf numFmtId="0" fontId="0" fillId="0" borderId="15" xfId="0" applyBorder="1" applyAlignment="1">
      <alignment vertical="center" wrapText="1"/>
    </xf>
  </cellXfs>
  <cellStyles count="6">
    <cellStyle name="L0" xfId="1" xr:uid="{00000000-0005-0000-0000-000000000000}"/>
    <cellStyle name="L1" xfId="2" xr:uid="{00000000-0005-0000-0000-000001000000}"/>
    <cellStyle name="L2" xfId="3" xr:uid="{00000000-0005-0000-0000-000002000000}"/>
    <cellStyle name="L3" xfId="4" xr:uid="{00000000-0005-0000-0000-000003000000}"/>
    <cellStyle name="L4" xfId="5" xr:uid="{00000000-0005-0000-0000-000004000000}"/>
    <cellStyle name="Normal" xfId="0" builtinId="0"/>
  </cellStyles>
  <dxfs count="64">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ont>
        <b val="0"/>
        <condense val="0"/>
        <extend val="0"/>
        <color indexed="9"/>
      </font>
      <fill>
        <patternFill patternType="solid">
          <fgColor indexed="21"/>
          <bgColor indexed="17"/>
        </patternFill>
      </fill>
    </dxf>
    <dxf>
      <font>
        <b val="0"/>
        <condense val="0"/>
        <extend val="0"/>
        <color indexed="9"/>
      </font>
      <fill>
        <patternFill patternType="solid">
          <fgColor indexed="37"/>
          <bgColor indexed="16"/>
        </patternFill>
      </fill>
    </dxf>
    <dxf>
      <font>
        <b val="0"/>
        <condense val="0"/>
        <extend val="0"/>
        <color indexed="9"/>
      </font>
      <fill>
        <patternFill patternType="solid">
          <fgColor indexed="52"/>
          <bgColor indexed="5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condense val="0"/>
        <extend val="0"/>
        <color indexed="63"/>
      </font>
      <fill>
        <patternFill patternType="solid">
          <fgColor indexed="29"/>
          <bgColor indexed="52"/>
        </patternFill>
      </fill>
    </dxf>
    <dxf>
      <font>
        <b val="0"/>
        <condense val="0"/>
        <extend val="0"/>
        <color indexed="13"/>
      </font>
      <fill>
        <patternFill patternType="solid">
          <fgColor indexed="60"/>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19"/>
      <rgbColor rgb="009999FF"/>
      <rgbColor rgb="00993366"/>
      <rgbColor rgb="00FFFFCC"/>
      <rgbColor rgb="00CCFFFF"/>
      <rgbColor rgb="00660066"/>
      <rgbColor rgb="00FF9966"/>
      <rgbColor rgb="000066CC"/>
      <rgbColor rgb="00CCCCCC"/>
      <rgbColor rgb="00000080"/>
      <rgbColor rgb="00FF00FF"/>
      <rgbColor rgb="00FFFF00"/>
      <rgbColor rgb="0000FFFF"/>
      <rgbColor rgb="00800080"/>
      <rgbColor rgb="00800000"/>
      <rgbColor rgb="00008080"/>
      <rgbColor rgb="000000FF"/>
      <rgbColor rgb="0000CCFF"/>
      <rgbColor rgb="00E6E6E6"/>
      <rgbColor rgb="00CCFFCC"/>
      <rgbColor rgb="00FFFF99"/>
      <rgbColor rgb="0099CCFF"/>
      <rgbColor rgb="00FF99CC"/>
      <rgbColor rgb="00CC99FF"/>
      <rgbColor rgb="00FFCC99"/>
      <rgbColor rgb="003366FF"/>
      <rgbColor rgb="0033CCCC"/>
      <rgbColor rgb="0099CC00"/>
      <rgbColor rgb="00FFCC00"/>
      <rgbColor rgb="00FF950E"/>
      <rgbColor rgb="00FF6600"/>
      <rgbColor rgb="00666699"/>
      <rgbColor rgb="00B3B3B3"/>
      <rgbColor rgb="0000458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929636273549263"/>
          <c:y val="0.19098732782535657"/>
          <c:w val="0.3214386594336246"/>
          <c:h val="0.62070881543240886"/>
        </c:manualLayout>
      </c:layout>
      <c:radarChart>
        <c:radarStyle val="marker"/>
        <c:varyColors val="0"/>
        <c:ser>
          <c:idx val="0"/>
          <c:order val="0"/>
          <c:spPr>
            <a:ln w="38100">
              <a:solidFill>
                <a:srgbClr val="004586"/>
              </a:solidFill>
              <a:prstDash val="solid"/>
            </a:ln>
          </c:spPr>
          <c:marker>
            <c:symbol val="none"/>
          </c:marker>
          <c:cat>
            <c:strRef>
              <c:extLst>
                <c:ext xmlns:c16="http://schemas.microsoft.com/office/drawing/2014/chart" uri="{F5D05F6E-A05E-4728-AFD3-386EB277150F}">
                  <c16:filteredLitCache>
                    <c:strCache>
                      <c:ptCount val="1"/>
                      <c:pt idx="3">
                        <c:v>4.-INTRODUCCION A LA AUDITORÍA DE SISTEMAS DE INFORMACIÓN</c:v>
                      </c:pt>
                    </c:strCache>
                  </c16:filteredLitCache>
                </c:ext>
              </c:extLst>
              <c:f/>
              <c:strCache>
                <c:ptCount val="3"/>
                <c:pt idx="0">
                  <c:v>1.- CONCEPTOS BÁSICOS DE SISTEMAS DE  INFORMACIÓN</c:v>
                </c:pt>
                <c:pt idx="1">
                  <c:v>2.- INTRODUCCION A LA AUDITORIA</c:v>
                </c:pt>
                <c:pt idx="2">
                  <c:v>3.- LA FUNCIÓN DE AUDITORÍA INFORMÁTICA Y SU ORGANIZACIÓN</c:v>
                </c:pt>
              </c:strCache>
            </c:strRef>
          </c:cat>
          <c:val>
            <c:numRef>
              <c:extLst>
                <c:ext xmlns:c16="http://schemas.microsoft.com/office/drawing/2014/chart" uri="{F5D05F6E-A05E-4728-AFD3-386EB277150F}">
                  <c16:filteredLitCache>
                    <c:numCache>
                      <c:formatCode>0%</c:formatCode>
                      <c:ptCount val="2"/>
                      <c:pt idx="3">
                        <c:v>0.84285714285714286</c:v>
                      </c:pt>
                    </c:numCache>
                  </c16:filteredLitCache>
                </c:ext>
              </c:extLst>
              <c:f/>
              <c:numCache>
                <c:formatCode>0%</c:formatCode>
                <c:ptCount val="3"/>
                <c:pt idx="0">
                  <c:v>0.92880291005291005</c:v>
                </c:pt>
                <c:pt idx="1">
                  <c:v>0.83005952380952386</c:v>
                </c:pt>
                <c:pt idx="2">
                  <c:v>0.82083333333333341</c:v>
                </c:pt>
              </c:numCache>
            </c:numRef>
          </c:val>
          <c:extLst>
            <c:ext xmlns:c15="http://schemas.microsoft.com/office/drawing/2012/chart" uri="{02D57815-91ED-43cb-92C2-25804820EDAC}">
              <c15:filteredSeriesTitle>
                <c15:tx>
                  <c:v>% de Efectividad</c:v>
                </c15:tx>
              </c15:filteredSeriesTitle>
            </c:ext>
            <c:ext xmlns:c16="http://schemas.microsoft.com/office/drawing/2014/chart" uri="{C3380CC4-5D6E-409C-BE32-E72D297353CC}">
              <c16:uniqueId val="{00000000-551E-46D8-B7DB-935F07F60C44}"/>
            </c:ext>
          </c:extLst>
        </c:ser>
        <c:dLbls>
          <c:showLegendKey val="0"/>
          <c:showVal val="0"/>
          <c:showCatName val="0"/>
          <c:showSerName val="0"/>
          <c:showPercent val="0"/>
          <c:showBubbleSize val="0"/>
        </c:dLbls>
        <c:axId val="1522767679"/>
        <c:axId val="1"/>
      </c:radarChart>
      <c:catAx>
        <c:axId val="1522767679"/>
        <c:scaling>
          <c:orientation val="maxMin"/>
        </c:scaling>
        <c:delete val="0"/>
        <c:axPos val="b"/>
        <c:majorGridlines>
          <c:spPr>
            <a:ln w="3175">
              <a:solidFill>
                <a:srgbClr val="B3B3B3"/>
              </a:solidFill>
              <a:prstDash val="solid"/>
            </a:ln>
          </c:spPr>
        </c:majorGridlines>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s-ES"/>
          </a:p>
        </c:txPr>
        <c:crossAx val="1"/>
        <c:crossesAt val="0"/>
        <c:auto val="0"/>
        <c:lblAlgn val="ctr"/>
        <c:lblOffset val="100"/>
        <c:noMultiLvlLbl val="0"/>
      </c:catAx>
      <c:valAx>
        <c:axId val="1"/>
        <c:scaling>
          <c:orientation val="minMax"/>
          <c:min val="0"/>
        </c:scaling>
        <c:delete val="0"/>
        <c:axPos val="l"/>
        <c:majorGridlines>
          <c:spPr>
            <a:ln w="3175">
              <a:solidFill>
                <a:srgbClr val="B3B3B3"/>
              </a:solidFill>
              <a:prstDash val="solid"/>
            </a:ln>
          </c:spPr>
        </c:majorGridlines>
        <c:numFmt formatCode="0%"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522767679"/>
        <c:crosses val="autoZero"/>
        <c:crossBetween val="midCat"/>
      </c:valAx>
      <c:spPr>
        <a:noFill/>
        <a:ln w="3175">
          <a:solidFill>
            <a:srgbClr val="B3B3B3"/>
          </a:solidFill>
          <a:prstDash val="solid"/>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489279560276576E-2"/>
          <c:y val="0.12139554197516357"/>
          <c:w val="0.77564772643214164"/>
          <c:h val="0.68658968089409411"/>
        </c:manualLayout>
      </c:layout>
      <c:barChart>
        <c:barDir val="col"/>
        <c:grouping val="clustered"/>
        <c:varyColors val="0"/>
        <c:ser>
          <c:idx val="0"/>
          <c:order val="0"/>
          <c:tx>
            <c:v>Control OK</c:v>
          </c:tx>
          <c:spPr>
            <a:solidFill>
              <a:srgbClr val="00FF00"/>
            </a:solidFill>
            <a:ln w="25400">
              <a:noFill/>
            </a:ln>
          </c:spPr>
          <c:invertIfNegative val="0"/>
          <c:cat>
            <c:strRef>
              <c:extLst>
                <c:ext xmlns:c16="http://schemas.microsoft.com/office/drawing/2014/chart" uri="{F5D05F6E-A05E-4728-AFD3-386EB277150F}">
                  <c16:filteredLitCache>
                    <c:strCache>
                      <c:ptCount val="1"/>
                      <c:pt idx="3">
                        <c:v>4.-INTRODUCCION A LA AUDITORÍA DE SISTEMAS DE INFORMACIÓN</c:v>
                      </c:pt>
                    </c:strCache>
                  </c16:filteredLitCache>
                </c:ext>
              </c:extLst>
              <c:f/>
              <c:strCache>
                <c:ptCount val="3"/>
                <c:pt idx="0">
                  <c:v>1.- CONCEPTOS BÁSICOS DE SISTEMAS DE  INFORMACIÓN</c:v>
                </c:pt>
                <c:pt idx="1">
                  <c:v>2.- INTRODUCCION A LA AUDITORIA</c:v>
                </c:pt>
                <c:pt idx="2">
                  <c:v>3.- LA FUNCIÓN DE AUDITORÍA INFORMÁTICA Y SU ORGANIZACIÓN</c:v>
                </c:pt>
              </c:strCache>
            </c:strRef>
          </c:cat>
          <c:val>
            <c:numRef>
              <c:extLst>
                <c:ext xmlns:c16="http://schemas.microsoft.com/office/drawing/2014/chart" uri="{F5D05F6E-A05E-4728-AFD3-386EB277150F}">
                  <c16:filteredLitCache>
                    <c:numCache>
                      <c:formatCode>General</c:formatCode>
                      <c:ptCount val="2"/>
                      <c:pt idx="3">
                        <c:v>12</c:v>
                      </c:pt>
                    </c:numCache>
                  </c16:filteredLitCache>
                </c:ext>
              </c:extLst>
              <c:f/>
              <c:numCache>
                <c:formatCode>General</c:formatCode>
                <c:ptCount val="3"/>
                <c:pt idx="0">
                  <c:v>30</c:v>
                </c:pt>
                <c:pt idx="1">
                  <c:v>10</c:v>
                </c:pt>
                <c:pt idx="2">
                  <c:v>6</c:v>
                </c:pt>
              </c:numCache>
            </c:numRef>
          </c:val>
          <c:extLst>
            <c:ext xmlns:c16="http://schemas.microsoft.com/office/drawing/2014/chart" uri="{C3380CC4-5D6E-409C-BE32-E72D297353CC}">
              <c16:uniqueId val="{00000000-A6AE-408D-866B-D27241134581}"/>
            </c:ext>
          </c:extLst>
        </c:ser>
        <c:ser>
          <c:idx val="1"/>
          <c:order val="1"/>
          <c:tx>
            <c:v># NC Menores</c:v>
          </c:tx>
          <c:spPr>
            <a:solidFill>
              <a:srgbClr val="FF9966"/>
            </a:solidFill>
            <a:ln w="25400">
              <a:noFill/>
            </a:ln>
          </c:spPr>
          <c:invertIfNegative val="0"/>
          <c:cat>
            <c:strRef>
              <c:extLst>
                <c:ext xmlns:c16="http://schemas.microsoft.com/office/drawing/2014/chart" uri="{F5D05F6E-A05E-4728-AFD3-386EB277150F}">
                  <c16:filteredLitCache>
                    <c:strCache>
                      <c:ptCount val="1"/>
                      <c:pt idx="3">
                        <c:v>4.-INTRODUCCION A LA AUDITORÍA DE SISTEMAS DE INFORMACIÓN</c:v>
                      </c:pt>
                    </c:strCache>
                  </c16:filteredLitCache>
                </c:ext>
              </c:extLst>
              <c:f/>
              <c:strCache>
                <c:ptCount val="3"/>
                <c:pt idx="0">
                  <c:v>1.- CONCEPTOS BÁSICOS DE SISTEMAS DE  INFORMACIÓN</c:v>
                </c:pt>
                <c:pt idx="1">
                  <c:v>2.- INTRODUCCION A LA AUDITORIA</c:v>
                </c:pt>
                <c:pt idx="2">
                  <c:v>3.- LA FUNCIÓN DE AUDITORÍA INFORMÁTICA Y SU ORGANIZACIÓN</c:v>
                </c:pt>
              </c:strCache>
            </c:strRef>
          </c:cat>
          <c:val>
            <c:numRef>
              <c:extLst>
                <c:ext xmlns:c16="http://schemas.microsoft.com/office/drawing/2014/chart" uri="{F5D05F6E-A05E-4728-AFD3-386EB277150F}">
                  <c16:filteredLitCache>
                    <c:numCache>
                      <c:formatCode>General</c:formatCode>
                      <c:ptCount val="2"/>
                      <c:pt idx="3">
                        <c:v>5</c:v>
                      </c:pt>
                    </c:numCache>
                  </c16:filteredLitCache>
                </c:ext>
              </c:extLst>
              <c:f/>
              <c:numCache>
                <c:formatCode>General</c:formatCode>
                <c:ptCount val="3"/>
                <c:pt idx="0">
                  <c:v>5</c:v>
                </c:pt>
                <c:pt idx="1">
                  <c:v>14</c:v>
                </c:pt>
                <c:pt idx="2">
                  <c:v>6</c:v>
                </c:pt>
              </c:numCache>
            </c:numRef>
          </c:val>
          <c:extLst>
            <c:ext xmlns:c16="http://schemas.microsoft.com/office/drawing/2014/chart" uri="{C3380CC4-5D6E-409C-BE32-E72D297353CC}">
              <c16:uniqueId val="{00000001-A6AE-408D-866B-D27241134581}"/>
            </c:ext>
          </c:extLst>
        </c:ser>
        <c:ser>
          <c:idx val="2"/>
          <c:order val="2"/>
          <c:tx>
            <c:v># NC Mayores</c:v>
          </c:tx>
          <c:spPr>
            <a:solidFill>
              <a:srgbClr val="FF0000"/>
            </a:solidFill>
            <a:ln w="25400">
              <a:noFill/>
            </a:ln>
          </c:spPr>
          <c:invertIfNegative val="0"/>
          <c:cat>
            <c:strRef>
              <c:extLst>
                <c:ext xmlns:c16="http://schemas.microsoft.com/office/drawing/2014/chart" uri="{F5D05F6E-A05E-4728-AFD3-386EB277150F}">
                  <c16:filteredLitCache>
                    <c:strCache>
                      <c:ptCount val="1"/>
                      <c:pt idx="3">
                        <c:v>4.-INTRODUCCION A LA AUDITORÍA DE SISTEMAS DE INFORMACIÓN</c:v>
                      </c:pt>
                    </c:strCache>
                  </c16:filteredLitCache>
                </c:ext>
              </c:extLst>
              <c:f/>
              <c:strCache>
                <c:ptCount val="3"/>
                <c:pt idx="0">
                  <c:v>1.- CONCEPTOS BÁSICOS DE SISTEMAS DE  INFORMACIÓN</c:v>
                </c:pt>
                <c:pt idx="1">
                  <c:v>2.- INTRODUCCION A LA AUDITORIA</c:v>
                </c:pt>
                <c:pt idx="2">
                  <c:v>3.- LA FUNCIÓN DE AUDITORÍA INFORMÁTICA Y SU ORGANIZACIÓN</c:v>
                </c:pt>
              </c:strCache>
            </c:strRef>
          </c:cat>
          <c:val>
            <c:numRef>
              <c:extLst>
                <c:ext xmlns:c16="http://schemas.microsoft.com/office/drawing/2014/chart" uri="{F5D05F6E-A05E-4728-AFD3-386EB277150F}">
                  <c16:filteredLitCache>
                    <c:numCache>
                      <c:formatCode>General</c:formatCode>
                      <c:ptCount val="2"/>
                      <c:pt idx="3">
                        <c:v>0</c:v>
                      </c:pt>
                    </c:numCache>
                  </c16:filteredLitCache>
                </c:ext>
              </c:extLst>
              <c:f/>
              <c:numCache>
                <c:formatCode>General</c:formatCode>
                <c:ptCount val="3"/>
                <c:pt idx="0">
                  <c:v>3</c:v>
                </c:pt>
                <c:pt idx="1">
                  <c:v>2</c:v>
                </c:pt>
                <c:pt idx="2">
                  <c:v>0</c:v>
                </c:pt>
              </c:numCache>
            </c:numRef>
          </c:val>
          <c:extLst>
            <c:ext xmlns:c16="http://schemas.microsoft.com/office/drawing/2014/chart" uri="{C3380CC4-5D6E-409C-BE32-E72D297353CC}">
              <c16:uniqueId val="{00000002-A6AE-408D-866B-D27241134581}"/>
            </c:ext>
          </c:extLst>
        </c:ser>
        <c:dLbls>
          <c:showLegendKey val="0"/>
          <c:showVal val="0"/>
          <c:showCatName val="0"/>
          <c:showSerName val="0"/>
          <c:showPercent val="0"/>
          <c:showBubbleSize val="0"/>
        </c:dLbls>
        <c:gapWidth val="100"/>
        <c:axId val="1522768511"/>
        <c:axId val="1"/>
      </c:barChart>
      <c:catAx>
        <c:axId val="1522768511"/>
        <c:scaling>
          <c:orientation val="minMax"/>
        </c:scaling>
        <c:delete val="0"/>
        <c:axPos val="b"/>
        <c:numFmt formatCode="General"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At val="0"/>
        <c:auto val="1"/>
        <c:lblAlgn val="ctr"/>
        <c:lblOffset val="100"/>
        <c:tickLblSkip val="1"/>
        <c:tickMarkSkip val="1"/>
        <c:noMultiLvlLbl val="0"/>
      </c:catAx>
      <c:valAx>
        <c:axId val="1"/>
        <c:scaling>
          <c:orientation val="minMax"/>
        </c:scaling>
        <c:delete val="0"/>
        <c:axPos val="l"/>
        <c:majorGridlines>
          <c:spPr>
            <a:ln w="3175">
              <a:solidFill>
                <a:srgbClr val="B3B3B3"/>
              </a:solidFill>
              <a:prstDash val="solid"/>
            </a:ln>
          </c:spPr>
        </c:majorGridlines>
        <c:numFmt formatCode="General"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522768511"/>
        <c:crossesAt val="1"/>
        <c:crossBetween val="between"/>
      </c:valAx>
      <c:spPr>
        <a:noFill/>
        <a:ln w="3175">
          <a:solidFill>
            <a:srgbClr val="B3B3B3"/>
          </a:solidFill>
          <a:prstDash val="solid"/>
        </a:ln>
      </c:spPr>
    </c:plotArea>
    <c:legend>
      <c:legendPos val="r"/>
      <c:layout>
        <c:manualLayout>
          <c:xMode val="edge"/>
          <c:yMode val="edge"/>
          <c:x val="0.84574909903442996"/>
          <c:y val="0.32239871508598739"/>
          <c:w val="0.14446459269730128"/>
          <c:h val="0.19105104399263528"/>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9</xdr:col>
      <xdr:colOff>438150</xdr:colOff>
      <xdr:row>1</xdr:row>
      <xdr:rowOff>38100</xdr:rowOff>
    </xdr:from>
    <xdr:to>
      <xdr:col>18</xdr:col>
      <xdr:colOff>28575</xdr:colOff>
      <xdr:row>13</xdr:row>
      <xdr:rowOff>295275</xdr:rowOff>
    </xdr:to>
    <xdr:graphicFrame macro="">
      <xdr:nvGraphicFramePr>
        <xdr:cNvPr id="1153" name="Gráfico 1">
          <a:extLst>
            <a:ext uri="{FF2B5EF4-FFF2-40B4-BE49-F238E27FC236}">
              <a16:creationId xmlns:a16="http://schemas.microsoft.com/office/drawing/2014/main" id="{82EAE081-7C02-4E29-A278-B6AD8E0057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504825</xdr:colOff>
      <xdr:row>13</xdr:row>
      <xdr:rowOff>76200</xdr:rowOff>
    </xdr:from>
    <xdr:to>
      <xdr:col>18</xdr:col>
      <xdr:colOff>438150</xdr:colOff>
      <xdr:row>23</xdr:row>
      <xdr:rowOff>142875</xdr:rowOff>
    </xdr:to>
    <xdr:graphicFrame macro="">
      <xdr:nvGraphicFramePr>
        <xdr:cNvPr id="1154" name="Gráfico 2">
          <a:extLst>
            <a:ext uri="{FF2B5EF4-FFF2-40B4-BE49-F238E27FC236}">
              <a16:creationId xmlns:a16="http://schemas.microsoft.com/office/drawing/2014/main" id="{F8C6EF6C-90F7-4A7F-BCEB-5E3BB7BB40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2"/>
  <sheetViews>
    <sheetView workbookViewId="0">
      <selection activeCell="B12" sqref="B12:F12"/>
    </sheetView>
  </sheetViews>
  <sheetFormatPr baseColWidth="10" defaultRowHeight="12.75" x14ac:dyDescent="0.2"/>
  <sheetData>
    <row r="2" spans="1:6" ht="13.5" thickBot="1" x14ac:dyDescent="0.25"/>
    <row r="3" spans="1:6" ht="12.75" customHeight="1" x14ac:dyDescent="0.2">
      <c r="A3" s="219" t="s">
        <v>468</v>
      </c>
      <c r="B3" s="222" t="s">
        <v>469</v>
      </c>
      <c r="C3" s="223"/>
      <c r="D3" s="224"/>
      <c r="E3" s="219" t="s">
        <v>470</v>
      </c>
      <c r="F3" s="219" t="s">
        <v>471</v>
      </c>
    </row>
    <row r="4" spans="1:6" ht="13.5" thickBot="1" x14ac:dyDescent="0.25">
      <c r="A4" s="220"/>
      <c r="B4" s="225"/>
      <c r="C4" s="226"/>
      <c r="D4" s="227"/>
      <c r="E4" s="221"/>
      <c r="F4" s="221"/>
    </row>
    <row r="5" spans="1:6" x14ac:dyDescent="0.2">
      <c r="A5" s="220"/>
      <c r="B5" s="222" t="s">
        <v>472</v>
      </c>
      <c r="C5" s="223"/>
      <c r="D5" s="224"/>
      <c r="E5" s="219" t="s">
        <v>473</v>
      </c>
      <c r="F5" s="219" t="s">
        <v>474</v>
      </c>
    </row>
    <row r="6" spans="1:6" ht="13.5" thickBot="1" x14ac:dyDescent="0.25">
      <c r="A6" s="221"/>
      <c r="B6" s="225"/>
      <c r="C6" s="226"/>
      <c r="D6" s="227"/>
      <c r="E6" s="221"/>
      <c r="F6" s="221"/>
    </row>
    <row r="7" spans="1:6" ht="13.5" thickBot="1" x14ac:dyDescent="0.25">
      <c r="A7" s="181" t="s">
        <v>475</v>
      </c>
      <c r="B7" s="228" t="s">
        <v>495</v>
      </c>
      <c r="C7" s="229"/>
      <c r="D7" s="229"/>
      <c r="E7" s="229"/>
      <c r="F7" s="230"/>
    </row>
    <row r="8" spans="1:6" ht="36.75" thickBot="1" x14ac:dyDescent="0.25">
      <c r="A8" s="181" t="s">
        <v>476</v>
      </c>
      <c r="B8" s="212" t="s">
        <v>496</v>
      </c>
      <c r="C8" s="182" t="s">
        <v>477</v>
      </c>
      <c r="D8" s="182"/>
      <c r="E8" s="182" t="s">
        <v>478</v>
      </c>
      <c r="F8" s="182"/>
    </row>
    <row r="9" spans="1:6" ht="13.5" thickBot="1" x14ac:dyDescent="0.25">
      <c r="A9" s="181" t="s">
        <v>479</v>
      </c>
      <c r="B9" s="182"/>
      <c r="C9" s="182" t="s">
        <v>479</v>
      </c>
      <c r="D9" s="182"/>
      <c r="E9" s="182" t="s">
        <v>479</v>
      </c>
      <c r="F9" s="182"/>
    </row>
    <row r="10" spans="1:6" ht="24" customHeight="1" thickBot="1" x14ac:dyDescent="0.25">
      <c r="A10" s="181" t="s">
        <v>480</v>
      </c>
      <c r="B10" s="216" t="s">
        <v>494</v>
      </c>
      <c r="C10" s="217"/>
      <c r="D10" s="217"/>
      <c r="E10" s="217"/>
      <c r="F10" s="218"/>
    </row>
    <row r="11" spans="1:6" ht="13.5" customHeight="1" thickBot="1" x14ac:dyDescent="0.25">
      <c r="A11" s="181" t="s">
        <v>481</v>
      </c>
      <c r="B11" s="216" t="s">
        <v>482</v>
      </c>
      <c r="C11" s="217"/>
      <c r="D11" s="217"/>
      <c r="E11" s="217"/>
      <c r="F11" s="218"/>
    </row>
    <row r="12" spans="1:6" ht="24.75" thickBot="1" x14ac:dyDescent="0.25">
      <c r="A12" s="181" t="s">
        <v>483</v>
      </c>
      <c r="B12" s="216"/>
      <c r="C12" s="217"/>
      <c r="D12" s="217"/>
      <c r="E12" s="217"/>
      <c r="F12" s="218"/>
    </row>
  </sheetData>
  <mergeCells count="11">
    <mergeCell ref="B12:F12"/>
    <mergeCell ref="A3:A6"/>
    <mergeCell ref="B3:D4"/>
    <mergeCell ref="E3:E4"/>
    <mergeCell ref="F3:F4"/>
    <mergeCell ref="B5:D6"/>
    <mergeCell ref="E5:E6"/>
    <mergeCell ref="F5:F6"/>
    <mergeCell ref="B7:F7"/>
    <mergeCell ref="B10:F10"/>
    <mergeCell ref="B11:F11"/>
  </mergeCells>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9"/>
  <sheetViews>
    <sheetView showGridLines="0" tabSelected="1" workbookViewId="0">
      <selection activeCell="I9" sqref="I9"/>
    </sheetView>
  </sheetViews>
  <sheetFormatPr baseColWidth="10" defaultRowHeight="12.75" x14ac:dyDescent="0.2"/>
  <cols>
    <col min="1" max="1" width="3.7109375" customWidth="1"/>
  </cols>
  <sheetData>
    <row r="1" spans="2:9" ht="26.25" x14ac:dyDescent="0.4">
      <c r="B1" s="1" t="s">
        <v>0</v>
      </c>
    </row>
    <row r="3" spans="2:9" ht="25.5" x14ac:dyDescent="0.2">
      <c r="B3" s="231" t="s">
        <v>1</v>
      </c>
      <c r="C3" s="231"/>
      <c r="D3" s="231"/>
      <c r="E3" s="174" t="s">
        <v>2</v>
      </c>
      <c r="F3" s="174" t="s">
        <v>3</v>
      </c>
      <c r="G3" s="174" t="s">
        <v>4</v>
      </c>
      <c r="H3" s="174" t="s">
        <v>5</v>
      </c>
    </row>
    <row r="4" spans="2:9" ht="12.95" customHeight="1" x14ac:dyDescent="0.2">
      <c r="B4" s="232" t="s">
        <v>465</v>
      </c>
      <c r="C4" s="232"/>
      <c r="D4" s="232"/>
      <c r="E4" s="175">
        <v>0.93806216899999995</v>
      </c>
      <c r="F4" s="92">
        <v>2</v>
      </c>
      <c r="G4" s="92">
        <v>5</v>
      </c>
      <c r="H4" s="92">
        <v>31</v>
      </c>
    </row>
    <row r="5" spans="2:9" ht="23.85" customHeight="1" x14ac:dyDescent="0.2">
      <c r="B5" s="233" t="s">
        <v>466</v>
      </c>
      <c r="C5" s="233"/>
      <c r="D5" s="233"/>
      <c r="E5" s="175">
        <v>0.8</v>
      </c>
      <c r="F5" s="92">
        <v>2</v>
      </c>
      <c r="G5" s="92">
        <v>14</v>
      </c>
      <c r="H5" s="92">
        <v>10</v>
      </c>
    </row>
    <row r="6" spans="2:9" ht="23.85" customHeight="1" x14ac:dyDescent="0.2">
      <c r="B6" s="232" t="s">
        <v>467</v>
      </c>
      <c r="C6" s="232"/>
      <c r="D6" s="232"/>
      <c r="E6" s="175">
        <v>0.8</v>
      </c>
      <c r="F6" s="92">
        <v>0</v>
      </c>
      <c r="G6" s="92">
        <v>6</v>
      </c>
      <c r="H6" s="92">
        <v>6</v>
      </c>
    </row>
    <row r="7" spans="2:9" ht="12.95" customHeight="1" x14ac:dyDescent="0.2">
      <c r="B7" s="234"/>
      <c r="C7" s="234"/>
      <c r="D7" s="234"/>
      <c r="E7" s="172"/>
      <c r="F7" s="173"/>
      <c r="G7" s="173"/>
      <c r="H7" s="173"/>
    </row>
    <row r="10" spans="2:9" x14ac:dyDescent="0.2">
      <c r="B10" s="2" t="s">
        <v>6</v>
      </c>
    </row>
    <row r="12" spans="2:9" x14ac:dyDescent="0.2">
      <c r="B12" s="3" t="s">
        <v>7</v>
      </c>
      <c r="C12" s="3" t="s">
        <v>8</v>
      </c>
      <c r="D12" s="235" t="s">
        <v>9</v>
      </c>
      <c r="E12" s="235"/>
      <c r="F12" s="235" t="s">
        <v>10</v>
      </c>
      <c r="G12" s="235"/>
      <c r="H12" s="235"/>
      <c r="I12" s="3" t="s">
        <v>11</v>
      </c>
    </row>
    <row r="13" spans="2:9" ht="22.35" customHeight="1" x14ac:dyDescent="0.2">
      <c r="B13" s="4" t="s">
        <v>12</v>
      </c>
      <c r="C13" s="5">
        <v>0</v>
      </c>
      <c r="D13" s="236" t="s">
        <v>13</v>
      </c>
      <c r="E13" s="236"/>
      <c r="F13" s="237" t="s">
        <v>14</v>
      </c>
      <c r="G13" s="237"/>
      <c r="H13" s="237"/>
      <c r="I13" s="6">
        <v>0</v>
      </c>
    </row>
    <row r="14" spans="2:9" ht="32.85" customHeight="1" x14ac:dyDescent="0.2">
      <c r="B14" s="7" t="s">
        <v>15</v>
      </c>
      <c r="C14" s="5">
        <v>0.1</v>
      </c>
      <c r="D14" s="236" t="s">
        <v>16</v>
      </c>
      <c r="E14" s="236"/>
      <c r="F14" s="237" t="s">
        <v>17</v>
      </c>
      <c r="G14" s="237"/>
      <c r="H14" s="237"/>
      <c r="I14" s="6">
        <v>4</v>
      </c>
    </row>
    <row r="15" spans="2:9" ht="32.85" customHeight="1" x14ac:dyDescent="0.2">
      <c r="B15" s="8" t="s">
        <v>18</v>
      </c>
      <c r="C15" s="5">
        <v>0.5</v>
      </c>
      <c r="D15" s="236" t="s">
        <v>19</v>
      </c>
      <c r="E15" s="236"/>
      <c r="F15" s="237" t="s">
        <v>20</v>
      </c>
      <c r="G15" s="237"/>
      <c r="H15" s="237"/>
      <c r="I15" s="6">
        <v>11</v>
      </c>
    </row>
    <row r="16" spans="2:9" ht="32.85" customHeight="1" x14ac:dyDescent="0.2">
      <c r="B16" s="7" t="s">
        <v>21</v>
      </c>
      <c r="C16" s="5">
        <v>0.9</v>
      </c>
      <c r="D16" s="236" t="s">
        <v>22</v>
      </c>
      <c r="E16" s="236"/>
      <c r="F16" s="237" t="s">
        <v>23</v>
      </c>
      <c r="G16" s="237"/>
      <c r="H16" s="237"/>
      <c r="I16" s="6">
        <v>14</v>
      </c>
    </row>
    <row r="17" spans="2:9" ht="43.35" customHeight="1" x14ac:dyDescent="0.2">
      <c r="B17" s="7" t="s">
        <v>24</v>
      </c>
      <c r="C17" s="5">
        <v>0.95</v>
      </c>
      <c r="D17" s="236" t="s">
        <v>25</v>
      </c>
      <c r="E17" s="236"/>
      <c r="F17" s="237" t="s">
        <v>26</v>
      </c>
      <c r="G17" s="237"/>
      <c r="H17" s="237"/>
      <c r="I17" s="6">
        <v>14</v>
      </c>
    </row>
    <row r="18" spans="2:9" ht="43.35" customHeight="1" x14ac:dyDescent="0.2">
      <c r="B18" s="7" t="s">
        <v>27</v>
      </c>
      <c r="C18" s="5">
        <v>1</v>
      </c>
      <c r="D18" s="236" t="s">
        <v>28</v>
      </c>
      <c r="E18" s="236"/>
      <c r="F18" s="237" t="s">
        <v>29</v>
      </c>
      <c r="G18" s="237"/>
      <c r="H18" s="237"/>
      <c r="I18" s="6">
        <v>24</v>
      </c>
    </row>
    <row r="19" spans="2:9" x14ac:dyDescent="0.2">
      <c r="B19" s="9" t="s">
        <v>30</v>
      </c>
      <c r="C19" s="5" t="s">
        <v>31</v>
      </c>
      <c r="D19" s="236" t="s">
        <v>32</v>
      </c>
      <c r="E19" s="236"/>
      <c r="F19" s="237"/>
      <c r="G19" s="237"/>
      <c r="H19" s="237"/>
      <c r="I19" s="6">
        <v>0</v>
      </c>
    </row>
  </sheetData>
  <sheetProtection selectLockedCells="1" selectUnlockedCells="1"/>
  <mergeCells count="21">
    <mergeCell ref="D14:E14"/>
    <mergeCell ref="F14:H14"/>
    <mergeCell ref="D18:E18"/>
    <mergeCell ref="F18:H18"/>
    <mergeCell ref="D19:E19"/>
    <mergeCell ref="F19:H19"/>
    <mergeCell ref="D15:E15"/>
    <mergeCell ref="F15:H15"/>
    <mergeCell ref="D16:E16"/>
    <mergeCell ref="F16:H16"/>
    <mergeCell ref="D17:E17"/>
    <mergeCell ref="F17:H17"/>
    <mergeCell ref="B7:D7"/>
    <mergeCell ref="D12:E12"/>
    <mergeCell ref="F12:H12"/>
    <mergeCell ref="D13:E13"/>
    <mergeCell ref="F13:H13"/>
    <mergeCell ref="B3:D3"/>
    <mergeCell ref="B4:D4"/>
    <mergeCell ref="B5:D5"/>
    <mergeCell ref="B6:D6"/>
  </mergeCells>
  <conditionalFormatting sqref="B13:B18">
    <cfRule type="cellIs" dxfId="63" priority="6" stopIfTrue="1" operator="equal">
      <formula>$B$13</formula>
    </cfRule>
    <cfRule type="cellIs" dxfId="62" priority="7" stopIfTrue="1" operator="equal">
      <formula>$B$14</formula>
    </cfRule>
    <cfRule type="cellIs" dxfId="61" priority="8" stopIfTrue="1" operator="equal">
      <formula>$B$15</formula>
    </cfRule>
    <cfRule type="cellIs" dxfId="60" priority="9" stopIfTrue="1" operator="equal">
      <formula>$B$16</formula>
    </cfRule>
    <cfRule type="cellIs" dxfId="59" priority="10" stopIfTrue="1" operator="equal">
      <formula>$B$17</formula>
    </cfRule>
  </conditionalFormatting>
  <conditionalFormatting sqref="B19">
    <cfRule type="cellIs" dxfId="58" priority="1" stopIfTrue="1" operator="equal">
      <formula>$B$20</formula>
    </cfRule>
    <cfRule type="cellIs" dxfId="57" priority="2" stopIfTrue="1" operator="equal">
      <formula>$B$21</formula>
    </cfRule>
    <cfRule type="cellIs" dxfId="56" priority="3" stopIfTrue="1" operator="equal">
      <formula>$B$22</formula>
    </cfRule>
    <cfRule type="cellIs" dxfId="55" priority="4" stopIfTrue="1" operator="equal">
      <formula>$B$23</formula>
    </cfRule>
    <cfRule type="cellIs" dxfId="54" priority="5" stopIfTrue="1" operator="equal">
      <formula>$B$24</formula>
    </cfRule>
  </conditionalFormatting>
  <pageMargins left="0.78749999999999998" right="0.78749999999999998" top="1.0249999999999999" bottom="1.0249999999999999" header="0.78749999999999998" footer="0.78749999999999998"/>
  <pageSetup paperSize="9" orientation="portrait" useFirstPageNumber="1" horizontalDpi="300" verticalDpi="300"/>
  <headerFooter alignWithMargins="0">
    <oddHeader>&amp;C&amp;A</oddHeader>
    <oddFooter>&amp;CPágina &amp;P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53"/>
  <sheetViews>
    <sheetView workbookViewId="0">
      <selection activeCell="C5" sqref="C5"/>
    </sheetView>
  </sheetViews>
  <sheetFormatPr baseColWidth="10" defaultColWidth="9.140625" defaultRowHeight="15" customHeight="1" x14ac:dyDescent="0.2"/>
  <cols>
    <col min="1" max="1" width="1.42578125" customWidth="1"/>
    <col min="2" max="2" width="12.42578125" style="10" customWidth="1"/>
    <col min="3" max="3" width="89.140625" style="11" customWidth="1"/>
    <col min="4" max="4" width="30.85546875" style="11" customWidth="1"/>
  </cols>
  <sheetData>
    <row r="1" spans="2:5" s="12" customFormat="1" ht="32.25" customHeight="1" x14ac:dyDescent="0.4">
      <c r="B1" s="238" t="s">
        <v>33</v>
      </c>
      <c r="C1" s="238"/>
      <c r="D1" s="238"/>
      <c r="E1" s="238"/>
    </row>
    <row r="2" spans="2:5" s="13" customFormat="1" ht="48" customHeight="1" x14ac:dyDescent="0.3">
      <c r="B2" s="14" t="s">
        <v>34</v>
      </c>
      <c r="C2" s="15" t="s">
        <v>35</v>
      </c>
      <c r="D2" s="16" t="s">
        <v>36</v>
      </c>
    </row>
    <row r="3" spans="2:5" s="2" customFormat="1" ht="49.5" customHeight="1" x14ac:dyDescent="0.35">
      <c r="B3" s="17">
        <v>4</v>
      </c>
      <c r="C3" s="18" t="s">
        <v>37</v>
      </c>
      <c r="D3" s="19"/>
    </row>
    <row r="4" spans="2:5" s="20" customFormat="1" ht="40.5" customHeight="1" x14ac:dyDescent="0.25">
      <c r="B4" s="21" t="s">
        <v>38</v>
      </c>
      <c r="C4" s="22" t="s">
        <v>39</v>
      </c>
      <c r="D4" s="23"/>
    </row>
    <row r="5" spans="2:5" ht="25.5" x14ac:dyDescent="0.2">
      <c r="B5" s="24" t="s">
        <v>38</v>
      </c>
      <c r="C5" s="25" t="s">
        <v>40</v>
      </c>
      <c r="D5" s="26" t="s">
        <v>41</v>
      </c>
      <c r="E5">
        <f>IF(D5="Totalmente Implementado",1,IF(D5="Parcialmente implementado",0.5,0))</f>
        <v>0</v>
      </c>
    </row>
    <row r="6" spans="2:5" s="20" customFormat="1" ht="40.5" customHeight="1" x14ac:dyDescent="0.25">
      <c r="B6" s="21" t="s">
        <v>42</v>
      </c>
      <c r="C6" s="22" t="s">
        <v>43</v>
      </c>
      <c r="D6" s="23"/>
    </row>
    <row r="7" spans="2:5" s="27" customFormat="1" ht="21.75" customHeight="1" x14ac:dyDescent="0.25">
      <c r="B7" s="28" t="s">
        <v>44</v>
      </c>
      <c r="C7" s="29" t="s">
        <v>45</v>
      </c>
      <c r="D7" s="30"/>
    </row>
    <row r="8" spans="2:5" ht="15" customHeight="1" x14ac:dyDescent="0.2">
      <c r="B8" s="24" t="s">
        <v>46</v>
      </c>
      <c r="C8" s="25" t="s">
        <v>47</v>
      </c>
      <c r="D8" s="26" t="s">
        <v>48</v>
      </c>
      <c r="E8">
        <f t="shared" ref="E8:E17" si="0">IF(D8="Totalmente Implementado",1,IF(D8="Parcialmente implementado",0.5,0))</f>
        <v>0.5</v>
      </c>
    </row>
    <row r="9" spans="2:5" ht="15" customHeight="1" x14ac:dyDescent="0.2">
      <c r="B9" s="24" t="s">
        <v>49</v>
      </c>
      <c r="C9" s="25" t="s">
        <v>50</v>
      </c>
      <c r="D9" s="26" t="s">
        <v>48</v>
      </c>
      <c r="E9">
        <f t="shared" si="0"/>
        <v>0.5</v>
      </c>
    </row>
    <row r="10" spans="2:5" ht="15" customHeight="1" x14ac:dyDescent="0.2">
      <c r="B10" s="24" t="s">
        <v>51</v>
      </c>
      <c r="C10" s="25" t="s">
        <v>52</v>
      </c>
      <c r="D10" s="26" t="s">
        <v>41</v>
      </c>
      <c r="E10">
        <f t="shared" si="0"/>
        <v>0</v>
      </c>
    </row>
    <row r="11" spans="2:5" ht="15" customHeight="1" x14ac:dyDescent="0.2">
      <c r="B11" s="24" t="s">
        <v>53</v>
      </c>
      <c r="C11" s="25" t="s">
        <v>54</v>
      </c>
      <c r="D11" s="26" t="s">
        <v>48</v>
      </c>
      <c r="E11">
        <f t="shared" si="0"/>
        <v>0.5</v>
      </c>
    </row>
    <row r="12" spans="2:5" ht="15" customHeight="1" x14ac:dyDescent="0.2">
      <c r="B12" s="24" t="s">
        <v>55</v>
      </c>
      <c r="C12" s="25" t="s">
        <v>56</v>
      </c>
      <c r="D12" s="26" t="s">
        <v>48</v>
      </c>
      <c r="E12">
        <f t="shared" si="0"/>
        <v>0.5</v>
      </c>
    </row>
    <row r="13" spans="2:5" ht="15" customHeight="1" x14ac:dyDescent="0.2">
      <c r="B13" s="24" t="s">
        <v>57</v>
      </c>
      <c r="C13" s="25" t="s">
        <v>58</v>
      </c>
      <c r="D13" s="26" t="s">
        <v>41</v>
      </c>
      <c r="E13">
        <f t="shared" si="0"/>
        <v>0</v>
      </c>
    </row>
    <row r="14" spans="2:5" ht="15" customHeight="1" x14ac:dyDescent="0.2">
      <c r="B14" s="24" t="s">
        <v>59</v>
      </c>
      <c r="C14" s="25" t="s">
        <v>60</v>
      </c>
      <c r="D14" s="26" t="s">
        <v>41</v>
      </c>
      <c r="E14">
        <f t="shared" si="0"/>
        <v>0</v>
      </c>
    </row>
    <row r="15" spans="2:5" ht="15" customHeight="1" x14ac:dyDescent="0.2">
      <c r="B15" s="24" t="s">
        <v>61</v>
      </c>
      <c r="C15" s="25" t="s">
        <v>62</v>
      </c>
      <c r="D15" s="26" t="s">
        <v>41</v>
      </c>
      <c r="E15">
        <f t="shared" si="0"/>
        <v>0</v>
      </c>
    </row>
    <row r="16" spans="2:5" ht="15" customHeight="1" x14ac:dyDescent="0.2">
      <c r="B16" s="24" t="s">
        <v>63</v>
      </c>
      <c r="C16" s="25" t="s">
        <v>64</v>
      </c>
      <c r="D16" s="26" t="s">
        <v>41</v>
      </c>
      <c r="E16">
        <f t="shared" si="0"/>
        <v>0</v>
      </c>
    </row>
    <row r="17" spans="2:5" ht="15" customHeight="1" x14ac:dyDescent="0.2">
      <c r="B17" s="24" t="s">
        <v>65</v>
      </c>
      <c r="C17" s="25" t="s">
        <v>66</v>
      </c>
      <c r="D17" s="26" t="s">
        <v>48</v>
      </c>
      <c r="E17">
        <f t="shared" si="0"/>
        <v>0.5</v>
      </c>
    </row>
    <row r="18" spans="2:5" s="27" customFormat="1" ht="21.75" customHeight="1" x14ac:dyDescent="0.25">
      <c r="B18" s="28" t="s">
        <v>67</v>
      </c>
      <c r="C18" s="29" t="s">
        <v>68</v>
      </c>
      <c r="D18" s="30"/>
    </row>
    <row r="19" spans="2:5" ht="15" customHeight="1" x14ac:dyDescent="0.2">
      <c r="B19" s="24" t="s">
        <v>69</v>
      </c>
      <c r="C19" s="25" t="s">
        <v>70</v>
      </c>
      <c r="D19" s="26" t="s">
        <v>41</v>
      </c>
      <c r="E19">
        <f t="shared" ref="E19:E26" si="1">IF(D19="Totalmente Implementado",1,IF(D19="Parcialmente implementado",0.5,0))</f>
        <v>0</v>
      </c>
    </row>
    <row r="20" spans="2:5" ht="16.5" customHeight="1" x14ac:dyDescent="0.2">
      <c r="B20" s="24" t="s">
        <v>71</v>
      </c>
      <c r="C20" s="25" t="s">
        <v>72</v>
      </c>
      <c r="D20" s="26" t="s">
        <v>41</v>
      </c>
      <c r="E20">
        <f t="shared" si="1"/>
        <v>0</v>
      </c>
    </row>
    <row r="21" spans="2:5" ht="15" customHeight="1" x14ac:dyDescent="0.2">
      <c r="B21" s="24" t="s">
        <v>73</v>
      </c>
      <c r="C21" s="25" t="s">
        <v>74</v>
      </c>
      <c r="D21" s="26" t="s">
        <v>41</v>
      </c>
      <c r="E21">
        <f t="shared" si="1"/>
        <v>0</v>
      </c>
    </row>
    <row r="22" spans="2:5" ht="38.25" x14ac:dyDescent="0.2">
      <c r="B22" s="24" t="s">
        <v>75</v>
      </c>
      <c r="C22" s="25" t="s">
        <v>76</v>
      </c>
      <c r="D22" s="26" t="s">
        <v>41</v>
      </c>
      <c r="E22">
        <f t="shared" si="1"/>
        <v>0</v>
      </c>
    </row>
    <row r="23" spans="2:5" ht="15" customHeight="1" x14ac:dyDescent="0.2">
      <c r="B23" s="24" t="s">
        <v>77</v>
      </c>
      <c r="C23" s="25" t="s">
        <v>78</v>
      </c>
      <c r="D23" s="26" t="s">
        <v>41</v>
      </c>
      <c r="E23">
        <f t="shared" si="1"/>
        <v>0</v>
      </c>
    </row>
    <row r="24" spans="2:5" ht="15" customHeight="1" x14ac:dyDescent="0.2">
      <c r="B24" s="24" t="s">
        <v>79</v>
      </c>
      <c r="C24" s="25" t="s">
        <v>80</v>
      </c>
      <c r="D24" s="26" t="s">
        <v>41</v>
      </c>
      <c r="E24">
        <f t="shared" si="1"/>
        <v>0</v>
      </c>
    </row>
    <row r="25" spans="2:5" x14ac:dyDescent="0.2">
      <c r="B25" s="24" t="s">
        <v>81</v>
      </c>
      <c r="C25" s="25" t="s">
        <v>82</v>
      </c>
      <c r="D25" s="26" t="s">
        <v>41</v>
      </c>
      <c r="E25">
        <f t="shared" si="1"/>
        <v>0</v>
      </c>
    </row>
    <row r="26" spans="2:5" ht="27" x14ac:dyDescent="0.2">
      <c r="B26" s="24" t="s">
        <v>83</v>
      </c>
      <c r="C26" s="25" t="s">
        <v>84</v>
      </c>
      <c r="D26" s="26" t="s">
        <v>41</v>
      </c>
      <c r="E26">
        <f t="shared" si="1"/>
        <v>0</v>
      </c>
    </row>
    <row r="27" spans="2:5" s="27" customFormat="1" ht="21.75" customHeight="1" x14ac:dyDescent="0.25">
      <c r="B27" s="28" t="s">
        <v>85</v>
      </c>
      <c r="C27" s="29" t="s">
        <v>86</v>
      </c>
      <c r="D27" s="30"/>
    </row>
    <row r="28" spans="2:5" ht="15" customHeight="1" x14ac:dyDescent="0.2">
      <c r="B28" s="24" t="s">
        <v>87</v>
      </c>
      <c r="C28" s="25" t="s">
        <v>88</v>
      </c>
      <c r="D28" s="26" t="s">
        <v>41</v>
      </c>
      <c r="E28">
        <f t="shared" ref="E28:E35" si="2">IF(D28="Totalmente Implementado",1,IF(D28="Parcialmente implementado",0.5,0))</f>
        <v>0</v>
      </c>
    </row>
    <row r="29" spans="2:5" ht="15" customHeight="1" x14ac:dyDescent="0.2">
      <c r="B29" s="24" t="s">
        <v>89</v>
      </c>
      <c r="C29" s="25" t="s">
        <v>90</v>
      </c>
      <c r="D29" s="26" t="s">
        <v>41</v>
      </c>
      <c r="E29">
        <f t="shared" si="2"/>
        <v>0</v>
      </c>
    </row>
    <row r="30" spans="2:5" ht="15" customHeight="1" x14ac:dyDescent="0.2">
      <c r="B30" s="24" t="s">
        <v>91</v>
      </c>
      <c r="C30" s="25" t="s">
        <v>92</v>
      </c>
      <c r="D30" s="26" t="s">
        <v>41</v>
      </c>
      <c r="E30">
        <f t="shared" si="2"/>
        <v>0</v>
      </c>
    </row>
    <row r="31" spans="2:5" ht="25.5" x14ac:dyDescent="0.2">
      <c r="B31" s="24" t="s">
        <v>93</v>
      </c>
      <c r="C31" s="25" t="s">
        <v>94</v>
      </c>
      <c r="D31" s="26" t="s">
        <v>41</v>
      </c>
      <c r="E31">
        <f t="shared" si="2"/>
        <v>0</v>
      </c>
    </row>
    <row r="32" spans="2:5" ht="15" customHeight="1" x14ac:dyDescent="0.2">
      <c r="B32" s="24" t="s">
        <v>95</v>
      </c>
      <c r="C32" s="25" t="s">
        <v>96</v>
      </c>
      <c r="D32" s="26" t="s">
        <v>41</v>
      </c>
      <c r="E32">
        <f t="shared" si="2"/>
        <v>0</v>
      </c>
    </row>
    <row r="33" spans="2:5" ht="15" customHeight="1" x14ac:dyDescent="0.2">
      <c r="B33" s="24" t="s">
        <v>97</v>
      </c>
      <c r="C33" s="25" t="s">
        <v>98</v>
      </c>
      <c r="D33" s="26" t="s">
        <v>41</v>
      </c>
      <c r="E33">
        <f t="shared" si="2"/>
        <v>0</v>
      </c>
    </row>
    <row r="34" spans="2:5" ht="25.5" x14ac:dyDescent="0.2">
      <c r="B34" s="24" t="s">
        <v>99</v>
      </c>
      <c r="C34" s="25" t="s">
        <v>100</v>
      </c>
      <c r="D34" s="26" t="s">
        <v>41</v>
      </c>
      <c r="E34">
        <f t="shared" si="2"/>
        <v>0</v>
      </c>
    </row>
    <row r="35" spans="2:5" ht="25.5" x14ac:dyDescent="0.2">
      <c r="B35" s="24" t="s">
        <v>101</v>
      </c>
      <c r="C35" s="25" t="s">
        <v>102</v>
      </c>
      <c r="D35" s="26" t="s">
        <v>41</v>
      </c>
      <c r="E35">
        <f t="shared" si="2"/>
        <v>0</v>
      </c>
    </row>
    <row r="36" spans="2:5" s="27" customFormat="1" ht="21.75" customHeight="1" x14ac:dyDescent="0.25">
      <c r="B36" s="28" t="s">
        <v>103</v>
      </c>
      <c r="C36" s="29" t="s">
        <v>104</v>
      </c>
      <c r="D36" s="30"/>
    </row>
    <row r="37" spans="2:5" ht="15" customHeight="1" x14ac:dyDescent="0.2">
      <c r="B37" s="24" t="s">
        <v>105</v>
      </c>
      <c r="C37" s="25" t="s">
        <v>106</v>
      </c>
      <c r="D37" s="26" t="s">
        <v>41</v>
      </c>
      <c r="E37">
        <f>IF(D37="Totalmente Implementado",1,IF(D37="Parcialmente implementado",0.5,0))</f>
        <v>0</v>
      </c>
    </row>
    <row r="38" spans="2:5" ht="15" customHeight="1" x14ac:dyDescent="0.2">
      <c r="B38" s="24" t="s">
        <v>107</v>
      </c>
      <c r="C38" s="25" t="s">
        <v>108</v>
      </c>
      <c r="D38" s="26" t="s">
        <v>41</v>
      </c>
      <c r="E38">
        <f>IF(D38="Totalmente Implementado",1,IF(D38="Parcialmente implementado",0.5,0))</f>
        <v>0</v>
      </c>
    </row>
    <row r="39" spans="2:5" ht="15" customHeight="1" x14ac:dyDescent="0.2">
      <c r="B39" s="24" t="s">
        <v>109</v>
      </c>
      <c r="C39" s="25" t="s">
        <v>110</v>
      </c>
      <c r="D39" s="26" t="s">
        <v>41</v>
      </c>
      <c r="E39">
        <f>IF(D39="Totalmente Implementado",1,IF(D39="Parcialmente implementado",0.5,0))</f>
        <v>0</v>
      </c>
    </row>
    <row r="40" spans="2:5" ht="15" customHeight="1" x14ac:dyDescent="0.2">
      <c r="B40" s="24" t="s">
        <v>111</v>
      </c>
      <c r="C40" s="25" t="s">
        <v>112</v>
      </c>
      <c r="D40" s="26" t="s">
        <v>41</v>
      </c>
      <c r="E40">
        <f>IF(D40="Totalmente Implementado",1,IF(D40="Parcialmente implementado",0.5,0))</f>
        <v>0</v>
      </c>
    </row>
    <row r="41" spans="2:5" s="20" customFormat="1" ht="40.5" customHeight="1" x14ac:dyDescent="0.25">
      <c r="B41" s="21" t="s">
        <v>113</v>
      </c>
      <c r="C41" s="22" t="s">
        <v>114</v>
      </c>
      <c r="D41" s="23"/>
    </row>
    <row r="42" spans="2:5" s="27" customFormat="1" ht="21.75" customHeight="1" x14ac:dyDescent="0.25">
      <c r="B42" s="28" t="s">
        <v>115</v>
      </c>
      <c r="C42" s="29" t="s">
        <v>116</v>
      </c>
      <c r="D42" s="30"/>
    </row>
    <row r="43" spans="2:5" ht="15" customHeight="1" x14ac:dyDescent="0.2">
      <c r="B43" s="24" t="s">
        <v>117</v>
      </c>
      <c r="C43" s="25" t="s">
        <v>118</v>
      </c>
      <c r="D43" s="26" t="s">
        <v>48</v>
      </c>
      <c r="E43">
        <f t="shared" ref="E43:E51" si="3">IF(D43="Totalmente Implementado",1,IF(D43="Parcialmente implementado",0.5,0))</f>
        <v>0.5</v>
      </c>
    </row>
    <row r="44" spans="2:5" ht="15" customHeight="1" x14ac:dyDescent="0.2">
      <c r="B44" s="24" t="s">
        <v>119</v>
      </c>
      <c r="C44" s="25" t="s">
        <v>120</v>
      </c>
      <c r="D44" s="26" t="s">
        <v>41</v>
      </c>
      <c r="E44">
        <f t="shared" si="3"/>
        <v>0</v>
      </c>
    </row>
    <row r="45" spans="2:5" ht="15" customHeight="1" x14ac:dyDescent="0.2">
      <c r="B45" s="24" t="s">
        <v>121</v>
      </c>
      <c r="C45" s="25" t="s">
        <v>122</v>
      </c>
      <c r="D45" s="26" t="s">
        <v>41</v>
      </c>
      <c r="E45">
        <f t="shared" si="3"/>
        <v>0</v>
      </c>
    </row>
    <row r="46" spans="2:5" ht="15" customHeight="1" x14ac:dyDescent="0.2">
      <c r="B46" s="24" t="s">
        <v>123</v>
      </c>
      <c r="C46" s="25" t="s">
        <v>124</v>
      </c>
      <c r="D46" s="26" t="s">
        <v>41</v>
      </c>
      <c r="E46">
        <f t="shared" si="3"/>
        <v>0</v>
      </c>
    </row>
    <row r="47" spans="2:5" ht="15" customHeight="1" x14ac:dyDescent="0.2">
      <c r="B47" s="24" t="s">
        <v>125</v>
      </c>
      <c r="C47" s="25" t="s">
        <v>126</v>
      </c>
      <c r="D47" s="26" t="s">
        <v>41</v>
      </c>
      <c r="E47">
        <f t="shared" si="3"/>
        <v>0</v>
      </c>
    </row>
    <row r="48" spans="2:5" ht="15" customHeight="1" x14ac:dyDescent="0.2">
      <c r="B48" s="24" t="s">
        <v>127</v>
      </c>
      <c r="C48" s="25" t="s">
        <v>128</v>
      </c>
      <c r="D48" s="26" t="s">
        <v>41</v>
      </c>
      <c r="E48">
        <f t="shared" si="3"/>
        <v>0</v>
      </c>
    </row>
    <row r="49" spans="2:5" ht="38.25" x14ac:dyDescent="0.2">
      <c r="B49" s="24" t="s">
        <v>129</v>
      </c>
      <c r="C49" s="25" t="s">
        <v>130</v>
      </c>
      <c r="D49" s="26" t="s">
        <v>41</v>
      </c>
      <c r="E49">
        <f t="shared" si="3"/>
        <v>0</v>
      </c>
    </row>
    <row r="50" spans="2:5" ht="15" customHeight="1" x14ac:dyDescent="0.2">
      <c r="B50" s="24" t="s">
        <v>131</v>
      </c>
      <c r="C50" s="25" t="s">
        <v>132</v>
      </c>
      <c r="D50" s="26" t="s">
        <v>41</v>
      </c>
      <c r="E50">
        <f t="shared" si="3"/>
        <v>0</v>
      </c>
    </row>
    <row r="51" spans="2:5" ht="15" customHeight="1" x14ac:dyDescent="0.2">
      <c r="B51" s="24" t="s">
        <v>133</v>
      </c>
      <c r="C51" s="25" t="s">
        <v>134</v>
      </c>
      <c r="D51" s="26" t="s">
        <v>48</v>
      </c>
      <c r="E51">
        <f t="shared" si="3"/>
        <v>0.5</v>
      </c>
    </row>
    <row r="52" spans="2:5" s="27" customFormat="1" ht="21.75" customHeight="1" x14ac:dyDescent="0.25">
      <c r="B52" s="28" t="s">
        <v>135</v>
      </c>
      <c r="C52" s="29" t="s">
        <v>136</v>
      </c>
      <c r="D52" s="30"/>
    </row>
    <row r="53" spans="2:5" ht="25.5" x14ac:dyDescent="0.2">
      <c r="B53" s="24" t="s">
        <v>135</v>
      </c>
      <c r="C53" s="25" t="s">
        <v>137</v>
      </c>
      <c r="D53" s="26" t="s">
        <v>41</v>
      </c>
      <c r="E53">
        <f t="shared" ref="E53:E63" si="4">IF(D53="Totalmente Implementado",1,IF(D53="Parcialmente implementado",0.5,0))</f>
        <v>0</v>
      </c>
    </row>
    <row r="54" spans="2:5" ht="15" customHeight="1" x14ac:dyDescent="0.2">
      <c r="B54" s="24" t="s">
        <v>138</v>
      </c>
      <c r="C54" s="25" t="s">
        <v>139</v>
      </c>
      <c r="D54" s="26" t="s">
        <v>41</v>
      </c>
      <c r="E54">
        <f t="shared" si="4"/>
        <v>0</v>
      </c>
    </row>
    <row r="55" spans="2:5" ht="15" customHeight="1" x14ac:dyDescent="0.2">
      <c r="B55" s="24" t="s">
        <v>140</v>
      </c>
      <c r="C55" s="25" t="s">
        <v>141</v>
      </c>
      <c r="D55" s="26" t="s">
        <v>41</v>
      </c>
      <c r="E55">
        <f t="shared" si="4"/>
        <v>0</v>
      </c>
    </row>
    <row r="56" spans="2:5" ht="15" customHeight="1" x14ac:dyDescent="0.2">
      <c r="B56" s="24" t="s">
        <v>142</v>
      </c>
      <c r="C56" s="25" t="s">
        <v>143</v>
      </c>
      <c r="D56" s="26" t="s">
        <v>41</v>
      </c>
      <c r="E56">
        <f t="shared" si="4"/>
        <v>0</v>
      </c>
    </row>
    <row r="57" spans="2:5" ht="25.5" x14ac:dyDescent="0.2">
      <c r="B57" s="24" t="s">
        <v>144</v>
      </c>
      <c r="C57" s="25" t="s">
        <v>145</v>
      </c>
      <c r="D57" s="26" t="s">
        <v>41</v>
      </c>
      <c r="E57">
        <f t="shared" si="4"/>
        <v>0</v>
      </c>
    </row>
    <row r="58" spans="2:5" ht="15" customHeight="1" x14ac:dyDescent="0.2">
      <c r="B58" s="24" t="s">
        <v>146</v>
      </c>
      <c r="C58" s="25" t="s">
        <v>147</v>
      </c>
      <c r="D58" s="26" t="s">
        <v>41</v>
      </c>
      <c r="E58">
        <f t="shared" si="4"/>
        <v>0</v>
      </c>
    </row>
    <row r="59" spans="2:5" ht="38.25" x14ac:dyDescent="0.2">
      <c r="B59" s="24" t="s">
        <v>148</v>
      </c>
      <c r="C59" s="25" t="s">
        <v>149</v>
      </c>
      <c r="D59" s="26" t="s">
        <v>41</v>
      </c>
      <c r="E59">
        <f t="shared" si="4"/>
        <v>0</v>
      </c>
    </row>
    <row r="60" spans="2:5" ht="15" customHeight="1" x14ac:dyDescent="0.2">
      <c r="B60" s="24" t="s">
        <v>150</v>
      </c>
      <c r="C60" s="25" t="s">
        <v>151</v>
      </c>
      <c r="D60" s="26" t="s">
        <v>41</v>
      </c>
      <c r="E60">
        <f t="shared" si="4"/>
        <v>0</v>
      </c>
    </row>
    <row r="61" spans="2:5" ht="15" customHeight="1" x14ac:dyDescent="0.2">
      <c r="B61" s="24" t="s">
        <v>152</v>
      </c>
      <c r="C61" s="25" t="s">
        <v>153</v>
      </c>
      <c r="D61" s="26" t="s">
        <v>41</v>
      </c>
      <c r="E61">
        <f t="shared" si="4"/>
        <v>0</v>
      </c>
    </row>
    <row r="62" spans="2:5" ht="15" customHeight="1" x14ac:dyDescent="0.2">
      <c r="B62" s="24" t="s">
        <v>154</v>
      </c>
      <c r="C62" s="25" t="s">
        <v>155</v>
      </c>
      <c r="D62" s="26" t="s">
        <v>41</v>
      </c>
      <c r="E62">
        <f t="shared" si="4"/>
        <v>0</v>
      </c>
    </row>
    <row r="63" spans="2:5" ht="15" customHeight="1" x14ac:dyDescent="0.2">
      <c r="B63" s="24" t="s">
        <v>156</v>
      </c>
      <c r="C63" s="25" t="s">
        <v>157</v>
      </c>
      <c r="D63" s="26" t="s">
        <v>41</v>
      </c>
      <c r="E63">
        <f t="shared" si="4"/>
        <v>0</v>
      </c>
    </row>
    <row r="64" spans="2:5" s="27" customFormat="1" ht="21.75" customHeight="1" x14ac:dyDescent="0.25">
      <c r="B64" s="28" t="s">
        <v>158</v>
      </c>
      <c r="C64" s="29" t="s">
        <v>159</v>
      </c>
      <c r="D64" s="30"/>
    </row>
    <row r="65" spans="2:5" ht="25.5" x14ac:dyDescent="0.2">
      <c r="B65" s="24" t="s">
        <v>158</v>
      </c>
      <c r="C65" s="25" t="s">
        <v>160</v>
      </c>
      <c r="D65" s="26" t="s">
        <v>41</v>
      </c>
      <c r="E65">
        <f t="shared" ref="E65:E70" si="5">IF(D65="Totalmente Implementado",1,IF(D65="Parcialmente implementado",0.5,0))</f>
        <v>0</v>
      </c>
    </row>
    <row r="66" spans="2:5" ht="15" customHeight="1" x14ac:dyDescent="0.2">
      <c r="B66" s="24" t="s">
        <v>158</v>
      </c>
      <c r="C66" s="25" t="s">
        <v>161</v>
      </c>
      <c r="D66" s="26" t="s">
        <v>41</v>
      </c>
      <c r="E66">
        <f t="shared" si="5"/>
        <v>0</v>
      </c>
    </row>
    <row r="67" spans="2:5" x14ac:dyDescent="0.2">
      <c r="B67" s="24" t="s">
        <v>158</v>
      </c>
      <c r="C67" s="25" t="s">
        <v>162</v>
      </c>
      <c r="D67" s="26" t="s">
        <v>41</v>
      </c>
      <c r="E67">
        <f t="shared" si="5"/>
        <v>0</v>
      </c>
    </row>
    <row r="68" spans="2:5" ht="15" customHeight="1" x14ac:dyDescent="0.2">
      <c r="B68" s="24" t="s">
        <v>158</v>
      </c>
      <c r="C68" s="25" t="s">
        <v>163</v>
      </c>
      <c r="D68" s="26" t="s">
        <v>41</v>
      </c>
      <c r="E68">
        <f t="shared" si="5"/>
        <v>0</v>
      </c>
    </row>
    <row r="69" spans="2:5" ht="25.5" x14ac:dyDescent="0.2">
      <c r="B69" s="24" t="s">
        <v>158</v>
      </c>
      <c r="C69" s="25" t="s">
        <v>164</v>
      </c>
      <c r="D69" s="26" t="s">
        <v>41</v>
      </c>
      <c r="E69">
        <f t="shared" si="5"/>
        <v>0</v>
      </c>
    </row>
    <row r="70" spans="2:5" ht="25.5" x14ac:dyDescent="0.2">
      <c r="B70" s="24" t="s">
        <v>158</v>
      </c>
      <c r="C70" s="25" t="s">
        <v>165</v>
      </c>
      <c r="D70" s="26" t="s">
        <v>41</v>
      </c>
      <c r="E70">
        <f t="shared" si="5"/>
        <v>0</v>
      </c>
    </row>
    <row r="71" spans="2:5" s="2" customFormat="1" ht="49.5" customHeight="1" x14ac:dyDescent="0.35">
      <c r="B71" s="17">
        <v>5</v>
      </c>
      <c r="C71" s="18" t="s">
        <v>166</v>
      </c>
      <c r="D71" s="19"/>
    </row>
    <row r="72" spans="2:5" s="20" customFormat="1" ht="40.5" customHeight="1" x14ac:dyDescent="0.25">
      <c r="B72" s="21" t="s">
        <v>167</v>
      </c>
      <c r="C72" s="22" t="s">
        <v>168</v>
      </c>
      <c r="D72" s="23"/>
    </row>
    <row r="73" spans="2:5" ht="25.5" customHeight="1" x14ac:dyDescent="0.2">
      <c r="B73" s="24" t="s">
        <v>167</v>
      </c>
      <c r="C73" s="25" t="s">
        <v>169</v>
      </c>
      <c r="D73" s="26" t="s">
        <v>41</v>
      </c>
      <c r="E73">
        <f t="shared" ref="E73:E81" si="6">IF(D73="Totalmente Implementado",1,IF(D73="Parcialmente implementado",0.5,0))</f>
        <v>0</v>
      </c>
    </row>
    <row r="74" spans="2:5" ht="15" customHeight="1" x14ac:dyDescent="0.2">
      <c r="B74" s="24" t="s">
        <v>170</v>
      </c>
      <c r="C74" s="25" t="s">
        <v>171</v>
      </c>
      <c r="D74" s="26" t="s">
        <v>41</v>
      </c>
      <c r="E74">
        <f t="shared" si="6"/>
        <v>0</v>
      </c>
    </row>
    <row r="75" spans="2:5" ht="15" customHeight="1" x14ac:dyDescent="0.2">
      <c r="B75" s="24" t="s">
        <v>172</v>
      </c>
      <c r="C75" s="25" t="s">
        <v>173</v>
      </c>
      <c r="D75" s="26" t="s">
        <v>41</v>
      </c>
      <c r="E75">
        <f t="shared" si="6"/>
        <v>0</v>
      </c>
    </row>
    <row r="76" spans="2:5" ht="15" customHeight="1" x14ac:dyDescent="0.2">
      <c r="B76" s="24" t="s">
        <v>174</v>
      </c>
      <c r="C76" s="25" t="s">
        <v>175</v>
      </c>
      <c r="D76" s="26" t="s">
        <v>41</v>
      </c>
      <c r="E76">
        <f t="shared" si="6"/>
        <v>0</v>
      </c>
    </row>
    <row r="77" spans="2:5" ht="38.25" x14ac:dyDescent="0.2">
      <c r="B77" s="24" t="s">
        <v>176</v>
      </c>
      <c r="C77" s="25" t="s">
        <v>177</v>
      </c>
      <c r="D77" s="26" t="s">
        <v>41</v>
      </c>
      <c r="E77">
        <f t="shared" si="6"/>
        <v>0</v>
      </c>
    </row>
    <row r="78" spans="2:5" ht="25.5" x14ac:dyDescent="0.2">
      <c r="B78" s="24" t="s">
        <v>178</v>
      </c>
      <c r="C78" s="25" t="s">
        <v>179</v>
      </c>
      <c r="D78" s="26" t="s">
        <v>41</v>
      </c>
      <c r="E78">
        <f t="shared" si="6"/>
        <v>0</v>
      </c>
    </row>
    <row r="79" spans="2:5" ht="15" customHeight="1" x14ac:dyDescent="0.2">
      <c r="B79" s="24" t="s">
        <v>180</v>
      </c>
      <c r="C79" s="25" t="s">
        <v>181</v>
      </c>
      <c r="D79" s="26" t="s">
        <v>41</v>
      </c>
      <c r="E79">
        <f t="shared" si="6"/>
        <v>0</v>
      </c>
    </row>
    <row r="80" spans="2:5" ht="15" customHeight="1" x14ac:dyDescent="0.2">
      <c r="B80" s="24" t="s">
        <v>182</v>
      </c>
      <c r="C80" s="25" t="s">
        <v>183</v>
      </c>
      <c r="D80" s="26" t="s">
        <v>41</v>
      </c>
      <c r="E80">
        <f t="shared" si="6"/>
        <v>0</v>
      </c>
    </row>
    <row r="81" spans="2:5" ht="15" customHeight="1" x14ac:dyDescent="0.2">
      <c r="B81" s="24" t="s">
        <v>184</v>
      </c>
      <c r="C81" s="25" t="s">
        <v>185</v>
      </c>
      <c r="D81" s="26" t="s">
        <v>41</v>
      </c>
      <c r="E81">
        <f t="shared" si="6"/>
        <v>0</v>
      </c>
    </row>
    <row r="82" spans="2:5" s="20" customFormat="1" ht="40.5" customHeight="1" x14ac:dyDescent="0.25">
      <c r="B82" s="21" t="s">
        <v>186</v>
      </c>
      <c r="C82" s="22" t="s">
        <v>187</v>
      </c>
      <c r="D82" s="23"/>
    </row>
    <row r="83" spans="2:5" s="27" customFormat="1" ht="21.75" customHeight="1" x14ac:dyDescent="0.25">
      <c r="B83" s="28" t="s">
        <v>188</v>
      </c>
      <c r="C83" s="29" t="s">
        <v>189</v>
      </c>
      <c r="D83" s="30"/>
    </row>
    <row r="84" spans="2:5" ht="15" customHeight="1" x14ac:dyDescent="0.2">
      <c r="B84" s="24" t="s">
        <v>188</v>
      </c>
      <c r="C84" s="25" t="s">
        <v>190</v>
      </c>
      <c r="D84" s="26" t="s">
        <v>41</v>
      </c>
      <c r="E84">
        <f t="shared" ref="E84:E90" si="7">IF(D84="Totalmente Implementado",1,IF(D84="Parcialmente implementado",0.5,0))</f>
        <v>0</v>
      </c>
    </row>
    <row r="85" spans="2:5" ht="15" customHeight="1" x14ac:dyDescent="0.2">
      <c r="B85" s="24" t="s">
        <v>191</v>
      </c>
      <c r="C85" s="25" t="s">
        <v>192</v>
      </c>
      <c r="D85" s="26" t="s">
        <v>48</v>
      </c>
      <c r="E85">
        <f t="shared" si="7"/>
        <v>0.5</v>
      </c>
    </row>
    <row r="86" spans="2:5" ht="25.5" x14ac:dyDescent="0.2">
      <c r="B86" s="24" t="s">
        <v>193</v>
      </c>
      <c r="C86" s="25" t="s">
        <v>194</v>
      </c>
      <c r="D86" s="26" t="s">
        <v>41</v>
      </c>
      <c r="E86">
        <f t="shared" si="7"/>
        <v>0</v>
      </c>
    </row>
    <row r="87" spans="2:5" ht="15" customHeight="1" x14ac:dyDescent="0.2">
      <c r="B87" s="24" t="s">
        <v>195</v>
      </c>
      <c r="C87" s="25" t="s">
        <v>196</v>
      </c>
      <c r="D87" s="26" t="s">
        <v>41</v>
      </c>
      <c r="E87">
        <f t="shared" si="7"/>
        <v>0</v>
      </c>
    </row>
    <row r="88" spans="2:5" ht="15" customHeight="1" x14ac:dyDescent="0.2">
      <c r="B88" s="24" t="s">
        <v>197</v>
      </c>
      <c r="C88" s="25" t="s">
        <v>198</v>
      </c>
      <c r="D88" s="26" t="s">
        <v>41</v>
      </c>
      <c r="E88">
        <f t="shared" si="7"/>
        <v>0</v>
      </c>
    </row>
    <row r="89" spans="2:5" ht="25.5" x14ac:dyDescent="0.2">
      <c r="B89" s="24" t="s">
        <v>199</v>
      </c>
      <c r="C89" s="25" t="s">
        <v>200</v>
      </c>
      <c r="D89" s="26" t="s">
        <v>41</v>
      </c>
      <c r="E89">
        <f t="shared" si="7"/>
        <v>0</v>
      </c>
    </row>
    <row r="90" spans="2:5" ht="15" customHeight="1" x14ac:dyDescent="0.2">
      <c r="B90" s="24" t="s">
        <v>201</v>
      </c>
      <c r="C90" s="25" t="s">
        <v>202</v>
      </c>
      <c r="D90" s="26" t="s">
        <v>41</v>
      </c>
      <c r="E90">
        <f t="shared" si="7"/>
        <v>0</v>
      </c>
    </row>
    <row r="91" spans="2:5" s="27" customFormat="1" ht="21.75" customHeight="1" x14ac:dyDescent="0.25">
      <c r="B91" s="28" t="s">
        <v>203</v>
      </c>
      <c r="C91" s="29" t="s">
        <v>204</v>
      </c>
      <c r="D91" s="30"/>
    </row>
    <row r="92" spans="2:5" ht="25.5" x14ac:dyDescent="0.2">
      <c r="B92" s="24" t="s">
        <v>203</v>
      </c>
      <c r="C92" s="25" t="s">
        <v>205</v>
      </c>
      <c r="D92" s="26" t="s">
        <v>41</v>
      </c>
      <c r="E92">
        <f t="shared" ref="E92:E97" si="8">IF(D92="Totalmente Implementado",1,IF(D92="Parcialmente implementado",0.5,0))</f>
        <v>0</v>
      </c>
    </row>
    <row r="93" spans="2:5" ht="15" customHeight="1" x14ac:dyDescent="0.2">
      <c r="B93" s="24" t="s">
        <v>206</v>
      </c>
      <c r="C93" s="25" t="s">
        <v>207</v>
      </c>
      <c r="D93" s="26" t="s">
        <v>41</v>
      </c>
      <c r="E93">
        <f t="shared" si="8"/>
        <v>0</v>
      </c>
    </row>
    <row r="94" spans="2:5" ht="25.5" x14ac:dyDescent="0.2">
      <c r="B94" s="24" t="s">
        <v>208</v>
      </c>
      <c r="C94" s="25" t="s">
        <v>209</v>
      </c>
      <c r="D94" s="26" t="s">
        <v>41</v>
      </c>
      <c r="E94">
        <f t="shared" si="8"/>
        <v>0</v>
      </c>
    </row>
    <row r="95" spans="2:5" ht="15" customHeight="1" x14ac:dyDescent="0.2">
      <c r="B95" s="24" t="s">
        <v>210</v>
      </c>
      <c r="C95" s="25" t="s">
        <v>211</v>
      </c>
      <c r="D95" s="26" t="s">
        <v>41</v>
      </c>
      <c r="E95">
        <f t="shared" si="8"/>
        <v>0</v>
      </c>
    </row>
    <row r="96" spans="2:5" ht="25.5" x14ac:dyDescent="0.2">
      <c r="B96" s="24" t="s">
        <v>212</v>
      </c>
      <c r="C96" s="25" t="s">
        <v>213</v>
      </c>
      <c r="D96" s="26" t="s">
        <v>214</v>
      </c>
      <c r="E96">
        <f t="shared" si="8"/>
        <v>1</v>
      </c>
    </row>
    <row r="97" spans="2:5" ht="38.25" x14ac:dyDescent="0.2">
      <c r="B97" s="24" t="s">
        <v>203</v>
      </c>
      <c r="C97" s="25" t="s">
        <v>215</v>
      </c>
      <c r="D97" s="26" t="s">
        <v>41</v>
      </c>
      <c r="E97">
        <f t="shared" si="8"/>
        <v>0</v>
      </c>
    </row>
    <row r="98" spans="2:5" s="2" customFormat="1" ht="49.5" customHeight="1" x14ac:dyDescent="0.35">
      <c r="B98" s="17">
        <v>6</v>
      </c>
      <c r="C98" s="18" t="s">
        <v>216</v>
      </c>
      <c r="D98" s="19"/>
    </row>
    <row r="99" spans="2:5" ht="25.5" customHeight="1" x14ac:dyDescent="0.2">
      <c r="B99" s="24">
        <v>6</v>
      </c>
      <c r="C99" s="25" t="s">
        <v>217</v>
      </c>
      <c r="D99" s="26" t="s">
        <v>41</v>
      </c>
      <c r="E99">
        <f t="shared" ref="E99:E105" si="9">IF(D99="Totalmente Implementado",1,IF(D99="Parcialmente implementado",0.5,0))</f>
        <v>0</v>
      </c>
    </row>
    <row r="100" spans="2:5" ht="15" customHeight="1" x14ac:dyDescent="0.2">
      <c r="B100" s="24" t="s">
        <v>218</v>
      </c>
      <c r="C100" s="25" t="s">
        <v>219</v>
      </c>
      <c r="D100" s="26" t="s">
        <v>41</v>
      </c>
      <c r="E100">
        <f t="shared" si="9"/>
        <v>0</v>
      </c>
    </row>
    <row r="101" spans="2:5" ht="15" customHeight="1" x14ac:dyDescent="0.2">
      <c r="B101" s="24" t="s">
        <v>220</v>
      </c>
      <c r="C101" s="25" t="s">
        <v>221</v>
      </c>
      <c r="D101" s="26" t="s">
        <v>41</v>
      </c>
      <c r="E101">
        <f t="shared" si="9"/>
        <v>0</v>
      </c>
    </row>
    <row r="102" spans="2:5" ht="15" customHeight="1" x14ac:dyDescent="0.2">
      <c r="B102" s="24" t="s">
        <v>222</v>
      </c>
      <c r="C102" s="25" t="s">
        <v>223</v>
      </c>
      <c r="D102" s="26" t="s">
        <v>41</v>
      </c>
      <c r="E102">
        <f t="shared" si="9"/>
        <v>0</v>
      </c>
    </row>
    <row r="103" spans="2:5" ht="15" customHeight="1" x14ac:dyDescent="0.2">
      <c r="B103" s="24" t="s">
        <v>224</v>
      </c>
      <c r="C103" s="25" t="s">
        <v>225</v>
      </c>
      <c r="D103" s="26" t="s">
        <v>41</v>
      </c>
      <c r="E103">
        <f t="shared" si="9"/>
        <v>0</v>
      </c>
    </row>
    <row r="104" spans="2:5" x14ac:dyDescent="0.2">
      <c r="B104" s="24">
        <v>6</v>
      </c>
      <c r="C104" s="25" t="s">
        <v>226</v>
      </c>
      <c r="D104" s="26" t="s">
        <v>41</v>
      </c>
      <c r="E104">
        <f t="shared" si="9"/>
        <v>0</v>
      </c>
    </row>
    <row r="105" spans="2:5" ht="51" x14ac:dyDescent="0.2">
      <c r="B105" s="24">
        <v>6</v>
      </c>
      <c r="C105" s="25" t="s">
        <v>227</v>
      </c>
      <c r="D105" s="26" t="s">
        <v>41</v>
      </c>
      <c r="E105">
        <f t="shared" si="9"/>
        <v>0</v>
      </c>
    </row>
    <row r="106" spans="2:5" s="2" customFormat="1" ht="49.5" customHeight="1" x14ac:dyDescent="0.35">
      <c r="B106" s="17">
        <v>7</v>
      </c>
      <c r="C106" s="18" t="s">
        <v>228</v>
      </c>
      <c r="D106" s="19"/>
    </row>
    <row r="107" spans="2:5" s="20" customFormat="1" ht="40.5" customHeight="1" x14ac:dyDescent="0.25">
      <c r="B107" s="21" t="s">
        <v>229</v>
      </c>
      <c r="C107" s="22" t="s">
        <v>230</v>
      </c>
      <c r="D107" s="23"/>
    </row>
    <row r="108" spans="2:5" ht="25.5" x14ac:dyDescent="0.2">
      <c r="B108" s="24" t="s">
        <v>229</v>
      </c>
      <c r="C108" s="25" t="s">
        <v>231</v>
      </c>
      <c r="D108" s="26" t="s">
        <v>41</v>
      </c>
      <c r="E108">
        <f>IF(D108="Totalmente Implementado",1,IF(D108="Parcialmente implementado",0.5,0))</f>
        <v>0</v>
      </c>
    </row>
    <row r="109" spans="2:5" s="20" customFormat="1" ht="40.5" customHeight="1" x14ac:dyDescent="0.25">
      <c r="B109" s="21" t="s">
        <v>232</v>
      </c>
      <c r="C109" s="22" t="s">
        <v>233</v>
      </c>
      <c r="D109" s="23"/>
    </row>
    <row r="110" spans="2:5" ht="15" customHeight="1" x14ac:dyDescent="0.2">
      <c r="B110" s="24" t="s">
        <v>234</v>
      </c>
      <c r="C110" s="25" t="s">
        <v>235</v>
      </c>
      <c r="D110" s="26" t="s">
        <v>41</v>
      </c>
      <c r="E110">
        <f t="shared" ref="E110:E119" si="10">IF(D110="Totalmente Implementado",1,IF(D110="Parcialmente implementado",0.5,0))</f>
        <v>0</v>
      </c>
    </row>
    <row r="111" spans="2:5" ht="15" customHeight="1" x14ac:dyDescent="0.2">
      <c r="B111" s="24" t="s">
        <v>232</v>
      </c>
      <c r="C111" s="25" t="s">
        <v>236</v>
      </c>
      <c r="D111" s="26" t="s">
        <v>41</v>
      </c>
      <c r="E111">
        <f t="shared" si="10"/>
        <v>0</v>
      </c>
    </row>
    <row r="112" spans="2:5" ht="15" customHeight="1" x14ac:dyDescent="0.2">
      <c r="B112" s="24" t="s">
        <v>237</v>
      </c>
      <c r="C112" s="25" t="s">
        <v>238</v>
      </c>
      <c r="D112" s="26" t="s">
        <v>41</v>
      </c>
      <c r="E112">
        <f t="shared" si="10"/>
        <v>0</v>
      </c>
    </row>
    <row r="113" spans="2:5" ht="25.5" x14ac:dyDescent="0.2">
      <c r="B113" s="24" t="s">
        <v>239</v>
      </c>
      <c r="C113" s="25" t="s">
        <v>240</v>
      </c>
      <c r="D113" s="26" t="s">
        <v>41</v>
      </c>
      <c r="E113">
        <f t="shared" si="10"/>
        <v>0</v>
      </c>
    </row>
    <row r="114" spans="2:5" ht="15" customHeight="1" x14ac:dyDescent="0.2">
      <c r="B114" s="24" t="s">
        <v>241</v>
      </c>
      <c r="C114" s="25" t="s">
        <v>242</v>
      </c>
      <c r="D114" s="26" t="s">
        <v>41</v>
      </c>
      <c r="E114">
        <f t="shared" si="10"/>
        <v>0</v>
      </c>
    </row>
    <row r="115" spans="2:5" ht="15" customHeight="1" x14ac:dyDescent="0.2">
      <c r="B115" s="24" t="s">
        <v>243</v>
      </c>
      <c r="C115" s="25" t="s">
        <v>244</v>
      </c>
      <c r="D115" s="26" t="s">
        <v>41</v>
      </c>
      <c r="E115">
        <f t="shared" si="10"/>
        <v>0</v>
      </c>
    </row>
    <row r="116" spans="2:5" ht="15" customHeight="1" x14ac:dyDescent="0.2">
      <c r="B116" s="24" t="s">
        <v>245</v>
      </c>
      <c r="C116" s="25" t="s">
        <v>246</v>
      </c>
      <c r="D116" s="26" t="s">
        <v>41</v>
      </c>
      <c r="E116">
        <f t="shared" si="10"/>
        <v>0</v>
      </c>
    </row>
    <row r="117" spans="2:5" ht="15" customHeight="1" x14ac:dyDescent="0.2">
      <c r="B117" s="24" t="s">
        <v>247</v>
      </c>
      <c r="C117" s="25" t="s">
        <v>248</v>
      </c>
      <c r="D117" s="26" t="s">
        <v>41</v>
      </c>
      <c r="E117">
        <f t="shared" si="10"/>
        <v>0</v>
      </c>
    </row>
    <row r="118" spans="2:5" ht="15" customHeight="1" x14ac:dyDescent="0.2">
      <c r="B118" s="24" t="s">
        <v>249</v>
      </c>
      <c r="C118" s="25" t="s">
        <v>250</v>
      </c>
      <c r="D118" s="26" t="s">
        <v>41</v>
      </c>
      <c r="E118">
        <f t="shared" si="10"/>
        <v>0</v>
      </c>
    </row>
    <row r="119" spans="2:5" ht="15" customHeight="1" x14ac:dyDescent="0.2">
      <c r="B119" s="24" t="s">
        <v>251</v>
      </c>
      <c r="C119" s="25" t="s">
        <v>252</v>
      </c>
      <c r="D119" s="26" t="s">
        <v>41</v>
      </c>
      <c r="E119">
        <f t="shared" si="10"/>
        <v>0</v>
      </c>
    </row>
    <row r="120" spans="2:5" s="20" customFormat="1" ht="40.5" customHeight="1" x14ac:dyDescent="0.25">
      <c r="B120" s="21">
        <v>7.3</v>
      </c>
      <c r="C120" s="22" t="s">
        <v>253</v>
      </c>
      <c r="D120" s="23"/>
    </row>
    <row r="121" spans="2:5" ht="25.5" x14ac:dyDescent="0.2">
      <c r="B121" s="24">
        <v>7.3</v>
      </c>
      <c r="C121" s="25" t="s">
        <v>254</v>
      </c>
      <c r="D121" s="26" t="s">
        <v>41</v>
      </c>
      <c r="E121">
        <f t="shared" ref="E121:E126" si="11">IF(D121="Totalmente Implementado",1,IF(D121="Parcialmente implementado",0.5,0))</f>
        <v>0</v>
      </c>
    </row>
    <row r="122" spans="2:5" ht="15" customHeight="1" x14ac:dyDescent="0.2">
      <c r="B122" s="24" t="s">
        <v>255</v>
      </c>
      <c r="C122" s="25" t="s">
        <v>256</v>
      </c>
      <c r="D122" s="26" t="s">
        <v>41</v>
      </c>
      <c r="E122">
        <f t="shared" si="11"/>
        <v>0</v>
      </c>
    </row>
    <row r="123" spans="2:5" ht="15" customHeight="1" x14ac:dyDescent="0.2">
      <c r="B123" s="24" t="s">
        <v>257</v>
      </c>
      <c r="C123" s="25" t="s">
        <v>258</v>
      </c>
      <c r="D123" s="26" t="s">
        <v>41</v>
      </c>
      <c r="E123">
        <f t="shared" si="11"/>
        <v>0</v>
      </c>
    </row>
    <row r="124" spans="2:5" ht="25.5" x14ac:dyDescent="0.2">
      <c r="B124" s="24" t="s">
        <v>259</v>
      </c>
      <c r="C124" s="25" t="s">
        <v>260</v>
      </c>
      <c r="D124" s="26" t="s">
        <v>41</v>
      </c>
      <c r="E124">
        <f t="shared" si="11"/>
        <v>0</v>
      </c>
    </row>
    <row r="125" spans="2:5" ht="15" customHeight="1" x14ac:dyDescent="0.2">
      <c r="B125" s="24" t="s">
        <v>261</v>
      </c>
      <c r="C125" s="25" t="s">
        <v>262</v>
      </c>
      <c r="D125" s="26" t="s">
        <v>41</v>
      </c>
      <c r="E125">
        <f t="shared" si="11"/>
        <v>0</v>
      </c>
    </row>
    <row r="126" spans="2:5" ht="15" customHeight="1" x14ac:dyDescent="0.2">
      <c r="B126" s="24" t="s">
        <v>263</v>
      </c>
      <c r="C126" s="25" t="s">
        <v>264</v>
      </c>
      <c r="D126" s="26" t="s">
        <v>41</v>
      </c>
      <c r="E126">
        <f t="shared" si="11"/>
        <v>0</v>
      </c>
    </row>
    <row r="127" spans="2:5" s="2" customFormat="1" ht="49.5" customHeight="1" x14ac:dyDescent="0.35">
      <c r="B127" s="17">
        <v>8</v>
      </c>
      <c r="C127" s="18" t="s">
        <v>265</v>
      </c>
      <c r="D127" s="19"/>
    </row>
    <row r="128" spans="2:5" s="20" customFormat="1" ht="40.5" customHeight="1" x14ac:dyDescent="0.25">
      <c r="B128" s="21" t="s">
        <v>266</v>
      </c>
      <c r="C128" s="22" t="s">
        <v>267</v>
      </c>
      <c r="D128" s="23"/>
    </row>
    <row r="129" spans="2:5" ht="51" x14ac:dyDescent="0.2">
      <c r="B129" s="24" t="s">
        <v>266</v>
      </c>
      <c r="C129" s="25" t="s">
        <v>268</v>
      </c>
      <c r="D129" s="26" t="s">
        <v>41</v>
      </c>
      <c r="E129">
        <f>IF(D129="Totalmente Implementado",1,IF(D129="Parcialmente implementado",0.5,0))</f>
        <v>0</v>
      </c>
    </row>
    <row r="130" spans="2:5" s="20" customFormat="1" ht="40.5" customHeight="1" x14ac:dyDescent="0.25">
      <c r="B130" s="21" t="s">
        <v>269</v>
      </c>
      <c r="C130" s="22" t="s">
        <v>270</v>
      </c>
      <c r="D130" s="23"/>
    </row>
    <row r="131" spans="2:5" ht="38.25" x14ac:dyDescent="0.2">
      <c r="B131" s="24" t="s">
        <v>269</v>
      </c>
      <c r="C131" s="25" t="s">
        <v>271</v>
      </c>
      <c r="D131" s="26" t="s">
        <v>41</v>
      </c>
      <c r="E131">
        <f t="shared" ref="E131:E137" si="12">IF(D131="Totalmente Implementado",1,IF(D131="Parcialmente implementado",0.5,0))</f>
        <v>0</v>
      </c>
    </row>
    <row r="132" spans="2:5" ht="15" customHeight="1" x14ac:dyDescent="0.2">
      <c r="B132" s="24" t="s">
        <v>269</v>
      </c>
      <c r="C132" s="25" t="s">
        <v>272</v>
      </c>
      <c r="D132" s="26" t="s">
        <v>41</v>
      </c>
      <c r="E132">
        <f t="shared" si="12"/>
        <v>0</v>
      </c>
    </row>
    <row r="133" spans="2:5" ht="15" customHeight="1" x14ac:dyDescent="0.2">
      <c r="B133" s="24" t="s">
        <v>273</v>
      </c>
      <c r="C133" s="25" t="s">
        <v>274</v>
      </c>
      <c r="D133" s="26" t="s">
        <v>41</v>
      </c>
      <c r="E133">
        <f t="shared" si="12"/>
        <v>0</v>
      </c>
    </row>
    <row r="134" spans="2:5" x14ac:dyDescent="0.2">
      <c r="B134" s="24" t="s">
        <v>275</v>
      </c>
      <c r="C134" s="25" t="s">
        <v>276</v>
      </c>
      <c r="D134" s="26" t="s">
        <v>41</v>
      </c>
      <c r="E134">
        <f t="shared" si="12"/>
        <v>0</v>
      </c>
    </row>
    <row r="135" spans="2:5" ht="15" customHeight="1" x14ac:dyDescent="0.2">
      <c r="B135" s="24" t="s">
        <v>277</v>
      </c>
      <c r="C135" s="25" t="s">
        <v>278</v>
      </c>
      <c r="D135" s="26" t="s">
        <v>41</v>
      </c>
      <c r="E135">
        <f t="shared" si="12"/>
        <v>0</v>
      </c>
    </row>
    <row r="136" spans="2:5" ht="15" customHeight="1" x14ac:dyDescent="0.2">
      <c r="B136" s="24" t="s">
        <v>279</v>
      </c>
      <c r="C136" s="25" t="s">
        <v>280</v>
      </c>
      <c r="D136" s="26" t="s">
        <v>41</v>
      </c>
      <c r="E136">
        <f t="shared" si="12"/>
        <v>0</v>
      </c>
    </row>
    <row r="137" spans="2:5" ht="15" customHeight="1" x14ac:dyDescent="0.2">
      <c r="B137" s="24" t="s">
        <v>281</v>
      </c>
      <c r="C137" s="25" t="s">
        <v>282</v>
      </c>
      <c r="D137" s="26" t="s">
        <v>41</v>
      </c>
      <c r="E137">
        <f t="shared" si="12"/>
        <v>0</v>
      </c>
    </row>
    <row r="138" spans="2:5" s="20" customFormat="1" ht="40.5" customHeight="1" x14ac:dyDescent="0.25">
      <c r="B138" s="21" t="s">
        <v>283</v>
      </c>
      <c r="C138" s="22" t="s">
        <v>284</v>
      </c>
      <c r="D138" s="23"/>
    </row>
    <row r="139" spans="2:5" ht="51" x14ac:dyDescent="0.2">
      <c r="B139" s="24" t="s">
        <v>283</v>
      </c>
      <c r="C139" s="25" t="s">
        <v>285</v>
      </c>
      <c r="D139" s="26" t="s">
        <v>41</v>
      </c>
      <c r="E139">
        <f t="shared" ref="E139:E145" si="13">IF(D139="Totalmente Implementado",1,IF(D139="Parcialmente implementado",0.5,0))</f>
        <v>0</v>
      </c>
    </row>
    <row r="140" spans="2:5" ht="15" customHeight="1" x14ac:dyDescent="0.2">
      <c r="B140" s="24" t="s">
        <v>283</v>
      </c>
      <c r="C140" s="25" t="s">
        <v>286</v>
      </c>
      <c r="D140" s="26" t="s">
        <v>41</v>
      </c>
      <c r="E140">
        <f t="shared" si="13"/>
        <v>0</v>
      </c>
    </row>
    <row r="141" spans="2:5" ht="15" customHeight="1" x14ac:dyDescent="0.2">
      <c r="B141" s="24" t="s">
        <v>287</v>
      </c>
      <c r="C141" s="25" t="s">
        <v>288</v>
      </c>
      <c r="D141" s="26" t="s">
        <v>41</v>
      </c>
      <c r="E141">
        <f t="shared" si="13"/>
        <v>0</v>
      </c>
    </row>
    <row r="142" spans="2:5" ht="15" customHeight="1" x14ac:dyDescent="0.2">
      <c r="B142" s="24" t="s">
        <v>289</v>
      </c>
      <c r="C142" s="25" t="s">
        <v>290</v>
      </c>
      <c r="D142" s="26" t="s">
        <v>41</v>
      </c>
      <c r="E142">
        <f t="shared" si="13"/>
        <v>0</v>
      </c>
    </row>
    <row r="143" spans="2:5" ht="15" customHeight="1" x14ac:dyDescent="0.2">
      <c r="B143" s="24" t="s">
        <v>291</v>
      </c>
      <c r="C143" s="25" t="s">
        <v>280</v>
      </c>
      <c r="D143" s="26" t="s">
        <v>41</v>
      </c>
      <c r="E143">
        <f t="shared" si="13"/>
        <v>0</v>
      </c>
    </row>
    <row r="144" spans="2:5" ht="15" customHeight="1" x14ac:dyDescent="0.2">
      <c r="B144" s="24" t="s">
        <v>292</v>
      </c>
      <c r="C144" s="25" t="s">
        <v>293</v>
      </c>
      <c r="D144" s="26" t="s">
        <v>41</v>
      </c>
      <c r="E144">
        <f t="shared" si="13"/>
        <v>0</v>
      </c>
    </row>
    <row r="145" spans="2:5" ht="25.5" x14ac:dyDescent="0.2">
      <c r="B145" s="31">
        <v>8.3000000000000007</v>
      </c>
      <c r="C145" s="32" t="s">
        <v>294</v>
      </c>
      <c r="D145" s="26" t="s">
        <v>41</v>
      </c>
      <c r="E145">
        <f t="shared" si="13"/>
        <v>0</v>
      </c>
    </row>
    <row r="149" spans="2:5" ht="15" customHeight="1" x14ac:dyDescent="0.2">
      <c r="B149" s="10" t="s">
        <v>295</v>
      </c>
      <c r="D149" s="33" t="s">
        <v>296</v>
      </c>
    </row>
    <row r="150" spans="2:5" ht="15" customHeight="1" x14ac:dyDescent="0.2">
      <c r="B150" s="10">
        <f>COUNTIF($C$3:$C$145,"Fully implemented")</f>
        <v>0</v>
      </c>
      <c r="C150" s="34"/>
      <c r="D150" s="33">
        <f>COUNTIF(D5:D145,"Totalmente Implementado")</f>
        <v>1</v>
      </c>
      <c r="E150">
        <f>COUNT(E5:E145)</f>
        <v>118</v>
      </c>
    </row>
    <row r="151" spans="2:5" ht="15" customHeight="1" x14ac:dyDescent="0.2">
      <c r="B151" s="10">
        <f>COUNTIF($C$3:$C$145,"Partially implemented")</f>
        <v>0</v>
      </c>
      <c r="C151" s="34"/>
      <c r="D151" s="33">
        <f>COUNTIF($D$5:$D$145,"Parcialmente Implementado")</f>
        <v>8</v>
      </c>
    </row>
    <row r="152" spans="2:5" ht="15" customHeight="1" x14ac:dyDescent="0.2">
      <c r="B152" s="35">
        <f>COUNTIF($C$3:$C$145,"Not implemented")</f>
        <v>0</v>
      </c>
      <c r="C152" s="34"/>
      <c r="D152" s="33">
        <f>COUNTIF($D$5:$D$145,"No implementado")</f>
        <v>109</v>
      </c>
    </row>
    <row r="153" spans="2:5" ht="15" customHeight="1" x14ac:dyDescent="0.2">
      <c r="B153" s="36">
        <f>SUM(B150:B152)</f>
        <v>0</v>
      </c>
    </row>
  </sheetData>
  <sheetProtection selectLockedCells="1" selectUnlockedCells="1"/>
  <mergeCells count="1">
    <mergeCell ref="B1:E1"/>
  </mergeCells>
  <conditionalFormatting sqref="D5">
    <cfRule type="cellIs" dxfId="53" priority="1" stopIfTrue="1" operator="equal">
      <formula>"Parcialmente implementado"</formula>
    </cfRule>
    <cfRule type="cellIs" dxfId="52" priority="2" stopIfTrue="1" operator="equal">
      <formula>"No implementado"</formula>
    </cfRule>
    <cfRule type="cellIs" dxfId="51" priority="3" stopIfTrue="1" operator="equal">
      <formula>"Totalmente implementado"</formula>
    </cfRule>
  </conditionalFormatting>
  <conditionalFormatting sqref="D8:D17">
    <cfRule type="cellIs" dxfId="50" priority="4" stopIfTrue="1" operator="equal">
      <formula>"Parcialmente implementado"</formula>
    </cfRule>
    <cfRule type="cellIs" dxfId="49" priority="5" stopIfTrue="1" operator="equal">
      <formula>"No implementado"</formula>
    </cfRule>
    <cfRule type="cellIs" dxfId="48" priority="6" stopIfTrue="1" operator="equal">
      <formula>"Totalmente implementado"</formula>
    </cfRule>
  </conditionalFormatting>
  <conditionalFormatting sqref="D19:D26">
    <cfRule type="cellIs" dxfId="47" priority="34" stopIfTrue="1" operator="equal">
      <formula>"Parcialmente implementado"</formula>
    </cfRule>
    <cfRule type="cellIs" dxfId="46" priority="35" stopIfTrue="1" operator="equal">
      <formula>"No implementado"</formula>
    </cfRule>
    <cfRule type="cellIs" dxfId="45" priority="36" stopIfTrue="1" operator="equal">
      <formula>"Totalmente implementado"</formula>
    </cfRule>
  </conditionalFormatting>
  <conditionalFormatting sqref="D28:D35">
    <cfRule type="cellIs" dxfId="44" priority="58" stopIfTrue="1" operator="equal">
      <formula>"Parcialmente implementado"</formula>
    </cfRule>
    <cfRule type="cellIs" dxfId="43" priority="59" stopIfTrue="1" operator="equal">
      <formula>"No implementado"</formula>
    </cfRule>
    <cfRule type="cellIs" dxfId="42" priority="60" stopIfTrue="1" operator="equal">
      <formula>"Totalmente implementado"</formula>
    </cfRule>
  </conditionalFormatting>
  <conditionalFormatting sqref="D37:D40">
    <cfRule type="cellIs" dxfId="41" priority="82" stopIfTrue="1" operator="equal">
      <formula>"Parcialmente implementado"</formula>
    </cfRule>
    <cfRule type="cellIs" dxfId="40" priority="83" stopIfTrue="1" operator="equal">
      <formula>"No implementado"</formula>
    </cfRule>
    <cfRule type="cellIs" dxfId="39" priority="84" stopIfTrue="1" operator="equal">
      <formula>"Totalmente implementado"</formula>
    </cfRule>
  </conditionalFormatting>
  <conditionalFormatting sqref="D43:D51">
    <cfRule type="cellIs" dxfId="38" priority="94" stopIfTrue="1" operator="equal">
      <formula>"Parcialmente implementado"</formula>
    </cfRule>
    <cfRule type="cellIs" dxfId="37" priority="95" stopIfTrue="1" operator="equal">
      <formula>"No implementado"</formula>
    </cfRule>
    <cfRule type="cellIs" dxfId="36" priority="96" stopIfTrue="1" operator="equal">
      <formula>"Totalmente implementado"</formula>
    </cfRule>
  </conditionalFormatting>
  <conditionalFormatting sqref="D53:D63">
    <cfRule type="cellIs" dxfId="35" priority="121" stopIfTrue="1" operator="equal">
      <formula>"Parcialmente implementado"</formula>
    </cfRule>
    <cfRule type="cellIs" dxfId="34" priority="122" stopIfTrue="1" operator="equal">
      <formula>"No implementado"</formula>
    </cfRule>
    <cfRule type="cellIs" dxfId="33" priority="123" stopIfTrue="1" operator="equal">
      <formula>"Totalmente implementado"</formula>
    </cfRule>
  </conditionalFormatting>
  <conditionalFormatting sqref="D65:D70">
    <cfRule type="cellIs" dxfId="32" priority="154" stopIfTrue="1" operator="equal">
      <formula>"Parcialmente implementado"</formula>
    </cfRule>
    <cfRule type="cellIs" dxfId="31" priority="155" stopIfTrue="1" operator="equal">
      <formula>"No implementado"</formula>
    </cfRule>
    <cfRule type="cellIs" dxfId="30" priority="156" stopIfTrue="1" operator="equal">
      <formula>"Totalmente implementado"</formula>
    </cfRule>
  </conditionalFormatting>
  <conditionalFormatting sqref="D73:D81">
    <cfRule type="cellIs" dxfId="29" priority="172" stopIfTrue="1" operator="equal">
      <formula>"Parcialmente implementado"</formula>
    </cfRule>
    <cfRule type="cellIs" dxfId="28" priority="173" stopIfTrue="1" operator="equal">
      <formula>"No implementado"</formula>
    </cfRule>
    <cfRule type="cellIs" dxfId="27" priority="174" stopIfTrue="1" operator="equal">
      <formula>"Totalmente implementado"</formula>
    </cfRule>
  </conditionalFormatting>
  <conditionalFormatting sqref="D84:D90">
    <cfRule type="cellIs" dxfId="26" priority="199" stopIfTrue="1" operator="equal">
      <formula>"Parcialmente implementado"</formula>
    </cfRule>
    <cfRule type="cellIs" dxfId="25" priority="200" stopIfTrue="1" operator="equal">
      <formula>"No implementado"</formula>
    </cfRule>
    <cfRule type="cellIs" dxfId="24" priority="201" stopIfTrue="1" operator="equal">
      <formula>"Totalmente implementado"</formula>
    </cfRule>
  </conditionalFormatting>
  <conditionalFormatting sqref="D92:D97">
    <cfRule type="cellIs" dxfId="23" priority="220" stopIfTrue="1" operator="equal">
      <formula>"Parcialmente implementado"</formula>
    </cfRule>
    <cfRule type="cellIs" dxfId="22" priority="221" stopIfTrue="1" operator="equal">
      <formula>"No implementado"</formula>
    </cfRule>
    <cfRule type="cellIs" dxfId="21" priority="222" stopIfTrue="1" operator="equal">
      <formula>"Totalmente implementado"</formula>
    </cfRule>
  </conditionalFormatting>
  <conditionalFormatting sqref="D99:D105">
    <cfRule type="cellIs" dxfId="20" priority="238" stopIfTrue="1" operator="equal">
      <formula>"Parcialmente implementado"</formula>
    </cfRule>
    <cfRule type="cellIs" dxfId="19" priority="239" stopIfTrue="1" operator="equal">
      <formula>"No implementado"</formula>
    </cfRule>
    <cfRule type="cellIs" dxfId="18" priority="240" stopIfTrue="1" operator="equal">
      <formula>"Totalmente implementado"</formula>
    </cfRule>
  </conditionalFormatting>
  <conditionalFormatting sqref="D108">
    <cfRule type="cellIs" dxfId="17" priority="259" stopIfTrue="1" operator="equal">
      <formula>"Parcialmente implementado"</formula>
    </cfRule>
    <cfRule type="cellIs" dxfId="16" priority="260" stopIfTrue="1" operator="equal">
      <formula>"No implementado"</formula>
    </cfRule>
    <cfRule type="cellIs" dxfId="15" priority="261" stopIfTrue="1" operator="equal">
      <formula>"Totalmente implementado"</formula>
    </cfRule>
  </conditionalFormatting>
  <conditionalFormatting sqref="D110:D119">
    <cfRule type="cellIs" dxfId="14" priority="262" stopIfTrue="1" operator="equal">
      <formula>"Parcialmente implementado"</formula>
    </cfRule>
    <cfRule type="cellIs" dxfId="13" priority="263" stopIfTrue="1" operator="equal">
      <formula>"No implementado"</formula>
    </cfRule>
    <cfRule type="cellIs" dxfId="12" priority="264" stopIfTrue="1" operator="equal">
      <formula>"Totalmente implementado"</formula>
    </cfRule>
  </conditionalFormatting>
  <conditionalFormatting sqref="D121:D126">
    <cfRule type="cellIs" dxfId="11" priority="292" stopIfTrue="1" operator="equal">
      <formula>"Parcialmente implementado"</formula>
    </cfRule>
    <cfRule type="cellIs" dxfId="10" priority="293" stopIfTrue="1" operator="equal">
      <formula>"No implementado"</formula>
    </cfRule>
    <cfRule type="cellIs" dxfId="9" priority="294" stopIfTrue="1" operator="equal">
      <formula>"Totalmente implementado"</formula>
    </cfRule>
  </conditionalFormatting>
  <conditionalFormatting sqref="D129">
    <cfRule type="cellIs" dxfId="8" priority="310" stopIfTrue="1" operator="equal">
      <formula>"Parcialmente implementado"</formula>
    </cfRule>
    <cfRule type="cellIs" dxfId="7" priority="311" stopIfTrue="1" operator="equal">
      <formula>"No implementado"</formula>
    </cfRule>
    <cfRule type="cellIs" dxfId="6" priority="312" stopIfTrue="1" operator="equal">
      <formula>"Totalmente implementado"</formula>
    </cfRule>
  </conditionalFormatting>
  <conditionalFormatting sqref="D131:D137">
    <cfRule type="cellIs" dxfId="5" priority="313" stopIfTrue="1" operator="equal">
      <formula>"Parcialmente implementado"</formula>
    </cfRule>
    <cfRule type="cellIs" dxfId="4" priority="314" stopIfTrue="1" operator="equal">
      <formula>"No implementado"</formula>
    </cfRule>
    <cfRule type="cellIs" dxfId="3" priority="315" stopIfTrue="1" operator="equal">
      <formula>"Totalmente implementado"</formula>
    </cfRule>
  </conditionalFormatting>
  <conditionalFormatting sqref="D139:D145">
    <cfRule type="cellIs" dxfId="2" priority="334" stopIfTrue="1" operator="equal">
      <formula>"Parcialmente implementado"</formula>
    </cfRule>
    <cfRule type="cellIs" dxfId="1" priority="335" stopIfTrue="1" operator="equal">
      <formula>"No implementado"</formula>
    </cfRule>
    <cfRule type="cellIs" dxfId="0" priority="336" stopIfTrue="1" operator="equal">
      <formula>"Totalmente implementado"</formula>
    </cfRule>
  </conditionalFormatting>
  <dataValidations count="3">
    <dataValidation type="list" operator="equal" allowBlank="1" showErrorMessage="1" error="Choose Applicable, Partially applicable or Not applicable" promptTitle="Select Control Scope" sqref="D5 D8:D17 D19:D26 D28:D35 D37:D40 D43:D51 D53:D63 D65:D70 D73:D81 D84:D90 D92:D97 D99:D105 D108 D110:D119 D121:D126 D129 D131:D137 D139:D145" xr:uid="{00000000-0002-0000-0200-000000000000}">
      <formula1>$C$140:$C$142</formula1>
      <formula2>0</formula2>
    </dataValidation>
    <dataValidation type="list" operator="equal" allowBlank="1" showErrorMessage="1" sqref="D27 D36" xr:uid="{00000000-0002-0000-0200-000001000000}">
      <formula1>"1,2,3,4,5"</formula1>
      <formula2>0</formula2>
    </dataValidation>
    <dataValidation type="list" operator="equal" allowBlank="1" showErrorMessage="1" sqref="D146" xr:uid="{00000000-0002-0000-0200-000002000000}">
      <formula1>"1,2,3,4,5,x"</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2"/>
  <sheetViews>
    <sheetView topLeftCell="B1" zoomScaleNormal="100" workbookViewId="0">
      <selection activeCell="E2" sqref="E2"/>
    </sheetView>
  </sheetViews>
  <sheetFormatPr baseColWidth="10" defaultRowHeight="12.75" x14ac:dyDescent="0.2"/>
  <cols>
    <col min="1" max="1" width="13.28515625" customWidth="1"/>
    <col min="2" max="2" width="133.85546875" customWidth="1"/>
    <col min="3" max="3" width="14.28515625" customWidth="1"/>
    <col min="4" max="4" width="31.5703125" customWidth="1"/>
    <col min="5" max="5" width="14.140625" customWidth="1"/>
    <col min="6" max="6" width="6.7109375" customWidth="1"/>
    <col min="7" max="7" width="17" customWidth="1"/>
    <col min="8" max="8" width="21.5703125" customWidth="1"/>
  </cols>
  <sheetData>
    <row r="1" spans="1:8" ht="48" x14ac:dyDescent="0.3">
      <c r="A1" s="14" t="s">
        <v>34</v>
      </c>
      <c r="B1" s="37" t="s">
        <v>35</v>
      </c>
      <c r="C1" s="14" t="s">
        <v>297</v>
      </c>
      <c r="D1" s="14" t="s">
        <v>298</v>
      </c>
    </row>
    <row r="2" spans="1:8" ht="23.25" x14ac:dyDescent="0.35">
      <c r="A2" s="17">
        <v>1</v>
      </c>
      <c r="B2" s="38" t="s">
        <v>302</v>
      </c>
      <c r="C2" s="38"/>
      <c r="D2" s="38"/>
      <c r="E2" s="82">
        <f>AVERAGE(E3,E6,E19)</f>
        <v>0.93806216931216924</v>
      </c>
      <c r="G2" s="110" t="s">
        <v>12</v>
      </c>
      <c r="H2" s="112">
        <f>COUNTIF($C$4:$C$103,G2)</f>
        <v>0</v>
      </c>
    </row>
    <row r="3" spans="1:8" ht="18" x14ac:dyDescent="0.25">
      <c r="A3" s="21" t="s">
        <v>303</v>
      </c>
      <c r="B3" s="39" t="s">
        <v>304</v>
      </c>
      <c r="C3" s="39"/>
      <c r="D3" s="39"/>
      <c r="E3" s="128">
        <f>AVERAGE(E4)</f>
        <v>1</v>
      </c>
      <c r="G3" s="110" t="s">
        <v>15</v>
      </c>
      <c r="H3" s="112">
        <f>COUNTIF($C$4:$C$103,G3)</f>
        <v>2</v>
      </c>
    </row>
    <row r="4" spans="1:8" ht="25.5" x14ac:dyDescent="0.2">
      <c r="A4" s="24">
        <v>1.1000000000000001</v>
      </c>
      <c r="B4" s="40" t="s">
        <v>497</v>
      </c>
      <c r="C4" s="7" t="s">
        <v>27</v>
      </c>
      <c r="D4" s="41"/>
      <c r="E4" s="82">
        <v>1</v>
      </c>
      <c r="G4" s="110" t="s">
        <v>18</v>
      </c>
      <c r="H4" s="112">
        <f>COUNTIF($C$4:$C$103,G4)</f>
        <v>2</v>
      </c>
    </row>
    <row r="5" spans="1:8" s="184" customFormat="1" ht="27" customHeight="1" x14ac:dyDescent="0.2">
      <c r="A5" s="183">
        <v>1.1000000000000001</v>
      </c>
      <c r="B5" s="146" t="s">
        <v>498</v>
      </c>
      <c r="C5" s="185" t="s">
        <v>24</v>
      </c>
      <c r="D5" s="186"/>
      <c r="E5" s="187"/>
      <c r="G5" s="110"/>
      <c r="H5" s="189"/>
    </row>
    <row r="6" spans="1:8" ht="18" x14ac:dyDescent="0.25">
      <c r="A6" s="21" t="s">
        <v>305</v>
      </c>
      <c r="B6" s="39" t="s">
        <v>306</v>
      </c>
      <c r="C6" s="39"/>
      <c r="D6" s="39"/>
      <c r="E6" s="129">
        <f>AVERAGE(E9)</f>
        <v>0.98571428571428577</v>
      </c>
      <c r="G6" s="110" t="s">
        <v>21</v>
      </c>
      <c r="H6" s="112">
        <f>COUNTIF($C$4:$C$103,G6)</f>
        <v>3</v>
      </c>
    </row>
    <row r="7" spans="1:8" ht="26.25" x14ac:dyDescent="0.25">
      <c r="A7" s="46">
        <v>1.2</v>
      </c>
      <c r="B7" s="211" t="s">
        <v>499</v>
      </c>
      <c r="C7" s="147" t="s">
        <v>27</v>
      </c>
      <c r="D7" s="45"/>
      <c r="E7" s="82">
        <v>1</v>
      </c>
      <c r="G7" s="110" t="s">
        <v>24</v>
      </c>
      <c r="H7" s="112">
        <f>COUNTIF($C$4:$C$103,G7)</f>
        <v>7</v>
      </c>
    </row>
    <row r="8" spans="1:8" s="184" customFormat="1" ht="18" x14ac:dyDescent="0.25">
      <c r="A8" s="190">
        <v>1.2</v>
      </c>
      <c r="B8" s="146" t="s">
        <v>500</v>
      </c>
      <c r="C8" s="191" t="s">
        <v>27</v>
      </c>
      <c r="D8" s="192"/>
      <c r="E8" s="187"/>
      <c r="G8" s="188"/>
      <c r="H8" s="189"/>
    </row>
    <row r="9" spans="1:8" ht="15.75" x14ac:dyDescent="0.25">
      <c r="A9" s="28" t="s">
        <v>307</v>
      </c>
      <c r="B9" s="42" t="s">
        <v>308</v>
      </c>
      <c r="C9" s="42"/>
      <c r="D9" s="42"/>
      <c r="E9" s="136">
        <f>AVERAGE(E10:E18)</f>
        <v>0.98571428571428577</v>
      </c>
      <c r="G9" s="110" t="s">
        <v>27</v>
      </c>
      <c r="H9" s="112">
        <f>COUNTIF($C$4:$C$103,G9)</f>
        <v>17</v>
      </c>
    </row>
    <row r="10" spans="1:8" ht="15" x14ac:dyDescent="0.2">
      <c r="A10" s="24" t="s">
        <v>309</v>
      </c>
      <c r="B10" s="146" t="s">
        <v>501</v>
      </c>
      <c r="C10" s="7" t="s">
        <v>27</v>
      </c>
      <c r="D10" s="41"/>
      <c r="E10" s="82">
        <v>1</v>
      </c>
      <c r="G10" s="82"/>
      <c r="H10" s="82"/>
    </row>
    <row r="11" spans="1:8" s="194" customFormat="1" ht="21" x14ac:dyDescent="0.55000000000000004">
      <c r="A11" s="193" t="s">
        <v>310</v>
      </c>
      <c r="B11" s="146" t="s">
        <v>502</v>
      </c>
      <c r="C11" s="195" t="s">
        <v>27</v>
      </c>
      <c r="D11" s="196"/>
      <c r="E11" s="197">
        <v>1</v>
      </c>
      <c r="G11" s="197"/>
      <c r="H11" s="197"/>
    </row>
    <row r="12" spans="1:8" ht="25.5" x14ac:dyDescent="0.2">
      <c r="A12" s="24" t="s">
        <v>311</v>
      </c>
      <c r="B12" s="146" t="s">
        <v>503</v>
      </c>
      <c r="C12" s="7" t="s">
        <v>27</v>
      </c>
      <c r="D12" s="41"/>
      <c r="E12" s="82">
        <v>1</v>
      </c>
      <c r="G12" s="111" t="s">
        <v>299</v>
      </c>
      <c r="H12" s="112">
        <f>SUM(H2:H3)</f>
        <v>2</v>
      </c>
    </row>
    <row r="13" spans="1:8" ht="15" x14ac:dyDescent="0.2">
      <c r="A13" s="24" t="s">
        <v>312</v>
      </c>
      <c r="B13" s="146" t="s">
        <v>504</v>
      </c>
      <c r="C13" s="7" t="s">
        <v>27</v>
      </c>
      <c r="D13" s="41"/>
      <c r="E13" s="82">
        <v>1</v>
      </c>
      <c r="G13" s="111" t="s">
        <v>300</v>
      </c>
      <c r="H13" s="112">
        <f>SUM(H4:H6)</f>
        <v>5</v>
      </c>
    </row>
    <row r="14" spans="1:8" ht="25.5" x14ac:dyDescent="0.2">
      <c r="A14" s="24" t="s">
        <v>313</v>
      </c>
      <c r="B14" s="146" t="s">
        <v>505</v>
      </c>
      <c r="C14" s="7" t="s">
        <v>27</v>
      </c>
      <c r="D14" s="41"/>
      <c r="E14" s="82">
        <v>1</v>
      </c>
      <c r="G14" s="111" t="s">
        <v>298</v>
      </c>
      <c r="H14" s="112">
        <f>SUM(H7:H9)</f>
        <v>24</v>
      </c>
    </row>
    <row r="15" spans="1:8" s="194" customFormat="1" ht="25.5" x14ac:dyDescent="0.55000000000000004">
      <c r="A15" s="193" t="s">
        <v>509</v>
      </c>
      <c r="B15" s="146" t="s">
        <v>506</v>
      </c>
      <c r="C15" s="195" t="s">
        <v>27</v>
      </c>
      <c r="D15" s="196"/>
      <c r="E15" s="197"/>
      <c r="G15" s="198"/>
      <c r="H15" s="198"/>
    </row>
    <row r="16" spans="1:8" ht="25.5" x14ac:dyDescent="0.2">
      <c r="A16" s="24" t="s">
        <v>484</v>
      </c>
      <c r="B16" s="146" t="s">
        <v>507</v>
      </c>
      <c r="C16" s="7" t="s">
        <v>27</v>
      </c>
      <c r="D16" s="41"/>
      <c r="E16" s="82">
        <v>1</v>
      </c>
    </row>
    <row r="17" spans="1:5" ht="15.75" x14ac:dyDescent="0.2">
      <c r="A17" s="50" t="s">
        <v>315</v>
      </c>
      <c r="B17" s="51" t="s">
        <v>314</v>
      </c>
      <c r="C17" s="7"/>
      <c r="D17" s="41"/>
      <c r="E17" s="82"/>
    </row>
    <row r="18" spans="1:5" ht="38.25" x14ac:dyDescent="0.2">
      <c r="A18" s="24" t="s">
        <v>315</v>
      </c>
      <c r="B18" s="146" t="s">
        <v>508</v>
      </c>
      <c r="C18" s="7" t="s">
        <v>21</v>
      </c>
      <c r="D18" s="146"/>
      <c r="E18" s="33">
        <v>0.9</v>
      </c>
    </row>
    <row r="19" spans="1:5" ht="18" x14ac:dyDescent="0.25">
      <c r="A19" s="52" t="s">
        <v>316</v>
      </c>
      <c r="B19" s="49" t="s">
        <v>317</v>
      </c>
      <c r="C19" s="47"/>
      <c r="D19" s="48"/>
      <c r="E19" s="137">
        <f>AVERAGE(E20,E24)</f>
        <v>0.82847222222222217</v>
      </c>
    </row>
    <row r="20" spans="1:5" ht="15.75" x14ac:dyDescent="0.25">
      <c r="A20" s="28" t="s">
        <v>318</v>
      </c>
      <c r="B20" s="42" t="s">
        <v>319</v>
      </c>
      <c r="C20" s="42"/>
      <c r="D20" s="133"/>
      <c r="E20" s="132">
        <f>AVERAGE(E24)</f>
        <v>0.82847222222222217</v>
      </c>
    </row>
    <row r="21" spans="1:5" ht="25.5" x14ac:dyDescent="0.2">
      <c r="A21" s="60" t="s">
        <v>320</v>
      </c>
      <c r="B21" s="146" t="s">
        <v>510</v>
      </c>
      <c r="C21" s="7" t="s">
        <v>27</v>
      </c>
      <c r="E21" s="82">
        <v>1</v>
      </c>
    </row>
    <row r="22" spans="1:5" ht="25.5" x14ac:dyDescent="0.2">
      <c r="A22" s="24" t="s">
        <v>321</v>
      </c>
      <c r="B22" s="146" t="s">
        <v>511</v>
      </c>
      <c r="C22" s="7" t="s">
        <v>24</v>
      </c>
      <c r="D22" s="41"/>
      <c r="E22" s="82">
        <v>0.95</v>
      </c>
    </row>
    <row r="23" spans="1:5" ht="25.5" x14ac:dyDescent="0.2">
      <c r="A23" s="24" t="s">
        <v>322</v>
      </c>
      <c r="B23" s="146" t="s">
        <v>512</v>
      </c>
      <c r="C23" s="7" t="s">
        <v>27</v>
      </c>
      <c r="D23" s="41"/>
      <c r="E23" s="82">
        <v>1</v>
      </c>
    </row>
    <row r="24" spans="1:5" ht="15" x14ac:dyDescent="0.2">
      <c r="A24" s="53" t="s">
        <v>323</v>
      </c>
      <c r="B24" s="54" t="s">
        <v>324</v>
      </c>
      <c r="C24" s="134"/>
      <c r="D24" s="135"/>
      <c r="E24" s="136">
        <f>AVERAGE(E25,E29,E33,E37,E45,E47)</f>
        <v>0.82847222222222217</v>
      </c>
    </row>
    <row r="25" spans="1:5" ht="14.25" x14ac:dyDescent="0.2">
      <c r="A25" s="58" t="s">
        <v>325</v>
      </c>
      <c r="B25" s="57" t="s">
        <v>326</v>
      </c>
      <c r="C25" s="130"/>
      <c r="D25" s="131"/>
      <c r="E25" s="132">
        <f>AVERAGE(E26)</f>
        <v>1</v>
      </c>
    </row>
    <row r="26" spans="1:5" ht="25.5" x14ac:dyDescent="0.2">
      <c r="A26" s="24" t="s">
        <v>327</v>
      </c>
      <c r="B26" s="146" t="s">
        <v>513</v>
      </c>
      <c r="C26" s="7" t="s">
        <v>27</v>
      </c>
      <c r="D26" s="41"/>
      <c r="E26" s="33">
        <v>1</v>
      </c>
    </row>
    <row r="27" spans="1:5" ht="14.25" x14ac:dyDescent="0.2">
      <c r="A27" s="58" t="s">
        <v>328</v>
      </c>
      <c r="B27" s="57" t="s">
        <v>329</v>
      </c>
      <c r="C27" s="130"/>
      <c r="D27" s="131"/>
      <c r="E27" s="132">
        <f>AVERAGE(E28)</f>
        <v>1</v>
      </c>
    </row>
    <row r="28" spans="1:5" ht="25.5" x14ac:dyDescent="0.2">
      <c r="A28" s="24" t="s">
        <v>330</v>
      </c>
      <c r="B28" s="40" t="s">
        <v>514</v>
      </c>
      <c r="C28" s="7" t="s">
        <v>27</v>
      </c>
      <c r="D28" s="41"/>
      <c r="E28" s="33">
        <v>1</v>
      </c>
    </row>
    <row r="29" spans="1:5" ht="15.75" x14ac:dyDescent="0.25">
      <c r="A29" s="55" t="s">
        <v>332</v>
      </c>
      <c r="B29" s="56" t="s">
        <v>331</v>
      </c>
      <c r="C29" s="42"/>
      <c r="D29" s="133"/>
      <c r="E29" s="132">
        <f>AVERAGE(E30,E31,E32)</f>
        <v>0.83333333333333337</v>
      </c>
    </row>
    <row r="30" spans="1:5" ht="28.5" x14ac:dyDescent="0.2">
      <c r="A30" s="63" t="s">
        <v>337</v>
      </c>
      <c r="B30" s="213" t="s">
        <v>515</v>
      </c>
      <c r="C30" s="7" t="s">
        <v>18</v>
      </c>
      <c r="D30" s="41"/>
      <c r="E30" s="33">
        <v>0.5</v>
      </c>
    </row>
    <row r="31" spans="1:5" ht="25.5" x14ac:dyDescent="0.2">
      <c r="A31" s="63" t="s">
        <v>338</v>
      </c>
      <c r="B31" s="146" t="s">
        <v>516</v>
      </c>
      <c r="C31" s="7" t="s">
        <v>27</v>
      </c>
      <c r="D31" s="41"/>
      <c r="E31" s="33">
        <v>1</v>
      </c>
    </row>
    <row r="32" spans="1:5" s="194" customFormat="1" ht="25.5" x14ac:dyDescent="0.55000000000000004">
      <c r="A32" s="199" t="s">
        <v>336</v>
      </c>
      <c r="B32" s="146" t="s">
        <v>517</v>
      </c>
      <c r="C32" s="195" t="s">
        <v>27</v>
      </c>
      <c r="D32" s="196"/>
      <c r="E32" s="200">
        <v>1</v>
      </c>
    </row>
    <row r="33" spans="1:5" ht="15" customHeight="1" x14ac:dyDescent="0.2">
      <c r="A33" s="62" t="s">
        <v>333</v>
      </c>
      <c r="B33" s="61" t="s">
        <v>339</v>
      </c>
      <c r="C33" s="130"/>
      <c r="D33" s="131"/>
      <c r="E33" s="132">
        <f>AVERAGE(E34,E35,E36)</f>
        <v>0.65</v>
      </c>
    </row>
    <row r="34" spans="1:5" ht="25.5" x14ac:dyDescent="0.2">
      <c r="A34" s="214" t="s">
        <v>341</v>
      </c>
      <c r="B34" s="146" t="s">
        <v>518</v>
      </c>
      <c r="C34" s="7" t="s">
        <v>15</v>
      </c>
      <c r="D34" s="41"/>
      <c r="E34" s="82">
        <v>0.1</v>
      </c>
    </row>
    <row r="35" spans="1:5" ht="25.5" x14ac:dyDescent="0.2">
      <c r="A35" s="214" t="s">
        <v>342</v>
      </c>
      <c r="B35" s="146" t="s">
        <v>519</v>
      </c>
      <c r="C35" s="7" t="s">
        <v>24</v>
      </c>
      <c r="D35" s="41"/>
      <c r="E35" s="82">
        <v>0.95</v>
      </c>
    </row>
    <row r="36" spans="1:5" ht="38.25" x14ac:dyDescent="0.2">
      <c r="A36" s="214" t="s">
        <v>343</v>
      </c>
      <c r="B36" s="146" t="s">
        <v>520</v>
      </c>
      <c r="C36" s="7" t="s">
        <v>21</v>
      </c>
      <c r="D36" s="7"/>
      <c r="E36" s="82">
        <v>0.9</v>
      </c>
    </row>
    <row r="37" spans="1:5" ht="14.25" x14ac:dyDescent="0.2">
      <c r="A37" s="58" t="s">
        <v>334</v>
      </c>
      <c r="B37" s="57" t="s">
        <v>344</v>
      </c>
      <c r="C37" s="84"/>
      <c r="D37" s="131"/>
      <c r="E37" s="138">
        <f>AVERAGE(E38,E41,E43)</f>
        <v>0.79999999999999993</v>
      </c>
    </row>
    <row r="38" spans="1:5" ht="15.75" x14ac:dyDescent="0.25">
      <c r="A38" s="64" t="s">
        <v>345</v>
      </c>
      <c r="B38" s="65" t="s">
        <v>346</v>
      </c>
      <c r="C38" s="139"/>
      <c r="D38" s="139"/>
      <c r="E38" s="140">
        <f>AVERAGE(E39,E40)</f>
        <v>0.5</v>
      </c>
    </row>
    <row r="39" spans="1:5" ht="25.5" x14ac:dyDescent="0.2">
      <c r="A39" s="63" t="s">
        <v>349</v>
      </c>
      <c r="B39" s="146" t="s">
        <v>521</v>
      </c>
      <c r="C39" s="7" t="s">
        <v>21</v>
      </c>
      <c r="D39" s="41"/>
      <c r="E39" s="33">
        <v>0.9</v>
      </c>
    </row>
    <row r="40" spans="1:5" ht="25.5" x14ac:dyDescent="0.2">
      <c r="A40" s="59" t="s">
        <v>350</v>
      </c>
      <c r="B40" s="146" t="s">
        <v>522</v>
      </c>
      <c r="C40" s="7" t="s">
        <v>15</v>
      </c>
      <c r="D40" s="41"/>
      <c r="E40" s="33">
        <v>0.1</v>
      </c>
    </row>
    <row r="41" spans="1:5" s="194" customFormat="1" ht="38.25" x14ac:dyDescent="0.55000000000000004">
      <c r="A41" s="199" t="s">
        <v>347</v>
      </c>
      <c r="B41" s="146" t="s">
        <v>523</v>
      </c>
      <c r="C41" s="195"/>
      <c r="D41" s="196"/>
      <c r="E41" s="200">
        <f>AVERAGE(E42)</f>
        <v>0.95</v>
      </c>
    </row>
    <row r="42" spans="1:5" ht="38.25" x14ac:dyDescent="0.2">
      <c r="A42" s="63" t="s">
        <v>351</v>
      </c>
      <c r="B42" s="146" t="s">
        <v>524</v>
      </c>
      <c r="C42" s="7" t="s">
        <v>24</v>
      </c>
      <c r="D42" s="41"/>
      <c r="E42" s="144">
        <v>0.95</v>
      </c>
    </row>
    <row r="43" spans="1:5" ht="18" x14ac:dyDescent="0.25">
      <c r="A43" s="71" t="s">
        <v>348</v>
      </c>
      <c r="B43" s="70" t="s">
        <v>352</v>
      </c>
      <c r="C43" s="143"/>
      <c r="D43" s="143"/>
      <c r="E43" s="140">
        <f>AVERAGE(E44)</f>
        <v>0.95</v>
      </c>
    </row>
    <row r="44" spans="1:5" ht="38.25" x14ac:dyDescent="0.2">
      <c r="A44" s="67" t="s">
        <v>353</v>
      </c>
      <c r="B44" s="215" t="s">
        <v>525</v>
      </c>
      <c r="C44" s="68" t="s">
        <v>24</v>
      </c>
      <c r="D44" s="66"/>
      <c r="E44" s="82">
        <v>0.95</v>
      </c>
    </row>
    <row r="45" spans="1:5" ht="14.25" x14ac:dyDescent="0.2">
      <c r="A45" s="58" t="s">
        <v>335</v>
      </c>
      <c r="B45" s="57" t="s">
        <v>354</v>
      </c>
      <c r="C45" s="130"/>
      <c r="D45" s="131"/>
      <c r="E45" s="132">
        <f>AVERAGE(E46)</f>
        <v>0.95</v>
      </c>
    </row>
    <row r="46" spans="1:5" ht="38.25" x14ac:dyDescent="0.2">
      <c r="A46" s="72" t="s">
        <v>355</v>
      </c>
      <c r="B46" s="146" t="s">
        <v>526</v>
      </c>
      <c r="C46" s="7" t="s">
        <v>24</v>
      </c>
      <c r="D46" s="41"/>
      <c r="E46" s="82">
        <v>0.95</v>
      </c>
    </row>
    <row r="47" spans="1:5" ht="14.25" x14ac:dyDescent="0.2">
      <c r="A47" s="58" t="s">
        <v>340</v>
      </c>
      <c r="B47" s="57" t="s">
        <v>356</v>
      </c>
      <c r="C47" s="130"/>
      <c r="D47" s="131"/>
      <c r="E47" s="132">
        <f>AVERAGE(E48,E50)</f>
        <v>0.73750000000000004</v>
      </c>
    </row>
    <row r="48" spans="1:5" ht="14.25" x14ac:dyDescent="0.2">
      <c r="A48" s="73" t="s">
        <v>357</v>
      </c>
      <c r="B48" s="69" t="s">
        <v>358</v>
      </c>
      <c r="C48" s="141"/>
      <c r="D48" s="142"/>
      <c r="E48" s="140">
        <f>AVERAGE(E49)</f>
        <v>0.5</v>
      </c>
    </row>
    <row r="49" spans="1:5" ht="38.25" x14ac:dyDescent="0.2">
      <c r="A49" s="72" t="s">
        <v>359</v>
      </c>
      <c r="B49" s="146" t="s">
        <v>527</v>
      </c>
      <c r="C49" s="7" t="s">
        <v>18</v>
      </c>
      <c r="D49" s="41"/>
      <c r="E49" s="82">
        <v>0.5</v>
      </c>
    </row>
    <row r="50" spans="1:5" ht="14.25" x14ac:dyDescent="0.2">
      <c r="A50" s="73" t="s">
        <v>360</v>
      </c>
      <c r="B50" s="69" t="s">
        <v>361</v>
      </c>
      <c r="C50" s="141"/>
      <c r="D50" s="142"/>
      <c r="E50" s="140">
        <f>AVERAGE(E51,E52)</f>
        <v>0.97499999999999998</v>
      </c>
    </row>
    <row r="51" spans="1:5" ht="38.25" x14ac:dyDescent="0.2">
      <c r="A51" s="72" t="s">
        <v>362</v>
      </c>
      <c r="B51" s="146" t="s">
        <v>528</v>
      </c>
      <c r="C51" s="7" t="s">
        <v>24</v>
      </c>
      <c r="D51" s="41"/>
      <c r="E51" s="82">
        <v>0.95</v>
      </c>
    </row>
    <row r="52" spans="1:5" ht="38.25" x14ac:dyDescent="0.2">
      <c r="A52" s="121" t="s">
        <v>363</v>
      </c>
      <c r="B52" s="146" t="s">
        <v>529</v>
      </c>
      <c r="C52" s="100" t="s">
        <v>27</v>
      </c>
      <c r="D52" s="122"/>
      <c r="E52" s="82">
        <v>1</v>
      </c>
    </row>
    <row r="53" spans="1:5" s="194" customFormat="1" ht="21" x14ac:dyDescent="0.55000000000000004">
      <c r="A53" s="201"/>
      <c r="B53"/>
      <c r="C53" s="202"/>
      <c r="D53" s="203"/>
      <c r="E53" s="204"/>
    </row>
    <row r="54" spans="1:5" ht="15.75" x14ac:dyDescent="0.25">
      <c r="A54" s="126"/>
      <c r="B54" s="127"/>
      <c r="C54" s="127"/>
      <c r="D54" s="127"/>
      <c r="E54" s="107"/>
    </row>
    <row r="55" spans="1:5" ht="15" x14ac:dyDescent="0.2">
      <c r="A55" s="87"/>
      <c r="B55" s="91"/>
      <c r="C55" s="123"/>
      <c r="D55" s="124"/>
      <c r="E55" s="107"/>
    </row>
    <row r="56" spans="1:5" ht="15" x14ac:dyDescent="0.2">
      <c r="A56" s="87"/>
      <c r="B56" s="91"/>
      <c r="C56" s="123"/>
      <c r="D56" s="124"/>
      <c r="E56" s="107"/>
    </row>
    <row r="57" spans="1:5" ht="15" x14ac:dyDescent="0.2">
      <c r="A57" s="87"/>
      <c r="B57" s="91"/>
      <c r="C57" s="123"/>
      <c r="D57" s="124"/>
      <c r="E57" s="107"/>
    </row>
    <row r="58" spans="1:5" ht="15" x14ac:dyDescent="0.2">
      <c r="A58" s="87"/>
      <c r="B58" s="91"/>
      <c r="C58" s="123"/>
      <c r="D58" s="124"/>
      <c r="E58" s="107"/>
    </row>
    <row r="59" spans="1:5" ht="15" x14ac:dyDescent="0.2">
      <c r="A59" s="87"/>
      <c r="B59" s="91"/>
      <c r="C59" s="123"/>
      <c r="D59" s="124"/>
      <c r="E59" s="107"/>
    </row>
    <row r="60" spans="1:5" ht="15" x14ac:dyDescent="0.2">
      <c r="A60" s="87"/>
      <c r="B60" s="91"/>
      <c r="C60" s="123"/>
      <c r="D60" s="124"/>
      <c r="E60" s="107"/>
    </row>
    <row r="61" spans="1:5" ht="15" x14ac:dyDescent="0.2">
      <c r="A61" s="87"/>
      <c r="B61" s="91"/>
      <c r="C61" s="123"/>
      <c r="D61" s="124"/>
      <c r="E61" s="107"/>
    </row>
    <row r="62" spans="1:5" ht="15" x14ac:dyDescent="0.2">
      <c r="A62" s="87"/>
      <c r="B62" s="91"/>
      <c r="C62" s="123"/>
      <c r="D62" s="124"/>
      <c r="E62" s="107"/>
    </row>
    <row r="63" spans="1:5" ht="15" x14ac:dyDescent="0.2">
      <c r="A63" s="87"/>
      <c r="B63" s="91"/>
      <c r="C63" s="123"/>
      <c r="D63" s="124"/>
      <c r="E63" s="107"/>
    </row>
    <row r="64" spans="1:5" ht="15" x14ac:dyDescent="0.2">
      <c r="A64" s="87"/>
      <c r="B64" s="91"/>
      <c r="C64" s="123"/>
      <c r="D64" s="124"/>
      <c r="E64" s="107"/>
    </row>
    <row r="65" spans="1:5" ht="15" x14ac:dyDescent="0.2">
      <c r="A65" s="87"/>
      <c r="B65" s="91"/>
      <c r="C65" s="123"/>
      <c r="D65" s="124"/>
      <c r="E65" s="125"/>
    </row>
    <row r="66" spans="1:5" ht="15.75" x14ac:dyDescent="0.25">
      <c r="A66" s="126"/>
      <c r="B66" s="127"/>
      <c r="C66" s="127"/>
      <c r="D66" s="127"/>
      <c r="E66" s="107"/>
    </row>
    <row r="67" spans="1:5" ht="15" x14ac:dyDescent="0.2">
      <c r="A67" s="87"/>
      <c r="B67" s="91"/>
      <c r="C67" s="123"/>
      <c r="D67" s="124"/>
      <c r="E67" s="107"/>
    </row>
    <row r="68" spans="1:5" ht="15" x14ac:dyDescent="0.2">
      <c r="A68" s="87"/>
      <c r="B68" s="91"/>
      <c r="C68" s="123"/>
      <c r="D68" s="124"/>
      <c r="E68" s="107"/>
    </row>
    <row r="69" spans="1:5" ht="15" x14ac:dyDescent="0.2">
      <c r="A69" s="87"/>
      <c r="B69" s="91"/>
      <c r="C69" s="123"/>
      <c r="D69" s="124"/>
      <c r="E69" s="107"/>
    </row>
    <row r="70" spans="1:5" ht="15" x14ac:dyDescent="0.2">
      <c r="A70" s="87"/>
      <c r="B70" s="91"/>
      <c r="C70" s="123"/>
      <c r="D70" s="124"/>
      <c r="E70" s="107"/>
    </row>
    <row r="71" spans="1:5" ht="15" x14ac:dyDescent="0.2">
      <c r="A71" s="87"/>
      <c r="B71" s="91"/>
      <c r="C71" s="123"/>
      <c r="D71" s="124"/>
      <c r="E71" s="107"/>
    </row>
    <row r="72" spans="1:5" ht="15" x14ac:dyDescent="0.2">
      <c r="A72" s="87"/>
      <c r="B72" s="91"/>
      <c r="C72" s="123"/>
      <c r="D72" s="124"/>
      <c r="E72" s="107"/>
    </row>
  </sheetData>
  <sheetProtection selectLockedCells="1" selectUnlockedCells="1"/>
  <phoneticPr fontId="8" type="noConversion"/>
  <dataValidations count="1">
    <dataValidation operator="equal" allowBlank="1" showErrorMessage="1" sqref="D4:D5 D67:D72 D30:D37 D39:D42 D45:D53 C55:D55 D56:D65 D22:D28 D10:D19" xr:uid="{00000000-0002-0000-0300-000000000000}">
      <formula1>0</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&amp;CPágina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6"/>
  <sheetViews>
    <sheetView topLeftCell="B1" zoomScaleNormal="100" workbookViewId="0">
      <selection activeCell="H18" sqref="H18"/>
    </sheetView>
  </sheetViews>
  <sheetFormatPr baseColWidth="10" defaultRowHeight="12.75" x14ac:dyDescent="0.2"/>
  <cols>
    <col min="1" max="1" width="13.28515625" customWidth="1"/>
    <col min="2" max="2" width="111.140625" customWidth="1"/>
    <col min="3" max="3" width="13" customWidth="1"/>
    <col min="4" max="4" width="27" customWidth="1"/>
    <col min="5" max="5" width="20.42578125" customWidth="1"/>
    <col min="6" max="6" width="2.140625" customWidth="1"/>
    <col min="7" max="7" width="17.5703125" customWidth="1"/>
    <col min="8" max="8" width="21.85546875" customWidth="1"/>
  </cols>
  <sheetData>
    <row r="1" spans="1:8" ht="48" x14ac:dyDescent="0.3">
      <c r="A1" s="14" t="s">
        <v>34</v>
      </c>
      <c r="B1" s="37" t="s">
        <v>35</v>
      </c>
      <c r="C1" s="14" t="s">
        <v>297</v>
      </c>
      <c r="D1" s="14" t="s">
        <v>301</v>
      </c>
    </row>
    <row r="2" spans="1:8" ht="23.25" x14ac:dyDescent="0.35">
      <c r="A2" s="17">
        <v>2</v>
      </c>
      <c r="B2" s="18" t="s">
        <v>364</v>
      </c>
      <c r="C2" s="38"/>
      <c r="D2" s="38"/>
      <c r="E2" s="109">
        <f>AVERAGE(E3,E7,E9,E12,E19,E23,E33)</f>
        <v>0.83005952380952386</v>
      </c>
      <c r="G2" s="114" t="s">
        <v>12</v>
      </c>
      <c r="H2" s="92">
        <f>COUNTIF($C$4:$C$60,G2)</f>
        <v>0</v>
      </c>
    </row>
    <row r="3" spans="1:8" ht="18" x14ac:dyDescent="0.25">
      <c r="A3" s="21" t="s">
        <v>365</v>
      </c>
      <c r="B3" s="22" t="s">
        <v>366</v>
      </c>
      <c r="C3" s="39"/>
      <c r="D3" s="39"/>
      <c r="E3" s="155">
        <f>AVERAGE(E4:E6)</f>
        <v>1</v>
      </c>
      <c r="G3" s="114" t="s">
        <v>15</v>
      </c>
      <c r="H3" s="92">
        <f>COUNTIF($C$4:$C$60,G3)</f>
        <v>2</v>
      </c>
    </row>
    <row r="4" spans="1:8" ht="25.5" x14ac:dyDescent="0.2">
      <c r="A4" s="24" t="s">
        <v>367</v>
      </c>
      <c r="B4" s="211" t="s">
        <v>530</v>
      </c>
      <c r="C4" s="7" t="s">
        <v>27</v>
      </c>
      <c r="D4" s="41"/>
      <c r="E4" s="33">
        <v>1</v>
      </c>
      <c r="G4" s="114" t="s">
        <v>18</v>
      </c>
      <c r="H4" s="92">
        <f>COUNTIF($C$4:$C$60,G4)</f>
        <v>6</v>
      </c>
    </row>
    <row r="5" spans="1:8" s="194" customFormat="1" ht="21" x14ac:dyDescent="0.55000000000000004">
      <c r="A5" s="193" t="s">
        <v>485</v>
      </c>
      <c r="B5" s="146" t="s">
        <v>487</v>
      </c>
      <c r="C5" s="195"/>
      <c r="D5" s="196"/>
      <c r="E5" s="200"/>
      <c r="G5" s="205"/>
      <c r="H5" s="205"/>
    </row>
    <row r="6" spans="1:8" ht="18" x14ac:dyDescent="0.2">
      <c r="A6" s="24" t="s">
        <v>486</v>
      </c>
      <c r="B6" s="146" t="s">
        <v>531</v>
      </c>
      <c r="C6" s="7" t="s">
        <v>27</v>
      </c>
      <c r="D6" s="43"/>
      <c r="E6" s="33">
        <v>1</v>
      </c>
      <c r="G6" s="114" t="s">
        <v>21</v>
      </c>
      <c r="H6" s="92">
        <f>COUNTIF($C$4:$C$60,G6)</f>
        <v>8</v>
      </c>
    </row>
    <row r="7" spans="1:8" ht="18" x14ac:dyDescent="0.2">
      <c r="A7" s="74" t="s">
        <v>368</v>
      </c>
      <c r="B7" s="75" t="s">
        <v>369</v>
      </c>
      <c r="C7" s="47"/>
      <c r="D7" s="148"/>
      <c r="E7" s="149">
        <f>AVERAGE(E8)</f>
        <v>1</v>
      </c>
      <c r="G7" s="114" t="s">
        <v>24</v>
      </c>
      <c r="H7" s="92">
        <f>COUNTIF($C$4:$C$60,G7)</f>
        <v>4</v>
      </c>
    </row>
    <row r="8" spans="1:8" ht="15" x14ac:dyDescent="0.2">
      <c r="A8" s="24" t="s">
        <v>368</v>
      </c>
      <c r="B8" t="s">
        <v>532</v>
      </c>
      <c r="C8" s="7" t="s">
        <v>27</v>
      </c>
      <c r="D8" s="41"/>
      <c r="E8" s="33">
        <v>1</v>
      </c>
      <c r="G8" s="114" t="s">
        <v>27</v>
      </c>
      <c r="H8" s="92">
        <f>COUNTIF($C$4:$C$60,G8)</f>
        <v>6</v>
      </c>
    </row>
    <row r="9" spans="1:8" ht="18" x14ac:dyDescent="0.2">
      <c r="A9" s="74" t="s">
        <v>370</v>
      </c>
      <c r="B9" s="75" t="s">
        <v>371</v>
      </c>
      <c r="C9" s="47"/>
      <c r="D9" s="48"/>
      <c r="E9" s="149">
        <f>AVERAGE(E10,E11)</f>
        <v>1</v>
      </c>
      <c r="G9" s="82"/>
      <c r="H9" s="82"/>
    </row>
    <row r="10" spans="1:8" ht="15" x14ac:dyDescent="0.2">
      <c r="A10" s="24" t="s">
        <v>372</v>
      </c>
      <c r="B10" t="s">
        <v>488</v>
      </c>
      <c r="C10" s="7" t="s">
        <v>27</v>
      </c>
      <c r="D10" s="41"/>
      <c r="E10" s="33">
        <v>1</v>
      </c>
      <c r="G10" s="113" t="s">
        <v>299</v>
      </c>
      <c r="H10" s="92">
        <f>SUM(H2:H3)</f>
        <v>2</v>
      </c>
    </row>
    <row r="11" spans="1:8" ht="15" x14ac:dyDescent="0.2">
      <c r="A11" s="24" t="s">
        <v>373</v>
      </c>
      <c r="B11" t="s">
        <v>489</v>
      </c>
      <c r="C11" s="7" t="s">
        <v>27</v>
      </c>
      <c r="D11" s="41"/>
      <c r="E11" s="33">
        <v>1</v>
      </c>
      <c r="G11" s="113" t="s">
        <v>300</v>
      </c>
      <c r="H11" s="92">
        <f>SUM(H4:H6)</f>
        <v>14</v>
      </c>
    </row>
    <row r="12" spans="1:8" ht="18" x14ac:dyDescent="0.2">
      <c r="A12" s="74" t="s">
        <v>374</v>
      </c>
      <c r="B12" s="75" t="s">
        <v>376</v>
      </c>
      <c r="C12" s="47"/>
      <c r="D12" s="48"/>
      <c r="E12" s="162">
        <f>AVERAGE(E13,E15,E17)</f>
        <v>0.40000000000000008</v>
      </c>
      <c r="G12" s="113" t="s">
        <v>298</v>
      </c>
      <c r="H12" s="92">
        <f>SUM(H7:H8)</f>
        <v>10</v>
      </c>
    </row>
    <row r="13" spans="1:8" ht="15" x14ac:dyDescent="0.2">
      <c r="A13" s="76" t="s">
        <v>375</v>
      </c>
      <c r="B13" s="79" t="s">
        <v>377</v>
      </c>
      <c r="C13" s="130"/>
      <c r="D13" s="131"/>
      <c r="E13" s="159">
        <f>AVERAGE(E14)</f>
        <v>1</v>
      </c>
    </row>
    <row r="14" spans="1:8" ht="18" x14ac:dyDescent="0.25">
      <c r="A14" s="78" t="s">
        <v>378</v>
      </c>
      <c r="B14" t="s">
        <v>490</v>
      </c>
      <c r="C14" s="77" t="s">
        <v>27</v>
      </c>
      <c r="D14" s="45"/>
      <c r="E14" s="156">
        <v>1</v>
      </c>
    </row>
    <row r="15" spans="1:8" ht="15.75" x14ac:dyDescent="0.25">
      <c r="A15" s="80" t="s">
        <v>379</v>
      </c>
      <c r="B15" s="81" t="s">
        <v>380</v>
      </c>
      <c r="C15" s="133"/>
      <c r="D15" s="133"/>
      <c r="E15" s="157">
        <f>AVERAGE(E16)</f>
        <v>0.1</v>
      </c>
    </row>
    <row r="16" spans="1:8" ht="15" x14ac:dyDescent="0.2">
      <c r="A16" s="24" t="s">
        <v>381</v>
      </c>
      <c r="B16" t="s">
        <v>533</v>
      </c>
      <c r="C16" s="7" t="s">
        <v>15</v>
      </c>
      <c r="D16" s="41"/>
      <c r="E16" s="33">
        <v>0.1</v>
      </c>
    </row>
    <row r="17" spans="1:6" ht="15" x14ac:dyDescent="0.2">
      <c r="A17" s="76" t="s">
        <v>382</v>
      </c>
      <c r="B17" s="84" t="s">
        <v>386</v>
      </c>
      <c r="C17" s="130"/>
      <c r="D17" s="131"/>
      <c r="E17" s="153">
        <f>AVERAGE(E18)</f>
        <v>0.1</v>
      </c>
    </row>
    <row r="18" spans="1:6" ht="15.75" x14ac:dyDescent="0.2">
      <c r="A18" s="10" t="s">
        <v>385</v>
      </c>
      <c r="B18" t="s">
        <v>534</v>
      </c>
      <c r="C18" s="7" t="s">
        <v>15</v>
      </c>
      <c r="D18" s="44"/>
      <c r="E18" s="33">
        <v>0.1</v>
      </c>
    </row>
    <row r="19" spans="1:6" ht="18" x14ac:dyDescent="0.2">
      <c r="A19" s="52" t="s">
        <v>383</v>
      </c>
      <c r="B19" s="75" t="s">
        <v>384</v>
      </c>
      <c r="C19" s="47"/>
      <c r="D19" s="48"/>
      <c r="E19" s="149">
        <f>AVERAGE(E20,E21,E22)</f>
        <v>0.93333333333333324</v>
      </c>
    </row>
    <row r="20" spans="1:6" ht="15" x14ac:dyDescent="0.2">
      <c r="A20" s="24" t="s">
        <v>387</v>
      </c>
      <c r="B20" s="211" t="s">
        <v>491</v>
      </c>
      <c r="C20" s="7" t="s">
        <v>24</v>
      </c>
      <c r="D20" s="41"/>
      <c r="E20" s="33">
        <v>0.95</v>
      </c>
    </row>
    <row r="21" spans="1:6" ht="25.5" x14ac:dyDescent="0.2">
      <c r="A21" s="24" t="s">
        <v>388</v>
      </c>
      <c r="B21" s="211" t="s">
        <v>536</v>
      </c>
      <c r="C21" s="7" t="s">
        <v>24</v>
      </c>
      <c r="D21" s="41"/>
      <c r="E21" s="33">
        <v>0.95</v>
      </c>
    </row>
    <row r="22" spans="1:6" ht="25.5" x14ac:dyDescent="0.2">
      <c r="A22" s="24" t="s">
        <v>389</v>
      </c>
      <c r="B22" s="211" t="s">
        <v>535</v>
      </c>
      <c r="C22" s="7" t="s">
        <v>21</v>
      </c>
      <c r="D22" s="41"/>
      <c r="E22" s="33">
        <v>0.9</v>
      </c>
    </row>
    <row r="23" spans="1:6" ht="18" x14ac:dyDescent="0.25">
      <c r="A23" s="83" t="s">
        <v>390</v>
      </c>
      <c r="B23" s="85" t="s">
        <v>391</v>
      </c>
      <c r="C23" s="150"/>
      <c r="D23" s="150"/>
      <c r="E23" s="158">
        <f>AVERAGE(E24,E26,E28,E31)</f>
        <v>0.7</v>
      </c>
    </row>
    <row r="24" spans="1:6" ht="15" x14ac:dyDescent="0.2">
      <c r="A24" s="76" t="s">
        <v>392</v>
      </c>
      <c r="B24" s="79" t="s">
        <v>393</v>
      </c>
      <c r="C24" s="130"/>
      <c r="D24" s="131"/>
      <c r="E24" s="153">
        <f>AVERAGE(E25)</f>
        <v>0.5</v>
      </c>
      <c r="F24" s="84"/>
    </row>
    <row r="25" spans="1:6" ht="25.5" x14ac:dyDescent="0.2">
      <c r="A25" s="24" t="s">
        <v>394</v>
      </c>
      <c r="B25" s="211" t="s">
        <v>537</v>
      </c>
      <c r="C25" s="7" t="s">
        <v>18</v>
      </c>
      <c r="D25" s="41"/>
      <c r="E25" s="33">
        <v>0.5</v>
      </c>
    </row>
    <row r="26" spans="1:6" ht="15" x14ac:dyDescent="0.2">
      <c r="A26" s="76" t="s">
        <v>396</v>
      </c>
      <c r="B26" s="79" t="s">
        <v>395</v>
      </c>
      <c r="C26" s="130"/>
      <c r="D26" s="131"/>
      <c r="E26" s="153">
        <f>AVERAGE(E27)</f>
        <v>0.9</v>
      </c>
    </row>
    <row r="27" spans="1:6" ht="25.5" x14ac:dyDescent="0.2">
      <c r="A27" s="24" t="s">
        <v>397</v>
      </c>
      <c r="B27" s="211" t="s">
        <v>538</v>
      </c>
      <c r="C27" s="7" t="s">
        <v>21</v>
      </c>
      <c r="D27" s="44"/>
      <c r="E27" s="33">
        <v>0.9</v>
      </c>
    </row>
    <row r="28" spans="1:6" ht="15" x14ac:dyDescent="0.2">
      <c r="A28" s="76" t="s">
        <v>398</v>
      </c>
      <c r="B28" s="79" t="s">
        <v>399</v>
      </c>
      <c r="C28" s="130"/>
      <c r="D28" s="131"/>
      <c r="E28" s="153">
        <f>AVERAGE(E30)</f>
        <v>0.5</v>
      </c>
    </row>
    <row r="29" spans="1:6" s="194" customFormat="1" ht="25.5" x14ac:dyDescent="0.55000000000000004">
      <c r="A29" s="193" t="s">
        <v>398</v>
      </c>
      <c r="B29" s="239" t="s">
        <v>539</v>
      </c>
      <c r="C29" s="206"/>
      <c r="D29" s="196"/>
      <c r="E29" s="200"/>
    </row>
    <row r="30" spans="1:6" ht="25.5" x14ac:dyDescent="0.2">
      <c r="A30" s="24" t="s">
        <v>400</v>
      </c>
      <c r="B30" s="146" t="s">
        <v>540</v>
      </c>
      <c r="C30" s="100" t="s">
        <v>18</v>
      </c>
      <c r="D30" s="41"/>
      <c r="E30" s="33">
        <v>0.5</v>
      </c>
    </row>
    <row r="31" spans="1:6" ht="15" x14ac:dyDescent="0.2">
      <c r="A31" s="86" t="s">
        <v>401</v>
      </c>
      <c r="B31" s="95" t="s">
        <v>402</v>
      </c>
      <c r="C31" s="154"/>
      <c r="D31" s="84"/>
      <c r="E31" s="153">
        <f>AVERAGE(E32)</f>
        <v>0.9</v>
      </c>
    </row>
    <row r="32" spans="1:6" ht="25.5" x14ac:dyDescent="0.2">
      <c r="A32" s="88" t="s">
        <v>403</v>
      </c>
      <c r="B32" s="146" t="s">
        <v>541</v>
      </c>
      <c r="C32" s="93" t="s">
        <v>21</v>
      </c>
      <c r="E32" s="33">
        <v>0.9</v>
      </c>
    </row>
    <row r="33" spans="1:5" ht="18" x14ac:dyDescent="0.2">
      <c r="A33" s="89" t="s">
        <v>404</v>
      </c>
      <c r="B33" s="96" t="s">
        <v>405</v>
      </c>
      <c r="C33" s="151"/>
      <c r="D33" s="152"/>
      <c r="E33" s="149">
        <f>AVERAGE(E34,E44)</f>
        <v>0.77708333333333335</v>
      </c>
    </row>
    <row r="34" spans="1:5" ht="15" x14ac:dyDescent="0.2">
      <c r="A34" s="90" t="s">
        <v>406</v>
      </c>
      <c r="B34" s="97" t="s">
        <v>408</v>
      </c>
      <c r="C34" s="154"/>
      <c r="D34" s="84"/>
      <c r="E34" s="153">
        <f>AVERAGE(E35,E37,E39,E41)</f>
        <v>0.71249999999999991</v>
      </c>
    </row>
    <row r="35" spans="1:5" ht="15" x14ac:dyDescent="0.2">
      <c r="A35" s="101" t="s">
        <v>407</v>
      </c>
      <c r="B35" s="102" t="s">
        <v>409</v>
      </c>
      <c r="C35" s="161"/>
      <c r="D35" s="160"/>
      <c r="E35" s="145">
        <f>AVERAGE(E36)</f>
        <v>0.5</v>
      </c>
    </row>
    <row r="36" spans="1:5" ht="25.5" x14ac:dyDescent="0.2">
      <c r="A36" s="87" t="s">
        <v>410</v>
      </c>
      <c r="B36" s="211" t="s">
        <v>542</v>
      </c>
      <c r="C36" s="93" t="s">
        <v>18</v>
      </c>
      <c r="E36" s="33">
        <v>0.5</v>
      </c>
    </row>
    <row r="37" spans="1:5" ht="15" x14ac:dyDescent="0.2">
      <c r="A37" s="101" t="s">
        <v>411</v>
      </c>
      <c r="B37" s="103" t="s">
        <v>412</v>
      </c>
      <c r="C37" s="161"/>
      <c r="D37" s="160"/>
      <c r="E37" s="145">
        <f>AVERAGE(E38)</f>
        <v>0.9</v>
      </c>
    </row>
    <row r="38" spans="1:5" ht="25.5" x14ac:dyDescent="0.2">
      <c r="A38" s="87" t="s">
        <v>413</v>
      </c>
      <c r="B38" s="146" t="s">
        <v>543</v>
      </c>
      <c r="C38" s="93" t="s">
        <v>21</v>
      </c>
      <c r="E38" s="33">
        <v>0.9</v>
      </c>
    </row>
    <row r="39" spans="1:5" ht="15" x14ac:dyDescent="0.2">
      <c r="A39" s="101" t="s">
        <v>414</v>
      </c>
      <c r="B39" s="103" t="s">
        <v>415</v>
      </c>
      <c r="C39" s="161"/>
      <c r="D39" s="160"/>
      <c r="E39" s="145">
        <f>AVERAGE(E40)</f>
        <v>0.95</v>
      </c>
    </row>
    <row r="40" spans="1:5" ht="25.5" x14ac:dyDescent="0.2">
      <c r="A40" s="87" t="s">
        <v>416</v>
      </c>
      <c r="B40" s="146" t="s">
        <v>544</v>
      </c>
      <c r="C40" s="93" t="s">
        <v>24</v>
      </c>
      <c r="E40" s="33">
        <v>0.95</v>
      </c>
    </row>
    <row r="41" spans="1:5" ht="15" x14ac:dyDescent="0.2">
      <c r="A41" s="101" t="s">
        <v>417</v>
      </c>
      <c r="B41" s="103" t="s">
        <v>422</v>
      </c>
      <c r="C41" s="108"/>
      <c r="D41" s="160"/>
      <c r="E41" s="145">
        <f>AVERAGE(E42,E43)</f>
        <v>0.5</v>
      </c>
    </row>
    <row r="42" spans="1:5" ht="27" customHeight="1" x14ac:dyDescent="0.2">
      <c r="A42" s="88" t="s">
        <v>418</v>
      </c>
      <c r="B42" s="240" t="s">
        <v>545</v>
      </c>
      <c r="C42" s="93" t="s">
        <v>18</v>
      </c>
      <c r="E42" s="33">
        <v>0.5</v>
      </c>
    </row>
    <row r="43" spans="1:5" ht="25.5" x14ac:dyDescent="0.2">
      <c r="A43" s="88" t="s">
        <v>419</v>
      </c>
      <c r="B43" s="146" t="s">
        <v>546</v>
      </c>
      <c r="C43" s="93" t="s">
        <v>18</v>
      </c>
      <c r="E43" s="33">
        <v>0.5</v>
      </c>
    </row>
    <row r="44" spans="1:5" ht="15" x14ac:dyDescent="0.2">
      <c r="A44" s="90" t="s">
        <v>420</v>
      </c>
      <c r="B44" s="98" t="s">
        <v>421</v>
      </c>
      <c r="C44" s="94"/>
      <c r="D44" s="84"/>
      <c r="E44" s="153">
        <f>AVERAGE(E45,E47,E49,E51,E53,E55)</f>
        <v>0.84166666666666667</v>
      </c>
    </row>
    <row r="45" spans="1:5" ht="15" x14ac:dyDescent="0.2">
      <c r="A45" s="104" t="s">
        <v>423</v>
      </c>
      <c r="B45" s="105" t="s">
        <v>424</v>
      </c>
      <c r="C45" s="108"/>
      <c r="D45" s="160"/>
      <c r="E45" s="145">
        <f>AVERAGE(E46)</f>
        <v>0.95</v>
      </c>
    </row>
    <row r="46" spans="1:5" ht="25.5" x14ac:dyDescent="0.2">
      <c r="A46" s="87" t="s">
        <v>425</v>
      </c>
      <c r="B46" s="146" t="s">
        <v>547</v>
      </c>
      <c r="C46" s="93" t="s">
        <v>24</v>
      </c>
      <c r="E46" s="33">
        <v>0.95</v>
      </c>
    </row>
    <row r="47" spans="1:5" ht="15" x14ac:dyDescent="0.2">
      <c r="A47" s="101" t="s">
        <v>426</v>
      </c>
      <c r="B47" s="106" t="s">
        <v>427</v>
      </c>
      <c r="C47" s="108"/>
      <c r="D47" s="160"/>
      <c r="E47" s="145">
        <f>AVERAGE(E48)</f>
        <v>0.9</v>
      </c>
    </row>
    <row r="48" spans="1:5" ht="15" x14ac:dyDescent="0.2">
      <c r="A48" s="88" t="s">
        <v>428</v>
      </c>
      <c r="B48" t="s">
        <v>548</v>
      </c>
      <c r="C48" s="93" t="s">
        <v>21</v>
      </c>
      <c r="E48" s="33">
        <v>0.9</v>
      </c>
    </row>
    <row r="49" spans="1:5" ht="15" x14ac:dyDescent="0.2">
      <c r="A49" s="101" t="s">
        <v>429</v>
      </c>
      <c r="B49" s="106" t="s">
        <v>430</v>
      </c>
      <c r="C49" s="108"/>
      <c r="D49" s="160"/>
      <c r="E49" s="145">
        <f>AVERAGE(E50)</f>
        <v>0.9</v>
      </c>
    </row>
    <row r="50" spans="1:5" ht="25.5" x14ac:dyDescent="0.2">
      <c r="A50" s="88" t="s">
        <v>431</v>
      </c>
      <c r="B50" s="146" t="s">
        <v>549</v>
      </c>
      <c r="C50" s="93" t="s">
        <v>21</v>
      </c>
      <c r="E50" s="33">
        <v>0.9</v>
      </c>
    </row>
    <row r="51" spans="1:5" ht="15" x14ac:dyDescent="0.2">
      <c r="A51" s="101" t="s">
        <v>432</v>
      </c>
      <c r="B51" s="106" t="s">
        <v>433</v>
      </c>
      <c r="C51" s="108"/>
      <c r="D51" s="160"/>
      <c r="E51" s="145">
        <f>AVERAGE(E52)</f>
        <v>0.9</v>
      </c>
    </row>
    <row r="52" spans="1:5" ht="25.5" x14ac:dyDescent="0.2">
      <c r="A52" s="88" t="s">
        <v>434</v>
      </c>
      <c r="B52" s="146" t="s">
        <v>550</v>
      </c>
      <c r="C52" s="93" t="s">
        <v>21</v>
      </c>
      <c r="E52" s="33">
        <v>0.9</v>
      </c>
    </row>
    <row r="53" spans="1:5" ht="15" x14ac:dyDescent="0.2">
      <c r="A53" s="101" t="s">
        <v>436</v>
      </c>
      <c r="B53" s="106" t="s">
        <v>435</v>
      </c>
      <c r="C53" s="108"/>
      <c r="D53" s="160"/>
      <c r="E53" s="145">
        <f>AVERAGE(E54)</f>
        <v>0.9</v>
      </c>
    </row>
    <row r="54" spans="1:5" ht="25.5" x14ac:dyDescent="0.2">
      <c r="A54" s="88" t="s">
        <v>437</v>
      </c>
      <c r="B54" s="146" t="s">
        <v>551</v>
      </c>
      <c r="C54" s="93" t="s">
        <v>21</v>
      </c>
      <c r="E54" s="33">
        <v>0.9</v>
      </c>
    </row>
    <row r="55" spans="1:5" ht="15" x14ac:dyDescent="0.2">
      <c r="A55" s="101" t="s">
        <v>438</v>
      </c>
      <c r="B55" s="106" t="s">
        <v>440</v>
      </c>
      <c r="C55" s="108"/>
      <c r="D55" s="160"/>
      <c r="E55" s="145">
        <f>AVERAGE(E56)</f>
        <v>0.5</v>
      </c>
    </row>
    <row r="56" spans="1:5" ht="25.5" x14ac:dyDescent="0.2">
      <c r="A56" s="88" t="s">
        <v>439</v>
      </c>
      <c r="B56" s="240" t="s">
        <v>552</v>
      </c>
      <c r="C56" s="93" t="s">
        <v>18</v>
      </c>
      <c r="E56" s="33">
        <v>0.5</v>
      </c>
    </row>
  </sheetData>
  <sheetProtection selectLockedCells="1" selectUnlockedCells="1"/>
  <dataValidations count="1">
    <dataValidation operator="equal" allowBlank="1" showErrorMessage="1" sqref="D4:D13 C16:D16 D17:D22 C24:D24 D25:D30" xr:uid="{00000000-0002-0000-0400-000000000000}">
      <formula1>0</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&amp;CPágina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5"/>
  <sheetViews>
    <sheetView topLeftCell="B1" workbookViewId="0">
      <selection activeCell="H11" sqref="H11"/>
    </sheetView>
  </sheetViews>
  <sheetFormatPr baseColWidth="10" defaultRowHeight="12.75" x14ac:dyDescent="0.2"/>
  <cols>
    <col min="1" max="1" width="13.28515625" customWidth="1"/>
    <col min="2" max="2" width="111.140625" customWidth="1"/>
    <col min="3" max="3" width="13" customWidth="1"/>
    <col min="4" max="4" width="20.7109375" customWidth="1"/>
    <col min="5" max="5" width="13.140625" customWidth="1"/>
    <col min="6" max="6" width="8" customWidth="1"/>
    <col min="7" max="7" width="17.7109375" customWidth="1"/>
    <col min="8" max="8" width="21.85546875" customWidth="1"/>
  </cols>
  <sheetData>
    <row r="1" spans="1:8" ht="48" x14ac:dyDescent="0.3">
      <c r="A1" s="14" t="s">
        <v>34</v>
      </c>
      <c r="B1" s="178" t="s">
        <v>35</v>
      </c>
      <c r="C1" s="14" t="s">
        <v>297</v>
      </c>
      <c r="D1" s="14" t="s">
        <v>301</v>
      </c>
    </row>
    <row r="2" spans="1:8" ht="31.5" customHeight="1" x14ac:dyDescent="0.35">
      <c r="A2" s="176">
        <v>3</v>
      </c>
      <c r="B2" s="180" t="s">
        <v>464</v>
      </c>
      <c r="C2" s="177"/>
      <c r="D2" s="163"/>
      <c r="E2" s="169">
        <f>AVERAGE(E3,E7,E10,E18)</f>
        <v>0.82499999999999996</v>
      </c>
      <c r="G2" s="110" t="s">
        <v>12</v>
      </c>
      <c r="H2" s="112">
        <f>COUNTIF($C$3:$C$42,G2)</f>
        <v>0</v>
      </c>
    </row>
    <row r="3" spans="1:8" ht="15" x14ac:dyDescent="0.2">
      <c r="A3" s="76" t="s">
        <v>441</v>
      </c>
      <c r="B3" s="179" t="s">
        <v>442</v>
      </c>
      <c r="C3" s="94"/>
      <c r="D3" s="164"/>
      <c r="E3" s="170">
        <f>AVERAGE(E4,E6)</f>
        <v>0.89999999999999991</v>
      </c>
      <c r="G3" s="110" t="s">
        <v>15</v>
      </c>
      <c r="H3" s="112">
        <f>COUNTIF($C$3:$C$42,G3)</f>
        <v>0</v>
      </c>
    </row>
    <row r="4" spans="1:8" ht="25.5" x14ac:dyDescent="0.2">
      <c r="A4" s="24" t="s">
        <v>443</v>
      </c>
      <c r="B4" s="146" t="s">
        <v>553</v>
      </c>
      <c r="C4" s="93" t="s">
        <v>21</v>
      </c>
      <c r="D4" s="165"/>
      <c r="E4" s="92">
        <v>0.85</v>
      </c>
      <c r="G4" s="110" t="s">
        <v>18</v>
      </c>
      <c r="H4" s="112">
        <f>COUNTIF($C$3:$C$42,G4)</f>
        <v>3</v>
      </c>
    </row>
    <row r="5" spans="1:8" s="194" customFormat="1" ht="25.5" x14ac:dyDescent="0.55000000000000004">
      <c r="A5" s="193" t="s">
        <v>441</v>
      </c>
      <c r="B5" s="146" t="s">
        <v>492</v>
      </c>
      <c r="C5" s="202"/>
      <c r="D5" s="207"/>
      <c r="E5" s="205"/>
      <c r="G5" s="208"/>
      <c r="H5" s="208"/>
    </row>
    <row r="6" spans="1:8" ht="25.5" x14ac:dyDescent="0.25">
      <c r="A6" s="24" t="s">
        <v>444</v>
      </c>
      <c r="B6" s="146" t="s">
        <v>556</v>
      </c>
      <c r="C6" s="93" t="s">
        <v>24</v>
      </c>
      <c r="D6" s="166"/>
      <c r="E6" s="92">
        <v>0.95</v>
      </c>
      <c r="G6" s="110" t="s">
        <v>21</v>
      </c>
      <c r="H6" s="112">
        <f>COUNTIF($C$3:$C$42,G6)</f>
        <v>3</v>
      </c>
    </row>
    <row r="7" spans="1:8" ht="15.75" x14ac:dyDescent="0.25">
      <c r="A7" s="76" t="s">
        <v>445</v>
      </c>
      <c r="B7" s="117" t="s">
        <v>446</v>
      </c>
      <c r="C7" s="94"/>
      <c r="D7" s="167"/>
      <c r="E7" s="170">
        <f>AVERAGE(E9)</f>
        <v>0.95</v>
      </c>
      <c r="G7" s="110" t="s">
        <v>24</v>
      </c>
      <c r="H7" s="112">
        <f>COUNTIF($C$3:$C$42,G7)</f>
        <v>3</v>
      </c>
    </row>
    <row r="8" spans="1:8" s="194" customFormat="1" ht="25.5" x14ac:dyDescent="0.55000000000000004">
      <c r="A8" s="193" t="s">
        <v>445</v>
      </c>
      <c r="B8" s="146" t="s">
        <v>555</v>
      </c>
      <c r="C8" s="202"/>
      <c r="D8" s="209"/>
      <c r="E8" s="205"/>
      <c r="G8" s="208"/>
      <c r="H8" s="208"/>
    </row>
    <row r="9" spans="1:8" ht="25.5" x14ac:dyDescent="0.2">
      <c r="A9" s="24" t="s">
        <v>447</v>
      </c>
      <c r="B9" s="146" t="s">
        <v>554</v>
      </c>
      <c r="C9" s="93" t="s">
        <v>24</v>
      </c>
      <c r="D9" s="165"/>
      <c r="E9" s="92">
        <v>0.95</v>
      </c>
      <c r="G9" s="110" t="s">
        <v>27</v>
      </c>
      <c r="H9" s="112">
        <f>COUNTIF($C$3:$C$42,G9)</f>
        <v>1</v>
      </c>
    </row>
    <row r="10" spans="1:8" ht="15" x14ac:dyDescent="0.2">
      <c r="A10" s="76" t="s">
        <v>448</v>
      </c>
      <c r="B10" s="117" t="s">
        <v>449</v>
      </c>
      <c r="C10" s="94"/>
      <c r="D10" s="164"/>
      <c r="E10" s="170">
        <f>AVERAGE(E11,E13,E16)</f>
        <v>0.75</v>
      </c>
      <c r="G10" s="82"/>
      <c r="H10" s="82"/>
    </row>
    <row r="11" spans="1:8" ht="15" x14ac:dyDescent="0.2">
      <c r="A11" s="115" t="s">
        <v>450</v>
      </c>
      <c r="B11" s="118" t="s">
        <v>451</v>
      </c>
      <c r="C11" s="108" t="s">
        <v>27</v>
      </c>
      <c r="D11" s="168"/>
      <c r="E11" s="171">
        <f>AVERAGE(E12)</f>
        <v>0.7</v>
      </c>
      <c r="G11" s="111" t="s">
        <v>299</v>
      </c>
      <c r="H11" s="112">
        <f>SUM(H2:H3)</f>
        <v>0</v>
      </c>
    </row>
    <row r="12" spans="1:8" ht="25.5" x14ac:dyDescent="0.2">
      <c r="A12" s="88" t="s">
        <v>452</v>
      </c>
      <c r="B12" s="146" t="s">
        <v>557</v>
      </c>
      <c r="C12" s="93" t="s">
        <v>21</v>
      </c>
      <c r="D12" s="99"/>
      <c r="E12" s="92">
        <v>0.7</v>
      </c>
      <c r="G12" s="111" t="s">
        <v>300</v>
      </c>
      <c r="H12" s="112">
        <f>SUM(H4:H6)</f>
        <v>6</v>
      </c>
    </row>
    <row r="13" spans="1:8" ht="15" x14ac:dyDescent="0.2">
      <c r="A13" s="101" t="s">
        <v>453</v>
      </c>
      <c r="B13" s="119" t="s">
        <v>454</v>
      </c>
      <c r="C13" s="108"/>
      <c r="D13" s="103"/>
      <c r="E13" s="171">
        <f>AVERAGE(E14,E15)</f>
        <v>0.55000000000000004</v>
      </c>
      <c r="G13" s="111" t="s">
        <v>298</v>
      </c>
      <c r="H13" s="112">
        <f>SUM(H7:H9)</f>
        <v>4</v>
      </c>
    </row>
    <row r="14" spans="1:8" ht="25.5" x14ac:dyDescent="0.2">
      <c r="A14" s="88" t="s">
        <v>455</v>
      </c>
      <c r="B14" s="146" t="s">
        <v>558</v>
      </c>
      <c r="C14" s="93" t="s">
        <v>18</v>
      </c>
      <c r="D14" s="99"/>
      <c r="E14" s="92">
        <v>0.65</v>
      </c>
    </row>
    <row r="15" spans="1:8" ht="25.5" x14ac:dyDescent="0.2">
      <c r="A15" s="88" t="s">
        <v>456</v>
      </c>
      <c r="B15" s="146" t="s">
        <v>559</v>
      </c>
      <c r="C15" s="93" t="s">
        <v>18</v>
      </c>
      <c r="D15" s="99"/>
      <c r="E15" s="92">
        <v>0.45</v>
      </c>
    </row>
    <row r="16" spans="1:8" ht="15" x14ac:dyDescent="0.2">
      <c r="A16" s="101" t="s">
        <v>457</v>
      </c>
      <c r="B16" s="119" t="s">
        <v>458</v>
      </c>
      <c r="C16" s="108"/>
      <c r="D16" s="103"/>
      <c r="E16" s="171">
        <f>AVERAGE(E17)</f>
        <v>1</v>
      </c>
    </row>
    <row r="17" spans="1:5" ht="15" x14ac:dyDescent="0.2">
      <c r="A17" s="88" t="s">
        <v>459</v>
      </c>
      <c r="B17" t="s">
        <v>560</v>
      </c>
      <c r="C17" s="93" t="s">
        <v>21</v>
      </c>
      <c r="D17" s="99"/>
      <c r="E17" s="92">
        <v>1</v>
      </c>
    </row>
    <row r="18" spans="1:5" ht="15" x14ac:dyDescent="0.2">
      <c r="A18" s="90" t="s">
        <v>460</v>
      </c>
      <c r="B18" s="120" t="s">
        <v>461</v>
      </c>
      <c r="C18" s="94"/>
      <c r="D18" s="98"/>
      <c r="E18" s="170">
        <f>AVERAGE(E19,E21)</f>
        <v>0.7</v>
      </c>
    </row>
    <row r="19" spans="1:5" ht="25.5" x14ac:dyDescent="0.2">
      <c r="A19" s="88" t="s">
        <v>462</v>
      </c>
      <c r="B19" s="146" t="s">
        <v>561</v>
      </c>
      <c r="C19" s="93" t="s">
        <v>24</v>
      </c>
      <c r="D19" s="99"/>
      <c r="E19" s="92">
        <v>0.75</v>
      </c>
    </row>
    <row r="20" spans="1:5" s="194" customFormat="1" ht="25.5" x14ac:dyDescent="0.55000000000000004">
      <c r="A20" s="202" t="s">
        <v>460</v>
      </c>
      <c r="B20" s="146" t="s">
        <v>562</v>
      </c>
      <c r="C20" s="202"/>
      <c r="D20" s="210"/>
      <c r="E20" s="205"/>
    </row>
    <row r="21" spans="1:5" ht="15" x14ac:dyDescent="0.2">
      <c r="A21" s="88" t="s">
        <v>463</v>
      </c>
      <c r="B21" s="146" t="s">
        <v>493</v>
      </c>
      <c r="C21" s="93" t="s">
        <v>18</v>
      </c>
      <c r="D21" s="99"/>
      <c r="E21" s="92">
        <v>0.65</v>
      </c>
    </row>
    <row r="22" spans="1:5" ht="15" x14ac:dyDescent="0.2">
      <c r="A22" s="10"/>
      <c r="B22" s="116"/>
      <c r="C22" s="33"/>
    </row>
    <row r="23" spans="1:5" ht="15" x14ac:dyDescent="0.2">
      <c r="A23" s="10"/>
      <c r="B23" s="116"/>
      <c r="C23" s="33"/>
    </row>
    <row r="24" spans="1:5" ht="15" x14ac:dyDescent="0.2">
      <c r="A24" s="10"/>
      <c r="B24" s="116"/>
      <c r="C24" s="33"/>
    </row>
    <row r="25" spans="1:5" ht="15" x14ac:dyDescent="0.2">
      <c r="A25" s="10"/>
      <c r="B25" s="116"/>
      <c r="C25" s="33"/>
    </row>
  </sheetData>
  <sheetProtection selectLockedCells="1" selectUnlockedCells="1"/>
  <dataValidations disablePrompts="1" count="1">
    <dataValidation operator="equal" allowBlank="1" showErrorMessage="1" sqref="C3:D3 D4:D11" xr:uid="{00000000-0002-0000-0500-000000000000}">
      <formula1>0</formula1>
      <formula2>0</formula2>
    </dataValidation>
  </dataValidations>
  <pageMargins left="0.78749999999999998" right="0.78749999999999998" top="1.0249999999999999" bottom="1.0249999999999999" header="0.78749999999999998" footer="0.78749999999999998"/>
  <pageSetup paperSize="9" orientation="portrait" horizontalDpi="300" verticalDpi="300"/>
  <headerFooter alignWithMargins="0">
    <oddHeader>&amp;C&amp;A</oddHeader>
    <oddFooter>&amp;CPágina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encabezado</vt:lpstr>
      <vt:lpstr>Resumen</vt:lpstr>
      <vt:lpstr>Hoja1</vt:lpstr>
      <vt:lpstr>Seccion_1</vt:lpstr>
      <vt:lpstr>Seccion_2</vt:lpstr>
      <vt:lpstr>Seccion_3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Amani</dc:creator>
  <cp:lastModifiedBy>Jandry Alexander Cabezas Arce</cp:lastModifiedBy>
  <dcterms:created xsi:type="dcterms:W3CDTF">2023-12-19T23:49:49Z</dcterms:created>
  <dcterms:modified xsi:type="dcterms:W3CDTF">2025-06-16T18:55:31Z</dcterms:modified>
</cp:coreProperties>
</file>